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Mar23\Standard Reports\"/>
    </mc:Choice>
  </mc:AlternateContent>
  <xr:revisionPtr revIDLastSave="0" documentId="13_ncr:1_{A8B23FDA-E4B6-4C79-A2E1-1463FF08D186}" xr6:coauthVersionLast="47" xr6:coauthVersionMax="47" xr10:uidLastSave="{00000000-0000-0000-0000-000000000000}"/>
  <bookViews>
    <workbookView xWindow="-23700" yWindow="840" windowWidth="21780" windowHeight="1459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J10" i="49"/>
  <c r="I10" i="49"/>
  <c r="H10" i="49"/>
  <c r="G10" i="49"/>
  <c r="H11" i="49"/>
  <c r="J11" i="49" s="1"/>
  <c r="G11" i="49"/>
  <c r="I11" i="49" s="1"/>
  <c r="I14" i="49"/>
  <c r="H14" i="49"/>
  <c r="J14" i="49" s="1"/>
  <c r="G14" i="49"/>
  <c r="I15" i="49"/>
  <c r="H15" i="49"/>
  <c r="J15" i="49" s="1"/>
  <c r="G15" i="49"/>
  <c r="H18" i="49"/>
  <c r="J18" i="49" s="1"/>
  <c r="G18" i="49"/>
  <c r="I18" i="49" s="1"/>
  <c r="H19" i="49"/>
  <c r="J19" i="49" s="1"/>
  <c r="G19" i="49"/>
  <c r="I19" i="49" s="1"/>
  <c r="H20" i="49"/>
  <c r="J20" i="49" s="1"/>
  <c r="G20" i="49"/>
  <c r="I20" i="49" s="1"/>
  <c r="H21" i="49"/>
  <c r="J21" i="49" s="1"/>
  <c r="G21" i="49"/>
  <c r="I21" i="49" s="1"/>
  <c r="H22" i="49"/>
  <c r="J22" i="49" s="1"/>
  <c r="G22" i="49"/>
  <c r="I22" i="49" s="1"/>
  <c r="H23" i="49"/>
  <c r="J23" i="49" s="1"/>
  <c r="G23" i="49"/>
  <c r="I23" i="49" s="1"/>
  <c r="I24" i="49"/>
  <c r="H24" i="49"/>
  <c r="J24" i="49" s="1"/>
  <c r="G24" i="49"/>
  <c r="J25" i="49"/>
  <c r="I25" i="49"/>
  <c r="H25" i="49"/>
  <c r="G25" i="49"/>
  <c r="H26" i="49"/>
  <c r="J26" i="49" s="1"/>
  <c r="G26" i="49"/>
  <c r="I26" i="49" s="1"/>
  <c r="J27" i="49"/>
  <c r="I27" i="49"/>
  <c r="H27" i="49"/>
  <c r="G27" i="49"/>
  <c r="H28" i="49"/>
  <c r="J28" i="49" s="1"/>
  <c r="G28" i="49"/>
  <c r="I28" i="49" s="1"/>
  <c r="H29" i="49"/>
  <c r="J29" i="49" s="1"/>
  <c r="G29" i="49"/>
  <c r="I29" i="49" s="1"/>
  <c r="H30" i="49"/>
  <c r="J30" i="49" s="1"/>
  <c r="G30" i="49"/>
  <c r="I30" i="49" s="1"/>
  <c r="H31" i="49"/>
  <c r="J31" i="49" s="1"/>
  <c r="G31" i="49"/>
  <c r="I31" i="49" s="1"/>
  <c r="H32" i="49"/>
  <c r="J32" i="49" s="1"/>
  <c r="G32" i="49"/>
  <c r="I32" i="49" s="1"/>
  <c r="J33" i="49"/>
  <c r="I33" i="49"/>
  <c r="H33" i="49"/>
  <c r="G33" i="49"/>
  <c r="H34" i="49"/>
  <c r="J34" i="49" s="1"/>
  <c r="G34" i="49"/>
  <c r="I34" i="49" s="1"/>
  <c r="H37" i="49"/>
  <c r="J37" i="49" s="1"/>
  <c r="G37" i="49"/>
  <c r="I37" i="49" s="1"/>
  <c r="J38" i="49"/>
  <c r="I38" i="49"/>
  <c r="H38" i="49"/>
  <c r="G38" i="49"/>
  <c r="H39" i="49"/>
  <c r="J39" i="49" s="1"/>
  <c r="G39" i="49"/>
  <c r="I39" i="49" s="1"/>
  <c r="H42" i="49"/>
  <c r="J42" i="49" s="1"/>
  <c r="G42" i="49"/>
  <c r="I42" i="49" s="1"/>
  <c r="H43" i="49"/>
  <c r="J43" i="49" s="1"/>
  <c r="G43" i="49"/>
  <c r="I43" i="49" s="1"/>
  <c r="H44" i="49"/>
  <c r="J44" i="49" s="1"/>
  <c r="G44" i="49"/>
  <c r="I44" i="49" s="1"/>
  <c r="H45" i="49"/>
  <c r="J45" i="49" s="1"/>
  <c r="G45" i="49"/>
  <c r="I45" i="49" s="1"/>
  <c r="H46" i="49"/>
  <c r="J46" i="49" s="1"/>
  <c r="G46" i="49"/>
  <c r="I46" i="49" s="1"/>
  <c r="H47" i="49"/>
  <c r="J47" i="49" s="1"/>
  <c r="G47" i="49"/>
  <c r="I47" i="49" s="1"/>
  <c r="I48" i="49"/>
  <c r="H48" i="49"/>
  <c r="J48" i="49" s="1"/>
  <c r="G48" i="49"/>
  <c r="H49" i="49"/>
  <c r="J49" i="49" s="1"/>
  <c r="G49" i="49"/>
  <c r="I49" i="49" s="1"/>
  <c r="I50" i="49"/>
  <c r="H50" i="49"/>
  <c r="J50" i="49" s="1"/>
  <c r="G50" i="49"/>
  <c r="I51" i="49"/>
  <c r="H51" i="49"/>
  <c r="J51" i="49" s="1"/>
  <c r="G51" i="49"/>
  <c r="H52" i="49"/>
  <c r="J52" i="49" s="1"/>
  <c r="G52" i="49"/>
  <c r="I52" i="49" s="1"/>
  <c r="I53" i="49"/>
  <c r="H53" i="49"/>
  <c r="J53" i="49" s="1"/>
  <c r="G53" i="49"/>
  <c r="H54" i="49"/>
  <c r="J54" i="49" s="1"/>
  <c r="G54" i="49"/>
  <c r="I54" i="49" s="1"/>
  <c r="H55" i="49"/>
  <c r="J55" i="49" s="1"/>
  <c r="G55" i="49"/>
  <c r="I55" i="49" s="1"/>
  <c r="H56" i="49"/>
  <c r="J56" i="49" s="1"/>
  <c r="G56" i="49"/>
  <c r="I56" i="49" s="1"/>
  <c r="H57" i="49"/>
  <c r="J57" i="49" s="1"/>
  <c r="G57" i="49"/>
  <c r="I57" i="49" s="1"/>
  <c r="H58" i="49"/>
  <c r="J58" i="49" s="1"/>
  <c r="G58" i="49"/>
  <c r="I58" i="49" s="1"/>
  <c r="H59" i="49"/>
  <c r="J59" i="49" s="1"/>
  <c r="G59" i="49"/>
  <c r="I59" i="49" s="1"/>
  <c r="H60" i="49"/>
  <c r="J60" i="49" s="1"/>
  <c r="G60" i="49"/>
  <c r="I60" i="49" s="1"/>
  <c r="H61" i="49"/>
  <c r="J61" i="49" s="1"/>
  <c r="G61" i="49"/>
  <c r="I61" i="49" s="1"/>
  <c r="H62" i="49"/>
  <c r="J62" i="49" s="1"/>
  <c r="G62" i="49"/>
  <c r="I62" i="49" s="1"/>
  <c r="J65" i="49"/>
  <c r="I65" i="49"/>
  <c r="H65" i="49"/>
  <c r="G65" i="49"/>
  <c r="J66" i="49"/>
  <c r="I66" i="49"/>
  <c r="H66" i="49"/>
  <c r="G66" i="49"/>
  <c r="I69" i="49"/>
  <c r="H69" i="49"/>
  <c r="J69" i="49" s="1"/>
  <c r="G69" i="49"/>
  <c r="H70" i="49"/>
  <c r="J70" i="49" s="1"/>
  <c r="G70" i="49"/>
  <c r="I70" i="49" s="1"/>
  <c r="H71" i="49"/>
  <c r="J71" i="49" s="1"/>
  <c r="G71" i="49"/>
  <c r="I71" i="49" s="1"/>
  <c r="H72" i="49"/>
  <c r="J72" i="49" s="1"/>
  <c r="G72" i="49"/>
  <c r="I72" i="49" s="1"/>
  <c r="H75" i="49"/>
  <c r="J75" i="49" s="1"/>
  <c r="G75" i="49"/>
  <c r="I75" i="49" s="1"/>
  <c r="H76" i="49"/>
  <c r="J76" i="49" s="1"/>
  <c r="G76" i="49"/>
  <c r="I76" i="49" s="1"/>
  <c r="H79" i="49"/>
  <c r="J79" i="49" s="1"/>
  <c r="G79" i="49"/>
  <c r="I79" i="49" s="1"/>
  <c r="I80" i="49"/>
  <c r="H80" i="49"/>
  <c r="J80" i="49" s="1"/>
  <c r="G80" i="49"/>
  <c r="J81" i="49"/>
  <c r="I81" i="49"/>
  <c r="H81" i="49"/>
  <c r="G81" i="49"/>
  <c r="H82" i="49"/>
  <c r="J82" i="49" s="1"/>
  <c r="G82" i="49"/>
  <c r="I82" i="49" s="1"/>
  <c r="J85" i="49"/>
  <c r="I85" i="49"/>
  <c r="H85" i="49"/>
  <c r="G85" i="49"/>
  <c r="J86" i="49"/>
  <c r="I86" i="49"/>
  <c r="H86" i="49"/>
  <c r="G86" i="49"/>
  <c r="J87" i="49"/>
  <c r="I87" i="49"/>
  <c r="H87" i="49"/>
  <c r="G87" i="49"/>
  <c r="J88" i="49"/>
  <c r="I88" i="49"/>
  <c r="H88" i="49"/>
  <c r="G88" i="49"/>
  <c r="H91" i="49"/>
  <c r="J91" i="49" s="1"/>
  <c r="G91" i="49"/>
  <c r="I91" i="49" s="1"/>
  <c r="H92" i="49"/>
  <c r="J92" i="49" s="1"/>
  <c r="G92" i="49"/>
  <c r="I92" i="49" s="1"/>
  <c r="H95" i="49"/>
  <c r="J95" i="49" s="1"/>
  <c r="G95" i="49"/>
  <c r="I95" i="49" s="1"/>
  <c r="H96" i="49"/>
  <c r="J96" i="49" s="1"/>
  <c r="G96" i="49"/>
  <c r="I96" i="49" s="1"/>
  <c r="H99" i="49"/>
  <c r="J99" i="49" s="1"/>
  <c r="G99" i="49"/>
  <c r="I99" i="49" s="1"/>
  <c r="H100" i="49"/>
  <c r="J100" i="49" s="1"/>
  <c r="G100" i="49"/>
  <c r="I100" i="49" s="1"/>
  <c r="H103" i="49"/>
  <c r="J103" i="49" s="1"/>
  <c r="G103" i="49"/>
  <c r="I103" i="49" s="1"/>
  <c r="H104" i="49"/>
  <c r="J104" i="49" s="1"/>
  <c r="G104" i="49"/>
  <c r="I104" i="49" s="1"/>
  <c r="H107" i="49"/>
  <c r="J107" i="49" s="1"/>
  <c r="G107" i="49"/>
  <c r="I107" i="49" s="1"/>
  <c r="H108" i="49"/>
  <c r="J108" i="49" s="1"/>
  <c r="G108" i="49"/>
  <c r="I108" i="49" s="1"/>
  <c r="I109" i="49"/>
  <c r="H109" i="49"/>
  <c r="J109" i="49" s="1"/>
  <c r="G109" i="49"/>
  <c r="I110" i="49"/>
  <c r="H110" i="49"/>
  <c r="J110" i="49" s="1"/>
  <c r="G110" i="49"/>
  <c r="H111" i="49"/>
  <c r="J111" i="49" s="1"/>
  <c r="G111" i="49"/>
  <c r="I111" i="49" s="1"/>
  <c r="H112" i="49"/>
  <c r="J112" i="49" s="1"/>
  <c r="G112" i="49"/>
  <c r="I112" i="49" s="1"/>
  <c r="H113" i="49"/>
  <c r="J113" i="49" s="1"/>
  <c r="G113" i="49"/>
  <c r="I113" i="49" s="1"/>
  <c r="H114" i="49"/>
  <c r="J114" i="49" s="1"/>
  <c r="G114" i="49"/>
  <c r="I114" i="49" s="1"/>
  <c r="H115" i="49"/>
  <c r="J115" i="49" s="1"/>
  <c r="G115" i="49"/>
  <c r="I115" i="49" s="1"/>
  <c r="H116" i="49"/>
  <c r="J116" i="49" s="1"/>
  <c r="G116" i="49"/>
  <c r="I116" i="49" s="1"/>
  <c r="H117" i="49"/>
  <c r="J117" i="49" s="1"/>
  <c r="G117" i="49"/>
  <c r="I117" i="49" s="1"/>
  <c r="H120" i="49"/>
  <c r="J120" i="49" s="1"/>
  <c r="G120" i="49"/>
  <c r="I120" i="49" s="1"/>
  <c r="H121" i="49"/>
  <c r="J121" i="49" s="1"/>
  <c r="G121" i="49"/>
  <c r="I121" i="49" s="1"/>
  <c r="H124" i="49"/>
  <c r="J124" i="49" s="1"/>
  <c r="G124" i="49"/>
  <c r="I124" i="49" s="1"/>
  <c r="H125" i="49"/>
  <c r="J125" i="49" s="1"/>
  <c r="G125" i="49"/>
  <c r="I125" i="49" s="1"/>
  <c r="J126" i="49"/>
  <c r="I126" i="49"/>
  <c r="H126" i="49"/>
  <c r="G126" i="49"/>
  <c r="H127" i="49"/>
  <c r="J127" i="49" s="1"/>
  <c r="G127" i="49"/>
  <c r="I127" i="49" s="1"/>
  <c r="I130" i="49"/>
  <c r="H130" i="49"/>
  <c r="J130" i="49" s="1"/>
  <c r="G130" i="49"/>
  <c r="I131" i="49"/>
  <c r="H131" i="49"/>
  <c r="J131" i="49" s="1"/>
  <c r="G131" i="49"/>
  <c r="I132" i="49"/>
  <c r="H132" i="49"/>
  <c r="J132" i="49" s="1"/>
  <c r="G132" i="49"/>
  <c r="H135" i="49"/>
  <c r="J135" i="49" s="1"/>
  <c r="G135" i="49"/>
  <c r="I135" i="49" s="1"/>
  <c r="J136" i="49"/>
  <c r="I136" i="49"/>
  <c r="H136" i="49"/>
  <c r="G136" i="49"/>
  <c r="H137" i="49"/>
  <c r="J137" i="49" s="1"/>
  <c r="G137" i="49"/>
  <c r="I137" i="49" s="1"/>
  <c r="I138" i="49"/>
  <c r="H138" i="49"/>
  <c r="J138" i="49" s="1"/>
  <c r="G138" i="49"/>
  <c r="I139" i="49"/>
  <c r="H139" i="49"/>
  <c r="J139" i="49" s="1"/>
  <c r="G139" i="49"/>
  <c r="H140" i="49"/>
  <c r="J140" i="49" s="1"/>
  <c r="G140" i="49"/>
  <c r="I140" i="49" s="1"/>
  <c r="H141" i="49"/>
  <c r="J141" i="49" s="1"/>
  <c r="G141" i="49"/>
  <c r="I141" i="49" s="1"/>
  <c r="H144" i="49"/>
  <c r="J144" i="49" s="1"/>
  <c r="G144" i="49"/>
  <c r="I144" i="49" s="1"/>
  <c r="H145" i="49"/>
  <c r="J145" i="49" s="1"/>
  <c r="G145" i="49"/>
  <c r="I145" i="49" s="1"/>
  <c r="H146" i="49"/>
  <c r="J146" i="49" s="1"/>
  <c r="G146" i="49"/>
  <c r="I146" i="49" s="1"/>
  <c r="H147" i="49"/>
  <c r="J147" i="49" s="1"/>
  <c r="G147" i="49"/>
  <c r="I147" i="49" s="1"/>
  <c r="H150" i="49"/>
  <c r="J150" i="49" s="1"/>
  <c r="G150" i="49"/>
  <c r="I150" i="49" s="1"/>
  <c r="H151" i="49"/>
  <c r="J151" i="49" s="1"/>
  <c r="G151" i="49"/>
  <c r="I151" i="49" s="1"/>
  <c r="H152" i="49"/>
  <c r="J152" i="49" s="1"/>
  <c r="G152" i="49"/>
  <c r="I152" i="49" s="1"/>
  <c r="H153" i="49"/>
  <c r="J153" i="49" s="1"/>
  <c r="G153" i="49"/>
  <c r="I153" i="49" s="1"/>
  <c r="H154" i="49"/>
  <c r="J154" i="49" s="1"/>
  <c r="G154" i="49"/>
  <c r="I154" i="49" s="1"/>
  <c r="H155" i="49"/>
  <c r="J155" i="49" s="1"/>
  <c r="G155" i="49"/>
  <c r="I155" i="49" s="1"/>
  <c r="H158" i="49"/>
  <c r="J158" i="49" s="1"/>
  <c r="G158" i="49"/>
  <c r="I158" i="49" s="1"/>
  <c r="H159" i="49"/>
  <c r="J159" i="49" s="1"/>
  <c r="G159" i="49"/>
  <c r="I159" i="49" s="1"/>
  <c r="H160" i="49"/>
  <c r="J160" i="49" s="1"/>
  <c r="G160" i="49"/>
  <c r="I160" i="49" s="1"/>
  <c r="H161" i="49"/>
  <c r="J161" i="49" s="1"/>
  <c r="G161" i="49"/>
  <c r="I161" i="49" s="1"/>
  <c r="J162" i="49"/>
  <c r="I162" i="49"/>
  <c r="H162" i="49"/>
  <c r="G162" i="49"/>
  <c r="H163" i="49"/>
  <c r="J163" i="49" s="1"/>
  <c r="G163" i="49"/>
  <c r="I163" i="49" s="1"/>
  <c r="H164" i="49"/>
  <c r="J164" i="49" s="1"/>
  <c r="G164" i="49"/>
  <c r="I164" i="49" s="1"/>
  <c r="H165" i="49"/>
  <c r="J165" i="49" s="1"/>
  <c r="G165" i="49"/>
  <c r="I165"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I174" i="49"/>
  <c r="H174" i="49"/>
  <c r="J174" i="49" s="1"/>
  <c r="G174" i="49"/>
  <c r="H175" i="49"/>
  <c r="J175" i="49" s="1"/>
  <c r="G175" i="49"/>
  <c r="I175" i="49" s="1"/>
  <c r="J176" i="49"/>
  <c r="I176" i="49"/>
  <c r="H176" i="49"/>
  <c r="G176" i="49"/>
  <c r="J177" i="49"/>
  <c r="I177" i="49"/>
  <c r="H177" i="49"/>
  <c r="G177" i="49"/>
  <c r="J178" i="49"/>
  <c r="I178" i="49"/>
  <c r="H178" i="49"/>
  <c r="G178" i="49"/>
  <c r="I179" i="49"/>
  <c r="H179" i="49"/>
  <c r="J179" i="49" s="1"/>
  <c r="G179" i="49"/>
  <c r="H180" i="49"/>
  <c r="J180" i="49" s="1"/>
  <c r="G180" i="49"/>
  <c r="I180" i="49" s="1"/>
  <c r="H183" i="49"/>
  <c r="J183" i="49" s="1"/>
  <c r="G183" i="49"/>
  <c r="I183" i="49" s="1"/>
  <c r="H184" i="49"/>
  <c r="J184" i="49" s="1"/>
  <c r="G184" i="49"/>
  <c r="I184" i="49" s="1"/>
  <c r="H185" i="49"/>
  <c r="J185" i="49" s="1"/>
  <c r="G185" i="49"/>
  <c r="I185" i="49" s="1"/>
  <c r="H186" i="49"/>
  <c r="J186" i="49" s="1"/>
  <c r="G186" i="49"/>
  <c r="I186" i="49" s="1"/>
  <c r="H189" i="49"/>
  <c r="J189" i="49" s="1"/>
  <c r="G189" i="49"/>
  <c r="I189" i="49" s="1"/>
  <c r="H190" i="49"/>
  <c r="J190" i="49" s="1"/>
  <c r="G190" i="49"/>
  <c r="I190" i="49" s="1"/>
  <c r="H191" i="49"/>
  <c r="J191" i="49" s="1"/>
  <c r="G191" i="49"/>
  <c r="I191" i="49" s="1"/>
  <c r="H192" i="49"/>
  <c r="J192" i="49" s="1"/>
  <c r="G192" i="49"/>
  <c r="I192" i="49" s="1"/>
  <c r="H195" i="49"/>
  <c r="J195" i="49" s="1"/>
  <c r="G195" i="49"/>
  <c r="I195" i="49" s="1"/>
  <c r="H196" i="49"/>
  <c r="J196" i="49" s="1"/>
  <c r="G196" i="49"/>
  <c r="I196" i="49" s="1"/>
  <c r="H197" i="49"/>
  <c r="J197" i="49" s="1"/>
  <c r="G197" i="49"/>
  <c r="I197" i="49" s="1"/>
  <c r="H198" i="49"/>
  <c r="J198" i="49" s="1"/>
  <c r="G198" i="49"/>
  <c r="I198" i="49" s="1"/>
  <c r="H201" i="49"/>
  <c r="J201" i="49" s="1"/>
  <c r="G201" i="49"/>
  <c r="I201" i="49" s="1"/>
  <c r="H202" i="49"/>
  <c r="J202" i="49" s="1"/>
  <c r="G202" i="49"/>
  <c r="I202" i="49" s="1"/>
  <c r="J203" i="49"/>
  <c r="I203" i="49"/>
  <c r="H203" i="49"/>
  <c r="G203" i="49"/>
  <c r="H204" i="49"/>
  <c r="J204" i="49" s="1"/>
  <c r="G204" i="49"/>
  <c r="I204" i="49" s="1"/>
  <c r="H205" i="49"/>
  <c r="J205" i="49" s="1"/>
  <c r="G205" i="49"/>
  <c r="I205" i="49" s="1"/>
  <c r="H206" i="49"/>
  <c r="J206" i="49" s="1"/>
  <c r="G206" i="49"/>
  <c r="I206" i="49" s="1"/>
  <c r="H207" i="49"/>
  <c r="J207" i="49" s="1"/>
  <c r="G207" i="49"/>
  <c r="I207" i="49" s="1"/>
  <c r="H210" i="49"/>
  <c r="J210" i="49" s="1"/>
  <c r="G210" i="49"/>
  <c r="I210" i="49" s="1"/>
  <c r="H211" i="49"/>
  <c r="J211" i="49" s="1"/>
  <c r="G211" i="49"/>
  <c r="I211" i="49" s="1"/>
  <c r="H212" i="49"/>
  <c r="J212" i="49" s="1"/>
  <c r="G212" i="49"/>
  <c r="I212" i="49" s="1"/>
  <c r="H213" i="49"/>
  <c r="J213" i="49" s="1"/>
  <c r="G213" i="49"/>
  <c r="I213" i="49" s="1"/>
  <c r="H214" i="49"/>
  <c r="J214" i="49" s="1"/>
  <c r="G214" i="49"/>
  <c r="I214" i="49" s="1"/>
  <c r="H215" i="49"/>
  <c r="J215" i="49" s="1"/>
  <c r="G215" i="49"/>
  <c r="I215" i="49" s="1"/>
  <c r="H218" i="49"/>
  <c r="J218" i="49" s="1"/>
  <c r="G218" i="49"/>
  <c r="I218" i="49" s="1"/>
  <c r="H219" i="49"/>
  <c r="J219" i="49" s="1"/>
  <c r="G219" i="49"/>
  <c r="I219" i="49" s="1"/>
  <c r="H222" i="49"/>
  <c r="J222" i="49" s="1"/>
  <c r="G222" i="49"/>
  <c r="I222" i="49" s="1"/>
  <c r="H223" i="49"/>
  <c r="J223" i="49" s="1"/>
  <c r="G223" i="49"/>
  <c r="I223" i="49" s="1"/>
  <c r="H224" i="49"/>
  <c r="J224" i="49" s="1"/>
  <c r="G224" i="49"/>
  <c r="I224" i="49" s="1"/>
  <c r="H225" i="49"/>
  <c r="J225" i="49" s="1"/>
  <c r="G225" i="49"/>
  <c r="I225" i="49" s="1"/>
  <c r="H226" i="49"/>
  <c r="J226" i="49" s="1"/>
  <c r="G226" i="49"/>
  <c r="I226" i="49" s="1"/>
  <c r="H227" i="49"/>
  <c r="J227" i="49" s="1"/>
  <c r="G227" i="49"/>
  <c r="I227" i="49" s="1"/>
  <c r="H228" i="49"/>
  <c r="J228" i="49" s="1"/>
  <c r="G228" i="49"/>
  <c r="I228" i="49" s="1"/>
  <c r="H229" i="49"/>
  <c r="J229" i="49" s="1"/>
  <c r="G229" i="49"/>
  <c r="I229" i="49" s="1"/>
  <c r="H230" i="49"/>
  <c r="J230" i="49" s="1"/>
  <c r="G230" i="49"/>
  <c r="I230" i="49" s="1"/>
  <c r="H231" i="49"/>
  <c r="J231" i="49" s="1"/>
  <c r="G231" i="49"/>
  <c r="I231" i="49" s="1"/>
  <c r="H232" i="49"/>
  <c r="J232" i="49" s="1"/>
  <c r="G232" i="49"/>
  <c r="I232" i="49" s="1"/>
  <c r="H233" i="49"/>
  <c r="J233" i="49" s="1"/>
  <c r="G233" i="49"/>
  <c r="I233" i="49" s="1"/>
  <c r="J236" i="49"/>
  <c r="I236" i="49"/>
  <c r="H236" i="49"/>
  <c r="G236" i="49"/>
  <c r="H237" i="49"/>
  <c r="J237" i="49" s="1"/>
  <c r="G237" i="49"/>
  <c r="I237" i="49" s="1"/>
  <c r="H238" i="49"/>
  <c r="J238" i="49" s="1"/>
  <c r="G238" i="49"/>
  <c r="I238" i="49" s="1"/>
  <c r="H241" i="49"/>
  <c r="J241" i="49" s="1"/>
  <c r="G241" i="49"/>
  <c r="I241" i="49" s="1"/>
  <c r="H242" i="49"/>
  <c r="J242" i="49" s="1"/>
  <c r="G242" i="49"/>
  <c r="I242" i="49" s="1"/>
  <c r="H243" i="49"/>
  <c r="J243" i="49" s="1"/>
  <c r="G243" i="49"/>
  <c r="I243" i="49" s="1"/>
  <c r="J244" i="49"/>
  <c r="I244" i="49"/>
  <c r="H244" i="49"/>
  <c r="G244" i="49"/>
  <c r="H245" i="49"/>
  <c r="J245" i="49" s="1"/>
  <c r="G245" i="49"/>
  <c r="I245" i="49" s="1"/>
  <c r="H246" i="49"/>
  <c r="J246" i="49" s="1"/>
  <c r="G246" i="49"/>
  <c r="I246" i="49" s="1"/>
  <c r="H247" i="49"/>
  <c r="J247" i="49" s="1"/>
  <c r="G247" i="49"/>
  <c r="I247" i="49" s="1"/>
  <c r="H248" i="49"/>
  <c r="J248" i="49" s="1"/>
  <c r="G248" i="49"/>
  <c r="I248" i="49" s="1"/>
  <c r="H251" i="49"/>
  <c r="J251" i="49" s="1"/>
  <c r="G251" i="49"/>
  <c r="I251" i="49" s="1"/>
  <c r="H252" i="49"/>
  <c r="J252" i="49" s="1"/>
  <c r="G252" i="49"/>
  <c r="I252" i="49" s="1"/>
  <c r="H253" i="49"/>
  <c r="J253" i="49" s="1"/>
  <c r="G253" i="49"/>
  <c r="I253" i="49" s="1"/>
  <c r="I254" i="49"/>
  <c r="H254" i="49"/>
  <c r="J254" i="49" s="1"/>
  <c r="G254" i="49"/>
  <c r="H255" i="49"/>
  <c r="J255" i="49" s="1"/>
  <c r="G255" i="49"/>
  <c r="I255" i="49" s="1"/>
  <c r="J256" i="49"/>
  <c r="I256" i="49"/>
  <c r="H256" i="49"/>
  <c r="G256" i="49"/>
  <c r="J257" i="49"/>
  <c r="I257" i="49"/>
  <c r="H257" i="49"/>
  <c r="G257" i="49"/>
  <c r="H258" i="49"/>
  <c r="J258" i="49" s="1"/>
  <c r="G258" i="49"/>
  <c r="I258" i="49" s="1"/>
  <c r="H259" i="49"/>
  <c r="J259" i="49" s="1"/>
  <c r="G259" i="49"/>
  <c r="I259" i="49" s="1"/>
  <c r="H260" i="49"/>
  <c r="J260" i="49" s="1"/>
  <c r="G260" i="49"/>
  <c r="I260" i="49" s="1"/>
  <c r="H263" i="49"/>
  <c r="J263" i="49" s="1"/>
  <c r="G263" i="49"/>
  <c r="I263" i="49" s="1"/>
  <c r="H264" i="49"/>
  <c r="J264" i="49" s="1"/>
  <c r="G264" i="49"/>
  <c r="I264" i="49" s="1"/>
  <c r="H265" i="49"/>
  <c r="J265" i="49" s="1"/>
  <c r="G265" i="49"/>
  <c r="I265" i="49" s="1"/>
  <c r="J266" i="49"/>
  <c r="I266" i="49"/>
  <c r="H266" i="49"/>
  <c r="G266" i="49"/>
  <c r="H267" i="49"/>
  <c r="J267" i="49" s="1"/>
  <c r="G267" i="49"/>
  <c r="I267" i="49" s="1"/>
  <c r="H268" i="49"/>
  <c r="J268" i="49" s="1"/>
  <c r="G268" i="49"/>
  <c r="I268" i="49" s="1"/>
  <c r="H269" i="49"/>
  <c r="J269" i="49" s="1"/>
  <c r="G269" i="49"/>
  <c r="I269" i="49" s="1"/>
  <c r="H270" i="49"/>
  <c r="J270" i="49" s="1"/>
  <c r="G270" i="49"/>
  <c r="I270" i="49" s="1"/>
  <c r="I273" i="49"/>
  <c r="H273" i="49"/>
  <c r="J273" i="49" s="1"/>
  <c r="G273" i="49"/>
  <c r="J274" i="49"/>
  <c r="I274" i="49"/>
  <c r="H274" i="49"/>
  <c r="G274" i="49"/>
  <c r="H275" i="49"/>
  <c r="J275" i="49" s="1"/>
  <c r="G275" i="49"/>
  <c r="I275" i="49" s="1"/>
  <c r="H276" i="49"/>
  <c r="J276" i="49" s="1"/>
  <c r="G276" i="49"/>
  <c r="I276" i="49" s="1"/>
  <c r="H279" i="49"/>
  <c r="J279" i="49" s="1"/>
  <c r="G279" i="49"/>
  <c r="I279" i="49" s="1"/>
  <c r="H280" i="49"/>
  <c r="J280" i="49" s="1"/>
  <c r="G280" i="49"/>
  <c r="I280" i="49" s="1"/>
  <c r="I283" i="49"/>
  <c r="H283" i="49"/>
  <c r="J283" i="49" s="1"/>
  <c r="G283" i="49"/>
  <c r="H284" i="49"/>
  <c r="J284" i="49" s="1"/>
  <c r="G284" i="49"/>
  <c r="I284" i="49" s="1"/>
  <c r="H285" i="49"/>
  <c r="J285" i="49" s="1"/>
  <c r="G285" i="49"/>
  <c r="I285" i="49" s="1"/>
  <c r="J288" i="49"/>
  <c r="I288" i="49"/>
  <c r="H288" i="49"/>
  <c r="G288" i="49"/>
  <c r="J289" i="49"/>
  <c r="I289" i="49"/>
  <c r="H289" i="49"/>
  <c r="G289" i="49"/>
  <c r="H290" i="49"/>
  <c r="J290" i="49" s="1"/>
  <c r="G290" i="49"/>
  <c r="I290" i="49" s="1"/>
  <c r="H291" i="49"/>
  <c r="J291" i="49" s="1"/>
  <c r="G291" i="49"/>
  <c r="I291" i="49" s="1"/>
  <c r="H294" i="49"/>
  <c r="J294" i="49" s="1"/>
  <c r="G294" i="49"/>
  <c r="I294" i="49" s="1"/>
  <c r="H295" i="49"/>
  <c r="J295" i="49" s="1"/>
  <c r="G295" i="49"/>
  <c r="I295" i="49" s="1"/>
  <c r="H296" i="49"/>
  <c r="J296" i="49" s="1"/>
  <c r="G296" i="49"/>
  <c r="I296" i="49" s="1"/>
  <c r="H297" i="49"/>
  <c r="J297" i="49" s="1"/>
  <c r="G297" i="49"/>
  <c r="I297" i="49" s="1"/>
  <c r="H298" i="49"/>
  <c r="J298" i="49" s="1"/>
  <c r="G298" i="49"/>
  <c r="I298" i="49" s="1"/>
  <c r="H299" i="49"/>
  <c r="J299" i="49" s="1"/>
  <c r="G299" i="49"/>
  <c r="I299" i="49" s="1"/>
  <c r="H300" i="49"/>
  <c r="J300" i="49" s="1"/>
  <c r="G300" i="49"/>
  <c r="I300" i="49" s="1"/>
  <c r="H301" i="49"/>
  <c r="J301" i="49" s="1"/>
  <c r="G301" i="49"/>
  <c r="I301" i="49" s="1"/>
  <c r="I302" i="49"/>
  <c r="H302" i="49"/>
  <c r="J302" i="49" s="1"/>
  <c r="G302" i="49"/>
  <c r="H303" i="49"/>
  <c r="J303" i="49" s="1"/>
  <c r="G303" i="49"/>
  <c r="I303" i="49" s="1"/>
  <c r="H304" i="49"/>
  <c r="J304" i="49" s="1"/>
  <c r="G304" i="49"/>
  <c r="I304" i="49" s="1"/>
  <c r="H305" i="49"/>
  <c r="J305" i="49" s="1"/>
  <c r="G305" i="49"/>
  <c r="I305" i="49" s="1"/>
  <c r="H306" i="49"/>
  <c r="J306" i="49" s="1"/>
  <c r="G306" i="49"/>
  <c r="I306" i="49" s="1"/>
  <c r="H309" i="49"/>
  <c r="J309" i="49" s="1"/>
  <c r="G309" i="49"/>
  <c r="I309" i="49" s="1"/>
  <c r="H310" i="49"/>
  <c r="J310" i="49" s="1"/>
  <c r="G310" i="49"/>
  <c r="I310" i="49" s="1"/>
  <c r="H313" i="49"/>
  <c r="J313" i="49" s="1"/>
  <c r="G313" i="49"/>
  <c r="I313" i="49" s="1"/>
  <c r="I314" i="49"/>
  <c r="H314" i="49"/>
  <c r="J314" i="49" s="1"/>
  <c r="G314" i="49"/>
  <c r="H315" i="49"/>
  <c r="J315" i="49" s="1"/>
  <c r="G315" i="49"/>
  <c r="I315" i="49" s="1"/>
  <c r="H316" i="49"/>
  <c r="J316" i="49" s="1"/>
  <c r="G316" i="49"/>
  <c r="I316" i="49" s="1"/>
  <c r="H317" i="49"/>
  <c r="J317" i="49" s="1"/>
  <c r="G317" i="49"/>
  <c r="I317" i="49" s="1"/>
  <c r="H318" i="49"/>
  <c r="J318" i="49" s="1"/>
  <c r="G318" i="49"/>
  <c r="I318" i="49" s="1"/>
  <c r="H319" i="49"/>
  <c r="J319" i="49" s="1"/>
  <c r="G319" i="49"/>
  <c r="I319" i="49" s="1"/>
  <c r="H320" i="49"/>
  <c r="J320" i="49" s="1"/>
  <c r="G320" i="49"/>
  <c r="I320" i="49" s="1"/>
  <c r="J321" i="49"/>
  <c r="I321" i="49"/>
  <c r="H321" i="49"/>
  <c r="G321" i="49"/>
  <c r="H322" i="49"/>
  <c r="J322" i="49" s="1"/>
  <c r="G322" i="49"/>
  <c r="I322" i="49" s="1"/>
  <c r="J323" i="49"/>
  <c r="I323" i="49"/>
  <c r="H323" i="49"/>
  <c r="G323" i="49"/>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H336" i="49"/>
  <c r="J336" i="49" s="1"/>
  <c r="G336" i="49"/>
  <c r="I336" i="49" s="1"/>
  <c r="H337" i="49"/>
  <c r="J337" i="49" s="1"/>
  <c r="G337" i="49"/>
  <c r="I337" i="49" s="1"/>
  <c r="H340" i="49"/>
  <c r="J340" i="49" s="1"/>
  <c r="G340" i="49"/>
  <c r="I340" i="49" s="1"/>
  <c r="J341" i="49"/>
  <c r="I341" i="49"/>
  <c r="H341" i="49"/>
  <c r="G341" i="49"/>
  <c r="H342" i="49"/>
  <c r="J342" i="49" s="1"/>
  <c r="G342" i="49"/>
  <c r="I342" i="49" s="1"/>
  <c r="I343" i="49"/>
  <c r="H343" i="49"/>
  <c r="J343" i="49" s="1"/>
  <c r="G343" i="49"/>
  <c r="J344" i="49"/>
  <c r="I344" i="49"/>
  <c r="H344" i="49"/>
  <c r="G344" i="49"/>
  <c r="H345" i="49"/>
  <c r="J345" i="49" s="1"/>
  <c r="G345" i="49"/>
  <c r="I345" i="49" s="1"/>
  <c r="H346" i="49"/>
  <c r="J346" i="49" s="1"/>
  <c r="G346" i="49"/>
  <c r="I346" i="49" s="1"/>
  <c r="H349" i="49"/>
  <c r="J349" i="49" s="1"/>
  <c r="G349" i="49"/>
  <c r="I349" i="49" s="1"/>
  <c r="H350" i="49"/>
  <c r="J350" i="49" s="1"/>
  <c r="G350" i="49"/>
  <c r="I350" i="49" s="1"/>
  <c r="H351" i="49"/>
  <c r="J351" i="49" s="1"/>
  <c r="G351" i="49"/>
  <c r="I351" i="49" s="1"/>
  <c r="H352" i="49"/>
  <c r="J352" i="49" s="1"/>
  <c r="G352" i="49"/>
  <c r="I352" i="49" s="1"/>
  <c r="H355" i="49"/>
  <c r="J355" i="49" s="1"/>
  <c r="G355" i="49"/>
  <c r="I355" i="49" s="1"/>
  <c r="H356" i="49"/>
  <c r="J356" i="49" s="1"/>
  <c r="G356" i="49"/>
  <c r="I356" i="49" s="1"/>
  <c r="H357" i="49"/>
  <c r="J357" i="49" s="1"/>
  <c r="G357" i="49"/>
  <c r="I357" i="49" s="1"/>
  <c r="H358" i="49"/>
  <c r="J358" i="49" s="1"/>
  <c r="G358" i="49"/>
  <c r="I358" i="49" s="1"/>
  <c r="H359" i="49"/>
  <c r="J359" i="49" s="1"/>
  <c r="G359" i="49"/>
  <c r="I359"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I374" i="49"/>
  <c r="H374" i="49"/>
  <c r="J374" i="49" s="1"/>
  <c r="G374" i="49"/>
  <c r="H375" i="49"/>
  <c r="J375" i="49" s="1"/>
  <c r="G375" i="49"/>
  <c r="I375" i="49" s="1"/>
  <c r="H376" i="49"/>
  <c r="J376" i="49" s="1"/>
  <c r="G376" i="49"/>
  <c r="I376" i="49" s="1"/>
  <c r="H377" i="49"/>
  <c r="J377" i="49" s="1"/>
  <c r="G377" i="49"/>
  <c r="I377" i="49" s="1"/>
  <c r="H378" i="49"/>
  <c r="J378" i="49" s="1"/>
  <c r="G378" i="49"/>
  <c r="I378" i="49" s="1"/>
  <c r="J379" i="49"/>
  <c r="I379" i="49"/>
  <c r="H379" i="49"/>
  <c r="G379" i="49"/>
  <c r="H380" i="49"/>
  <c r="J380" i="49" s="1"/>
  <c r="G380" i="49"/>
  <c r="I380" i="49" s="1"/>
  <c r="I381" i="49"/>
  <c r="H381" i="49"/>
  <c r="J381" i="49" s="1"/>
  <c r="G381" i="49"/>
  <c r="H382" i="49"/>
  <c r="J382" i="49" s="1"/>
  <c r="G382" i="49"/>
  <c r="I382" i="49" s="1"/>
  <c r="J383" i="49"/>
  <c r="I383" i="49"/>
  <c r="H383" i="49"/>
  <c r="G383" i="49"/>
  <c r="H384" i="49"/>
  <c r="J384" i="49" s="1"/>
  <c r="G384" i="49"/>
  <c r="I384" i="49" s="1"/>
  <c r="J387" i="49"/>
  <c r="I387" i="49"/>
  <c r="H387" i="49"/>
  <c r="G387" i="49"/>
  <c r="H388" i="49"/>
  <c r="J388" i="49" s="1"/>
  <c r="G388" i="49"/>
  <c r="I388" i="49" s="1"/>
  <c r="J389" i="49"/>
  <c r="I389" i="49"/>
  <c r="H389" i="49"/>
  <c r="G389" i="49"/>
  <c r="I390" i="49"/>
  <c r="H390" i="49"/>
  <c r="J390" i="49" s="1"/>
  <c r="G390" i="49"/>
  <c r="I391" i="49"/>
  <c r="H391" i="49"/>
  <c r="J391" i="49" s="1"/>
  <c r="G391" i="49"/>
  <c r="I392" i="49"/>
  <c r="H392" i="49"/>
  <c r="J392" i="49" s="1"/>
  <c r="G392" i="49"/>
  <c r="H393" i="49"/>
  <c r="J393" i="49" s="1"/>
  <c r="G393" i="49"/>
  <c r="I393" i="49" s="1"/>
  <c r="J396" i="49"/>
  <c r="I396" i="49"/>
  <c r="H396" i="49"/>
  <c r="G396" i="49"/>
  <c r="J397" i="49"/>
  <c r="I397" i="49"/>
  <c r="H397" i="49"/>
  <c r="G397" i="49"/>
  <c r="H400" i="49"/>
  <c r="J400" i="49" s="1"/>
  <c r="G400" i="49"/>
  <c r="I400" i="49" s="1"/>
  <c r="I401" i="49"/>
  <c r="H401" i="49"/>
  <c r="J401" i="49" s="1"/>
  <c r="G401" i="49"/>
  <c r="H402" i="49"/>
  <c r="J402" i="49" s="1"/>
  <c r="G402" i="49"/>
  <c r="I402" i="49" s="1"/>
  <c r="H403" i="49"/>
  <c r="J403" i="49" s="1"/>
  <c r="G403" i="49"/>
  <c r="I403" i="49" s="1"/>
  <c r="H404" i="49"/>
  <c r="J404" i="49" s="1"/>
  <c r="G404" i="49"/>
  <c r="I404" i="49" s="1"/>
  <c r="H405" i="49"/>
  <c r="J405" i="49" s="1"/>
  <c r="G405" i="49"/>
  <c r="I405" i="49" s="1"/>
  <c r="I406" i="49"/>
  <c r="H406" i="49"/>
  <c r="J406" i="49" s="1"/>
  <c r="G406" i="49"/>
  <c r="H407" i="49"/>
  <c r="J407" i="49" s="1"/>
  <c r="G407" i="49"/>
  <c r="I407" i="49" s="1"/>
  <c r="H408" i="49"/>
  <c r="J408" i="49" s="1"/>
  <c r="G408" i="49"/>
  <c r="I408" i="49" s="1"/>
  <c r="H411" i="49"/>
  <c r="J411" i="49" s="1"/>
  <c r="G411" i="49"/>
  <c r="I411" i="49" s="1"/>
  <c r="H412" i="49"/>
  <c r="J412" i="49" s="1"/>
  <c r="G412" i="49"/>
  <c r="I412" i="49" s="1"/>
  <c r="H413" i="49"/>
  <c r="J413" i="49" s="1"/>
  <c r="G413" i="49"/>
  <c r="I413" i="49" s="1"/>
  <c r="H416" i="49"/>
  <c r="J416" i="49" s="1"/>
  <c r="G416" i="49"/>
  <c r="I416" i="49" s="1"/>
  <c r="H417" i="49"/>
  <c r="J417" i="49" s="1"/>
  <c r="G417" i="49"/>
  <c r="I417" i="49" s="1"/>
  <c r="H418" i="49"/>
  <c r="J418" i="49" s="1"/>
  <c r="G418" i="49"/>
  <c r="I418" i="49" s="1"/>
  <c r="H419" i="49"/>
  <c r="J419" i="49" s="1"/>
  <c r="G419" i="49"/>
  <c r="I419" i="49" s="1"/>
  <c r="H420" i="49"/>
  <c r="J420" i="49" s="1"/>
  <c r="G420" i="49"/>
  <c r="I420" i="49" s="1"/>
  <c r="I421" i="49"/>
  <c r="H421" i="49"/>
  <c r="J421" i="49" s="1"/>
  <c r="G421" i="49"/>
  <c r="H422" i="49"/>
  <c r="J422" i="49" s="1"/>
  <c r="G422" i="49"/>
  <c r="I422" i="49" s="1"/>
  <c r="H423" i="49"/>
  <c r="J423" i="49" s="1"/>
  <c r="G423" i="49"/>
  <c r="I423" i="49" s="1"/>
  <c r="H424" i="49"/>
  <c r="J424" i="49" s="1"/>
  <c r="G424" i="49"/>
  <c r="I424" i="49" s="1"/>
  <c r="H427" i="49"/>
  <c r="J427" i="49" s="1"/>
  <c r="G427" i="49"/>
  <c r="I427" i="49" s="1"/>
  <c r="H428" i="49"/>
  <c r="J428" i="49" s="1"/>
  <c r="G428" i="49"/>
  <c r="I428" i="49" s="1"/>
  <c r="I431" i="49"/>
  <c r="H431" i="49"/>
  <c r="J431" i="49" s="1"/>
  <c r="G431" i="49"/>
  <c r="H432" i="49"/>
  <c r="J432" i="49" s="1"/>
  <c r="G432" i="49"/>
  <c r="I432" i="49" s="1"/>
  <c r="H433" i="49"/>
  <c r="J433" i="49" s="1"/>
  <c r="G433" i="49"/>
  <c r="I433"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H441" i="49"/>
  <c r="J441" i="49" s="1"/>
  <c r="G441" i="49"/>
  <c r="I441" i="49" s="1"/>
  <c r="H442" i="49"/>
  <c r="J442" i="49" s="1"/>
  <c r="G442" i="49"/>
  <c r="I442" i="49" s="1"/>
  <c r="H443" i="49"/>
  <c r="J443" i="49" s="1"/>
  <c r="G443" i="49"/>
  <c r="I443" i="49" s="1"/>
  <c r="H444" i="49"/>
  <c r="J444" i="49" s="1"/>
  <c r="G444" i="49"/>
  <c r="I444" i="49" s="1"/>
  <c r="H447" i="49"/>
  <c r="J447" i="49" s="1"/>
  <c r="G447" i="49"/>
  <c r="I447" i="49" s="1"/>
  <c r="H448" i="49"/>
  <c r="J448" i="49" s="1"/>
  <c r="G448" i="49"/>
  <c r="I448" i="49" s="1"/>
  <c r="H449" i="49"/>
  <c r="J449" i="49" s="1"/>
  <c r="G449" i="49"/>
  <c r="I449" i="49" s="1"/>
  <c r="H450" i="49"/>
  <c r="J450" i="49" s="1"/>
  <c r="G450" i="49"/>
  <c r="I450" i="49" s="1"/>
  <c r="J451" i="49"/>
  <c r="I451" i="49"/>
  <c r="H451" i="49"/>
  <c r="G451" i="49"/>
  <c r="H452" i="49"/>
  <c r="J452" i="49" s="1"/>
  <c r="G452" i="49"/>
  <c r="I452" i="49" s="1"/>
  <c r="H453" i="49"/>
  <c r="J453" i="49" s="1"/>
  <c r="G453" i="49"/>
  <c r="I453" i="49" s="1"/>
  <c r="H456" i="49"/>
  <c r="J456" i="49" s="1"/>
  <c r="G456" i="49"/>
  <c r="I456" i="49" s="1"/>
  <c r="H457" i="49"/>
  <c r="J457" i="49" s="1"/>
  <c r="G457" i="49"/>
  <c r="I457" i="49" s="1"/>
  <c r="H458" i="49"/>
  <c r="J458" i="49" s="1"/>
  <c r="G458" i="49"/>
  <c r="I458" i="49" s="1"/>
  <c r="H459" i="49"/>
  <c r="J459" i="49" s="1"/>
  <c r="G459" i="49"/>
  <c r="I459" i="49" s="1"/>
  <c r="H460" i="49"/>
  <c r="J460" i="49" s="1"/>
  <c r="G460" i="49"/>
  <c r="I460" i="49" s="1"/>
  <c r="H461" i="49"/>
  <c r="J461" i="49" s="1"/>
  <c r="G461" i="49"/>
  <c r="I461" i="49" s="1"/>
  <c r="H462" i="49"/>
  <c r="J462" i="49" s="1"/>
  <c r="G462" i="49"/>
  <c r="I462" i="49" s="1"/>
  <c r="H465" i="49"/>
  <c r="J465" i="49" s="1"/>
  <c r="G465" i="49"/>
  <c r="I465" i="49" s="1"/>
  <c r="J466" i="49"/>
  <c r="I466" i="49"/>
  <c r="H466" i="49"/>
  <c r="G466" i="49"/>
  <c r="H467" i="49"/>
  <c r="J467" i="49" s="1"/>
  <c r="G467" i="49"/>
  <c r="I467" i="49" s="1"/>
  <c r="H470" i="49"/>
  <c r="J470" i="49" s="1"/>
  <c r="G470" i="49"/>
  <c r="I470" i="49" s="1"/>
  <c r="H471" i="49"/>
  <c r="J471" i="49" s="1"/>
  <c r="G471" i="49"/>
  <c r="I471" i="49" s="1"/>
  <c r="H472" i="49"/>
  <c r="J472" i="49" s="1"/>
  <c r="G472" i="49"/>
  <c r="I472" i="49" s="1"/>
  <c r="H473" i="49"/>
  <c r="J473" i="49" s="1"/>
  <c r="G473" i="49"/>
  <c r="I473" i="49" s="1"/>
  <c r="J474" i="49"/>
  <c r="I474" i="49"/>
  <c r="H474" i="49"/>
  <c r="G474" i="49"/>
  <c r="H475" i="49"/>
  <c r="J475" i="49" s="1"/>
  <c r="G475" i="49"/>
  <c r="I475" i="49" s="1"/>
  <c r="J476" i="49"/>
  <c r="I476" i="49"/>
  <c r="H476" i="49"/>
  <c r="G476" i="49"/>
  <c r="H477" i="49"/>
  <c r="J477" i="49" s="1"/>
  <c r="G477" i="49"/>
  <c r="I477" i="49" s="1"/>
  <c r="H478" i="49"/>
  <c r="J478" i="49" s="1"/>
  <c r="G478" i="49"/>
  <c r="I478" i="49" s="1"/>
  <c r="H479" i="49"/>
  <c r="J479" i="49" s="1"/>
  <c r="G479" i="49"/>
  <c r="I479" i="49" s="1"/>
  <c r="H480" i="49"/>
  <c r="J480" i="49" s="1"/>
  <c r="G480" i="49"/>
  <c r="I480" i="49" s="1"/>
  <c r="H481" i="49"/>
  <c r="J481" i="49" s="1"/>
  <c r="G481" i="49"/>
  <c r="I481" i="49" s="1"/>
  <c r="H482" i="49"/>
  <c r="J482" i="49" s="1"/>
  <c r="G482" i="49"/>
  <c r="I482" i="49" s="1"/>
  <c r="H483" i="49"/>
  <c r="J483" i="49" s="1"/>
  <c r="G483" i="49"/>
  <c r="I483" i="49" s="1"/>
  <c r="H484" i="49"/>
  <c r="J484" i="49" s="1"/>
  <c r="G484" i="49"/>
  <c r="I484" i="49" s="1"/>
  <c r="H485" i="49"/>
  <c r="J485" i="49" s="1"/>
  <c r="G485" i="49"/>
  <c r="I485" i="49" s="1"/>
  <c r="H486" i="49"/>
  <c r="J486" i="49" s="1"/>
  <c r="G486" i="49"/>
  <c r="I486" i="49" s="1"/>
  <c r="H487" i="49"/>
  <c r="J487" i="49" s="1"/>
  <c r="G487" i="49"/>
  <c r="I487" i="49" s="1"/>
  <c r="H488" i="49"/>
  <c r="J488" i="49" s="1"/>
  <c r="G488" i="49"/>
  <c r="I488" i="49" s="1"/>
  <c r="H489" i="49"/>
  <c r="J489" i="49" s="1"/>
  <c r="G489" i="49"/>
  <c r="I489" i="49" s="1"/>
  <c r="H490" i="49"/>
  <c r="J490" i="49" s="1"/>
  <c r="G490" i="49"/>
  <c r="I490" i="49" s="1"/>
  <c r="H491" i="49"/>
  <c r="J491" i="49" s="1"/>
  <c r="G491" i="49"/>
  <c r="I491" i="49" s="1"/>
  <c r="H494" i="49"/>
  <c r="J494" i="49" s="1"/>
  <c r="G494" i="49"/>
  <c r="I494" i="49" s="1"/>
  <c r="H495" i="49"/>
  <c r="J495" i="49" s="1"/>
  <c r="G495" i="49"/>
  <c r="I495" i="49" s="1"/>
  <c r="H496" i="49"/>
  <c r="J496" i="49" s="1"/>
  <c r="G496" i="49"/>
  <c r="I496" i="49" s="1"/>
  <c r="H499" i="49"/>
  <c r="J499" i="49" s="1"/>
  <c r="G499" i="49"/>
  <c r="I499" i="49" s="1"/>
  <c r="H500" i="49"/>
  <c r="J500" i="49" s="1"/>
  <c r="G500" i="49"/>
  <c r="I500" i="49" s="1"/>
  <c r="H501" i="49"/>
  <c r="J501" i="49" s="1"/>
  <c r="G501" i="49"/>
  <c r="I501" i="49" s="1"/>
  <c r="H502" i="49"/>
  <c r="J502" i="49" s="1"/>
  <c r="G502" i="49"/>
  <c r="I502" i="49" s="1"/>
  <c r="J503" i="49"/>
  <c r="I503" i="49"/>
  <c r="H503" i="49"/>
  <c r="G503" i="49"/>
  <c r="J504" i="49"/>
  <c r="I504" i="49"/>
  <c r="H504" i="49"/>
  <c r="G504" i="49"/>
  <c r="H505" i="49"/>
  <c r="J505" i="49" s="1"/>
  <c r="G505" i="49"/>
  <c r="I505" i="49" s="1"/>
  <c r="H506" i="49"/>
  <c r="J506" i="49" s="1"/>
  <c r="G506" i="49"/>
  <c r="I506" i="49" s="1"/>
  <c r="I507" i="49"/>
  <c r="H507" i="49"/>
  <c r="J507" i="49" s="1"/>
  <c r="G507" i="49"/>
  <c r="H508" i="49"/>
  <c r="J508" i="49" s="1"/>
  <c r="G508" i="49"/>
  <c r="I508" i="49" s="1"/>
  <c r="H509" i="49"/>
  <c r="J509" i="49" s="1"/>
  <c r="G509" i="49"/>
  <c r="I509"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J520" i="49"/>
  <c r="I520" i="49"/>
  <c r="H520" i="49"/>
  <c r="G520" i="49"/>
  <c r="I521" i="49"/>
  <c r="H521" i="49"/>
  <c r="J521" i="49" s="1"/>
  <c r="G521" i="49"/>
  <c r="H522" i="49"/>
  <c r="J522" i="49" s="1"/>
  <c r="G522" i="49"/>
  <c r="I522" i="49" s="1"/>
  <c r="H523" i="49"/>
  <c r="J523" i="49" s="1"/>
  <c r="G523" i="49"/>
  <c r="I523" i="49" s="1"/>
  <c r="H524" i="49"/>
  <c r="J524" i="49" s="1"/>
  <c r="G524" i="49"/>
  <c r="I524" i="49" s="1"/>
  <c r="H525" i="49"/>
  <c r="J525" i="49" s="1"/>
  <c r="G525" i="49"/>
  <c r="I525" i="49" s="1"/>
  <c r="H526" i="49"/>
  <c r="J526" i="49" s="1"/>
  <c r="G526" i="49"/>
  <c r="I526" i="49" s="1"/>
  <c r="H529" i="49"/>
  <c r="J529" i="49" s="1"/>
  <c r="G529" i="49"/>
  <c r="I529" i="49" s="1"/>
  <c r="H530" i="49"/>
  <c r="J530" i="49" s="1"/>
  <c r="G530" i="49"/>
  <c r="I530" i="49" s="1"/>
  <c r="H533" i="49"/>
  <c r="J533" i="49" s="1"/>
  <c r="G533" i="49"/>
  <c r="I533" i="49" s="1"/>
  <c r="H534" i="49"/>
  <c r="J534" i="49" s="1"/>
  <c r="G534" i="49"/>
  <c r="I534"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H29" i="56"/>
  <c r="I26" i="56" s="1"/>
  <c r="F29" i="56"/>
  <c r="G27" i="56" s="1"/>
  <c r="D29" i="56"/>
  <c r="E27" i="56" s="1"/>
  <c r="B29" i="56"/>
  <c r="C27"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H46" i="58"/>
  <c r="I42" i="58" s="1"/>
  <c r="F46" i="58"/>
  <c r="G44" i="58" s="1"/>
  <c r="D46" i="58"/>
  <c r="E44" i="58" s="1"/>
  <c r="B46" i="58"/>
  <c r="C44"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H48" i="50"/>
  <c r="I45" i="50" s="1"/>
  <c r="F48" i="50"/>
  <c r="G46" i="50" s="1"/>
  <c r="D48" i="50"/>
  <c r="E43" i="50" s="1"/>
  <c r="B48" i="50"/>
  <c r="C46" i="50" s="1"/>
  <c r="K7" i="50"/>
  <c r="J7" i="50"/>
  <c r="B5" i="50"/>
  <c r="D5" i="50" s="1"/>
  <c r="H5" i="50" s="1"/>
  <c r="B5" i="53"/>
  <c r="F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7" i="53" s="1"/>
  <c r="B20" i="53"/>
  <c r="C18" i="53" s="1"/>
  <c r="K7" i="53"/>
  <c r="J7" i="53"/>
  <c r="K24" i="53"/>
  <c r="J24" i="53"/>
  <c r="K25" i="53"/>
  <c r="J25" i="53"/>
  <c r="K26" i="53"/>
  <c r="J26" i="53"/>
  <c r="K27" i="53"/>
  <c r="J27" i="53"/>
  <c r="K28" i="53"/>
  <c r="J28" i="53"/>
  <c r="K29" i="53"/>
  <c r="J29" i="53"/>
  <c r="K30" i="53"/>
  <c r="J30" i="53"/>
  <c r="K31" i="53"/>
  <c r="J31" i="53"/>
  <c r="H33" i="53"/>
  <c r="I30" i="53" s="1"/>
  <c r="F33" i="53"/>
  <c r="G31" i="53" s="1"/>
  <c r="D33" i="53"/>
  <c r="E30" i="53" s="1"/>
  <c r="B33" i="53"/>
  <c r="C31" i="53" s="1"/>
  <c r="K23" i="53"/>
  <c r="J23" i="53"/>
  <c r="K37" i="53"/>
  <c r="J37"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H52" i="53"/>
  <c r="I49" i="53" s="1"/>
  <c r="F52" i="53"/>
  <c r="G50" i="53" s="1"/>
  <c r="D52" i="53"/>
  <c r="E49" i="53" s="1"/>
  <c r="B52" i="53"/>
  <c r="C50" i="53" s="1"/>
  <c r="K36" i="53"/>
  <c r="J36" i="53"/>
  <c r="I54" i="53"/>
  <c r="G54" i="53"/>
  <c r="E54" i="53"/>
  <c r="C54" i="53"/>
  <c r="B5" i="54"/>
  <c r="D5" i="54" s="1"/>
  <c r="H5" i="54" s="1"/>
  <c r="K8" i="54"/>
  <c r="J8" i="54"/>
  <c r="K9" i="54"/>
  <c r="J9" i="54"/>
  <c r="K10" i="54"/>
  <c r="J10" i="54"/>
  <c r="H12" i="54"/>
  <c r="I9" i="54" s="1"/>
  <c r="F12" i="54"/>
  <c r="G10" i="54" s="1"/>
  <c r="D12" i="54"/>
  <c r="E9" i="54" s="1"/>
  <c r="B12" i="54"/>
  <c r="C10" i="54" s="1"/>
  <c r="K7" i="54"/>
  <c r="J7" i="54"/>
  <c r="H17" i="54"/>
  <c r="K17" i="54" s="1"/>
  <c r="F17" i="54"/>
  <c r="G17" i="54" s="1"/>
  <c r="D17" i="54"/>
  <c r="B17" i="54"/>
  <c r="C17" i="54" s="1"/>
  <c r="K15" i="54"/>
  <c r="J15" i="54"/>
  <c r="K21" i="54"/>
  <c r="J21" i="54"/>
  <c r="H23" i="54"/>
  <c r="I23" i="54" s="1"/>
  <c r="F23" i="54"/>
  <c r="G21" i="54" s="1"/>
  <c r="D23" i="54"/>
  <c r="E23" i="54" s="1"/>
  <c r="B23" i="54"/>
  <c r="C21" i="54" s="1"/>
  <c r="K20" i="54"/>
  <c r="J20" i="54"/>
  <c r="K27" i="54"/>
  <c r="J27" i="54"/>
  <c r="K28" i="54"/>
  <c r="J28" i="54"/>
  <c r="K29" i="54"/>
  <c r="J29" i="54"/>
  <c r="K30" i="54"/>
  <c r="J30" i="54"/>
  <c r="K31" i="54"/>
  <c r="J31" i="54"/>
  <c r="K32" i="54"/>
  <c r="J32" i="54"/>
  <c r="K33" i="54"/>
  <c r="J33" i="54"/>
  <c r="K34" i="54"/>
  <c r="J34" i="54"/>
  <c r="K35" i="54"/>
  <c r="J35" i="54"/>
  <c r="H37" i="54"/>
  <c r="I34" i="54" s="1"/>
  <c r="F37" i="54"/>
  <c r="G35" i="54" s="1"/>
  <c r="D37" i="54"/>
  <c r="E34" i="54" s="1"/>
  <c r="B37" i="54"/>
  <c r="C35" i="54" s="1"/>
  <c r="K26" i="54"/>
  <c r="J26" i="54"/>
  <c r="K41" i="54"/>
  <c r="J41" i="54"/>
  <c r="K42" i="54"/>
  <c r="J42" i="54"/>
  <c r="K43" i="54"/>
  <c r="J43" i="54"/>
  <c r="K44" i="54"/>
  <c r="J44" i="54"/>
  <c r="K45" i="54"/>
  <c r="J45" i="54"/>
  <c r="K46" i="54"/>
  <c r="J46" i="54"/>
  <c r="K47" i="54"/>
  <c r="J47" i="54"/>
  <c r="K48" i="54"/>
  <c r="J48" i="54"/>
  <c r="H50" i="54"/>
  <c r="I47" i="54" s="1"/>
  <c r="F50" i="54"/>
  <c r="G48" i="54" s="1"/>
  <c r="D50" i="54"/>
  <c r="E47" i="54" s="1"/>
  <c r="B50" i="54"/>
  <c r="C48" i="54" s="1"/>
  <c r="K40" i="54"/>
  <c r="J40" i="54"/>
  <c r="K54" i="54"/>
  <c r="J54" i="54"/>
  <c r="K55" i="54"/>
  <c r="J55" i="54"/>
  <c r="K56" i="54"/>
  <c r="J56" i="54"/>
  <c r="K57" i="54"/>
  <c r="J57" i="54"/>
  <c r="K58" i="54"/>
  <c r="J58" i="54"/>
  <c r="K59" i="54"/>
  <c r="J59" i="54"/>
  <c r="K60" i="54"/>
  <c r="J60" i="54"/>
  <c r="K61" i="54"/>
  <c r="J61" i="54"/>
  <c r="K62" i="54"/>
  <c r="J62" i="54"/>
  <c r="K63" i="54"/>
  <c r="J63" i="54"/>
  <c r="K64" i="54"/>
  <c r="J64" i="54"/>
  <c r="H66" i="54"/>
  <c r="I63" i="54" s="1"/>
  <c r="F66" i="54"/>
  <c r="G64" i="54" s="1"/>
  <c r="D66" i="54"/>
  <c r="E62" i="54" s="1"/>
  <c r="B66" i="54"/>
  <c r="C64" i="54" s="1"/>
  <c r="K53" i="54"/>
  <c r="J53" i="54"/>
  <c r="K70" i="54"/>
  <c r="J70" i="54"/>
  <c r="K71" i="54"/>
  <c r="J71" i="54"/>
  <c r="K72" i="54"/>
  <c r="J72" i="54"/>
  <c r="H74" i="54"/>
  <c r="I71" i="54" s="1"/>
  <c r="F74" i="54"/>
  <c r="G72" i="54" s="1"/>
  <c r="D74" i="54"/>
  <c r="E71" i="54" s="1"/>
  <c r="B74" i="54"/>
  <c r="C72" i="54" s="1"/>
  <c r="K69" i="54"/>
  <c r="J69" i="54"/>
  <c r="I76" i="54"/>
  <c r="G76" i="54"/>
  <c r="E76" i="54"/>
  <c r="C76"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H47" i="55"/>
  <c r="I44" i="55" s="1"/>
  <c r="F47" i="55"/>
  <c r="G45" i="55" s="1"/>
  <c r="D47" i="55"/>
  <c r="E44" i="55" s="1"/>
  <c r="B47" i="55"/>
  <c r="C45" i="55" s="1"/>
  <c r="K25" i="55"/>
  <c r="J25" i="55"/>
  <c r="K51" i="55"/>
  <c r="J51" i="55"/>
  <c r="K52" i="55"/>
  <c r="J52" i="55"/>
  <c r="K53" i="55"/>
  <c r="J53" i="55"/>
  <c r="K54" i="55"/>
  <c r="J54" i="55"/>
  <c r="K55" i="55"/>
  <c r="J55" i="55"/>
  <c r="K56" i="55"/>
  <c r="J56" i="55"/>
  <c r="K57" i="55"/>
  <c r="J57" i="55"/>
  <c r="K58" i="55"/>
  <c r="J58" i="55"/>
  <c r="K59" i="55"/>
  <c r="J59" i="55"/>
  <c r="K60" i="55"/>
  <c r="J60" i="55"/>
  <c r="K61" i="55"/>
  <c r="J61" i="55"/>
  <c r="K62" i="55"/>
  <c r="J62" i="55"/>
  <c r="H64" i="55"/>
  <c r="I62" i="55" s="1"/>
  <c r="F64" i="55"/>
  <c r="G62" i="55" s="1"/>
  <c r="D64" i="55"/>
  <c r="E62" i="55" s="1"/>
  <c r="B64" i="55"/>
  <c r="C62" i="55" s="1"/>
  <c r="K50" i="55"/>
  <c r="J50" i="55"/>
  <c r="I66" i="55"/>
  <c r="G66" i="55"/>
  <c r="E66" i="55"/>
  <c r="C66" i="55"/>
  <c r="K66" i="55"/>
  <c r="J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H93" i="55"/>
  <c r="I90" i="55" s="1"/>
  <c r="F93" i="55"/>
  <c r="G91" i="55" s="1"/>
  <c r="D93" i="55"/>
  <c r="E90" i="55" s="1"/>
  <c r="B93" i="55"/>
  <c r="C91" i="55" s="1"/>
  <c r="K71" i="55"/>
  <c r="J71"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H116" i="55"/>
  <c r="I113" i="55" s="1"/>
  <c r="F116" i="55"/>
  <c r="G114" i="55" s="1"/>
  <c r="D116" i="55"/>
  <c r="E113" i="55" s="1"/>
  <c r="B116" i="55"/>
  <c r="C114" i="55" s="1"/>
  <c r="K96" i="55"/>
  <c r="J96" i="55"/>
  <c r="I118" i="55"/>
  <c r="G118" i="55"/>
  <c r="E118" i="55"/>
  <c r="C118" i="55"/>
  <c r="K118" i="55"/>
  <c r="J118" i="55"/>
  <c r="B121" i="55"/>
  <c r="D121" i="55" s="1"/>
  <c r="H121" i="55" s="1"/>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H144" i="55"/>
  <c r="I141" i="55" s="1"/>
  <c r="F144" i="55"/>
  <c r="G142" i="55" s="1"/>
  <c r="D144" i="55"/>
  <c r="E141" i="55" s="1"/>
  <c r="B144" i="55"/>
  <c r="C142" i="55" s="1"/>
  <c r="K123" i="55"/>
  <c r="J123"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H170" i="55"/>
  <c r="I167" i="55" s="1"/>
  <c r="F170" i="55"/>
  <c r="G168" i="55" s="1"/>
  <c r="D170" i="55"/>
  <c r="E167" i="55" s="1"/>
  <c r="B170" i="55"/>
  <c r="C168" i="55" s="1"/>
  <c r="K147" i="55"/>
  <c r="J147" i="55"/>
  <c r="I172" i="55"/>
  <c r="G172" i="55"/>
  <c r="E172" i="55"/>
  <c r="C172" i="55"/>
  <c r="J172" i="55"/>
  <c r="K172" i="55"/>
  <c r="B175" i="55"/>
  <c r="D175" i="55" s="1"/>
  <c r="H175" i="55" s="1"/>
  <c r="K178" i="55"/>
  <c r="J178" i="55"/>
  <c r="K179" i="55"/>
  <c r="J179" i="55"/>
  <c r="H181" i="55"/>
  <c r="I178" i="55" s="1"/>
  <c r="F181" i="55"/>
  <c r="G179" i="55" s="1"/>
  <c r="D181" i="55"/>
  <c r="E178" i="55" s="1"/>
  <c r="B181" i="55"/>
  <c r="C179" i="55" s="1"/>
  <c r="K177" i="55"/>
  <c r="J177" i="55"/>
  <c r="K185" i="55"/>
  <c r="J185" i="55"/>
  <c r="K186" i="55"/>
  <c r="J186" i="55"/>
  <c r="K187" i="55"/>
  <c r="J187" i="55"/>
  <c r="K188" i="55"/>
  <c r="J188" i="55"/>
  <c r="K189" i="55"/>
  <c r="J189" i="55"/>
  <c r="K190" i="55"/>
  <c r="J190" i="55"/>
  <c r="H192" i="55"/>
  <c r="I189" i="55" s="1"/>
  <c r="F192" i="55"/>
  <c r="G190" i="55" s="1"/>
  <c r="D192" i="55"/>
  <c r="E189" i="55" s="1"/>
  <c r="B192" i="55"/>
  <c r="C190" i="55" s="1"/>
  <c r="K184" i="55"/>
  <c r="J184" i="55"/>
  <c r="I194" i="55"/>
  <c r="G194" i="55"/>
  <c r="E194" i="55"/>
  <c r="C194" i="55"/>
  <c r="J194" i="55"/>
  <c r="K194" i="55"/>
  <c r="I198" i="55"/>
  <c r="G198" i="55"/>
  <c r="E198" i="55"/>
  <c r="C198" i="55"/>
  <c r="H196" i="55"/>
  <c r="I196" i="55" s="1"/>
  <c r="F196" i="55"/>
  <c r="G196" i="55" s="1"/>
  <c r="D196" i="55"/>
  <c r="E196" i="55" s="1"/>
  <c r="B196" i="55"/>
  <c r="C196" i="55" s="1"/>
  <c r="K198" i="55"/>
  <c r="J198" i="55"/>
  <c r="K200" i="55"/>
  <c r="J200" i="55"/>
  <c r="I200" i="55"/>
  <c r="G200" i="55"/>
  <c r="E200" i="55"/>
  <c r="C200" i="55"/>
  <c r="B5" i="48"/>
  <c r="D5" i="48" s="1"/>
  <c r="H5" i="48" s="1"/>
  <c r="K8" i="48"/>
  <c r="J8" i="48"/>
  <c r="K9" i="48"/>
  <c r="J9" i="48"/>
  <c r="H11" i="48"/>
  <c r="I8" i="48" s="1"/>
  <c r="F11" i="48"/>
  <c r="G9" i="48" s="1"/>
  <c r="D11" i="48"/>
  <c r="E9"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8" i="48"/>
  <c r="J18" i="48"/>
  <c r="K32" i="48"/>
  <c r="J32" i="48"/>
  <c r="K33" i="48"/>
  <c r="J33" i="48"/>
  <c r="K34" i="48"/>
  <c r="J34" i="48"/>
  <c r="H36" i="48"/>
  <c r="I33" i="48" s="1"/>
  <c r="F36" i="48"/>
  <c r="G34" i="48" s="1"/>
  <c r="D36" i="48"/>
  <c r="E36" i="48" s="1"/>
  <c r="B36" i="48"/>
  <c r="C34" i="48" s="1"/>
  <c r="K31" i="48"/>
  <c r="J31" i="48"/>
  <c r="I38" i="48"/>
  <c r="G38" i="48"/>
  <c r="E38" i="48"/>
  <c r="C38" i="48"/>
  <c r="K38" i="48"/>
  <c r="J38" i="48"/>
  <c r="B41" i="48"/>
  <c r="D41" i="48" s="1"/>
  <c r="H41" i="48" s="1"/>
  <c r="K44" i="48"/>
  <c r="J44" i="48"/>
  <c r="K45" i="48"/>
  <c r="J45" i="48"/>
  <c r="K46" i="48"/>
  <c r="J46" i="48"/>
  <c r="K47" i="48"/>
  <c r="J47" i="48"/>
  <c r="K48" i="48"/>
  <c r="J48" i="48"/>
  <c r="K49" i="48"/>
  <c r="J49" i="48"/>
  <c r="K50" i="48"/>
  <c r="J50" i="48"/>
  <c r="H52" i="48"/>
  <c r="I49" i="48" s="1"/>
  <c r="F52" i="48"/>
  <c r="G50" i="48" s="1"/>
  <c r="D52" i="48"/>
  <c r="E49" i="48" s="1"/>
  <c r="B52" i="48"/>
  <c r="C50" i="48" s="1"/>
  <c r="K43" i="48"/>
  <c r="J43"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H70" i="48"/>
  <c r="F70" i="48"/>
  <c r="G68" i="48" s="1"/>
  <c r="D70" i="48"/>
  <c r="B70" i="48"/>
  <c r="C68" i="48" s="1"/>
  <c r="K55" i="48"/>
  <c r="J55" i="48"/>
  <c r="I72" i="48"/>
  <c r="G72" i="48"/>
  <c r="E72" i="48"/>
  <c r="C72" i="48"/>
  <c r="J72" i="48"/>
  <c r="K72" i="48"/>
  <c r="B75" i="48"/>
  <c r="D75" i="48" s="1"/>
  <c r="H75" i="48" s="1"/>
  <c r="K78" i="48"/>
  <c r="J78" i="48"/>
  <c r="K79" i="48"/>
  <c r="J79" i="48"/>
  <c r="K80" i="48"/>
  <c r="J80" i="48"/>
  <c r="K81" i="48"/>
  <c r="J81" i="48"/>
  <c r="K82" i="48"/>
  <c r="J82" i="48"/>
  <c r="H84" i="48"/>
  <c r="I81" i="48" s="1"/>
  <c r="F84" i="48"/>
  <c r="G82" i="48" s="1"/>
  <c r="D84" i="48"/>
  <c r="E82" i="48" s="1"/>
  <c r="B84" i="48"/>
  <c r="C82" i="48" s="1"/>
  <c r="K77" i="48"/>
  <c r="J77" i="48"/>
  <c r="K88" i="48"/>
  <c r="J88" i="48"/>
  <c r="K89" i="48"/>
  <c r="J89"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H105" i="48"/>
  <c r="I102" i="48" s="1"/>
  <c r="F105" i="48"/>
  <c r="G103" i="48" s="1"/>
  <c r="D105" i="48"/>
  <c r="E102" i="48" s="1"/>
  <c r="B105" i="48"/>
  <c r="C103" i="48" s="1"/>
  <c r="K87" i="48"/>
  <c r="J87" i="48"/>
  <c r="I107" i="48"/>
  <c r="G107" i="48"/>
  <c r="E107" i="48"/>
  <c r="C107" i="48"/>
  <c r="J107" i="48"/>
  <c r="K107" i="48"/>
  <c r="B110" i="48"/>
  <c r="D110" i="48" s="1"/>
  <c r="H110" i="48" s="1"/>
  <c r="K113" i="48"/>
  <c r="J113" i="48"/>
  <c r="K114" i="48"/>
  <c r="J114" i="48"/>
  <c r="H116" i="48"/>
  <c r="I113" i="48" s="1"/>
  <c r="F116" i="48"/>
  <c r="G114" i="48" s="1"/>
  <c r="D116" i="48"/>
  <c r="E116" i="48" s="1"/>
  <c r="B116" i="48"/>
  <c r="C114" i="48" s="1"/>
  <c r="K112" i="48"/>
  <c r="J112" i="48"/>
  <c r="K120" i="48"/>
  <c r="J120" i="48"/>
  <c r="K121" i="48"/>
  <c r="J121" i="48"/>
  <c r="K122" i="48"/>
  <c r="J122" i="48"/>
  <c r="K123" i="48"/>
  <c r="J123" i="48"/>
  <c r="K124" i="48"/>
  <c r="J124" i="48"/>
  <c r="K125" i="48"/>
  <c r="J125" i="48"/>
  <c r="K126" i="48"/>
  <c r="J126" i="48"/>
  <c r="K127" i="48"/>
  <c r="J127" i="48"/>
  <c r="H129" i="48"/>
  <c r="I126" i="48" s="1"/>
  <c r="F129" i="48"/>
  <c r="G127" i="48" s="1"/>
  <c r="D129" i="48"/>
  <c r="E125" i="48" s="1"/>
  <c r="B129" i="48"/>
  <c r="C127" i="48" s="1"/>
  <c r="K119" i="48"/>
  <c r="J119" i="48"/>
  <c r="I131" i="48"/>
  <c r="G131" i="48"/>
  <c r="E131" i="48"/>
  <c r="C131" i="48"/>
  <c r="J131" i="48"/>
  <c r="K131" i="48"/>
  <c r="B134" i="48"/>
  <c r="D134" i="48" s="1"/>
  <c r="H134" i="48" s="1"/>
  <c r="G136" i="48"/>
  <c r="H138" i="48"/>
  <c r="F138" i="48"/>
  <c r="G138" i="48" s="1"/>
  <c r="D138" i="48"/>
  <c r="B138" i="48"/>
  <c r="C138" i="48" s="1"/>
  <c r="K136" i="48"/>
  <c r="J136" i="48"/>
  <c r="E148" i="48"/>
  <c r="E141" i="48"/>
  <c r="K142" i="48"/>
  <c r="J142" i="48"/>
  <c r="K143" i="48"/>
  <c r="J143" i="48"/>
  <c r="K144" i="48"/>
  <c r="J144" i="48"/>
  <c r="K145" i="48"/>
  <c r="J145" i="48"/>
  <c r="K146" i="48"/>
  <c r="J146" i="48"/>
  <c r="H148" i="48"/>
  <c r="I145" i="48" s="1"/>
  <c r="F148" i="48"/>
  <c r="G146" i="48" s="1"/>
  <c r="D148" i="48"/>
  <c r="E144" i="48" s="1"/>
  <c r="B148" i="48"/>
  <c r="C146" i="48" s="1"/>
  <c r="K141" i="48"/>
  <c r="J141" i="48"/>
  <c r="I150" i="48"/>
  <c r="G150" i="48"/>
  <c r="E150" i="48"/>
  <c r="C150" i="48"/>
  <c r="J150" i="48"/>
  <c r="K150" i="48"/>
  <c r="B153" i="48"/>
  <c r="D153" i="48" s="1"/>
  <c r="H153" i="48" s="1"/>
  <c r="G164" i="48"/>
  <c r="K156" i="48"/>
  <c r="J156" i="48"/>
  <c r="K157" i="48"/>
  <c r="J157" i="48"/>
  <c r="K158" i="48"/>
  <c r="J158" i="48"/>
  <c r="K159" i="48"/>
  <c r="J159" i="48"/>
  <c r="K160" i="48"/>
  <c r="J160" i="48"/>
  <c r="K161" i="48"/>
  <c r="J161" i="48"/>
  <c r="K162" i="48"/>
  <c r="J162" i="48"/>
  <c r="H164" i="48"/>
  <c r="I161" i="48" s="1"/>
  <c r="F164" i="48"/>
  <c r="G162" i="48" s="1"/>
  <c r="D164" i="48"/>
  <c r="E159" i="48" s="1"/>
  <c r="B164" i="48"/>
  <c r="C162" i="48" s="1"/>
  <c r="K155" i="48"/>
  <c r="J155" i="48"/>
  <c r="G173" i="48"/>
  <c r="G167" i="48"/>
  <c r="K168" i="48"/>
  <c r="J168" i="48"/>
  <c r="K169" i="48"/>
  <c r="J169" i="48"/>
  <c r="K170" i="48"/>
  <c r="J170" i="48"/>
  <c r="K171" i="48"/>
  <c r="J171" i="48"/>
  <c r="H173" i="48"/>
  <c r="I169" i="48" s="1"/>
  <c r="F173" i="48"/>
  <c r="G171" i="48" s="1"/>
  <c r="D173" i="48"/>
  <c r="E169" i="48" s="1"/>
  <c r="B173" i="48"/>
  <c r="C171" i="48" s="1"/>
  <c r="K167" i="48"/>
  <c r="J167" i="48"/>
  <c r="I175" i="48"/>
  <c r="G175" i="48"/>
  <c r="E175" i="48"/>
  <c r="C175" i="48"/>
  <c r="J175" i="48"/>
  <c r="K175" i="48"/>
  <c r="B178" i="48"/>
  <c r="D178" i="48" s="1"/>
  <c r="H178" i="48" s="1"/>
  <c r="K181" i="48"/>
  <c r="J181" i="48"/>
  <c r="K182" i="48"/>
  <c r="J182" i="48"/>
  <c r="K183" i="48"/>
  <c r="J183" i="48"/>
  <c r="K184" i="48"/>
  <c r="J184" i="48"/>
  <c r="K185" i="48"/>
  <c r="J185" i="48"/>
  <c r="K186" i="48"/>
  <c r="J186" i="48"/>
  <c r="K187" i="48"/>
  <c r="J187" i="48"/>
  <c r="H189" i="48"/>
  <c r="I185" i="48" s="1"/>
  <c r="F189" i="48"/>
  <c r="G187" i="48" s="1"/>
  <c r="D189" i="48"/>
  <c r="E185" i="48" s="1"/>
  <c r="B189" i="48"/>
  <c r="C187" i="48" s="1"/>
  <c r="K180" i="48"/>
  <c r="J180" i="48"/>
  <c r="E207" i="48"/>
  <c r="E192" i="48"/>
  <c r="K193" i="48"/>
  <c r="J193" i="48"/>
  <c r="K194" i="48"/>
  <c r="J194" i="48"/>
  <c r="K195" i="48"/>
  <c r="J195" i="48"/>
  <c r="K196" i="48"/>
  <c r="J196" i="48"/>
  <c r="K197" i="48"/>
  <c r="J197" i="48"/>
  <c r="K198" i="48"/>
  <c r="J198" i="48"/>
  <c r="K199" i="48"/>
  <c r="J199" i="48"/>
  <c r="K200" i="48"/>
  <c r="J200" i="48"/>
  <c r="K201" i="48"/>
  <c r="J201" i="48"/>
  <c r="K202" i="48"/>
  <c r="J202" i="48"/>
  <c r="K203" i="48"/>
  <c r="J203" i="48"/>
  <c r="K204" i="48"/>
  <c r="J204" i="48"/>
  <c r="K205" i="48"/>
  <c r="J205" i="48"/>
  <c r="H207" i="48"/>
  <c r="I204" i="48" s="1"/>
  <c r="F207" i="48"/>
  <c r="G205" i="48" s="1"/>
  <c r="D207" i="48"/>
  <c r="E204" i="48" s="1"/>
  <c r="B207" i="48"/>
  <c r="C205" i="48" s="1"/>
  <c r="K192" i="48"/>
  <c r="J192" i="48"/>
  <c r="K211" i="48"/>
  <c r="J211" i="48"/>
  <c r="K212" i="48"/>
  <c r="J212" i="48"/>
  <c r="K213" i="48"/>
  <c r="J213" i="48"/>
  <c r="K214" i="48"/>
  <c r="J214" i="48"/>
  <c r="K215" i="48"/>
  <c r="J215" i="48"/>
  <c r="K216" i="48"/>
  <c r="J216" i="48"/>
  <c r="K217" i="48"/>
  <c r="J217" i="48"/>
  <c r="H219" i="48"/>
  <c r="I216" i="48" s="1"/>
  <c r="F219" i="48"/>
  <c r="G217" i="48" s="1"/>
  <c r="D219" i="48"/>
  <c r="E216" i="48" s="1"/>
  <c r="B219" i="48"/>
  <c r="C217" i="48" s="1"/>
  <c r="K210" i="48"/>
  <c r="J210" i="48"/>
  <c r="I221" i="48"/>
  <c r="G221" i="48"/>
  <c r="E221" i="48"/>
  <c r="C221" i="48"/>
  <c r="J221" i="48"/>
  <c r="K221" i="48"/>
  <c r="I225" i="48"/>
  <c r="G225" i="48"/>
  <c r="E225" i="48"/>
  <c r="C225" i="48"/>
  <c r="E223" i="48"/>
  <c r="H223" i="48"/>
  <c r="I223" i="48" s="1"/>
  <c r="F223" i="48"/>
  <c r="G223" i="48" s="1"/>
  <c r="D223" i="48"/>
  <c r="B223" i="48"/>
  <c r="C223" i="48" s="1"/>
  <c r="K225" i="48"/>
  <c r="J225" i="48"/>
  <c r="K227" i="48"/>
  <c r="J227" i="48"/>
  <c r="I227" i="48"/>
  <c r="G227" i="48"/>
  <c r="E227" i="48"/>
  <c r="C227" i="48"/>
  <c r="K76" i="54"/>
  <c r="J76" i="54"/>
  <c r="K54" i="53"/>
  <c r="J54"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I7" i="26"/>
  <c r="H7" i="26"/>
  <c r="J7" i="26" s="1"/>
  <c r="G7" i="26"/>
  <c r="H8" i="26"/>
  <c r="J8" i="26" s="1"/>
  <c r="G8" i="26"/>
  <c r="I8" i="26" s="1"/>
  <c r="H9" i="26"/>
  <c r="J9" i="26" s="1"/>
  <c r="G9" i="26"/>
  <c r="I9" i="26" s="1"/>
  <c r="H10" i="26"/>
  <c r="J10" i="26" s="1"/>
  <c r="G10" i="26"/>
  <c r="I10" i="26" s="1"/>
  <c r="J11" i="26"/>
  <c r="I11" i="26"/>
  <c r="H11" i="26"/>
  <c r="G11" i="26"/>
  <c r="H12" i="26"/>
  <c r="J12" i="26" s="1"/>
  <c r="G12" i="26"/>
  <c r="I12" i="26" s="1"/>
  <c r="H13" i="26"/>
  <c r="J13" i="26" s="1"/>
  <c r="G13" i="26"/>
  <c r="I13" i="26" s="1"/>
  <c r="H14" i="26"/>
  <c r="J14" i="26" s="1"/>
  <c r="G14" i="26"/>
  <c r="I14" i="26" s="1"/>
  <c r="J15" i="26"/>
  <c r="I15" i="26"/>
  <c r="H15" i="26"/>
  <c r="G15" i="26"/>
  <c r="H16" i="26"/>
  <c r="J16" i="26" s="1"/>
  <c r="G16" i="26"/>
  <c r="I16" i="26" s="1"/>
  <c r="H17" i="26"/>
  <c r="J17" i="26" s="1"/>
  <c r="G17" i="26"/>
  <c r="I17" i="26" s="1"/>
  <c r="H18" i="26"/>
  <c r="J18" i="26" s="1"/>
  <c r="G18" i="26"/>
  <c r="I18" i="26" s="1"/>
  <c r="H19" i="26"/>
  <c r="J19" i="26" s="1"/>
  <c r="G19" i="26"/>
  <c r="I19" i="26" s="1"/>
  <c r="I20" i="26"/>
  <c r="H20" i="26"/>
  <c r="J20" i="26" s="1"/>
  <c r="G20" i="26"/>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J43" i="26"/>
  <c r="I43" i="26"/>
  <c r="H43" i="26"/>
  <c r="G43" i="26"/>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C136" i="48"/>
  <c r="K196" i="55"/>
  <c r="E210" i="48"/>
  <c r="E180" i="48"/>
  <c r="J17" i="54"/>
  <c r="E219" i="48"/>
  <c r="E189" i="48"/>
  <c r="G155" i="48"/>
  <c r="C7" i="56"/>
  <c r="G7" i="56"/>
  <c r="E7" i="56"/>
  <c r="I7" i="56"/>
  <c r="E8" i="56"/>
  <c r="I8" i="56"/>
  <c r="C8" i="56"/>
  <c r="G8" i="56"/>
  <c r="E9" i="56"/>
  <c r="I9" i="56"/>
  <c r="C9" i="56"/>
  <c r="G9" i="56"/>
  <c r="C10" i="56"/>
  <c r="G10" i="56"/>
  <c r="E10" i="56"/>
  <c r="I10" i="56"/>
  <c r="C11" i="56"/>
  <c r="G11" i="56"/>
  <c r="E11" i="56"/>
  <c r="I11" i="56"/>
  <c r="C12" i="56"/>
  <c r="G12" i="56"/>
  <c r="E12" i="56"/>
  <c r="I12" i="56"/>
  <c r="C13" i="56"/>
  <c r="G13" i="56"/>
  <c r="E13" i="56"/>
  <c r="I13" i="56"/>
  <c r="C14" i="56"/>
  <c r="G14" i="56"/>
  <c r="E14" i="56"/>
  <c r="I14" i="56"/>
  <c r="E15" i="56"/>
  <c r="I15" i="56"/>
  <c r="C15" i="56"/>
  <c r="G15" i="56"/>
  <c r="C16" i="56"/>
  <c r="G16" i="56"/>
  <c r="E16" i="56"/>
  <c r="I16" i="56"/>
  <c r="C17" i="56"/>
  <c r="G17" i="56"/>
  <c r="E17" i="56"/>
  <c r="I17" i="56"/>
  <c r="E18" i="56"/>
  <c r="I18" i="56"/>
  <c r="C18" i="56"/>
  <c r="G18" i="56"/>
  <c r="C19" i="56"/>
  <c r="G19" i="56"/>
  <c r="E19" i="56"/>
  <c r="I19" i="56"/>
  <c r="E20" i="56"/>
  <c r="I20" i="56"/>
  <c r="C20" i="56"/>
  <c r="G20" i="56"/>
  <c r="E21" i="56"/>
  <c r="I21" i="56"/>
  <c r="C21" i="56"/>
  <c r="G21" i="56"/>
  <c r="C22" i="56"/>
  <c r="G22" i="56"/>
  <c r="E22" i="56"/>
  <c r="I22" i="56"/>
  <c r="E23" i="56"/>
  <c r="I23" i="56"/>
  <c r="C23" i="56"/>
  <c r="G23" i="56"/>
  <c r="E24" i="56"/>
  <c r="I24" i="56"/>
  <c r="C24" i="56"/>
  <c r="G24" i="56"/>
  <c r="C25" i="56"/>
  <c r="G25" i="56"/>
  <c r="E25" i="56"/>
  <c r="I25" i="56"/>
  <c r="C26" i="56"/>
  <c r="G26" i="56"/>
  <c r="E26" i="56"/>
  <c r="K29" i="56"/>
  <c r="J29" i="56"/>
  <c r="I27" i="56"/>
  <c r="F5" i="56"/>
  <c r="C7" i="57"/>
  <c r="G7" i="57"/>
  <c r="E7" i="57"/>
  <c r="I7" i="57"/>
  <c r="E8" i="57"/>
  <c r="I8" i="57"/>
  <c r="C8" i="57"/>
  <c r="G8" i="57"/>
  <c r="E9" i="57"/>
  <c r="I9" i="57"/>
  <c r="C9" i="57"/>
  <c r="G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E19" i="57"/>
  <c r="I19" i="57"/>
  <c r="C19" i="57"/>
  <c r="G19" i="57"/>
  <c r="C20" i="57"/>
  <c r="G20" i="57"/>
  <c r="E20" i="57"/>
  <c r="I20" i="57"/>
  <c r="C21" i="57"/>
  <c r="G21" i="57"/>
  <c r="E21" i="57"/>
  <c r="I21" i="57"/>
  <c r="C22" i="57"/>
  <c r="G22" i="57"/>
  <c r="J25" i="57"/>
  <c r="K25" i="57"/>
  <c r="E23" i="57"/>
  <c r="I23" i="57"/>
  <c r="F5" i="57"/>
  <c r="C7" i="58"/>
  <c r="G7" i="58"/>
  <c r="E7" i="58"/>
  <c r="I7" i="58"/>
  <c r="C8" i="58"/>
  <c r="G8" i="58"/>
  <c r="E8" i="58"/>
  <c r="I8" i="58"/>
  <c r="E9" i="58"/>
  <c r="I9" i="58"/>
  <c r="C9" i="58"/>
  <c r="G9" i="58"/>
  <c r="E10" i="58"/>
  <c r="I10" i="58"/>
  <c r="C10" i="58"/>
  <c r="G10" i="58"/>
  <c r="E11" i="58"/>
  <c r="I11" i="58"/>
  <c r="C11" i="58"/>
  <c r="G11" i="58"/>
  <c r="C12" i="58"/>
  <c r="G12" i="58"/>
  <c r="E12" i="58"/>
  <c r="I12" i="58"/>
  <c r="E13" i="58"/>
  <c r="I13" i="58"/>
  <c r="C13" i="58"/>
  <c r="G13" i="58"/>
  <c r="C14" i="58"/>
  <c r="G14" i="58"/>
  <c r="E14" i="58"/>
  <c r="I14" i="58"/>
  <c r="C15" i="58"/>
  <c r="G15" i="58"/>
  <c r="E15" i="58"/>
  <c r="I15" i="58"/>
  <c r="C16" i="58"/>
  <c r="G16" i="58"/>
  <c r="E16" i="58"/>
  <c r="I16" i="58"/>
  <c r="C17" i="58"/>
  <c r="G17" i="58"/>
  <c r="E17" i="58"/>
  <c r="I17" i="58"/>
  <c r="E18" i="58"/>
  <c r="I18" i="58"/>
  <c r="C18" i="58"/>
  <c r="G18" i="58"/>
  <c r="C19" i="58"/>
  <c r="G19" i="58"/>
  <c r="E19" i="58"/>
  <c r="I19" i="58"/>
  <c r="C20" i="58"/>
  <c r="G20" i="58"/>
  <c r="E20" i="58"/>
  <c r="I20" i="58"/>
  <c r="C21" i="58"/>
  <c r="G21" i="58"/>
  <c r="E21" i="58"/>
  <c r="I21" i="58"/>
  <c r="C22" i="58"/>
  <c r="G22" i="58"/>
  <c r="E22" i="58"/>
  <c r="I22" i="58"/>
  <c r="E23" i="58"/>
  <c r="I23" i="58"/>
  <c r="C23" i="58"/>
  <c r="G23" i="58"/>
  <c r="C24" i="58"/>
  <c r="G24" i="58"/>
  <c r="E24" i="58"/>
  <c r="I24" i="58"/>
  <c r="E25" i="58"/>
  <c r="I25" i="58"/>
  <c r="C25" i="58"/>
  <c r="G25" i="58"/>
  <c r="C26" i="58"/>
  <c r="G26" i="58"/>
  <c r="E26" i="58"/>
  <c r="I26" i="58"/>
  <c r="C27" i="58"/>
  <c r="G27" i="58"/>
  <c r="E27" i="58"/>
  <c r="I27" i="58"/>
  <c r="E28" i="58"/>
  <c r="I28" i="58"/>
  <c r="C28" i="58"/>
  <c r="G28" i="58"/>
  <c r="C29" i="58"/>
  <c r="G29" i="58"/>
  <c r="E29" i="58"/>
  <c r="I29" i="58"/>
  <c r="E30" i="58"/>
  <c r="I30" i="58"/>
  <c r="C30" i="58"/>
  <c r="G30" i="58"/>
  <c r="C31" i="58"/>
  <c r="G31" i="58"/>
  <c r="E31" i="58"/>
  <c r="I31" i="58"/>
  <c r="C32" i="58"/>
  <c r="G32" i="58"/>
  <c r="E32" i="58"/>
  <c r="I32" i="58"/>
  <c r="E33" i="58"/>
  <c r="I33" i="58"/>
  <c r="C33" i="58"/>
  <c r="G33" i="58"/>
  <c r="E34" i="58"/>
  <c r="I34" i="58"/>
  <c r="C34" i="58"/>
  <c r="G34" i="58"/>
  <c r="E35" i="58"/>
  <c r="I35" i="58"/>
  <c r="C35" i="58"/>
  <c r="G35" i="58"/>
  <c r="C36" i="58"/>
  <c r="G36" i="58"/>
  <c r="E36" i="58"/>
  <c r="I36" i="58"/>
  <c r="E37" i="58"/>
  <c r="I37" i="58"/>
  <c r="C37" i="58"/>
  <c r="G37" i="58"/>
  <c r="C38" i="58"/>
  <c r="G38" i="58"/>
  <c r="E38" i="58"/>
  <c r="I38" i="58"/>
  <c r="C39" i="58"/>
  <c r="G39" i="58"/>
  <c r="E39" i="58"/>
  <c r="I39" i="58"/>
  <c r="C40" i="58"/>
  <c r="G40" i="58"/>
  <c r="E40" i="58"/>
  <c r="I40" i="58"/>
  <c r="C41" i="58"/>
  <c r="G41" i="58"/>
  <c r="E41" i="58"/>
  <c r="I41" i="58"/>
  <c r="C42" i="58"/>
  <c r="G42" i="58"/>
  <c r="E42" i="58"/>
  <c r="C43" i="58"/>
  <c r="G43" i="58"/>
  <c r="K46" i="58"/>
  <c r="E43" i="58"/>
  <c r="I43" i="58"/>
  <c r="J46" i="58"/>
  <c r="I44" i="58"/>
  <c r="F5" i="58"/>
  <c r="C7" i="50"/>
  <c r="G7" i="50"/>
  <c r="E7" i="50"/>
  <c r="I7" i="50"/>
  <c r="E8" i="50"/>
  <c r="I8" i="50"/>
  <c r="C8" i="50"/>
  <c r="G8" i="50"/>
  <c r="C9" i="50"/>
  <c r="G9" i="50"/>
  <c r="E9" i="50"/>
  <c r="I9" i="50"/>
  <c r="C10" i="50"/>
  <c r="G10" i="50"/>
  <c r="E10" i="50"/>
  <c r="I10" i="50"/>
  <c r="C11" i="50"/>
  <c r="G11" i="50"/>
  <c r="E11" i="50"/>
  <c r="I11" i="50"/>
  <c r="C12" i="50"/>
  <c r="G12" i="50"/>
  <c r="E12" i="50"/>
  <c r="I12" i="50"/>
  <c r="E13" i="50"/>
  <c r="I13" i="50"/>
  <c r="C13" i="50"/>
  <c r="G13" i="50"/>
  <c r="C14" i="50"/>
  <c r="G14" i="50"/>
  <c r="E14" i="50"/>
  <c r="I14" i="50"/>
  <c r="E15" i="50"/>
  <c r="I15" i="50"/>
  <c r="C15" i="50"/>
  <c r="G15" i="50"/>
  <c r="C16" i="50"/>
  <c r="G16" i="50"/>
  <c r="E16" i="50"/>
  <c r="I16" i="50"/>
  <c r="E17" i="50"/>
  <c r="I17" i="50"/>
  <c r="C17" i="50"/>
  <c r="G17" i="50"/>
  <c r="C18" i="50"/>
  <c r="G18" i="50"/>
  <c r="E18" i="50"/>
  <c r="I18" i="50"/>
  <c r="C19" i="50"/>
  <c r="G19" i="50"/>
  <c r="E19" i="50"/>
  <c r="I19" i="50"/>
  <c r="E20" i="50"/>
  <c r="I20" i="50"/>
  <c r="C20" i="50"/>
  <c r="G20" i="50"/>
  <c r="E21" i="50"/>
  <c r="I21" i="50"/>
  <c r="C21" i="50"/>
  <c r="G21" i="50"/>
  <c r="C22" i="50"/>
  <c r="G22" i="50"/>
  <c r="E22" i="50"/>
  <c r="I22" i="50"/>
  <c r="C23" i="50"/>
  <c r="G23" i="50"/>
  <c r="E23" i="50"/>
  <c r="I23" i="50"/>
  <c r="E24" i="50"/>
  <c r="I24" i="50"/>
  <c r="C24" i="50"/>
  <c r="G24" i="50"/>
  <c r="C25" i="50"/>
  <c r="G25" i="50"/>
  <c r="E25" i="50"/>
  <c r="I25" i="50"/>
  <c r="C26" i="50"/>
  <c r="G26" i="50"/>
  <c r="E26" i="50"/>
  <c r="I26" i="50"/>
  <c r="E27" i="50"/>
  <c r="I27" i="50"/>
  <c r="C27" i="50"/>
  <c r="G27" i="50"/>
  <c r="C28" i="50"/>
  <c r="G28" i="50"/>
  <c r="E28" i="50"/>
  <c r="I28" i="50"/>
  <c r="E29" i="50"/>
  <c r="I29" i="50"/>
  <c r="C29" i="50"/>
  <c r="G29" i="50"/>
  <c r="E30" i="50"/>
  <c r="I30" i="50"/>
  <c r="C30" i="50"/>
  <c r="G30" i="50"/>
  <c r="C31" i="50"/>
  <c r="G31" i="50"/>
  <c r="E31" i="50"/>
  <c r="I31" i="50"/>
  <c r="E32" i="50"/>
  <c r="I32" i="50"/>
  <c r="C32" i="50"/>
  <c r="G32" i="50"/>
  <c r="C33" i="50"/>
  <c r="G33" i="50"/>
  <c r="E33" i="50"/>
  <c r="I33" i="50"/>
  <c r="C34" i="50"/>
  <c r="G34" i="50"/>
  <c r="E34" i="50"/>
  <c r="I34" i="50"/>
  <c r="C35" i="50"/>
  <c r="G35" i="50"/>
  <c r="E35" i="50"/>
  <c r="I35" i="50"/>
  <c r="C36" i="50"/>
  <c r="G36" i="50"/>
  <c r="E36" i="50"/>
  <c r="I36" i="50"/>
  <c r="E37" i="50"/>
  <c r="I37" i="50"/>
  <c r="C37" i="50"/>
  <c r="G37" i="50"/>
  <c r="C38" i="50"/>
  <c r="G38" i="50"/>
  <c r="E38" i="50"/>
  <c r="I38" i="50"/>
  <c r="C39" i="50"/>
  <c r="G39" i="50"/>
  <c r="E39" i="50"/>
  <c r="I39" i="50"/>
  <c r="C40" i="50"/>
  <c r="G40" i="50"/>
  <c r="E40" i="50"/>
  <c r="I40" i="50"/>
  <c r="E41" i="50"/>
  <c r="I41" i="50"/>
  <c r="C41" i="50"/>
  <c r="G41" i="50"/>
  <c r="C42" i="50"/>
  <c r="G42" i="50"/>
  <c r="E42" i="50"/>
  <c r="I42" i="50"/>
  <c r="I43" i="50"/>
  <c r="C43" i="50"/>
  <c r="G43" i="50"/>
  <c r="C44" i="50"/>
  <c r="G44" i="50"/>
  <c r="J48" i="50"/>
  <c r="E44" i="50"/>
  <c r="I44" i="50"/>
  <c r="E45" i="50"/>
  <c r="C45" i="50"/>
  <c r="G45" i="50"/>
  <c r="K48" i="50"/>
  <c r="E46" i="50"/>
  <c r="I46" i="50"/>
  <c r="F5" i="50"/>
  <c r="C36" i="53"/>
  <c r="G36" i="53"/>
  <c r="C52" i="53"/>
  <c r="G52" i="53"/>
  <c r="C23" i="53"/>
  <c r="G23" i="53"/>
  <c r="C33" i="53"/>
  <c r="G33" i="53"/>
  <c r="C7" i="53"/>
  <c r="G7" i="53"/>
  <c r="C20" i="53"/>
  <c r="G20" i="53"/>
  <c r="E36" i="53"/>
  <c r="I36" i="53"/>
  <c r="E52" i="53"/>
  <c r="I52" i="53"/>
  <c r="E23" i="53"/>
  <c r="I23" i="53"/>
  <c r="E33" i="53"/>
  <c r="I33" i="53"/>
  <c r="E7" i="53"/>
  <c r="I7" i="53"/>
  <c r="E20" i="53"/>
  <c r="I20" i="53"/>
  <c r="D5" i="53"/>
  <c r="H5" i="53" s="1"/>
  <c r="C8" i="53"/>
  <c r="G8" i="53"/>
  <c r="E8" i="53"/>
  <c r="I8" i="53"/>
  <c r="E9" i="53"/>
  <c r="I9" i="53"/>
  <c r="C9" i="53"/>
  <c r="G9" i="53"/>
  <c r="E10" i="53"/>
  <c r="I10" i="53"/>
  <c r="C10" i="53"/>
  <c r="G10" i="53"/>
  <c r="C11" i="53"/>
  <c r="G11" i="53"/>
  <c r="E11" i="53"/>
  <c r="I11" i="53"/>
  <c r="C12" i="53"/>
  <c r="G12" i="53"/>
  <c r="E12" i="53"/>
  <c r="I12" i="53"/>
  <c r="C13" i="53"/>
  <c r="G13" i="53"/>
  <c r="E13" i="53"/>
  <c r="I13" i="53"/>
  <c r="C14" i="53"/>
  <c r="G14" i="53"/>
  <c r="E14" i="53"/>
  <c r="I14" i="53"/>
  <c r="E15" i="53"/>
  <c r="I15" i="53"/>
  <c r="C15" i="53"/>
  <c r="G15" i="53"/>
  <c r="E16" i="53"/>
  <c r="I16" i="53"/>
  <c r="C16" i="53"/>
  <c r="G16" i="53"/>
  <c r="C17" i="53"/>
  <c r="G17" i="53"/>
  <c r="J20" i="53"/>
  <c r="K20" i="53"/>
  <c r="E18" i="53"/>
  <c r="I18" i="53"/>
  <c r="E24" i="53"/>
  <c r="I24" i="53"/>
  <c r="C24" i="53"/>
  <c r="G24" i="53"/>
  <c r="C25" i="53"/>
  <c r="G25" i="53"/>
  <c r="E25" i="53"/>
  <c r="I25" i="53"/>
  <c r="E26" i="53"/>
  <c r="I26" i="53"/>
  <c r="C26" i="53"/>
  <c r="G26" i="53"/>
  <c r="C27" i="53"/>
  <c r="G27" i="53"/>
  <c r="E27" i="53"/>
  <c r="I27" i="53"/>
  <c r="E28" i="53"/>
  <c r="I28" i="53"/>
  <c r="C28" i="53"/>
  <c r="G28" i="53"/>
  <c r="E29" i="53"/>
  <c r="I29" i="53"/>
  <c r="C29" i="53"/>
  <c r="G29" i="53"/>
  <c r="C30" i="53"/>
  <c r="G30" i="53"/>
  <c r="J33" i="53"/>
  <c r="K33" i="53"/>
  <c r="E31" i="53"/>
  <c r="I31" i="53"/>
  <c r="E37" i="53"/>
  <c r="I37" i="53"/>
  <c r="C37" i="53"/>
  <c r="G37" i="53"/>
  <c r="C38" i="53"/>
  <c r="G38" i="53"/>
  <c r="E38" i="53"/>
  <c r="I38" i="53"/>
  <c r="E39" i="53"/>
  <c r="I39" i="53"/>
  <c r="C39" i="53"/>
  <c r="G39" i="53"/>
  <c r="E40" i="53"/>
  <c r="I40" i="53"/>
  <c r="C40" i="53"/>
  <c r="G40" i="53"/>
  <c r="C41" i="53"/>
  <c r="G41" i="53"/>
  <c r="E41" i="53"/>
  <c r="I41" i="53"/>
  <c r="E42" i="53"/>
  <c r="I42" i="53"/>
  <c r="C42" i="53"/>
  <c r="G42" i="53"/>
  <c r="E43" i="53"/>
  <c r="I43" i="53"/>
  <c r="C43" i="53"/>
  <c r="G43" i="53"/>
  <c r="C44" i="53"/>
  <c r="G44" i="53"/>
  <c r="E44" i="53"/>
  <c r="I44" i="53"/>
  <c r="E45" i="53"/>
  <c r="I45" i="53"/>
  <c r="C45" i="53"/>
  <c r="G45" i="53"/>
  <c r="C46" i="53"/>
  <c r="G46" i="53"/>
  <c r="E46" i="53"/>
  <c r="I46" i="53"/>
  <c r="E47" i="53"/>
  <c r="I47" i="53"/>
  <c r="C47" i="53"/>
  <c r="G47" i="53"/>
  <c r="E48" i="53"/>
  <c r="I48" i="53"/>
  <c r="C48" i="53"/>
  <c r="G48" i="53"/>
  <c r="C49" i="53"/>
  <c r="G49" i="53"/>
  <c r="J52" i="53"/>
  <c r="K52" i="53"/>
  <c r="E50" i="53"/>
  <c r="I50" i="53"/>
  <c r="E69" i="54"/>
  <c r="I69" i="54"/>
  <c r="E74" i="54"/>
  <c r="I74" i="54"/>
  <c r="E53" i="54"/>
  <c r="I53" i="54"/>
  <c r="E66" i="54"/>
  <c r="I66" i="54"/>
  <c r="E40" i="54"/>
  <c r="I40" i="54"/>
  <c r="E50" i="54"/>
  <c r="I50" i="54"/>
  <c r="E26" i="54"/>
  <c r="I26" i="54"/>
  <c r="E37" i="54"/>
  <c r="I37" i="54"/>
  <c r="E20" i="54"/>
  <c r="I20" i="54"/>
  <c r="E15" i="54"/>
  <c r="I15" i="54"/>
  <c r="E17" i="54"/>
  <c r="I17" i="54"/>
  <c r="E7" i="54"/>
  <c r="I7" i="54"/>
  <c r="E12" i="54"/>
  <c r="I12" i="54"/>
  <c r="C69" i="54"/>
  <c r="G69" i="54"/>
  <c r="C74" i="54"/>
  <c r="G74" i="54"/>
  <c r="C53" i="54"/>
  <c r="G53" i="54"/>
  <c r="C66" i="54"/>
  <c r="G66" i="54"/>
  <c r="C40" i="54"/>
  <c r="G40" i="54"/>
  <c r="C50" i="54"/>
  <c r="G50" i="54"/>
  <c r="C26" i="54"/>
  <c r="G26" i="54"/>
  <c r="C37" i="54"/>
  <c r="G37" i="54"/>
  <c r="C20" i="54"/>
  <c r="G20" i="54"/>
  <c r="C23" i="54"/>
  <c r="G23" i="54"/>
  <c r="C15" i="54"/>
  <c r="G15" i="54"/>
  <c r="C7" i="54"/>
  <c r="G7" i="54"/>
  <c r="C12" i="54"/>
  <c r="G12" i="54"/>
  <c r="F5" i="54"/>
  <c r="E8" i="54"/>
  <c r="I8" i="54"/>
  <c r="C8" i="54"/>
  <c r="G8" i="54"/>
  <c r="C9" i="54"/>
  <c r="G9" i="54"/>
  <c r="J12" i="54"/>
  <c r="K12" i="54"/>
  <c r="E10" i="54"/>
  <c r="I10" i="54"/>
  <c r="K23" i="54"/>
  <c r="J23" i="54"/>
  <c r="E21" i="54"/>
  <c r="I21" i="54"/>
  <c r="E27" i="54"/>
  <c r="I27" i="54"/>
  <c r="C27" i="54"/>
  <c r="G27" i="54"/>
  <c r="C28" i="54"/>
  <c r="G28" i="54"/>
  <c r="E28" i="54"/>
  <c r="I28" i="54"/>
  <c r="E29" i="54"/>
  <c r="I29" i="54"/>
  <c r="C29" i="54"/>
  <c r="G29" i="54"/>
  <c r="E30" i="54"/>
  <c r="I30" i="54"/>
  <c r="C30" i="54"/>
  <c r="G30" i="54"/>
  <c r="C31" i="54"/>
  <c r="G31" i="54"/>
  <c r="E31" i="54"/>
  <c r="I31" i="54"/>
  <c r="E32" i="54"/>
  <c r="I32" i="54"/>
  <c r="C32" i="54"/>
  <c r="G32" i="54"/>
  <c r="C33" i="54"/>
  <c r="G33" i="54"/>
  <c r="E33" i="54"/>
  <c r="I33" i="54"/>
  <c r="C34" i="54"/>
  <c r="G34" i="54"/>
  <c r="J37" i="54"/>
  <c r="K37" i="54"/>
  <c r="E35" i="54"/>
  <c r="I35" i="54"/>
  <c r="E41" i="54"/>
  <c r="I41" i="54"/>
  <c r="C41" i="54"/>
  <c r="G41" i="54"/>
  <c r="C42" i="54"/>
  <c r="G42" i="54"/>
  <c r="E42" i="54"/>
  <c r="I42" i="54"/>
  <c r="C43" i="54"/>
  <c r="G43" i="54"/>
  <c r="E43" i="54"/>
  <c r="I43" i="54"/>
  <c r="C44" i="54"/>
  <c r="G44" i="54"/>
  <c r="E44" i="54"/>
  <c r="I44" i="54"/>
  <c r="E45" i="54"/>
  <c r="I45" i="54"/>
  <c r="C45" i="54"/>
  <c r="G45" i="54"/>
  <c r="C46" i="54"/>
  <c r="G46" i="54"/>
  <c r="E46" i="54"/>
  <c r="I46" i="54"/>
  <c r="C47" i="54"/>
  <c r="G47" i="54"/>
  <c r="J50" i="54"/>
  <c r="K50" i="54"/>
  <c r="E48" i="54"/>
  <c r="I48" i="54"/>
  <c r="C54" i="54"/>
  <c r="G54" i="54"/>
  <c r="E54" i="54"/>
  <c r="I54" i="54"/>
  <c r="C55" i="54"/>
  <c r="G55" i="54"/>
  <c r="E55" i="54"/>
  <c r="I55" i="54"/>
  <c r="C56" i="54"/>
  <c r="G56" i="54"/>
  <c r="E56" i="54"/>
  <c r="I56" i="54"/>
  <c r="C57" i="54"/>
  <c r="G57" i="54"/>
  <c r="E57" i="54"/>
  <c r="I57" i="54"/>
  <c r="C58" i="54"/>
  <c r="G58" i="54"/>
  <c r="E58" i="54"/>
  <c r="I58" i="54"/>
  <c r="C59" i="54"/>
  <c r="G59" i="54"/>
  <c r="E59" i="54"/>
  <c r="I59" i="54"/>
  <c r="E60" i="54"/>
  <c r="I60" i="54"/>
  <c r="C60" i="54"/>
  <c r="G60" i="54"/>
  <c r="C61" i="54"/>
  <c r="G61" i="54"/>
  <c r="E61" i="54"/>
  <c r="I61" i="54"/>
  <c r="C62" i="54"/>
  <c r="G62" i="54"/>
  <c r="I62" i="54"/>
  <c r="J66" i="54"/>
  <c r="E63" i="54"/>
  <c r="C63" i="54"/>
  <c r="G63" i="54"/>
  <c r="K66" i="54"/>
  <c r="E64" i="54"/>
  <c r="I64" i="54"/>
  <c r="E70" i="54"/>
  <c r="I70" i="54"/>
  <c r="C70" i="54"/>
  <c r="G70" i="54"/>
  <c r="C71" i="54"/>
  <c r="G71" i="54"/>
  <c r="J74" i="54"/>
  <c r="K74" i="54"/>
  <c r="E72" i="54"/>
  <c r="I72" i="54"/>
  <c r="C184" i="55"/>
  <c r="G184" i="55"/>
  <c r="C192" i="55"/>
  <c r="G192" i="55"/>
  <c r="C177" i="55"/>
  <c r="G177" i="55"/>
  <c r="C181" i="55"/>
  <c r="G181" i="55"/>
  <c r="E147" i="55"/>
  <c r="I147" i="55"/>
  <c r="E170" i="55"/>
  <c r="I170" i="55"/>
  <c r="E123" i="55"/>
  <c r="I123" i="55"/>
  <c r="E144" i="55"/>
  <c r="I144" i="55"/>
  <c r="C96" i="55"/>
  <c r="G96" i="55"/>
  <c r="C116" i="55"/>
  <c r="G116" i="55"/>
  <c r="C71" i="55"/>
  <c r="G71" i="55"/>
  <c r="C93" i="55"/>
  <c r="G93" i="55"/>
  <c r="E50" i="55"/>
  <c r="I50" i="55"/>
  <c r="E64" i="55"/>
  <c r="I64" i="55"/>
  <c r="E25" i="55"/>
  <c r="I25" i="55"/>
  <c r="E47" i="55"/>
  <c r="I47" i="55"/>
  <c r="C7" i="55"/>
  <c r="G7" i="55"/>
  <c r="C18" i="55"/>
  <c r="G18" i="55"/>
  <c r="J196" i="55"/>
  <c r="E184" i="55"/>
  <c r="I184" i="55"/>
  <c r="E192" i="55"/>
  <c r="I192" i="55"/>
  <c r="E177" i="55"/>
  <c r="I177" i="55"/>
  <c r="E181" i="55"/>
  <c r="I181" i="55"/>
  <c r="C147" i="55"/>
  <c r="G147" i="55"/>
  <c r="C170" i="55"/>
  <c r="G170" i="55"/>
  <c r="C123" i="55"/>
  <c r="G123" i="55"/>
  <c r="C144" i="55"/>
  <c r="G144" i="55"/>
  <c r="E96" i="55"/>
  <c r="I96" i="55"/>
  <c r="E116" i="55"/>
  <c r="I116" i="55"/>
  <c r="E71" i="55"/>
  <c r="I71" i="55"/>
  <c r="E93" i="55"/>
  <c r="I93" i="55"/>
  <c r="C50" i="55"/>
  <c r="G50" i="55"/>
  <c r="C64" i="55"/>
  <c r="G64" i="55"/>
  <c r="C25" i="55"/>
  <c r="G25" i="55"/>
  <c r="C47" i="55"/>
  <c r="G47" i="55"/>
  <c r="E7" i="55"/>
  <c r="I7" i="55"/>
  <c r="E18" i="55"/>
  <c r="I18" i="55"/>
  <c r="D5" i="55"/>
  <c r="H5" i="55" s="1"/>
  <c r="E8" i="55"/>
  <c r="I8" i="55"/>
  <c r="C8" i="55"/>
  <c r="G8" i="55"/>
  <c r="C9" i="55"/>
  <c r="G9" i="55"/>
  <c r="E9" i="55"/>
  <c r="I9" i="55"/>
  <c r="E10" i="55"/>
  <c r="I10" i="55"/>
  <c r="C10" i="55"/>
  <c r="G10" i="55"/>
  <c r="C11" i="55"/>
  <c r="G11" i="55"/>
  <c r="E11" i="55"/>
  <c r="I11" i="55"/>
  <c r="C12" i="55"/>
  <c r="G12" i="55"/>
  <c r="E12" i="55"/>
  <c r="I12" i="55"/>
  <c r="C13" i="55"/>
  <c r="G13" i="55"/>
  <c r="E13" i="55"/>
  <c r="I13" i="55"/>
  <c r="E14" i="55"/>
  <c r="I14" i="55"/>
  <c r="C14" i="55"/>
  <c r="G14" i="55"/>
  <c r="C15" i="55"/>
  <c r="G15" i="55"/>
  <c r="K18" i="55"/>
  <c r="J18" i="55"/>
  <c r="E16" i="55"/>
  <c r="I16" i="55"/>
  <c r="F23" i="55"/>
  <c r="E26" i="55"/>
  <c r="I26" i="55"/>
  <c r="C26" i="55"/>
  <c r="G26" i="55"/>
  <c r="C27" i="55"/>
  <c r="G27" i="55"/>
  <c r="E27" i="55"/>
  <c r="I27" i="55"/>
  <c r="C28" i="55"/>
  <c r="G28" i="55"/>
  <c r="E28" i="55"/>
  <c r="I28" i="55"/>
  <c r="E29" i="55"/>
  <c r="I29" i="55"/>
  <c r="C29" i="55"/>
  <c r="G29" i="55"/>
  <c r="C30" i="55"/>
  <c r="G30" i="55"/>
  <c r="E30" i="55"/>
  <c r="I30" i="55"/>
  <c r="C31" i="55"/>
  <c r="G31" i="55"/>
  <c r="E31" i="55"/>
  <c r="I31" i="55"/>
  <c r="C32" i="55"/>
  <c r="G32" i="55"/>
  <c r="E32" i="55"/>
  <c r="I32" i="55"/>
  <c r="C33" i="55"/>
  <c r="G33" i="55"/>
  <c r="E33" i="55"/>
  <c r="I33" i="55"/>
  <c r="C34" i="55"/>
  <c r="G34" i="55"/>
  <c r="E34" i="55"/>
  <c r="I34" i="55"/>
  <c r="E35" i="55"/>
  <c r="I35" i="55"/>
  <c r="C35" i="55"/>
  <c r="G35" i="55"/>
  <c r="C36" i="55"/>
  <c r="G36" i="55"/>
  <c r="E36" i="55"/>
  <c r="I36" i="55"/>
  <c r="C37" i="55"/>
  <c r="G37" i="55"/>
  <c r="E37" i="55"/>
  <c r="I37" i="55"/>
  <c r="C38" i="55"/>
  <c r="G38" i="55"/>
  <c r="E38" i="55"/>
  <c r="I38" i="55"/>
  <c r="E39" i="55"/>
  <c r="I39" i="55"/>
  <c r="C39" i="55"/>
  <c r="G39" i="55"/>
  <c r="C40" i="55"/>
  <c r="G40" i="55"/>
  <c r="E40" i="55"/>
  <c r="I40" i="55"/>
  <c r="C41" i="55"/>
  <c r="G41" i="55"/>
  <c r="E41" i="55"/>
  <c r="I41" i="55"/>
  <c r="C42" i="55"/>
  <c r="G42" i="55"/>
  <c r="E42" i="55"/>
  <c r="I42" i="55"/>
  <c r="C43" i="55"/>
  <c r="G43" i="55"/>
  <c r="E43" i="55"/>
  <c r="I43" i="55"/>
  <c r="C44" i="55"/>
  <c r="G44" i="55"/>
  <c r="J47" i="55"/>
  <c r="K47" i="55"/>
  <c r="E45" i="55"/>
  <c r="I45" i="55"/>
  <c r="E51" i="55"/>
  <c r="I51" i="55"/>
  <c r="C51" i="55"/>
  <c r="G51" i="55"/>
  <c r="C52" i="55"/>
  <c r="G52" i="55"/>
  <c r="E52" i="55"/>
  <c r="I52" i="55"/>
  <c r="C53" i="55"/>
  <c r="G53" i="55"/>
  <c r="E53" i="55"/>
  <c r="I53" i="55"/>
  <c r="C54" i="55"/>
  <c r="G54" i="55"/>
  <c r="E54" i="55"/>
  <c r="I54" i="55"/>
  <c r="C55" i="55"/>
  <c r="G55" i="55"/>
  <c r="E55" i="55"/>
  <c r="I55" i="55"/>
  <c r="C56" i="55"/>
  <c r="G56" i="55"/>
  <c r="E56" i="55"/>
  <c r="I56" i="55"/>
  <c r="C57" i="55"/>
  <c r="G57" i="55"/>
  <c r="E57" i="55"/>
  <c r="I57" i="55"/>
  <c r="C58" i="55"/>
  <c r="G58" i="55"/>
  <c r="E58" i="55"/>
  <c r="I58" i="55"/>
  <c r="I59" i="55"/>
  <c r="E59" i="55"/>
  <c r="C59" i="55"/>
  <c r="G59" i="55"/>
  <c r="C60" i="55"/>
  <c r="G60" i="55"/>
  <c r="E60" i="55"/>
  <c r="I60" i="55"/>
  <c r="E61" i="55"/>
  <c r="I61" i="55"/>
  <c r="C61" i="55"/>
  <c r="G61" i="55"/>
  <c r="J64" i="55"/>
  <c r="K64" i="55"/>
  <c r="F69" i="55"/>
  <c r="C72" i="55"/>
  <c r="G72" i="55"/>
  <c r="E72" i="55"/>
  <c r="I72" i="55"/>
  <c r="E73" i="55"/>
  <c r="I73" i="55"/>
  <c r="C73" i="55"/>
  <c r="G73" i="55"/>
  <c r="E74" i="55"/>
  <c r="I74" i="55"/>
  <c r="C74" i="55"/>
  <c r="G74" i="55"/>
  <c r="C75" i="55"/>
  <c r="G75" i="55"/>
  <c r="E75" i="55"/>
  <c r="I75" i="55"/>
  <c r="C76" i="55"/>
  <c r="G76" i="55"/>
  <c r="E76" i="55"/>
  <c r="I76" i="55"/>
  <c r="C77" i="55"/>
  <c r="G77" i="55"/>
  <c r="E77" i="55"/>
  <c r="I77" i="55"/>
  <c r="E78" i="55"/>
  <c r="I78" i="55"/>
  <c r="C78" i="55"/>
  <c r="G78" i="55"/>
  <c r="E79" i="55"/>
  <c r="I79" i="55"/>
  <c r="C79" i="55"/>
  <c r="G79" i="55"/>
  <c r="E80" i="55"/>
  <c r="I80" i="55"/>
  <c r="C80" i="55"/>
  <c r="G80" i="55"/>
  <c r="C81" i="55"/>
  <c r="G81" i="55"/>
  <c r="E81" i="55"/>
  <c r="I81" i="55"/>
  <c r="C82" i="55"/>
  <c r="G82" i="55"/>
  <c r="E82" i="55"/>
  <c r="I82" i="55"/>
  <c r="C83" i="55"/>
  <c r="G83" i="55"/>
  <c r="E83" i="55"/>
  <c r="I83" i="55"/>
  <c r="C84" i="55"/>
  <c r="G84" i="55"/>
  <c r="E84" i="55"/>
  <c r="I84" i="55"/>
  <c r="E85" i="55"/>
  <c r="I85" i="55"/>
  <c r="C85" i="55"/>
  <c r="G85" i="55"/>
  <c r="C86" i="55"/>
  <c r="G86" i="55"/>
  <c r="E86" i="55"/>
  <c r="I86" i="55"/>
  <c r="C87" i="55"/>
  <c r="G87" i="55"/>
  <c r="E87" i="55"/>
  <c r="I87" i="55"/>
  <c r="E88" i="55"/>
  <c r="I88" i="55"/>
  <c r="C88" i="55"/>
  <c r="G88" i="55"/>
  <c r="C89" i="55"/>
  <c r="G89" i="55"/>
  <c r="E89" i="55"/>
  <c r="I89" i="55"/>
  <c r="C90" i="55"/>
  <c r="G90" i="55"/>
  <c r="J93" i="55"/>
  <c r="K93" i="55"/>
  <c r="E91" i="55"/>
  <c r="I91" i="55"/>
  <c r="C97" i="55"/>
  <c r="G97" i="55"/>
  <c r="E97" i="55"/>
  <c r="I97" i="55"/>
  <c r="C98" i="55"/>
  <c r="G98" i="55"/>
  <c r="E98" i="55"/>
  <c r="I98" i="55"/>
  <c r="E99" i="55"/>
  <c r="I99" i="55"/>
  <c r="C99" i="55"/>
  <c r="G99" i="55"/>
  <c r="C100" i="55"/>
  <c r="G100" i="55"/>
  <c r="E100" i="55"/>
  <c r="I100" i="55"/>
  <c r="E101" i="55"/>
  <c r="I101" i="55"/>
  <c r="C101" i="55"/>
  <c r="G101" i="55"/>
  <c r="C102" i="55"/>
  <c r="G102" i="55"/>
  <c r="E102" i="55"/>
  <c r="I102" i="55"/>
  <c r="C103" i="55"/>
  <c r="G103" i="55"/>
  <c r="E103" i="55"/>
  <c r="I103" i="55"/>
  <c r="C104" i="55"/>
  <c r="G104" i="55"/>
  <c r="E104" i="55"/>
  <c r="I104" i="55"/>
  <c r="C105" i="55"/>
  <c r="G105" i="55"/>
  <c r="E105" i="55"/>
  <c r="I105" i="55"/>
  <c r="E106" i="55"/>
  <c r="I106" i="55"/>
  <c r="C106" i="55"/>
  <c r="G106" i="55"/>
  <c r="E107" i="55"/>
  <c r="I107" i="55"/>
  <c r="C107" i="55"/>
  <c r="G107" i="55"/>
  <c r="C108" i="55"/>
  <c r="G108" i="55"/>
  <c r="E108" i="55"/>
  <c r="I108" i="55"/>
  <c r="C109" i="55"/>
  <c r="G109" i="55"/>
  <c r="E109" i="55"/>
  <c r="I109" i="55"/>
  <c r="E110" i="55"/>
  <c r="I110" i="55"/>
  <c r="C110" i="55"/>
  <c r="G110" i="55"/>
  <c r="C111" i="55"/>
  <c r="G111" i="55"/>
  <c r="E111" i="55"/>
  <c r="I111" i="55"/>
  <c r="E112" i="55"/>
  <c r="I112" i="55"/>
  <c r="C112" i="55"/>
  <c r="G112" i="55"/>
  <c r="C113" i="55"/>
  <c r="G113" i="55"/>
  <c r="J116" i="55"/>
  <c r="K116" i="55"/>
  <c r="E114" i="55"/>
  <c r="I114" i="55"/>
  <c r="F121" i="55"/>
  <c r="E124" i="55"/>
  <c r="I124" i="55"/>
  <c r="C124" i="55"/>
  <c r="G124" i="55"/>
  <c r="C125" i="55"/>
  <c r="G125" i="55"/>
  <c r="E125" i="55"/>
  <c r="I125" i="55"/>
  <c r="C126" i="55"/>
  <c r="G126" i="55"/>
  <c r="E126" i="55"/>
  <c r="I126" i="55"/>
  <c r="C127" i="55"/>
  <c r="G127" i="55"/>
  <c r="E127" i="55"/>
  <c r="I127" i="55"/>
  <c r="E128" i="55"/>
  <c r="I128" i="55"/>
  <c r="C128" i="55"/>
  <c r="G128" i="55"/>
  <c r="E129" i="55"/>
  <c r="I129" i="55"/>
  <c r="C129" i="55"/>
  <c r="G129" i="55"/>
  <c r="E130" i="55"/>
  <c r="I130" i="55"/>
  <c r="C130" i="55"/>
  <c r="G130" i="55"/>
  <c r="C131" i="55"/>
  <c r="G131" i="55"/>
  <c r="E131" i="55"/>
  <c r="I131" i="55"/>
  <c r="C132" i="55"/>
  <c r="G132" i="55"/>
  <c r="E132" i="55"/>
  <c r="I132" i="55"/>
  <c r="E133" i="55"/>
  <c r="I133" i="55"/>
  <c r="C133" i="55"/>
  <c r="G133" i="55"/>
  <c r="C134" i="55"/>
  <c r="G134" i="55"/>
  <c r="E134" i="55"/>
  <c r="I134" i="55"/>
  <c r="C135" i="55"/>
  <c r="G135" i="55"/>
  <c r="E135" i="55"/>
  <c r="I135" i="55"/>
  <c r="C136" i="55"/>
  <c r="G136" i="55"/>
  <c r="E136" i="55"/>
  <c r="I136" i="55"/>
  <c r="C137" i="55"/>
  <c r="G137" i="55"/>
  <c r="E137" i="55"/>
  <c r="I137" i="55"/>
  <c r="E138" i="55"/>
  <c r="I138" i="55"/>
  <c r="C138" i="55"/>
  <c r="G138" i="55"/>
  <c r="E139" i="55"/>
  <c r="I139" i="55"/>
  <c r="C139" i="55"/>
  <c r="G139" i="55"/>
  <c r="C140" i="55"/>
  <c r="G140" i="55"/>
  <c r="E140" i="55"/>
  <c r="I140" i="55"/>
  <c r="C141" i="55"/>
  <c r="G141" i="55"/>
  <c r="K144" i="55"/>
  <c r="J144" i="55"/>
  <c r="E142" i="55"/>
  <c r="I142" i="55"/>
  <c r="E148" i="55"/>
  <c r="I148" i="55"/>
  <c r="C148" i="55"/>
  <c r="G148" i="55"/>
  <c r="C149" i="55"/>
  <c r="G149" i="55"/>
  <c r="E149" i="55"/>
  <c r="I149" i="55"/>
  <c r="C150" i="55"/>
  <c r="G150" i="55"/>
  <c r="E150" i="55"/>
  <c r="I150" i="55"/>
  <c r="C151" i="55"/>
  <c r="G151" i="55"/>
  <c r="E151" i="55"/>
  <c r="I151" i="55"/>
  <c r="C152" i="55"/>
  <c r="G152" i="55"/>
  <c r="E152" i="55"/>
  <c r="I152" i="55"/>
  <c r="C153" i="55"/>
  <c r="G153" i="55"/>
  <c r="E153" i="55"/>
  <c r="I153" i="55"/>
  <c r="E154" i="55"/>
  <c r="I154" i="55"/>
  <c r="C154" i="55"/>
  <c r="G154" i="55"/>
  <c r="E155" i="55"/>
  <c r="I155" i="55"/>
  <c r="C155" i="55"/>
  <c r="G155" i="55"/>
  <c r="E156" i="55"/>
  <c r="I156" i="55"/>
  <c r="C156" i="55"/>
  <c r="G156" i="55"/>
  <c r="E157" i="55"/>
  <c r="I157" i="55"/>
  <c r="C157" i="55"/>
  <c r="G157" i="55"/>
  <c r="C158" i="55"/>
  <c r="G158" i="55"/>
  <c r="E158" i="55"/>
  <c r="I158" i="55"/>
  <c r="E159" i="55"/>
  <c r="I159" i="55"/>
  <c r="C159" i="55"/>
  <c r="G159" i="55"/>
  <c r="C160" i="55"/>
  <c r="G160" i="55"/>
  <c r="E160" i="55"/>
  <c r="I160" i="55"/>
  <c r="C161" i="55"/>
  <c r="G161" i="55"/>
  <c r="E161" i="55"/>
  <c r="I161" i="55"/>
  <c r="C162" i="55"/>
  <c r="G162" i="55"/>
  <c r="E162" i="55"/>
  <c r="I162" i="55"/>
  <c r="C163" i="55"/>
  <c r="G163" i="55"/>
  <c r="E163" i="55"/>
  <c r="I163" i="55"/>
  <c r="C164" i="55"/>
  <c r="G164" i="55"/>
  <c r="E164" i="55"/>
  <c r="I164" i="55"/>
  <c r="C165" i="55"/>
  <c r="G165" i="55"/>
  <c r="E165" i="55"/>
  <c r="I165" i="55"/>
  <c r="E166" i="55"/>
  <c r="I166" i="55"/>
  <c r="C166" i="55"/>
  <c r="G166" i="55"/>
  <c r="C167" i="55"/>
  <c r="G167" i="55"/>
  <c r="K170" i="55"/>
  <c r="J170" i="55"/>
  <c r="E168" i="55"/>
  <c r="I168" i="55"/>
  <c r="F175" i="55"/>
  <c r="C178" i="55"/>
  <c r="G178" i="55"/>
  <c r="K181" i="55"/>
  <c r="J181" i="55"/>
  <c r="E179" i="55"/>
  <c r="I179" i="55"/>
  <c r="C185" i="55"/>
  <c r="G185" i="55"/>
  <c r="E185" i="55"/>
  <c r="I185" i="55"/>
  <c r="C186" i="55"/>
  <c r="G186" i="55"/>
  <c r="E186" i="55"/>
  <c r="I186" i="55"/>
  <c r="C187" i="55"/>
  <c r="G187" i="55"/>
  <c r="E187" i="55"/>
  <c r="I187" i="55"/>
  <c r="C188" i="55"/>
  <c r="G188" i="55"/>
  <c r="E188" i="55"/>
  <c r="I188" i="55"/>
  <c r="C189" i="55"/>
  <c r="G189" i="55"/>
  <c r="J192" i="55"/>
  <c r="K192" i="55"/>
  <c r="E190" i="55"/>
  <c r="I190" i="55"/>
  <c r="I119" i="48"/>
  <c r="I129" i="48"/>
  <c r="I112" i="48"/>
  <c r="I116" i="48"/>
  <c r="C87" i="48"/>
  <c r="C105" i="48"/>
  <c r="C77" i="48"/>
  <c r="C84" i="48"/>
  <c r="E66" i="48"/>
  <c r="E70" i="48"/>
  <c r="I67" i="48"/>
  <c r="I70" i="48"/>
  <c r="I55" i="48"/>
  <c r="I210" i="48"/>
  <c r="I219" i="48"/>
  <c r="I192" i="48"/>
  <c r="I207" i="48"/>
  <c r="I180" i="48"/>
  <c r="I189" i="48"/>
  <c r="C167" i="48"/>
  <c r="C173" i="48"/>
  <c r="C155" i="48"/>
  <c r="C164" i="48"/>
  <c r="I141" i="48"/>
  <c r="I148" i="48"/>
  <c r="E138" i="48"/>
  <c r="E136" i="48"/>
  <c r="J138" i="48"/>
  <c r="K138" i="48"/>
  <c r="I138" i="48"/>
  <c r="I136" i="48"/>
  <c r="E119" i="48"/>
  <c r="E129" i="48"/>
  <c r="E112" i="48"/>
  <c r="G87" i="48"/>
  <c r="G105" i="48"/>
  <c r="G77" i="48"/>
  <c r="G84" i="48"/>
  <c r="E55" i="48"/>
  <c r="E43" i="48"/>
  <c r="I43" i="48"/>
  <c r="E52" i="48"/>
  <c r="I52" i="48"/>
  <c r="C31" i="48"/>
  <c r="G31" i="48"/>
  <c r="C36" i="48"/>
  <c r="G36" i="48"/>
  <c r="C18" i="48"/>
  <c r="G18" i="48"/>
  <c r="C28" i="48"/>
  <c r="G28" i="48"/>
  <c r="E7" i="48"/>
  <c r="I7" i="48"/>
  <c r="E11" i="48"/>
  <c r="I11" i="48"/>
  <c r="C210" i="48"/>
  <c r="G210" i="48"/>
  <c r="C219" i="48"/>
  <c r="G219" i="48"/>
  <c r="C192" i="48"/>
  <c r="G192" i="48"/>
  <c r="C207" i="48"/>
  <c r="G207" i="48"/>
  <c r="C180" i="48"/>
  <c r="G180" i="48"/>
  <c r="C189" i="48"/>
  <c r="G189" i="48"/>
  <c r="E167" i="48"/>
  <c r="I167" i="48"/>
  <c r="E173" i="48"/>
  <c r="I173" i="48"/>
  <c r="E155" i="48"/>
  <c r="I155" i="48"/>
  <c r="E164" i="48"/>
  <c r="I164" i="48"/>
  <c r="C141" i="48"/>
  <c r="G141" i="48"/>
  <c r="C148" i="48"/>
  <c r="G148" i="48"/>
  <c r="C119" i="48"/>
  <c r="G119" i="48"/>
  <c r="C129" i="48"/>
  <c r="G129" i="48"/>
  <c r="C112" i="48"/>
  <c r="G112" i="48"/>
  <c r="C116" i="48"/>
  <c r="G116" i="48"/>
  <c r="E87" i="48"/>
  <c r="I87" i="48"/>
  <c r="E105" i="48"/>
  <c r="I105" i="48"/>
  <c r="E77" i="48"/>
  <c r="I77" i="48"/>
  <c r="E84" i="48"/>
  <c r="I84" i="48"/>
  <c r="C55" i="48"/>
  <c r="G55" i="48"/>
  <c r="C70" i="48"/>
  <c r="G70" i="48"/>
  <c r="C43" i="48"/>
  <c r="G43" i="48"/>
  <c r="C52" i="48"/>
  <c r="G52" i="48"/>
  <c r="E31" i="48"/>
  <c r="I31" i="48"/>
  <c r="I36" i="48"/>
  <c r="E18" i="48"/>
  <c r="I18" i="48"/>
  <c r="E28" i="48"/>
  <c r="I28" i="48"/>
  <c r="C7" i="48"/>
  <c r="G7" i="48"/>
  <c r="C11" i="48"/>
  <c r="G11" i="48"/>
  <c r="F5" i="48"/>
  <c r="C8" i="48"/>
  <c r="G8" i="48"/>
  <c r="E8" i="48"/>
  <c r="K11" i="48"/>
  <c r="J11" i="48"/>
  <c r="I9" i="48"/>
  <c r="F16" i="48"/>
  <c r="C19" i="48"/>
  <c r="G19" i="48"/>
  <c r="E19" i="48"/>
  <c r="I19" i="48"/>
  <c r="E20" i="48"/>
  <c r="I20" i="48"/>
  <c r="C20" i="48"/>
  <c r="G20" i="48"/>
  <c r="C21" i="48"/>
  <c r="G21" i="48"/>
  <c r="E21" i="48"/>
  <c r="I21" i="48"/>
  <c r="E22" i="48"/>
  <c r="I22" i="48"/>
  <c r="C22" i="48"/>
  <c r="G22" i="48"/>
  <c r="C23" i="48"/>
  <c r="G23" i="48"/>
  <c r="E23" i="48"/>
  <c r="I23" i="48"/>
  <c r="E24" i="48"/>
  <c r="I24" i="48"/>
  <c r="C24" i="48"/>
  <c r="G24" i="48"/>
  <c r="C25" i="48"/>
  <c r="G25" i="48"/>
  <c r="K28" i="48"/>
  <c r="J28" i="48"/>
  <c r="E26" i="48"/>
  <c r="I26" i="48"/>
  <c r="C32" i="48"/>
  <c r="G32" i="48"/>
  <c r="J36" i="48"/>
  <c r="E32" i="48"/>
  <c r="I32" i="48"/>
  <c r="E33" i="48"/>
  <c r="C33" i="48"/>
  <c r="G33" i="48"/>
  <c r="K36" i="48"/>
  <c r="E34" i="48"/>
  <c r="I34" i="48"/>
  <c r="F41" i="48"/>
  <c r="C44" i="48"/>
  <c r="G44" i="48"/>
  <c r="E44" i="48"/>
  <c r="I44" i="48"/>
  <c r="C45" i="48"/>
  <c r="G45" i="48"/>
  <c r="E45" i="48"/>
  <c r="I45" i="48"/>
  <c r="C46" i="48"/>
  <c r="G46" i="48"/>
  <c r="E46" i="48"/>
  <c r="I46" i="48"/>
  <c r="C47" i="48"/>
  <c r="G47" i="48"/>
  <c r="E47" i="48"/>
  <c r="I47" i="48"/>
  <c r="E48" i="48"/>
  <c r="I48" i="48"/>
  <c r="C48" i="48"/>
  <c r="G48" i="48"/>
  <c r="C49" i="48"/>
  <c r="G49" i="48"/>
  <c r="J52" i="48"/>
  <c r="K52" i="48"/>
  <c r="E50" i="48"/>
  <c r="I50" i="48"/>
  <c r="C56" i="48"/>
  <c r="G56" i="48"/>
  <c r="E56" i="48"/>
  <c r="I56" i="48"/>
  <c r="E57" i="48"/>
  <c r="I57" i="48"/>
  <c r="C57" i="48"/>
  <c r="G57" i="48"/>
  <c r="E58" i="48"/>
  <c r="I58" i="48"/>
  <c r="C58" i="48"/>
  <c r="G58" i="48"/>
  <c r="C59" i="48"/>
  <c r="G59" i="48"/>
  <c r="E59" i="48"/>
  <c r="I59" i="48"/>
  <c r="C60" i="48"/>
  <c r="G60" i="48"/>
  <c r="E60" i="48"/>
  <c r="I60" i="48"/>
  <c r="E61" i="48"/>
  <c r="I61" i="48"/>
  <c r="C61" i="48"/>
  <c r="G61" i="48"/>
  <c r="C62" i="48"/>
  <c r="G62" i="48"/>
  <c r="E62" i="48"/>
  <c r="I62" i="48"/>
  <c r="C63" i="48"/>
  <c r="G63" i="48"/>
  <c r="E63" i="48"/>
  <c r="I63" i="48"/>
  <c r="C64" i="48"/>
  <c r="G64" i="48"/>
  <c r="E64" i="48"/>
  <c r="I64" i="48"/>
  <c r="C65" i="48"/>
  <c r="G65" i="48"/>
  <c r="E65" i="48"/>
  <c r="I65" i="48"/>
  <c r="I66" i="48"/>
  <c r="C66" i="48"/>
  <c r="G66" i="48"/>
  <c r="J70" i="48"/>
  <c r="E67" i="48"/>
  <c r="C67" i="48"/>
  <c r="G67" i="48"/>
  <c r="K70" i="48"/>
  <c r="E68" i="48"/>
  <c r="I68" i="48"/>
  <c r="F75" i="48"/>
  <c r="E78" i="48"/>
  <c r="I78" i="48"/>
  <c r="C78" i="48"/>
  <c r="G78" i="48"/>
  <c r="C79" i="48"/>
  <c r="G79" i="48"/>
  <c r="E79" i="48"/>
  <c r="I79" i="48"/>
  <c r="C80" i="48"/>
  <c r="G80" i="48"/>
  <c r="E80" i="48"/>
  <c r="I80" i="48"/>
  <c r="C81" i="48"/>
  <c r="G81" i="48"/>
  <c r="E81" i="48"/>
  <c r="K84" i="48"/>
  <c r="J84" i="48"/>
  <c r="I82" i="48"/>
  <c r="E88" i="48"/>
  <c r="I88" i="48"/>
  <c r="C88" i="48"/>
  <c r="G88" i="48"/>
  <c r="C89" i="48"/>
  <c r="G89" i="48"/>
  <c r="E89" i="48"/>
  <c r="I89" i="48"/>
  <c r="E90" i="48"/>
  <c r="I90" i="48"/>
  <c r="C90" i="48"/>
  <c r="G90" i="48"/>
  <c r="C91" i="48"/>
  <c r="G91" i="48"/>
  <c r="E91" i="48"/>
  <c r="I91" i="48"/>
  <c r="C92" i="48"/>
  <c r="G92" i="48"/>
  <c r="E92" i="48"/>
  <c r="I92" i="48"/>
  <c r="C93" i="48"/>
  <c r="G93" i="48"/>
  <c r="E93" i="48"/>
  <c r="I93" i="48"/>
  <c r="E94" i="48"/>
  <c r="I94" i="48"/>
  <c r="C94" i="48"/>
  <c r="G94" i="48"/>
  <c r="E95" i="48"/>
  <c r="I95" i="48"/>
  <c r="C95" i="48"/>
  <c r="G95" i="48"/>
  <c r="E96" i="48"/>
  <c r="I96" i="48"/>
  <c r="C96" i="48"/>
  <c r="G96" i="48"/>
  <c r="E97" i="48"/>
  <c r="I97" i="48"/>
  <c r="C97" i="48"/>
  <c r="G97" i="48"/>
  <c r="E98" i="48"/>
  <c r="I98" i="48"/>
  <c r="C98" i="48"/>
  <c r="G98" i="48"/>
  <c r="C99" i="48"/>
  <c r="G99" i="48"/>
  <c r="E99" i="48"/>
  <c r="I99" i="48"/>
  <c r="E100" i="48"/>
  <c r="I100" i="48"/>
  <c r="C100" i="48"/>
  <c r="G100" i="48"/>
  <c r="C101" i="48"/>
  <c r="G101" i="48"/>
  <c r="E101" i="48"/>
  <c r="I101" i="48"/>
  <c r="C102" i="48"/>
  <c r="G102" i="48"/>
  <c r="J105" i="48"/>
  <c r="K105" i="48"/>
  <c r="E103" i="48"/>
  <c r="I103" i="48"/>
  <c r="F110" i="48"/>
  <c r="J116" i="48"/>
  <c r="E113" i="48"/>
  <c r="C113" i="48"/>
  <c r="G113" i="48"/>
  <c r="K116" i="48"/>
  <c r="E114" i="48"/>
  <c r="I114" i="48"/>
  <c r="E120" i="48"/>
  <c r="I120" i="48"/>
  <c r="C120" i="48"/>
  <c r="G120" i="48"/>
  <c r="C121" i="48"/>
  <c r="G121" i="48"/>
  <c r="E121" i="48"/>
  <c r="I121" i="48"/>
  <c r="E122" i="48"/>
  <c r="I122" i="48"/>
  <c r="C122" i="48"/>
  <c r="G122" i="48"/>
  <c r="C123" i="48"/>
  <c r="G123" i="48"/>
  <c r="E123" i="48"/>
  <c r="I123" i="48"/>
  <c r="E124" i="48"/>
  <c r="I124" i="48"/>
  <c r="C124" i="48"/>
  <c r="G124" i="48"/>
  <c r="C125" i="48"/>
  <c r="G125" i="48"/>
  <c r="I125" i="48"/>
  <c r="C126" i="48"/>
  <c r="G126" i="48"/>
  <c r="J129" i="48"/>
  <c r="E126" i="48"/>
  <c r="K129" i="48"/>
  <c r="E127" i="48"/>
  <c r="I127" i="48"/>
  <c r="F134" i="48"/>
  <c r="E142" i="48"/>
  <c r="I142" i="48"/>
  <c r="C142" i="48"/>
  <c r="G142" i="48"/>
  <c r="C143" i="48"/>
  <c r="G143" i="48"/>
  <c r="E143" i="48"/>
  <c r="I143" i="48"/>
  <c r="I144" i="48"/>
  <c r="C144" i="48"/>
  <c r="G144" i="48"/>
  <c r="J148" i="48"/>
  <c r="E145" i="48"/>
  <c r="C145" i="48"/>
  <c r="G145" i="48"/>
  <c r="K148" i="48"/>
  <c r="E146" i="48"/>
  <c r="I146" i="48"/>
  <c r="F153" i="48"/>
  <c r="C156" i="48"/>
  <c r="G156" i="48"/>
  <c r="E156" i="48"/>
  <c r="I156" i="48"/>
  <c r="E157" i="48"/>
  <c r="I157" i="48"/>
  <c r="C157" i="48"/>
  <c r="G157" i="48"/>
  <c r="E158" i="48"/>
  <c r="I158" i="48"/>
  <c r="C158" i="48"/>
  <c r="G158" i="48"/>
  <c r="I159" i="48"/>
  <c r="C159" i="48"/>
  <c r="G159" i="48"/>
  <c r="C160" i="48"/>
  <c r="G160" i="48"/>
  <c r="J164" i="48"/>
  <c r="E160" i="48"/>
  <c r="I160" i="48"/>
  <c r="C161" i="48"/>
  <c r="G161" i="48"/>
  <c r="E161" i="48"/>
  <c r="K164" i="48"/>
  <c r="E162" i="48"/>
  <c r="I162" i="48"/>
  <c r="E168" i="48"/>
  <c r="I168" i="48"/>
  <c r="C168" i="48"/>
  <c r="G168" i="48"/>
  <c r="C169" i="48"/>
  <c r="G169" i="48"/>
  <c r="C170" i="48"/>
  <c r="G170" i="48"/>
  <c r="J173" i="48"/>
  <c r="K173" i="48"/>
  <c r="E170" i="48"/>
  <c r="I170" i="48"/>
  <c r="E171" i="48"/>
  <c r="I171" i="48"/>
  <c r="F178" i="48"/>
  <c r="E181" i="48"/>
  <c r="I181" i="48"/>
  <c r="C181" i="48"/>
  <c r="G181" i="48"/>
  <c r="E182" i="48"/>
  <c r="I182" i="48"/>
  <c r="C182" i="48"/>
  <c r="G182" i="48"/>
  <c r="C183" i="48"/>
  <c r="G183" i="48"/>
  <c r="E183" i="48"/>
  <c r="I183" i="48"/>
  <c r="E184" i="48"/>
  <c r="I184" i="48"/>
  <c r="C184" i="48"/>
  <c r="G184" i="48"/>
  <c r="C185" i="48"/>
  <c r="G185" i="48"/>
  <c r="C186" i="48"/>
  <c r="G186" i="48"/>
  <c r="J189" i="48"/>
  <c r="K189" i="48"/>
  <c r="E186" i="48"/>
  <c r="I186" i="48"/>
  <c r="E187" i="48"/>
  <c r="I187" i="48"/>
  <c r="C193" i="48"/>
  <c r="G193" i="48"/>
  <c r="E193" i="48"/>
  <c r="I193" i="48"/>
  <c r="C194" i="48"/>
  <c r="G194" i="48"/>
  <c r="E194" i="48"/>
  <c r="I194" i="48"/>
  <c r="C195" i="48"/>
  <c r="G195" i="48"/>
  <c r="E195" i="48"/>
  <c r="I195" i="48"/>
  <c r="E196" i="48"/>
  <c r="I196" i="48"/>
  <c r="C196" i="48"/>
  <c r="G196" i="48"/>
  <c r="C197" i="48"/>
  <c r="G197" i="48"/>
  <c r="E197" i="48"/>
  <c r="I197" i="48"/>
  <c r="C198" i="48"/>
  <c r="G198" i="48"/>
  <c r="E198" i="48"/>
  <c r="I198" i="48"/>
  <c r="E199" i="48"/>
  <c r="I199" i="48"/>
  <c r="C199" i="48"/>
  <c r="G199" i="48"/>
  <c r="E200" i="48"/>
  <c r="I200" i="48"/>
  <c r="C200" i="48"/>
  <c r="G200" i="48"/>
  <c r="C201" i="48"/>
  <c r="G201" i="48"/>
  <c r="E201" i="48"/>
  <c r="I201" i="48"/>
  <c r="E202" i="48"/>
  <c r="I202" i="48"/>
  <c r="C202" i="48"/>
  <c r="G202" i="48"/>
  <c r="E203" i="48"/>
  <c r="I203" i="48"/>
  <c r="C203" i="48"/>
  <c r="G203" i="48"/>
  <c r="C204" i="48"/>
  <c r="G204" i="48"/>
  <c r="K207" i="48"/>
  <c r="J207" i="48"/>
  <c r="E205" i="48"/>
  <c r="I205" i="48"/>
  <c r="C211" i="48"/>
  <c r="G211" i="48"/>
  <c r="E211" i="48"/>
  <c r="I211" i="48"/>
  <c r="C212" i="48"/>
  <c r="G212" i="48"/>
  <c r="E212" i="48"/>
  <c r="I212" i="48"/>
  <c r="C213" i="48"/>
  <c r="G213" i="48"/>
  <c r="E213" i="48"/>
  <c r="I213" i="48"/>
  <c r="E214" i="48"/>
  <c r="I214" i="48"/>
  <c r="C214" i="48"/>
  <c r="G214" i="48"/>
  <c r="C215" i="48"/>
  <c r="G215" i="48"/>
  <c r="E215" i="48"/>
  <c r="I215" i="48"/>
  <c r="C216" i="48"/>
  <c r="G216" i="48"/>
  <c r="J219" i="48"/>
  <c r="K219" i="48"/>
  <c r="E217" i="48"/>
  <c r="I217" i="48"/>
  <c r="E39" i="47"/>
  <c r="D39" i="47"/>
  <c r="C39" i="47"/>
  <c r="B39" i="47"/>
  <c r="J37" i="47"/>
  <c r="H37" i="47"/>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J15" i="51"/>
  <c r="B33" i="46"/>
  <c r="E33" i="46"/>
  <c r="D33" i="46"/>
  <c r="C33" i="46"/>
  <c r="K223" i="48"/>
  <c r="J223" i="48"/>
  <c r="C11" i="44"/>
  <c r="C43" i="44"/>
  <c r="D11" i="44"/>
  <c r="D43" i="44"/>
  <c r="E11" i="44"/>
  <c r="E43" i="44"/>
  <c r="B11" i="44"/>
  <c r="B43" i="44"/>
  <c r="E11" i="45"/>
  <c r="D11" i="45"/>
  <c r="C11" i="45"/>
  <c r="B11" i="45"/>
  <c r="E536" i="49"/>
  <c r="D536" i="49"/>
  <c r="C536" i="49"/>
  <c r="B536" i="49"/>
  <c r="B5" i="49"/>
  <c r="C5" i="49" s="1"/>
  <c r="E5" i="49" s="1"/>
  <c r="B5" i="47"/>
  <c r="C5" i="47" s="1"/>
  <c r="E5" i="47" s="1"/>
  <c r="E71" i="26"/>
  <c r="C71" i="26"/>
  <c r="H6" i="26"/>
  <c r="H71" i="26" s="1"/>
  <c r="J71" i="26" s="1"/>
  <c r="G6" i="26"/>
  <c r="G71" i="26" s="1"/>
  <c r="D71" i="26"/>
  <c r="B71" i="26"/>
  <c r="B5" i="26"/>
  <c r="C5" i="26" s="1"/>
  <c r="E5" i="26" s="1"/>
  <c r="H26" i="46"/>
  <c r="J26" i="46" s="1"/>
  <c r="G26" i="46"/>
  <c r="I26" i="46"/>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11" i="44"/>
  <c r="J9" i="44"/>
  <c r="I9" i="44"/>
  <c r="H15" i="44"/>
  <c r="J15" i="44" s="1"/>
  <c r="G15" i="44"/>
  <c r="I15" i="44" s="1"/>
  <c r="G9" i="44"/>
  <c r="H9" i="44"/>
  <c r="H6" i="33"/>
  <c r="H71" i="33" s="1"/>
  <c r="G6" i="33"/>
  <c r="G71" i="33" s="1"/>
  <c r="E71" i="33"/>
  <c r="D71" i="33"/>
  <c r="C71" i="33"/>
  <c r="B71" i="33"/>
  <c r="D5" i="26"/>
  <c r="D13" i="51" l="1"/>
  <c r="F13" i="51" s="1"/>
  <c r="D5" i="46"/>
  <c r="H536" i="49"/>
  <c r="J536" i="49" s="1"/>
  <c r="G536" i="49"/>
  <c r="I536" i="49" s="1"/>
  <c r="D5" i="49"/>
  <c r="H11" i="44"/>
  <c r="D44" i="44"/>
  <c r="G43" i="44"/>
  <c r="I43" i="44" s="1"/>
  <c r="H43" i="44"/>
  <c r="J43" i="44" s="1"/>
  <c r="B44" i="44"/>
  <c r="E44" i="44"/>
  <c r="C44" i="44"/>
  <c r="C5" i="44"/>
  <c r="E5" i="44" s="1"/>
  <c r="H28" i="47"/>
  <c r="J28" i="47" s="1"/>
  <c r="G28" i="47"/>
  <c r="I28" i="47" s="1"/>
  <c r="G39" i="47"/>
  <c r="I39" i="47" s="1"/>
  <c r="H39" i="47"/>
  <c r="J39" i="47" s="1"/>
  <c r="D5" i="47"/>
  <c r="H33" i="46"/>
  <c r="J33" i="46" s="1"/>
  <c r="G33" i="46"/>
  <c r="I33" i="46" s="1"/>
  <c r="D5" i="33"/>
  <c r="J6" i="26"/>
  <c r="I6" i="26"/>
  <c r="I71" i="26"/>
  <c r="D47" i="45"/>
  <c r="D48" i="45"/>
  <c r="D49" i="45"/>
  <c r="H49" i="45" s="1"/>
  <c r="D50" i="45"/>
  <c r="D51" i="45"/>
  <c r="D52" i="45"/>
  <c r="D53" i="45"/>
  <c r="H53" i="45" s="1"/>
  <c r="D54" i="45"/>
  <c r="D55" i="45"/>
  <c r="D56" i="45"/>
  <c r="D57" i="45"/>
  <c r="H57" i="45" s="1"/>
  <c r="D58" i="45"/>
  <c r="D59" i="45"/>
  <c r="D60" i="45"/>
  <c r="D61" i="45"/>
  <c r="D62" i="45"/>
  <c r="D63" i="45"/>
  <c r="D64" i="45"/>
  <c r="D65" i="45"/>
  <c r="D66" i="45"/>
  <c r="D67" i="45"/>
  <c r="E47" i="45"/>
  <c r="E48" i="45"/>
  <c r="H48" i="45" s="1"/>
  <c r="E49" i="45"/>
  <c r="E50" i="45"/>
  <c r="H50" i="45" s="1"/>
  <c r="E51" i="45"/>
  <c r="E52" i="45"/>
  <c r="H52" i="45" s="1"/>
  <c r="E53" i="45"/>
  <c r="E54" i="45"/>
  <c r="H54" i="45" s="1"/>
  <c r="E55" i="45"/>
  <c r="E56" i="45"/>
  <c r="H56" i="45" s="1"/>
  <c r="E57" i="45"/>
  <c r="E58" i="45"/>
  <c r="E59" i="45"/>
  <c r="E60" i="45"/>
  <c r="E61" i="45"/>
  <c r="E62" i="45"/>
  <c r="H62" i="45" s="1"/>
  <c r="E63" i="45"/>
  <c r="E64" i="45"/>
  <c r="E65" i="45"/>
  <c r="E66" i="45"/>
  <c r="E67" i="45"/>
  <c r="C40" i="45"/>
  <c r="C41" i="45"/>
  <c r="C42" i="45"/>
  <c r="C43" i="45"/>
  <c r="E40" i="45"/>
  <c r="E41" i="45"/>
  <c r="E42" i="45"/>
  <c r="E43" i="45"/>
  <c r="B47" i="45"/>
  <c r="B48" i="45"/>
  <c r="B49" i="45"/>
  <c r="B50" i="45"/>
  <c r="B51" i="45"/>
  <c r="G51" i="45" s="1"/>
  <c r="B52" i="45"/>
  <c r="B53" i="45"/>
  <c r="G53" i="45" s="1"/>
  <c r="B54" i="45"/>
  <c r="B55" i="45"/>
  <c r="G55" i="45" s="1"/>
  <c r="B56" i="45"/>
  <c r="B57" i="45"/>
  <c r="G57" i="45" s="1"/>
  <c r="B58" i="45"/>
  <c r="B59" i="45"/>
  <c r="G59" i="45" s="1"/>
  <c r="B60" i="45"/>
  <c r="B61" i="45"/>
  <c r="G61" i="45" s="1"/>
  <c r="B62" i="45"/>
  <c r="B63" i="45"/>
  <c r="G63" i="45" s="1"/>
  <c r="B64" i="45"/>
  <c r="B65" i="45"/>
  <c r="G65" i="45" s="1"/>
  <c r="B66" i="45"/>
  <c r="B67" i="45"/>
  <c r="G67" i="45" s="1"/>
  <c r="C47" i="45"/>
  <c r="C48" i="45"/>
  <c r="C49" i="45"/>
  <c r="C50" i="45"/>
  <c r="C51" i="45"/>
  <c r="C52" i="45"/>
  <c r="C53" i="45"/>
  <c r="C54" i="45"/>
  <c r="C55" i="45"/>
  <c r="C56" i="45"/>
  <c r="C57" i="45"/>
  <c r="C58" i="45"/>
  <c r="C59" i="45"/>
  <c r="C60" i="45"/>
  <c r="C61" i="45"/>
  <c r="C62" i="45"/>
  <c r="C63" i="45"/>
  <c r="C64" i="45"/>
  <c r="C65" i="45"/>
  <c r="C66" i="45"/>
  <c r="C67" i="45"/>
  <c r="B40" i="45"/>
  <c r="B41" i="45"/>
  <c r="G41" i="45" s="1"/>
  <c r="B42" i="45"/>
  <c r="G42" i="45" s="1"/>
  <c r="B43" i="45"/>
  <c r="G43" i="45" s="1"/>
  <c r="D40" i="45"/>
  <c r="D41" i="45"/>
  <c r="H41" i="45" s="1"/>
  <c r="D42" i="45"/>
  <c r="H42" i="45" s="1"/>
  <c r="D43" i="45"/>
  <c r="H43" i="45" s="1"/>
  <c r="G35" i="45"/>
  <c r="I35" i="45" s="1"/>
  <c r="H35" i="45"/>
  <c r="J35" i="45" s="1"/>
  <c r="H11" i="45"/>
  <c r="J11" i="45" s="1"/>
  <c r="G11" i="45"/>
  <c r="K15" i="51"/>
  <c r="J24" i="51"/>
  <c r="K24" i="51"/>
  <c r="G44" i="44"/>
  <c r="G11" i="44"/>
  <c r="C6" i="45"/>
  <c r="B39" i="45"/>
  <c r="I11" i="44"/>
  <c r="I11" i="45"/>
  <c r="G49" i="45" l="1"/>
  <c r="H63" i="45"/>
  <c r="H44" i="44"/>
  <c r="J44" i="44"/>
  <c r="I44" i="44"/>
  <c r="D44" i="45"/>
  <c r="H40" i="45"/>
  <c r="G40" i="45"/>
  <c r="B44" i="45"/>
  <c r="G47" i="45"/>
  <c r="B68" i="45"/>
  <c r="E44" i="45"/>
  <c r="C44" i="45"/>
  <c r="D68" i="45"/>
  <c r="H47" i="45"/>
  <c r="C68" i="45"/>
  <c r="G66" i="45"/>
  <c r="G64" i="45"/>
  <c r="G62" i="45"/>
  <c r="G60" i="45"/>
  <c r="G58" i="45"/>
  <c r="G56" i="45"/>
  <c r="G54" i="45"/>
  <c r="G52" i="45"/>
  <c r="G50" i="45"/>
  <c r="G48" i="45"/>
  <c r="H67" i="45"/>
  <c r="H65" i="45"/>
  <c r="H61" i="45"/>
  <c r="H59" i="45"/>
  <c r="H55" i="45"/>
  <c r="H51" i="45"/>
  <c r="E68" i="45"/>
  <c r="H66" i="45"/>
  <c r="H64" i="45"/>
  <c r="H60" i="45"/>
  <c r="H58" i="45"/>
  <c r="C39" i="45"/>
  <c r="E6" i="45"/>
  <c r="E39" i="45" s="1"/>
  <c r="H68" i="45" l="1"/>
  <c r="H44" i="45"/>
  <c r="G68" i="45"/>
  <c r="G44" i="45"/>
</calcChain>
</file>

<file path=xl/sharedStrings.xml><?xml version="1.0" encoding="utf-8"?>
<sst xmlns="http://schemas.openxmlformats.org/spreadsheetml/2006/main" count="1846" uniqueCount="652">
  <si>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</si>
  <si>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</si>
  <si>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</si>
  <si>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</si>
  <si>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</si>
  <si>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</si>
  <si>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</si>
  <si>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</si>
  <si>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</si>
  <si>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</si>
  <si>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</si>
  <si>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</si>
  <si>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</si>
  <si>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</si>
  <si>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</si>
  <si>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</si>
  <si>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</si>
  <si>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</si>
  <si>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</si>
  <si>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</si>
  <si>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</si>
  <si>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</si>
  <si>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</si>
  <si>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</si>
  <si>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</si>
  <si>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</si>
  <si>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</si>
  <si>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</si>
  <si>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</si>
  <si>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</si>
  <si>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</si>
  <si>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</si>
  <si>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</si>
  <si>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</si>
  <si>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</si>
  <si>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</si>
  <si>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BYD</t>
  </si>
  <si>
    <t>Chevrolet</t>
  </si>
  <si>
    <t>Chrysler</t>
  </si>
  <si>
    <t>Citroen</t>
  </si>
  <si>
    <t>CUPRA</t>
  </si>
  <si>
    <t>Daf</t>
  </si>
  <si>
    <t>Ferrari</t>
  </si>
  <si>
    <t>Fiat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</si>
  <si>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</si>
  <si>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</si>
  <si>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</si>
  <si>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</si>
  <si>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</si>
  <si>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</si>
  <si>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</si>
  <si>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</si>
  <si>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</si>
  <si>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</si>
  <si>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</si>
  <si>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</si>
  <si>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</si>
  <si>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</si>
  <si>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</si>
  <si>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</si>
  <si>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</si>
  <si>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</si>
  <si>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</si>
  <si>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</si>
  <si>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</si>
  <si>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</si>
  <si>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</si>
  <si>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</si>
  <si>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</si>
  <si>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</si>
  <si>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</si>
  <si>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</si>
  <si>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</si>
  <si>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</si>
  <si>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</si>
  <si>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</si>
  <si>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</si>
  <si>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</si>
  <si>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</si>
  <si>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</si>
  <si>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</si>
  <si>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</si>
  <si>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</si>
  <si>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Scania</t>
  </si>
  <si>
    <t>Skoda</t>
  </si>
  <si>
    <t>SsangYong</t>
  </si>
  <si>
    <t>Subaru</t>
  </si>
  <si>
    <t>Suzuki</t>
  </si>
  <si>
    <t>Tesla</t>
  </si>
  <si>
    <t>Toyota</t>
  </si>
  <si>
    <t>UD Trucks</t>
  </si>
  <si>
    <t>Volkswagen</t>
  </si>
  <si>
    <t>Volvo Car</t>
  </si>
  <si>
    <t>Volvo Commercial</t>
  </si>
  <si>
    <t>Western Star</t>
  </si>
  <si>
    <t>VFACTS SA REPORT</t>
  </si>
  <si>
    <t>MARCH 2023</t>
  </si>
  <si>
    <t>AUSTRALIAN CAPITAL TERRITORY</t>
  </si>
  <si>
    <t>NEW SOUTH WALES</t>
  </si>
  <si>
    <t>NORTHERN TERRITORY</t>
  </si>
  <si>
    <t>QUEENSLAND</t>
  </si>
  <si>
    <t>SOUTH AUSTRALIA</t>
  </si>
  <si>
    <t>TASMANIA</t>
  </si>
  <si>
    <t>VICTORIA</t>
  </si>
  <si>
    <t>WESTERN AUSTRALIA</t>
  </si>
  <si>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</si>
  <si>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</si>
  <si>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</si>
  <si>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</si>
  <si>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</si>
  <si>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</si>
  <si>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</si>
  <si>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</si>
  <si>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</si>
  <si>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</si>
  <si>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</si>
  <si>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</si>
  <si>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</si>
  <si>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</si>
  <si>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</si>
  <si>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</si>
  <si>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</si>
  <si>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</si>
  <si>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</si>
  <si>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</si>
  <si>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</si>
  <si>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</si>
  <si>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</si>
  <si>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</si>
  <si>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</si>
  <si>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</si>
  <si>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</si>
  <si>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</si>
  <si>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</si>
  <si>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</si>
  <si>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</si>
  <si>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</si>
  <si>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</si>
  <si>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</si>
  <si>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</si>
  <si>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</si>
  <si>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</si>
  <si>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</si>
  <si>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</si>
  <si>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</si>
  <si>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</si>
  <si>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</si>
  <si>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</si>
  <si>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</si>
  <si>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</si>
  <si>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</si>
  <si>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</si>
  <si>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</si>
  <si>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</si>
  <si>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</si>
  <si>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</si>
  <si>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</si>
  <si>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</si>
  <si>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</si>
  <si>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</si>
  <si>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</si>
  <si>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</si>
  <si>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</si>
  <si>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</si>
  <si>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</si>
  <si>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</si>
  <si>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</si>
  <si>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</si>
  <si>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</si>
  <si>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</si>
  <si>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</si>
  <si>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</si>
  <si>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</si>
  <si>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</si>
  <si>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</si>
  <si>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</si>
  <si>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</si>
  <si>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</si>
  <si>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</si>
  <si>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</si>
  <si>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</si>
  <si>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</si>
  <si>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</si>
  <si>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</si>
  <si>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</si>
  <si>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</si>
  <si>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</si>
  <si>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</si>
  <si>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</si>
  <si>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</si>
  <si>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</si>
  <si>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</si>
  <si>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</si>
  <si>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</si>
  <si>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</si>
  <si>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</si>
  <si>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</si>
  <si>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</si>
  <si>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</si>
  <si>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</si>
  <si>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</si>
  <si>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</si>
  <si>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</si>
  <si>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</si>
  <si>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</si>
  <si>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</si>
  <si>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</si>
  <si>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</si>
  <si>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</si>
  <si>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</si>
  <si>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</si>
  <si>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</si>
  <si>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</si>
  <si>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</si>
  <si>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</si>
  <si>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</si>
  <si>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</si>
  <si>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</si>
  <si>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</si>
  <si>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</si>
  <si>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CUPRA Leon</t>
  </si>
  <si>
    <t>Ford Focus</t>
  </si>
  <si>
    <t>Honda Civic</t>
  </si>
  <si>
    <t>Mercedes-Benz A-Class</t>
  </si>
  <si>
    <t>Mercedes-Benz B-Class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</si>
  <si>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</si>
  <si>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</si>
  <si>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</si>
  <si>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</si>
  <si>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</si>
  <si>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</si>
  <si>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</si>
  <si>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</si>
  <si>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</si>
  <si>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</si>
  <si>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</si>
  <si>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</si>
  <si>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</si>
  <si>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</si>
  <si>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</si>
  <si>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</si>
  <si>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</si>
  <si>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</si>
  <si>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Hyundai Ioniq 6</t>
  </si>
  <si>
    <t>Jaguar XE</t>
  </si>
  <si>
    <t>Lexus ES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</si>
  <si>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</si>
  <si>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</si>
  <si>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</si>
  <si>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</si>
  <si>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</si>
  <si>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</si>
  <si>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</si>
  <si>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</si>
  <si>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</si>
  <si>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</si>
  <si>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</si>
  <si>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</si>
  <si>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</si>
  <si>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</si>
  <si>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</si>
  <si>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Jaguar XF</t>
  </si>
  <si>
    <t>Mercedes-Benz CLS-Class</t>
  </si>
  <si>
    <t>Mercedes-Benz E-Class</t>
  </si>
  <si>
    <t>Mercedes-Benz EQE</t>
  </si>
  <si>
    <t>Porsche Taycan</t>
  </si>
  <si>
    <t>Chrysler 300</t>
  </si>
  <si>
    <t>Audi A8</t>
  </si>
  <si>
    <t>BMW 7 Series</t>
  </si>
  <si>
    <t>BMW 8 Series Gran Coupe</t>
  </si>
  <si>
    <t>Lexus LS</t>
  </si>
  <si>
    <t>Mercedes-Benz S-Class</t>
  </si>
  <si>
    <t>Porsche Panamera</t>
  </si>
  <si>
    <t>Honda Odyssey</t>
  </si>
  <si>
    <t>Hyundai Staria</t>
  </si>
  <si>
    <t>Kia Carnival</t>
  </si>
  <si>
    <t>LDV G10 Wagon</t>
  </si>
  <si>
    <t>LDV Mifa</t>
  </si>
  <si>
    <t>Volkswagen Caddy</t>
  </si>
  <si>
    <t>Volkswagen Caravelle</t>
  </si>
  <si>
    <t>Volkswagen Multivan</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</si>
  <si>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</si>
  <si>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</si>
  <si>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</si>
  <si>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</si>
  <si>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</si>
  <si>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</si>
  <si>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</si>
  <si>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</si>
  <si>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</si>
  <si>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</si>
  <si>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</si>
  <si>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</si>
  <si>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</si>
  <si>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Audi A5</t>
  </si>
  <si>
    <t>Audi TT</t>
  </si>
  <si>
    <t>BMW 4 Series Coupe/Conv</t>
  </si>
  <si>
    <t>BMW Z4</t>
  </si>
  <si>
    <t>Chevrolet Corvette Stingray</t>
  </si>
  <si>
    <t>Jaguar F-Type</t>
  </si>
  <si>
    <t>Lexus LC</t>
  </si>
  <si>
    <t>Lotus Elise</t>
  </si>
  <si>
    <t>Lotus Emira</t>
  </si>
  <si>
    <t>Lotus Exige</t>
  </si>
  <si>
    <t>Mercedes-Benz C-Class Cpe/Conv</t>
  </si>
  <si>
    <t>Porsche Boxster</t>
  </si>
  <si>
    <t>Porsche Cayman</t>
  </si>
  <si>
    <t>Toyota Supra</t>
  </si>
  <si>
    <t>Aston Martin Coupe/Conv</t>
  </si>
  <si>
    <t>Bentley Coupe/Conv</t>
  </si>
  <si>
    <t>BMW 8 Series</t>
  </si>
  <si>
    <t>Ferrari Coupe/Conv</t>
  </si>
  <si>
    <t>Lamborghini Coupe/Conv</t>
  </si>
  <si>
    <t>Maserati Coupe/Conv</t>
  </si>
  <si>
    <t>McLaren Coupe/Conv</t>
  </si>
  <si>
    <t>Porsche 911</t>
  </si>
  <si>
    <t>Ford Puma</t>
  </si>
  <si>
    <t>Hyundai Venue</t>
  </si>
  <si>
    <t>Kia Stonic</t>
  </si>
  <si>
    <t>Mazda CX-3</t>
  </si>
  <si>
    <t>Nissan Juke</t>
  </si>
  <si>
    <t>Renault Captur</t>
  </si>
  <si>
    <t>Suzuki Ignis</t>
  </si>
  <si>
    <t>Suzuki Jimny</t>
  </si>
  <si>
    <t>Toyota Yaris Cross</t>
  </si>
  <si>
    <t>Volkswagen T-Cross</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</si>
  <si>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</si>
  <si>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</si>
  <si>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</si>
  <si>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</si>
  <si>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</si>
  <si>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</si>
  <si>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</si>
  <si>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</si>
  <si>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</si>
  <si>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</si>
  <si>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</si>
  <si>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</si>
  <si>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</si>
  <si>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</si>
  <si>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</si>
  <si>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</si>
  <si>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</si>
  <si>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</si>
  <si>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</si>
  <si>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</si>
  <si>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</si>
  <si>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Alfa Romeo Tonale</t>
  </si>
  <si>
    <t>Audi Q2</t>
  </si>
  <si>
    <t>Audi Q3</t>
  </si>
  <si>
    <t>BMW X1</t>
  </si>
  <si>
    <t>BMW X2</t>
  </si>
  <si>
    <t>Jaguar E-Pace</t>
  </si>
  <si>
    <t>Kia Niro</t>
  </si>
  <si>
    <t>Lexus UX</t>
  </si>
  <si>
    <t>Mercedes-Benz EQA</t>
  </si>
  <si>
    <t>Mercedes-Benz GLA-Class</t>
  </si>
  <si>
    <t>MINI Countryman</t>
  </si>
  <si>
    <t>Volvo C40</t>
  </si>
  <si>
    <t>Volvo XC40</t>
  </si>
  <si>
    <t>BYD Atto 3</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</si>
  <si>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</si>
  <si>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</si>
  <si>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</si>
  <si>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</si>
  <si>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</si>
  <si>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</si>
  <si>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</si>
  <si>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</si>
  <si>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</si>
  <si>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</si>
  <si>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</si>
  <si>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</si>
  <si>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</si>
  <si>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</si>
  <si>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</si>
  <si>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</si>
  <si>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</si>
  <si>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</si>
  <si>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</si>
  <si>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</si>
  <si>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</si>
  <si>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</si>
  <si>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</si>
  <si>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</si>
  <si>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</si>
  <si>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</si>
  <si>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</si>
  <si>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</si>
  <si>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</si>
  <si>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</si>
  <si>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Maserati Grecale</t>
  </si>
  <si>
    <t>Mercedes-Benz EQB</t>
  </si>
  <si>
    <t>Mercedes-Benz EQC</t>
  </si>
  <si>
    <t>Mercedes-Benz GLB-Class</t>
  </si>
  <si>
    <t>Mercedes-Benz GLC-Class Coupe</t>
  </si>
  <si>
    <t>Mercedes-Benz GLC-Class Wagon</t>
  </si>
  <si>
    <t>Porsche Macan</t>
  </si>
  <si>
    <t>Tesla Model Y</t>
  </si>
  <si>
    <t>Volvo XC60</t>
  </si>
  <si>
    <t>Ford Everest</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</si>
  <si>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</si>
  <si>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</si>
  <si>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</si>
  <si>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</si>
  <si>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</si>
  <si>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</si>
  <si>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</si>
  <si>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</si>
  <si>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</si>
  <si>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</si>
  <si>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</si>
  <si>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</si>
  <si>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</si>
  <si>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</si>
  <si>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</si>
  <si>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</si>
  <si>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</si>
  <si>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</si>
  <si>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</si>
  <si>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</si>
  <si>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</si>
  <si>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</si>
  <si>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</si>
  <si>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</si>
  <si>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</si>
  <si>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</si>
  <si>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</si>
  <si>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</si>
  <si>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</si>
  <si>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</si>
  <si>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</si>
  <si>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</si>
  <si>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</si>
  <si>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</si>
  <si>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</si>
  <si>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</si>
  <si>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</si>
  <si>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</si>
  <si>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</si>
  <si>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</si>
  <si>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</si>
  <si>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Land Rover Discovery</t>
  </si>
  <si>
    <t>Nissan Patrol Wagon</t>
  </si>
  <si>
    <t>Toyota Landcruiser Wagon</t>
  </si>
  <si>
    <t>Bentley Bentayga</t>
  </si>
  <si>
    <t>BMW X7</t>
  </si>
  <si>
    <t>Lamborghini Urus</t>
  </si>
  <si>
    <t>Land Rover Range Rover</t>
  </si>
  <si>
    <t>Lexus LX</t>
  </si>
  <si>
    <t>Mercedes-Benz G-Class</t>
  </si>
  <si>
    <t>Mercedes-Benz GLS-Class</t>
  </si>
  <si>
    <t>LDV Deliver 9 Bus</t>
  </si>
  <si>
    <t>Mercedes-Benz Sprinter Bus</t>
  </si>
  <si>
    <t>Renault Master Bus</t>
  </si>
  <si>
    <t>Toyota Hiace Bus</t>
  </si>
  <si>
    <t>Toyota Coaster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</si>
  <si>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</si>
  <si>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</si>
  <si>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</si>
  <si>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</si>
  <si>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</si>
  <si>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</si>
  <si>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</si>
  <si>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</si>
  <si>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</si>
  <si>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</si>
  <si>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</si>
  <si>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</si>
  <si>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</si>
  <si>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</si>
  <si>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</si>
  <si>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</si>
  <si>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</si>
  <si>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</si>
  <si>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</si>
  <si>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</si>
  <si>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</si>
  <si>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</si>
  <si>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</si>
  <si>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</si>
  <si>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</si>
  <si>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</si>
  <si>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</si>
  <si>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</si>
  <si>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</si>
  <si>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</si>
  <si>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</si>
  <si>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</si>
  <si>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</si>
  <si>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</si>
  <si>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</si>
  <si>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</si>
  <si>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</si>
  <si>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Fiat Ducato</t>
  </si>
  <si>
    <t>Ford Transit Heavy</t>
  </si>
  <si>
    <t>Fuso Canter (LD)</t>
  </si>
  <si>
    <t>Hino (LD)</t>
  </si>
  <si>
    <t>Hyundai EX4</t>
  </si>
  <si>
    <t>Hyundai HD</t>
  </si>
  <si>
    <t>Isuzu N-Series (LD)</t>
  </si>
  <si>
    <t>Iveco C/C (LD)</t>
  </si>
  <si>
    <t>LDV Deliver 9</t>
  </si>
  <si>
    <t>Mercedes-Benz Sprinter</t>
  </si>
  <si>
    <t>Renault Master</t>
  </si>
  <si>
    <t>Volkswagen Crafter</t>
  </si>
  <si>
    <t>Fuso Fighter (MD)</t>
  </si>
  <si>
    <t>Hino (MD)</t>
  </si>
  <si>
    <t>Hyundai EX10</t>
  </si>
  <si>
    <t>Hyundai EX9</t>
  </si>
  <si>
    <t>Hyundai Pavise</t>
  </si>
  <si>
    <t>Isuzu N-Series (MD)</t>
  </si>
  <si>
    <t>Iveco (MD)</t>
  </si>
  <si>
    <t>MAN (MD)</t>
  </si>
  <si>
    <t>UD Trucks (MD)</t>
  </si>
  <si>
    <t>DAF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</si>
  <si>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</si>
  <si>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</si>
  <si>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</si>
  <si>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</si>
  <si>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</si>
  <si>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</si>
  <si>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</si>
  <si>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</si>
  <si>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</si>
  <si>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</si>
  <si>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</si>
  <si>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</si>
  <si>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</si>
  <si>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</si>
  <si>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</si>
  <si>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</si>
  <si>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</si>
  <si>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</si>
  <si>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</si>
  <si>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</si>
  <si>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</si>
  <si>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</si>
  <si>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</si>
  <si>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</si>
  <si>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</si>
  <si>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</si>
  <si>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</si>
  <si>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</si>
  <si>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</si>
  <si>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</si>
  <si>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</si>
  <si>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</si>
  <si>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</si>
  <si>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</si>
  <si>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</si>
  <si>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</si>
  <si>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</si>
  <si>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</si>
  <si>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</si>
  <si>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</si>
  <si>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</si>
  <si>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</si>
  <si>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</si>
  <si>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</si>
  <si>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</si>
  <si>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</si>
  <si>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</si>
  <si>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</si>
  <si>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</si>
  <si>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</si>
  <si>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</si>
  <si>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</si>
  <si>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</si>
  <si>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</si>
  <si>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</si>
  <si>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</si>
  <si>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</si>
  <si>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</si>
  <si>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</si>
  <si>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</si>
  <si>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</si>
  <si>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</si>
  <si>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</si>
  <si>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</si>
  <si>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</si>
  <si>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</si>
  <si>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</si>
  <si>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</si>
  <si>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</si>
  <si>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</si>
  <si>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</si>
  <si>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</si>
  <si>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</si>
  <si>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</si>
  <si>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</si>
  <si>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</si>
  <si>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BYD Total</t>
  </si>
  <si>
    <t>Chevrolet Total</t>
  </si>
  <si>
    <t>Chrysler Total</t>
  </si>
  <si>
    <t>Citroen Total</t>
  </si>
  <si>
    <t>CUPRA Total</t>
  </si>
  <si>
    <t>Daf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</si>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</sst>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95</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96</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97</v>
      </c>
      <c r="C15" s="109">
        <v>1576</v>
      </c>
      <c r="D15" s="110">
        <v>1560</v>
      </c>
      <c r="E15" s="109">
        <v>4424</v>
      </c>
      <c r="F15" s="110">
        <v>4091</v>
      </c>
      <c r="G15" s="111"/>
      <c r="H15" s="109">
        <f t="shared" ref="H15:H22" si="0">C15-D15</f>
        <v>16</v>
      </c>
      <c r="I15" s="110">
        <f t="shared" ref="I15:I22" si="1">E15-F15</f>
        <v>333</v>
      </c>
      <c r="J15" s="112">
        <f t="shared" ref="J15:J22" si="2">IF(D15=0, "-", IF(H15/D15&lt;10, H15/D15, "&gt;999%"))</f>
        <v>1.0256410256410256E-2</v>
      </c>
      <c r="K15" s="113">
        <f t="shared" ref="K15:K22" si="3">IF(F15=0, "-", IF(I15/F15&lt;10, I15/F15, "&gt;999%"))</f>
        <v>8.1398191151307753E-2</v>
      </c>
      <c r="L15" s="99"/>
    </row>
    <row r="16" spans="1:12" ht="15" x14ac:dyDescent="0.25">
      <c r="A16" s="99"/>
      <c r="B16" s="108" t="s">
        <v>98</v>
      </c>
      <c r="C16" s="109">
        <v>30256</v>
      </c>
      <c r="D16" s="110">
        <v>32224</v>
      </c>
      <c r="E16" s="109">
        <v>84340</v>
      </c>
      <c r="F16" s="110">
        <v>81619</v>
      </c>
      <c r="G16" s="111"/>
      <c r="H16" s="109">
        <f t="shared" si="0"/>
        <v>-1968</v>
      </c>
      <c r="I16" s="110">
        <f t="shared" si="1"/>
        <v>2721</v>
      </c>
      <c r="J16" s="112">
        <f t="shared" si="2"/>
        <v>-6.1072492552135052E-2</v>
      </c>
      <c r="K16" s="113">
        <f t="shared" si="3"/>
        <v>3.3337825751356916E-2</v>
      </c>
      <c r="L16" s="99"/>
    </row>
    <row r="17" spans="1:12" ht="15" x14ac:dyDescent="0.25">
      <c r="A17" s="99"/>
      <c r="B17" s="108" t="s">
        <v>99</v>
      </c>
      <c r="C17" s="109">
        <v>776</v>
      </c>
      <c r="D17" s="110">
        <v>916</v>
      </c>
      <c r="E17" s="109">
        <v>2166</v>
      </c>
      <c r="F17" s="110">
        <v>2238</v>
      </c>
      <c r="G17" s="111"/>
      <c r="H17" s="109">
        <f t="shared" si="0"/>
        <v>-140</v>
      </c>
      <c r="I17" s="110">
        <f t="shared" si="1"/>
        <v>-72</v>
      </c>
      <c r="J17" s="112">
        <f t="shared" si="2"/>
        <v>-0.15283842794759825</v>
      </c>
      <c r="K17" s="113">
        <f t="shared" si="3"/>
        <v>-3.2171581769436998E-2</v>
      </c>
      <c r="L17" s="99"/>
    </row>
    <row r="18" spans="1:12" ht="15" x14ac:dyDescent="0.25">
      <c r="A18" s="99"/>
      <c r="B18" s="108" t="s">
        <v>100</v>
      </c>
      <c r="C18" s="109">
        <v>22244</v>
      </c>
      <c r="D18" s="110">
        <v>21214</v>
      </c>
      <c r="E18" s="109">
        <v>59437</v>
      </c>
      <c r="F18" s="110">
        <v>56599</v>
      </c>
      <c r="G18" s="111"/>
      <c r="H18" s="109">
        <f t="shared" si="0"/>
        <v>1030</v>
      </c>
      <c r="I18" s="110">
        <f t="shared" si="1"/>
        <v>2838</v>
      </c>
      <c r="J18" s="112">
        <f t="shared" si="2"/>
        <v>4.8552842462524747E-2</v>
      </c>
      <c r="K18" s="113">
        <f t="shared" si="3"/>
        <v>5.0142228661283768E-2</v>
      </c>
      <c r="L18" s="99"/>
    </row>
    <row r="19" spans="1:12" ht="15" x14ac:dyDescent="0.25">
      <c r="A19" s="99"/>
      <c r="B19" s="108" t="s">
        <v>101</v>
      </c>
      <c r="C19" s="109">
        <v>6543</v>
      </c>
      <c r="D19" s="110">
        <v>6380</v>
      </c>
      <c r="E19" s="109">
        <v>17878</v>
      </c>
      <c r="F19" s="110">
        <v>17360</v>
      </c>
      <c r="G19" s="111"/>
      <c r="H19" s="109">
        <f t="shared" si="0"/>
        <v>163</v>
      </c>
      <c r="I19" s="110">
        <f t="shared" si="1"/>
        <v>518</v>
      </c>
      <c r="J19" s="112">
        <f t="shared" si="2"/>
        <v>2.5548589341692789E-2</v>
      </c>
      <c r="K19" s="113">
        <f t="shared" si="3"/>
        <v>2.9838709677419355E-2</v>
      </c>
      <c r="L19" s="99"/>
    </row>
    <row r="20" spans="1:12" ht="15" x14ac:dyDescent="0.25">
      <c r="A20" s="99"/>
      <c r="B20" s="108" t="s">
        <v>102</v>
      </c>
      <c r="C20" s="109">
        <v>1620</v>
      </c>
      <c r="D20" s="110">
        <v>1768</v>
      </c>
      <c r="E20" s="109">
        <v>4544</v>
      </c>
      <c r="F20" s="110">
        <v>4797</v>
      </c>
      <c r="G20" s="111"/>
      <c r="H20" s="109">
        <f t="shared" si="0"/>
        <v>-148</v>
      </c>
      <c r="I20" s="110">
        <f t="shared" si="1"/>
        <v>-253</v>
      </c>
      <c r="J20" s="112">
        <f t="shared" si="2"/>
        <v>-8.3710407239818999E-2</v>
      </c>
      <c r="K20" s="113">
        <f t="shared" si="3"/>
        <v>-5.2741296643735669E-2</v>
      </c>
      <c r="L20" s="99"/>
    </row>
    <row r="21" spans="1:12" ht="15" x14ac:dyDescent="0.25">
      <c r="A21" s="99"/>
      <c r="B21" s="108" t="s">
        <v>103</v>
      </c>
      <c r="C21" s="109">
        <v>24107</v>
      </c>
      <c r="D21" s="110">
        <v>27155</v>
      </c>
      <c r="E21" s="109">
        <v>68368</v>
      </c>
      <c r="F21" s="110">
        <v>69729</v>
      </c>
      <c r="G21" s="111"/>
      <c r="H21" s="109">
        <f t="shared" si="0"/>
        <v>-3048</v>
      </c>
      <c r="I21" s="110">
        <f t="shared" si="1"/>
        <v>-1361</v>
      </c>
      <c r="J21" s="112">
        <f t="shared" si="2"/>
        <v>-0.11224452218744246</v>
      </c>
      <c r="K21" s="113">
        <f t="shared" si="3"/>
        <v>-1.951842131681223E-2</v>
      </c>
      <c r="L21" s="99"/>
    </row>
    <row r="22" spans="1:12" ht="15" x14ac:dyDescent="0.25">
      <c r="A22" s="99"/>
      <c r="B22" s="108" t="s">
        <v>104</v>
      </c>
      <c r="C22" s="109">
        <v>10129</v>
      </c>
      <c r="D22" s="110">
        <v>10016</v>
      </c>
      <c r="E22" s="109">
        <v>27845</v>
      </c>
      <c r="F22" s="110">
        <v>26003</v>
      </c>
      <c r="G22" s="111"/>
      <c r="H22" s="109">
        <f t="shared" si="0"/>
        <v>113</v>
      </c>
      <c r="I22" s="110">
        <f t="shared" si="1"/>
        <v>1842</v>
      </c>
      <c r="J22" s="112">
        <f t="shared" si="2"/>
        <v>1.1281948881789138E-2</v>
      </c>
      <c r="K22" s="113">
        <f t="shared" si="3"/>
        <v>7.0837980233050032E-2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97251</v>
      </c>
      <c r="D24" s="121">
        <f>SUM(D15:D23)</f>
        <v>101233</v>
      </c>
      <c r="E24" s="120">
        <f>SUM(E15:E23)</f>
        <v>269002</v>
      </c>
      <c r="F24" s="121">
        <f>SUM(F15:F23)</f>
        <v>262436</v>
      </c>
      <c r="G24" s="122"/>
      <c r="H24" s="120">
        <f>SUM(H15:H23)</f>
        <v>-3982</v>
      </c>
      <c r="I24" s="121">
        <f>SUM(I15:I23)</f>
        <v>6566</v>
      </c>
      <c r="J24" s="123">
        <f>IF(D24=0, 0, H24/D24)</f>
        <v>-3.9334999456698903E-2</v>
      </c>
      <c r="K24" s="124">
        <f>IF(F24=0, 0, I24/F24)</f>
        <v>2.5019433309454494E-2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651</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0"/>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105</v>
      </c>
      <c r="B2" s="202" t="s">
        <v>96</v>
      </c>
      <c r="C2" s="198"/>
      <c r="D2" s="198"/>
      <c r="E2" s="203"/>
      <c r="F2" s="203"/>
      <c r="G2" s="203"/>
      <c r="H2" s="203"/>
      <c r="I2" s="203"/>
      <c r="J2" s="203"/>
      <c r="K2" s="203"/>
    </row>
    <row r="4" spans="1:11" ht="15.6" x14ac:dyDescent="0.3">
      <c r="A4" s="164" t="s">
        <v>116</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116</v>
      </c>
      <c r="B6" s="61" t="s">
        <v>12</v>
      </c>
      <c r="C6" s="62" t="s">
        <v>13</v>
      </c>
      <c r="D6" s="61" t="s">
        <v>12</v>
      </c>
      <c r="E6" s="63" t="s">
        <v>13</v>
      </c>
      <c r="F6" s="62" t="s">
        <v>12</v>
      </c>
      <c r="G6" s="62" t="s">
        <v>13</v>
      </c>
      <c r="H6" s="61" t="s">
        <v>12</v>
      </c>
      <c r="I6" s="63" t="s">
        <v>13</v>
      </c>
      <c r="J6" s="61"/>
      <c r="K6" s="63"/>
    </row>
    <row r="7" spans="1:11" x14ac:dyDescent="0.25">
      <c r="A7" s="7" t="s">
        <v>316</v>
      </c>
      <c r="B7" s="65">
        <v>20</v>
      </c>
      <c r="C7" s="34">
        <f>IF(B18=0, "-", B7/B18)</f>
        <v>6.2111801242236024E-2</v>
      </c>
      <c r="D7" s="65">
        <v>16</v>
      </c>
      <c r="E7" s="9">
        <f>IF(D18=0, "-", D7/D18)</f>
        <v>4.3596730245231606E-2</v>
      </c>
      <c r="F7" s="81">
        <v>48</v>
      </c>
      <c r="G7" s="34">
        <f>IF(F18=0, "-", F7/F18)</f>
        <v>4.6466602129719266E-2</v>
      </c>
      <c r="H7" s="65">
        <v>25</v>
      </c>
      <c r="I7" s="9">
        <f>IF(H18=0, "-", H7/H18)</f>
        <v>2.3299161230195712E-2</v>
      </c>
      <c r="J7" s="8">
        <f t="shared" ref="J7:J16" si="0">IF(D7=0, "-", IF((B7-D7)/D7&lt;10, (B7-D7)/D7, "&gt;999%"))</f>
        <v>0.25</v>
      </c>
      <c r="K7" s="9">
        <f t="shared" ref="K7:K16" si="1">IF(H7=0, "-", IF((F7-H7)/H7&lt;10, (F7-H7)/H7, "&gt;999%"))</f>
        <v>0.92</v>
      </c>
    </row>
    <row r="8" spans="1:11" x14ac:dyDescent="0.25">
      <c r="A8" s="7" t="s">
        <v>317</v>
      </c>
      <c r="B8" s="65">
        <v>18</v>
      </c>
      <c r="C8" s="34">
        <f>IF(B18=0, "-", B8/B18)</f>
        <v>5.5900621118012424E-2</v>
      </c>
      <c r="D8" s="65">
        <v>44</v>
      </c>
      <c r="E8" s="9">
        <f>IF(D18=0, "-", D8/D18)</f>
        <v>0.11989100817438691</v>
      </c>
      <c r="F8" s="81">
        <v>83</v>
      </c>
      <c r="G8" s="34">
        <f>IF(F18=0, "-", F8/F18)</f>
        <v>8.0348499515972893E-2</v>
      </c>
      <c r="H8" s="65">
        <v>114</v>
      </c>
      <c r="I8" s="9">
        <f>IF(H18=0, "-", H8/H18)</f>
        <v>0.10624417520969245</v>
      </c>
      <c r="J8" s="8">
        <f t="shared" si="0"/>
        <v>-0.59090909090909094</v>
      </c>
      <c r="K8" s="9">
        <f t="shared" si="1"/>
        <v>-0.27192982456140352</v>
      </c>
    </row>
    <row r="9" spans="1:11" x14ac:dyDescent="0.25">
      <c r="A9" s="7" t="s">
        <v>318</v>
      </c>
      <c r="B9" s="65">
        <v>49</v>
      </c>
      <c r="C9" s="34">
        <f>IF(B18=0, "-", B9/B18)</f>
        <v>0.15217391304347827</v>
      </c>
      <c r="D9" s="65">
        <v>14</v>
      </c>
      <c r="E9" s="9">
        <f>IF(D18=0, "-", D9/D18)</f>
        <v>3.8147138964577658E-2</v>
      </c>
      <c r="F9" s="81">
        <v>95</v>
      </c>
      <c r="G9" s="34">
        <f>IF(F18=0, "-", F9/F18)</f>
        <v>9.1965150048402708E-2</v>
      </c>
      <c r="H9" s="65">
        <v>76</v>
      </c>
      <c r="I9" s="9">
        <f>IF(H18=0, "-", H9/H18)</f>
        <v>7.0829450139794969E-2</v>
      </c>
      <c r="J9" s="8">
        <f t="shared" si="0"/>
        <v>2.5</v>
      </c>
      <c r="K9" s="9">
        <f t="shared" si="1"/>
        <v>0.25</v>
      </c>
    </row>
    <row r="10" spans="1:11" x14ac:dyDescent="0.25">
      <c r="A10" s="7" t="s">
        <v>319</v>
      </c>
      <c r="B10" s="65">
        <v>57</v>
      </c>
      <c r="C10" s="34">
        <f>IF(B18=0, "-", B10/B18)</f>
        <v>0.17701863354037267</v>
      </c>
      <c r="D10" s="65">
        <v>97</v>
      </c>
      <c r="E10" s="9">
        <f>IF(D18=0, "-", D10/D18)</f>
        <v>0.26430517711171664</v>
      </c>
      <c r="F10" s="81">
        <v>355</v>
      </c>
      <c r="G10" s="34">
        <f>IF(F18=0, "-", F10/F18)</f>
        <v>0.34365924491771538</v>
      </c>
      <c r="H10" s="65">
        <v>316</v>
      </c>
      <c r="I10" s="9">
        <f>IF(H18=0, "-", H10/H18)</f>
        <v>0.29450139794967384</v>
      </c>
      <c r="J10" s="8">
        <f t="shared" si="0"/>
        <v>-0.41237113402061853</v>
      </c>
      <c r="K10" s="9">
        <f t="shared" si="1"/>
        <v>0.12341772151898735</v>
      </c>
    </row>
    <row r="11" spans="1:11" x14ac:dyDescent="0.25">
      <c r="A11" s="7" t="s">
        <v>320</v>
      </c>
      <c r="B11" s="65">
        <v>8</v>
      </c>
      <c r="C11" s="34">
        <f>IF(B18=0, "-", B11/B18)</f>
        <v>2.4844720496894408E-2</v>
      </c>
      <c r="D11" s="65">
        <v>8</v>
      </c>
      <c r="E11" s="9">
        <f>IF(D18=0, "-", D11/D18)</f>
        <v>2.1798365122615803E-2</v>
      </c>
      <c r="F11" s="81">
        <v>21</v>
      </c>
      <c r="G11" s="34">
        <f>IF(F18=0, "-", F11/F18)</f>
        <v>2.0329138431752179E-2</v>
      </c>
      <c r="H11" s="65">
        <v>28</v>
      </c>
      <c r="I11" s="9">
        <f>IF(H18=0, "-", H11/H18)</f>
        <v>2.6095060577819199E-2</v>
      </c>
      <c r="J11" s="8">
        <f t="shared" si="0"/>
        <v>0</v>
      </c>
      <c r="K11" s="9">
        <f t="shared" si="1"/>
        <v>-0.25</v>
      </c>
    </row>
    <row r="12" spans="1:11" x14ac:dyDescent="0.25">
      <c r="A12" s="7" t="s">
        <v>321</v>
      </c>
      <c r="B12" s="65">
        <v>4</v>
      </c>
      <c r="C12" s="34">
        <f>IF(B18=0, "-", B12/B18)</f>
        <v>1.2422360248447204E-2</v>
      </c>
      <c r="D12" s="65">
        <v>15</v>
      </c>
      <c r="E12" s="9">
        <f>IF(D18=0, "-", D12/D18)</f>
        <v>4.0871934604904632E-2</v>
      </c>
      <c r="F12" s="81">
        <v>12</v>
      </c>
      <c r="G12" s="34">
        <f>IF(F18=0, "-", F12/F18)</f>
        <v>1.1616650532429816E-2</v>
      </c>
      <c r="H12" s="65">
        <v>36</v>
      </c>
      <c r="I12" s="9">
        <f>IF(H18=0, "-", H12/H18)</f>
        <v>3.3550792171481825E-2</v>
      </c>
      <c r="J12" s="8">
        <f t="shared" si="0"/>
        <v>-0.73333333333333328</v>
      </c>
      <c r="K12" s="9">
        <f t="shared" si="1"/>
        <v>-0.66666666666666663</v>
      </c>
    </row>
    <row r="13" spans="1:11" x14ac:dyDescent="0.25">
      <c r="A13" s="7" t="s">
        <v>322</v>
      </c>
      <c r="B13" s="65">
        <v>24</v>
      </c>
      <c r="C13" s="34">
        <f>IF(B18=0, "-", B13/B18)</f>
        <v>7.4534161490683232E-2</v>
      </c>
      <c r="D13" s="65">
        <v>15</v>
      </c>
      <c r="E13" s="9">
        <f>IF(D18=0, "-", D13/D18)</f>
        <v>4.0871934604904632E-2</v>
      </c>
      <c r="F13" s="81">
        <v>54</v>
      </c>
      <c r="G13" s="34">
        <f>IF(F18=0, "-", F13/F18)</f>
        <v>5.2274927395934173E-2</v>
      </c>
      <c r="H13" s="65">
        <v>55</v>
      </c>
      <c r="I13" s="9">
        <f>IF(H18=0, "-", H13/H18)</f>
        <v>5.1258154706430567E-2</v>
      </c>
      <c r="J13" s="8">
        <f t="shared" si="0"/>
        <v>0.6</v>
      </c>
      <c r="K13" s="9">
        <f t="shared" si="1"/>
        <v>-1.8181818181818181E-2</v>
      </c>
    </row>
    <row r="14" spans="1:11" x14ac:dyDescent="0.25">
      <c r="A14" s="7" t="s">
        <v>323</v>
      </c>
      <c r="B14" s="65">
        <v>39</v>
      </c>
      <c r="C14" s="34">
        <f>IF(B18=0, "-", B14/B18)</f>
        <v>0.12111801242236025</v>
      </c>
      <c r="D14" s="65">
        <v>77</v>
      </c>
      <c r="E14" s="9">
        <f>IF(D18=0, "-", D14/D18)</f>
        <v>0.2098092643051771</v>
      </c>
      <c r="F14" s="81">
        <v>110</v>
      </c>
      <c r="G14" s="34">
        <f>IF(F18=0, "-", F14/F18)</f>
        <v>0.10648596321393998</v>
      </c>
      <c r="H14" s="65">
        <v>141</v>
      </c>
      <c r="I14" s="9">
        <f>IF(H18=0, "-", H14/H18)</f>
        <v>0.13140726933830382</v>
      </c>
      <c r="J14" s="8">
        <f t="shared" si="0"/>
        <v>-0.4935064935064935</v>
      </c>
      <c r="K14" s="9">
        <f t="shared" si="1"/>
        <v>-0.21985815602836881</v>
      </c>
    </row>
    <row r="15" spans="1:11" x14ac:dyDescent="0.25">
      <c r="A15" s="7" t="s">
        <v>324</v>
      </c>
      <c r="B15" s="65">
        <v>59</v>
      </c>
      <c r="C15" s="34">
        <f>IF(B18=0, "-", B15/B18)</f>
        <v>0.18322981366459629</v>
      </c>
      <c r="D15" s="65">
        <v>51</v>
      </c>
      <c r="E15" s="9">
        <f>IF(D18=0, "-", D15/D18)</f>
        <v>0.13896457765667575</v>
      </c>
      <c r="F15" s="81">
        <v>123</v>
      </c>
      <c r="G15" s="34">
        <f>IF(F18=0, "-", F15/F18)</f>
        <v>0.11907066795740562</v>
      </c>
      <c r="H15" s="65">
        <v>206</v>
      </c>
      <c r="I15" s="9">
        <f>IF(H18=0, "-", H15/H18)</f>
        <v>0.19198508853681268</v>
      </c>
      <c r="J15" s="8">
        <f t="shared" si="0"/>
        <v>0.15686274509803921</v>
      </c>
      <c r="K15" s="9">
        <f t="shared" si="1"/>
        <v>-0.40291262135922329</v>
      </c>
    </row>
    <row r="16" spans="1:11" x14ac:dyDescent="0.25">
      <c r="A16" s="7" t="s">
        <v>325</v>
      </c>
      <c r="B16" s="65">
        <v>44</v>
      </c>
      <c r="C16" s="34">
        <f>IF(B18=0, "-", B16/B18)</f>
        <v>0.13664596273291926</v>
      </c>
      <c r="D16" s="65">
        <v>30</v>
      </c>
      <c r="E16" s="9">
        <f>IF(D18=0, "-", D16/D18)</f>
        <v>8.1743869209809264E-2</v>
      </c>
      <c r="F16" s="81">
        <v>132</v>
      </c>
      <c r="G16" s="34">
        <f>IF(F18=0, "-", F16/F18)</f>
        <v>0.12778315585672798</v>
      </c>
      <c r="H16" s="65">
        <v>76</v>
      </c>
      <c r="I16" s="9">
        <f>IF(H18=0, "-", H16/H18)</f>
        <v>7.0829450139794969E-2</v>
      </c>
      <c r="J16" s="8">
        <f t="shared" si="0"/>
        <v>0.46666666666666667</v>
      </c>
      <c r="K16" s="9">
        <f t="shared" si="1"/>
        <v>0.73684210526315785</v>
      </c>
    </row>
    <row r="17" spans="1:11" x14ac:dyDescent="0.25">
      <c r="A17" s="2"/>
      <c r="B17" s="68"/>
      <c r="C17" s="33"/>
      <c r="D17" s="68"/>
      <c r="E17" s="6"/>
      <c r="F17" s="82"/>
      <c r="G17" s="33"/>
      <c r="H17" s="68"/>
      <c r="I17" s="6"/>
      <c r="J17" s="5"/>
      <c r="K17" s="6"/>
    </row>
    <row r="18" spans="1:11" s="43" customFormat="1" x14ac:dyDescent="0.25">
      <c r="A18" s="162" t="s">
        <v>570</v>
      </c>
      <c r="B18" s="71">
        <f>SUM(B7:B17)</f>
        <v>322</v>
      </c>
      <c r="C18" s="40">
        <f>B18/6543</f>
        <v>4.921289928167507E-2</v>
      </c>
      <c r="D18" s="71">
        <f>SUM(D7:D17)</f>
        <v>367</v>
      </c>
      <c r="E18" s="41">
        <f>D18/6380</f>
        <v>5.7523510971786831E-2</v>
      </c>
      <c r="F18" s="77">
        <f>SUM(F7:F17)</f>
        <v>1033</v>
      </c>
      <c r="G18" s="42">
        <f>F18/17878</f>
        <v>5.7780512361561696E-2</v>
      </c>
      <c r="H18" s="71">
        <f>SUM(H7:H17)</f>
        <v>1073</v>
      </c>
      <c r="I18" s="41">
        <f>H18/17360</f>
        <v>6.1808755760368664E-2</v>
      </c>
      <c r="J18" s="37">
        <f>IF(D18=0, "-", IF((B18-D18)/D18&lt;10, (B18-D18)/D18, "&gt;999%"))</f>
        <v>-0.1226158038147139</v>
      </c>
      <c r="K18" s="38">
        <f>IF(H18=0, "-", IF((F18-H18)/H18&lt;10, (F18-H18)/H18, "&gt;999%"))</f>
        <v>-3.7278657968313138E-2</v>
      </c>
    </row>
    <row r="19" spans="1:11" x14ac:dyDescent="0.25">
      <c r="B19" s="83"/>
      <c r="D19" s="83"/>
      <c r="F19" s="83"/>
      <c r="H19" s="83"/>
    </row>
    <row r="20" spans="1:11" s="43" customFormat="1" x14ac:dyDescent="0.25">
      <c r="A20" s="162" t="s">
        <v>570</v>
      </c>
      <c r="B20" s="71">
        <v>322</v>
      </c>
      <c r="C20" s="40">
        <f>B20/6543</f>
        <v>4.921289928167507E-2</v>
      </c>
      <c r="D20" s="71">
        <v>367</v>
      </c>
      <c r="E20" s="41">
        <f>D20/6380</f>
        <v>5.7523510971786831E-2</v>
      </c>
      <c r="F20" s="77">
        <v>1033</v>
      </c>
      <c r="G20" s="42">
        <f>F20/17878</f>
        <v>5.7780512361561696E-2</v>
      </c>
      <c r="H20" s="71">
        <v>1073</v>
      </c>
      <c r="I20" s="41">
        <f>H20/17360</f>
        <v>6.1808755760368664E-2</v>
      </c>
      <c r="J20" s="37">
        <f>IF(D20=0, "-", IF((B20-D20)/D20&lt;10, (B20-D20)/D20, "&gt;999%"))</f>
        <v>-0.1226158038147139</v>
      </c>
      <c r="K20" s="38">
        <f>IF(H20=0, "-", IF((F20-H20)/H20&lt;10, (F20-H20)/H20, "&gt;999%"))</f>
        <v>-3.7278657968313138E-2</v>
      </c>
    </row>
    <row r="21" spans="1:11" x14ac:dyDescent="0.25">
      <c r="B21" s="83"/>
      <c r="D21" s="83"/>
      <c r="F21" s="83"/>
      <c r="H21" s="83"/>
    </row>
    <row r="22" spans="1:11" ht="15.6" x14ac:dyDescent="0.3">
      <c r="A22" s="164" t="s">
        <v>117</v>
      </c>
      <c r="B22" s="196" t="s">
        <v>1</v>
      </c>
      <c r="C22" s="200"/>
      <c r="D22" s="200"/>
      <c r="E22" s="197"/>
      <c r="F22" s="196" t="s">
        <v>14</v>
      </c>
      <c r="G22" s="200"/>
      <c r="H22" s="200"/>
      <c r="I22" s="197"/>
      <c r="J22" s="196" t="s">
        <v>15</v>
      </c>
      <c r="K22" s="197"/>
    </row>
    <row r="23" spans="1:11" x14ac:dyDescent="0.25">
      <c r="A23" s="22"/>
      <c r="B23" s="196">
        <f>VALUE(RIGHT($B$2, 4))</f>
        <v>2023</v>
      </c>
      <c r="C23" s="197"/>
      <c r="D23" s="196">
        <f>B23-1</f>
        <v>2022</v>
      </c>
      <c r="E23" s="204"/>
      <c r="F23" s="196">
        <f>B23</f>
        <v>2023</v>
      </c>
      <c r="G23" s="204"/>
      <c r="H23" s="196">
        <f>D23</f>
        <v>2022</v>
      </c>
      <c r="I23" s="204"/>
      <c r="J23" s="140" t="s">
        <v>4</v>
      </c>
      <c r="K23" s="141" t="s">
        <v>2</v>
      </c>
    </row>
    <row r="24" spans="1:11" x14ac:dyDescent="0.25">
      <c r="A24" s="163" t="s">
        <v>148</v>
      </c>
      <c r="B24" s="61" t="s">
        <v>12</v>
      </c>
      <c r="C24" s="62" t="s">
        <v>13</v>
      </c>
      <c r="D24" s="61" t="s">
        <v>12</v>
      </c>
      <c r="E24" s="63" t="s">
        <v>13</v>
      </c>
      <c r="F24" s="62" t="s">
        <v>12</v>
      </c>
      <c r="G24" s="62" t="s">
        <v>13</v>
      </c>
      <c r="H24" s="61" t="s">
        <v>12</v>
      </c>
      <c r="I24" s="63" t="s">
        <v>13</v>
      </c>
      <c r="J24" s="61"/>
      <c r="K24" s="63"/>
    </row>
    <row r="25" spans="1:11" x14ac:dyDescent="0.25">
      <c r="A25" s="7" t="s">
        <v>326</v>
      </c>
      <c r="B25" s="65">
        <v>0</v>
      </c>
      <c r="C25" s="34">
        <f>IF(B47=0, "-", B25/B47)</f>
        <v>0</v>
      </c>
      <c r="D25" s="65">
        <v>0</v>
      </c>
      <c r="E25" s="9">
        <f>IF(D47=0, "-", D25/D47)</f>
        <v>0</v>
      </c>
      <c r="F25" s="81">
        <v>0</v>
      </c>
      <c r="G25" s="34">
        <f>IF(F47=0, "-", F25/F47)</f>
        <v>0</v>
      </c>
      <c r="H25" s="65">
        <v>1</v>
      </c>
      <c r="I25" s="9">
        <f>IF(H47=0, "-", H25/H47)</f>
        <v>4.8732943469785572E-4</v>
      </c>
      <c r="J25" s="8" t="str">
        <f t="shared" ref="J25:J45" si="2">IF(D25=0, "-", IF((B25-D25)/D25&lt;10, (B25-D25)/D25, "&gt;999%"))</f>
        <v>-</v>
      </c>
      <c r="K25" s="9">
        <f t="shared" ref="K25:K45" si="3">IF(H25=0, "-", IF((F25-H25)/H25&lt;10, (F25-H25)/H25, "&gt;999%"))</f>
        <v>-1</v>
      </c>
    </row>
    <row r="26" spans="1:11" x14ac:dyDescent="0.25">
      <c r="A26" s="7" t="s">
        <v>327</v>
      </c>
      <c r="B26" s="65">
        <v>40</v>
      </c>
      <c r="C26" s="34">
        <f>IF(B47=0, "-", B26/B47)</f>
        <v>5.6980056980056981E-2</v>
      </c>
      <c r="D26" s="65">
        <v>17</v>
      </c>
      <c r="E26" s="9">
        <f>IF(D47=0, "-", D26/D47)</f>
        <v>2.5954198473282442E-2</v>
      </c>
      <c r="F26" s="81">
        <v>120</v>
      </c>
      <c r="G26" s="34">
        <f>IF(F47=0, "-", F26/F47)</f>
        <v>5.8765915768854066E-2</v>
      </c>
      <c r="H26" s="65">
        <v>64</v>
      </c>
      <c r="I26" s="9">
        <f>IF(H47=0, "-", H26/H47)</f>
        <v>3.1189083820662766E-2</v>
      </c>
      <c r="J26" s="8">
        <f t="shared" si="2"/>
        <v>1.3529411764705883</v>
      </c>
      <c r="K26" s="9">
        <f t="shared" si="3"/>
        <v>0.875</v>
      </c>
    </row>
    <row r="27" spans="1:11" x14ac:dyDescent="0.25">
      <c r="A27" s="7" t="s">
        <v>328</v>
      </c>
      <c r="B27" s="65">
        <v>15</v>
      </c>
      <c r="C27" s="34">
        <f>IF(B47=0, "-", B27/B47)</f>
        <v>2.1367521367521368E-2</v>
      </c>
      <c r="D27" s="65">
        <v>15</v>
      </c>
      <c r="E27" s="9">
        <f>IF(D47=0, "-", D27/D47)</f>
        <v>2.2900763358778626E-2</v>
      </c>
      <c r="F27" s="81">
        <v>34</v>
      </c>
      <c r="G27" s="34">
        <f>IF(F47=0, "-", F27/F47)</f>
        <v>1.6650342801175319E-2</v>
      </c>
      <c r="H27" s="65">
        <v>73</v>
      </c>
      <c r="I27" s="9">
        <f>IF(H47=0, "-", H27/H47)</f>
        <v>3.5575048732943468E-2</v>
      </c>
      <c r="J27" s="8">
        <f t="shared" si="2"/>
        <v>0</v>
      </c>
      <c r="K27" s="9">
        <f t="shared" si="3"/>
        <v>-0.53424657534246578</v>
      </c>
    </row>
    <row r="28" spans="1:11" x14ac:dyDescent="0.25">
      <c r="A28" s="7" t="s">
        <v>329</v>
      </c>
      <c r="B28" s="65">
        <v>45</v>
      </c>
      <c r="C28" s="34">
        <f>IF(B47=0, "-", B28/B47)</f>
        <v>6.4102564102564097E-2</v>
      </c>
      <c r="D28" s="65">
        <v>85</v>
      </c>
      <c r="E28" s="9">
        <f>IF(D47=0, "-", D28/D47)</f>
        <v>0.12977099236641221</v>
      </c>
      <c r="F28" s="81">
        <v>110</v>
      </c>
      <c r="G28" s="34">
        <f>IF(F47=0, "-", F28/F47)</f>
        <v>5.3868756121449562E-2</v>
      </c>
      <c r="H28" s="65">
        <v>157</v>
      </c>
      <c r="I28" s="9">
        <f>IF(H47=0, "-", H28/H47)</f>
        <v>7.6510721247563349E-2</v>
      </c>
      <c r="J28" s="8">
        <f t="shared" si="2"/>
        <v>-0.47058823529411764</v>
      </c>
      <c r="K28" s="9">
        <f t="shared" si="3"/>
        <v>-0.29936305732484075</v>
      </c>
    </row>
    <row r="29" spans="1:11" x14ac:dyDescent="0.25">
      <c r="A29" s="7" t="s">
        <v>330</v>
      </c>
      <c r="B29" s="65">
        <v>17</v>
      </c>
      <c r="C29" s="34">
        <f>IF(B47=0, "-", B29/B47)</f>
        <v>2.4216524216524215E-2</v>
      </c>
      <c r="D29" s="65">
        <v>5</v>
      </c>
      <c r="E29" s="9">
        <f>IF(D47=0, "-", D29/D47)</f>
        <v>7.6335877862595417E-3</v>
      </c>
      <c r="F29" s="81">
        <v>33</v>
      </c>
      <c r="G29" s="34">
        <f>IF(F47=0, "-", F29/F47)</f>
        <v>1.6160626836434867E-2</v>
      </c>
      <c r="H29" s="65">
        <v>13</v>
      </c>
      <c r="I29" s="9">
        <f>IF(H47=0, "-", H29/H47)</f>
        <v>6.3352826510721244E-3</v>
      </c>
      <c r="J29" s="8">
        <f t="shared" si="2"/>
        <v>2.4</v>
      </c>
      <c r="K29" s="9">
        <f t="shared" si="3"/>
        <v>1.5384615384615385</v>
      </c>
    </row>
    <row r="30" spans="1:11" x14ac:dyDescent="0.25">
      <c r="A30" s="7" t="s">
        <v>331</v>
      </c>
      <c r="B30" s="65">
        <v>36</v>
      </c>
      <c r="C30" s="34">
        <f>IF(B47=0, "-", B30/B47)</f>
        <v>5.128205128205128E-2</v>
      </c>
      <c r="D30" s="65">
        <v>27</v>
      </c>
      <c r="E30" s="9">
        <f>IF(D47=0, "-", D30/D47)</f>
        <v>4.1221374045801527E-2</v>
      </c>
      <c r="F30" s="81">
        <v>93</v>
      </c>
      <c r="G30" s="34">
        <f>IF(F47=0, "-", F30/F47)</f>
        <v>4.5543584720861903E-2</v>
      </c>
      <c r="H30" s="65">
        <v>142</v>
      </c>
      <c r="I30" s="9">
        <f>IF(H47=0, "-", H30/H47)</f>
        <v>6.9200779727095513E-2</v>
      </c>
      <c r="J30" s="8">
        <f t="shared" si="2"/>
        <v>0.33333333333333331</v>
      </c>
      <c r="K30" s="9">
        <f t="shared" si="3"/>
        <v>-0.34507042253521125</v>
      </c>
    </row>
    <row r="31" spans="1:11" x14ac:dyDescent="0.25">
      <c r="A31" s="7" t="s">
        <v>332</v>
      </c>
      <c r="B31" s="65">
        <v>57</v>
      </c>
      <c r="C31" s="34">
        <f>IF(B47=0, "-", B31/B47)</f>
        <v>8.11965811965812E-2</v>
      </c>
      <c r="D31" s="65">
        <v>160</v>
      </c>
      <c r="E31" s="9">
        <f>IF(D47=0, "-", D31/D47)</f>
        <v>0.24427480916030533</v>
      </c>
      <c r="F31" s="81">
        <v>176</v>
      </c>
      <c r="G31" s="34">
        <f>IF(F47=0, "-", F31/F47)</f>
        <v>8.6190009794319289E-2</v>
      </c>
      <c r="H31" s="65">
        <v>395</v>
      </c>
      <c r="I31" s="9">
        <f>IF(H47=0, "-", H31/H47)</f>
        <v>0.19249512670565302</v>
      </c>
      <c r="J31" s="8">
        <f t="shared" si="2"/>
        <v>-0.64375000000000004</v>
      </c>
      <c r="K31" s="9">
        <f t="shared" si="3"/>
        <v>-0.5544303797468354</v>
      </c>
    </row>
    <row r="32" spans="1:11" x14ac:dyDescent="0.25">
      <c r="A32" s="7" t="s">
        <v>333</v>
      </c>
      <c r="B32" s="65">
        <v>5</v>
      </c>
      <c r="C32" s="34">
        <f>IF(B47=0, "-", B32/B47)</f>
        <v>7.1225071225071226E-3</v>
      </c>
      <c r="D32" s="65">
        <v>2</v>
      </c>
      <c r="E32" s="9">
        <f>IF(D47=0, "-", D32/D47)</f>
        <v>3.0534351145038168E-3</v>
      </c>
      <c r="F32" s="81">
        <v>15</v>
      </c>
      <c r="G32" s="34">
        <f>IF(F47=0, "-", F32/F47)</f>
        <v>7.3457394711067582E-3</v>
      </c>
      <c r="H32" s="65">
        <v>8</v>
      </c>
      <c r="I32" s="9">
        <f>IF(H47=0, "-", H32/H47)</f>
        <v>3.8986354775828458E-3</v>
      </c>
      <c r="J32" s="8">
        <f t="shared" si="2"/>
        <v>1.5</v>
      </c>
      <c r="K32" s="9">
        <f t="shared" si="3"/>
        <v>0.875</v>
      </c>
    </row>
    <row r="33" spans="1:11" x14ac:dyDescent="0.25">
      <c r="A33" s="7" t="s">
        <v>334</v>
      </c>
      <c r="B33" s="65">
        <v>127</v>
      </c>
      <c r="C33" s="34">
        <f>IF(B47=0, "-", B33/B47)</f>
        <v>0.18091168091168092</v>
      </c>
      <c r="D33" s="65">
        <v>109</v>
      </c>
      <c r="E33" s="9">
        <f>IF(D47=0, "-", D33/D47)</f>
        <v>0.166412213740458</v>
      </c>
      <c r="F33" s="81">
        <v>467</v>
      </c>
      <c r="G33" s="34">
        <f>IF(F47=0, "-", F33/F47)</f>
        <v>0.22869735553379039</v>
      </c>
      <c r="H33" s="65">
        <v>381</v>
      </c>
      <c r="I33" s="9">
        <f>IF(H47=0, "-", H33/H47)</f>
        <v>0.18567251461988304</v>
      </c>
      <c r="J33" s="8">
        <f t="shared" si="2"/>
        <v>0.16513761467889909</v>
      </c>
      <c r="K33" s="9">
        <f t="shared" si="3"/>
        <v>0.22572178477690288</v>
      </c>
    </row>
    <row r="34" spans="1:11" x14ac:dyDescent="0.25">
      <c r="A34" s="7" t="s">
        <v>335</v>
      </c>
      <c r="B34" s="65">
        <v>56</v>
      </c>
      <c r="C34" s="34">
        <f>IF(B47=0, "-", B34/B47)</f>
        <v>7.9772079772079771E-2</v>
      </c>
      <c r="D34" s="65">
        <v>75</v>
      </c>
      <c r="E34" s="9">
        <f>IF(D47=0, "-", D34/D47)</f>
        <v>0.11450381679389313</v>
      </c>
      <c r="F34" s="81">
        <v>177</v>
      </c>
      <c r="G34" s="34">
        <f>IF(F47=0, "-", F34/F47)</f>
        <v>8.6679725759059745E-2</v>
      </c>
      <c r="H34" s="65">
        <v>254</v>
      </c>
      <c r="I34" s="9">
        <f>IF(H47=0, "-", H34/H47)</f>
        <v>0.12378167641325535</v>
      </c>
      <c r="J34" s="8">
        <f t="shared" si="2"/>
        <v>-0.25333333333333335</v>
      </c>
      <c r="K34" s="9">
        <f t="shared" si="3"/>
        <v>-0.30314960629921262</v>
      </c>
    </row>
    <row r="35" spans="1:11" x14ac:dyDescent="0.25">
      <c r="A35" s="7" t="s">
        <v>336</v>
      </c>
      <c r="B35" s="65">
        <v>92</v>
      </c>
      <c r="C35" s="34">
        <f>IF(B47=0, "-", B35/B47)</f>
        <v>0.13105413105413105</v>
      </c>
      <c r="D35" s="65">
        <v>43</v>
      </c>
      <c r="E35" s="9">
        <f>IF(D47=0, "-", D35/D47)</f>
        <v>6.5648854961832065E-2</v>
      </c>
      <c r="F35" s="81">
        <v>169</v>
      </c>
      <c r="G35" s="34">
        <f>IF(F47=0, "-", F35/F47)</f>
        <v>8.2761998041136139E-2</v>
      </c>
      <c r="H35" s="65">
        <v>154</v>
      </c>
      <c r="I35" s="9">
        <f>IF(H47=0, "-", H35/H47)</f>
        <v>7.5048732943469781E-2</v>
      </c>
      <c r="J35" s="8">
        <f t="shared" si="2"/>
        <v>1.1395348837209303</v>
      </c>
      <c r="K35" s="9">
        <f t="shared" si="3"/>
        <v>9.7402597402597407E-2</v>
      </c>
    </row>
    <row r="36" spans="1:11" x14ac:dyDescent="0.25">
      <c r="A36" s="7" t="s">
        <v>337</v>
      </c>
      <c r="B36" s="65">
        <v>59</v>
      </c>
      <c r="C36" s="34">
        <f>IF(B47=0, "-", B36/B47)</f>
        <v>8.4045584045584043E-2</v>
      </c>
      <c r="D36" s="65">
        <v>0</v>
      </c>
      <c r="E36" s="9">
        <f>IF(D47=0, "-", D36/D47)</f>
        <v>0</v>
      </c>
      <c r="F36" s="81">
        <v>139</v>
      </c>
      <c r="G36" s="34">
        <f>IF(F47=0, "-", F36/F47)</f>
        <v>6.807051909892263E-2</v>
      </c>
      <c r="H36" s="65">
        <v>1</v>
      </c>
      <c r="I36" s="9">
        <f>IF(H47=0, "-", H36/H47)</f>
        <v>4.8732943469785572E-4</v>
      </c>
      <c r="J36" s="8" t="str">
        <f t="shared" si="2"/>
        <v>-</v>
      </c>
      <c r="K36" s="9" t="str">
        <f t="shared" si="3"/>
        <v>&gt;999%</v>
      </c>
    </row>
    <row r="37" spans="1:11" x14ac:dyDescent="0.25">
      <c r="A37" s="7" t="s">
        <v>338</v>
      </c>
      <c r="B37" s="65">
        <v>0</v>
      </c>
      <c r="C37" s="34">
        <f>IF(B47=0, "-", B37/B47)</f>
        <v>0</v>
      </c>
      <c r="D37" s="65">
        <v>0</v>
      </c>
      <c r="E37" s="9">
        <f>IF(D47=0, "-", D37/D47)</f>
        <v>0</v>
      </c>
      <c r="F37" s="81">
        <v>1</v>
      </c>
      <c r="G37" s="34">
        <f>IF(F47=0, "-", F37/F47)</f>
        <v>4.8971596474045055E-4</v>
      </c>
      <c r="H37" s="65">
        <v>0</v>
      </c>
      <c r="I37" s="9">
        <f>IF(H47=0, "-", H37/H47)</f>
        <v>0</v>
      </c>
      <c r="J37" s="8" t="str">
        <f t="shared" si="2"/>
        <v>-</v>
      </c>
      <c r="K37" s="9" t="str">
        <f t="shared" si="3"/>
        <v>-</v>
      </c>
    </row>
    <row r="38" spans="1:11" x14ac:dyDescent="0.25">
      <c r="A38" s="7" t="s">
        <v>339</v>
      </c>
      <c r="B38" s="65">
        <v>12</v>
      </c>
      <c r="C38" s="34">
        <f>IF(B47=0, "-", B38/B47)</f>
        <v>1.7094017094017096E-2</v>
      </c>
      <c r="D38" s="65">
        <v>2</v>
      </c>
      <c r="E38" s="9">
        <f>IF(D47=0, "-", D38/D47)</f>
        <v>3.0534351145038168E-3</v>
      </c>
      <c r="F38" s="81">
        <v>25</v>
      </c>
      <c r="G38" s="34">
        <f>IF(F47=0, "-", F38/F47)</f>
        <v>1.2242899118511263E-2</v>
      </c>
      <c r="H38" s="65">
        <v>15</v>
      </c>
      <c r="I38" s="9">
        <f>IF(H47=0, "-", H38/H47)</f>
        <v>7.3099415204678359E-3</v>
      </c>
      <c r="J38" s="8">
        <f t="shared" si="2"/>
        <v>5</v>
      </c>
      <c r="K38" s="9">
        <f t="shared" si="3"/>
        <v>0.66666666666666663</v>
      </c>
    </row>
    <row r="39" spans="1:11" x14ac:dyDescent="0.25">
      <c r="A39" s="7" t="s">
        <v>340</v>
      </c>
      <c r="B39" s="65">
        <v>6</v>
      </c>
      <c r="C39" s="34">
        <f>IF(B47=0, "-", B39/B47)</f>
        <v>8.5470085470085479E-3</v>
      </c>
      <c r="D39" s="65">
        <v>10</v>
      </c>
      <c r="E39" s="9">
        <f>IF(D47=0, "-", D39/D47)</f>
        <v>1.5267175572519083E-2</v>
      </c>
      <c r="F39" s="81">
        <v>34</v>
      </c>
      <c r="G39" s="34">
        <f>IF(F47=0, "-", F39/F47)</f>
        <v>1.6650342801175319E-2</v>
      </c>
      <c r="H39" s="65">
        <v>15</v>
      </c>
      <c r="I39" s="9">
        <f>IF(H47=0, "-", H39/H47)</f>
        <v>7.3099415204678359E-3</v>
      </c>
      <c r="J39" s="8">
        <f t="shared" si="2"/>
        <v>-0.4</v>
      </c>
      <c r="K39" s="9">
        <f t="shared" si="3"/>
        <v>1.2666666666666666</v>
      </c>
    </row>
    <row r="40" spans="1:11" x14ac:dyDescent="0.25">
      <c r="A40" s="7" t="s">
        <v>341</v>
      </c>
      <c r="B40" s="65">
        <v>19</v>
      </c>
      <c r="C40" s="34">
        <f>IF(B47=0, "-", B40/B47)</f>
        <v>2.7065527065527065E-2</v>
      </c>
      <c r="D40" s="65">
        <v>20</v>
      </c>
      <c r="E40" s="9">
        <f>IF(D47=0, "-", D40/D47)</f>
        <v>3.0534351145038167E-2</v>
      </c>
      <c r="F40" s="81">
        <v>103</v>
      </c>
      <c r="G40" s="34">
        <f>IF(F47=0, "-", F40/F47)</f>
        <v>5.0440744368266406E-2</v>
      </c>
      <c r="H40" s="65">
        <v>140</v>
      </c>
      <c r="I40" s="9">
        <f>IF(H47=0, "-", H40/H47)</f>
        <v>6.8226120857699801E-2</v>
      </c>
      <c r="J40" s="8">
        <f t="shared" si="2"/>
        <v>-0.05</v>
      </c>
      <c r="K40" s="9">
        <f t="shared" si="3"/>
        <v>-0.26428571428571429</v>
      </c>
    </row>
    <row r="41" spans="1:11" x14ac:dyDescent="0.25">
      <c r="A41" s="7" t="s">
        <v>342</v>
      </c>
      <c r="B41" s="65">
        <v>3</v>
      </c>
      <c r="C41" s="34">
        <f>IF(B47=0, "-", B41/B47)</f>
        <v>4.2735042735042739E-3</v>
      </c>
      <c r="D41" s="65">
        <v>1</v>
      </c>
      <c r="E41" s="9">
        <f>IF(D47=0, "-", D41/D47)</f>
        <v>1.5267175572519084E-3</v>
      </c>
      <c r="F41" s="81">
        <v>8</v>
      </c>
      <c r="G41" s="34">
        <f>IF(F47=0, "-", F41/F47)</f>
        <v>3.9177277179236044E-3</v>
      </c>
      <c r="H41" s="65">
        <v>8</v>
      </c>
      <c r="I41" s="9">
        <f>IF(H47=0, "-", H41/H47)</f>
        <v>3.8986354775828458E-3</v>
      </c>
      <c r="J41" s="8">
        <f t="shared" si="2"/>
        <v>2</v>
      </c>
      <c r="K41" s="9">
        <f t="shared" si="3"/>
        <v>0</v>
      </c>
    </row>
    <row r="42" spans="1:11" x14ac:dyDescent="0.25">
      <c r="A42" s="7" t="s">
        <v>343</v>
      </c>
      <c r="B42" s="65">
        <v>2</v>
      </c>
      <c r="C42" s="34">
        <f>IF(B47=0, "-", B42/B47)</f>
        <v>2.8490028490028491E-3</v>
      </c>
      <c r="D42" s="65">
        <v>2</v>
      </c>
      <c r="E42" s="9">
        <f>IF(D47=0, "-", D42/D47)</f>
        <v>3.0534351145038168E-3</v>
      </c>
      <c r="F42" s="81">
        <v>25</v>
      </c>
      <c r="G42" s="34">
        <f>IF(F47=0, "-", F42/F47)</f>
        <v>1.2242899118511263E-2</v>
      </c>
      <c r="H42" s="65">
        <v>9</v>
      </c>
      <c r="I42" s="9">
        <f>IF(H47=0, "-", H42/H47)</f>
        <v>4.3859649122807015E-3</v>
      </c>
      <c r="J42" s="8">
        <f t="shared" si="2"/>
        <v>0</v>
      </c>
      <c r="K42" s="9">
        <f t="shared" si="3"/>
        <v>1.7777777777777777</v>
      </c>
    </row>
    <row r="43" spans="1:11" x14ac:dyDescent="0.25">
      <c r="A43" s="7" t="s">
        <v>344</v>
      </c>
      <c r="B43" s="65">
        <v>31</v>
      </c>
      <c r="C43" s="34">
        <f>IF(B47=0, "-", B43/B47)</f>
        <v>4.4159544159544158E-2</v>
      </c>
      <c r="D43" s="65">
        <v>38</v>
      </c>
      <c r="E43" s="9">
        <f>IF(D47=0, "-", D43/D47)</f>
        <v>5.8015267175572517E-2</v>
      </c>
      <c r="F43" s="81">
        <v>49</v>
      </c>
      <c r="G43" s="34">
        <f>IF(F47=0, "-", F43/F47)</f>
        <v>2.3996082272282077E-2</v>
      </c>
      <c r="H43" s="65">
        <v>160</v>
      </c>
      <c r="I43" s="9">
        <f>IF(H47=0, "-", H43/H47)</f>
        <v>7.7972709551656916E-2</v>
      </c>
      <c r="J43" s="8">
        <f t="shared" si="2"/>
        <v>-0.18421052631578946</v>
      </c>
      <c r="K43" s="9">
        <f t="shared" si="3"/>
        <v>-0.69374999999999998</v>
      </c>
    </row>
    <row r="44" spans="1:11" x14ac:dyDescent="0.25">
      <c r="A44" s="7" t="s">
        <v>345</v>
      </c>
      <c r="B44" s="65">
        <v>51</v>
      </c>
      <c r="C44" s="34">
        <f>IF(B47=0, "-", B44/B47)</f>
        <v>7.2649572649572655E-2</v>
      </c>
      <c r="D44" s="65">
        <v>0</v>
      </c>
      <c r="E44" s="9">
        <f>IF(D47=0, "-", D44/D47)</f>
        <v>0</v>
      </c>
      <c r="F44" s="81">
        <v>139</v>
      </c>
      <c r="G44" s="34">
        <f>IF(F47=0, "-", F44/F47)</f>
        <v>6.807051909892263E-2</v>
      </c>
      <c r="H44" s="65">
        <v>0</v>
      </c>
      <c r="I44" s="9">
        <f>IF(H47=0, "-", H44/H47)</f>
        <v>0</v>
      </c>
      <c r="J44" s="8" t="str">
        <f t="shared" si="2"/>
        <v>-</v>
      </c>
      <c r="K44" s="9" t="str">
        <f t="shared" si="3"/>
        <v>-</v>
      </c>
    </row>
    <row r="45" spans="1:11" x14ac:dyDescent="0.25">
      <c r="A45" s="7" t="s">
        <v>346</v>
      </c>
      <c r="B45" s="65">
        <v>29</v>
      </c>
      <c r="C45" s="34">
        <f>IF(B47=0, "-", B45/B47)</f>
        <v>4.1310541310541307E-2</v>
      </c>
      <c r="D45" s="65">
        <v>44</v>
      </c>
      <c r="E45" s="9">
        <f>IF(D47=0, "-", D45/D47)</f>
        <v>6.7175572519083973E-2</v>
      </c>
      <c r="F45" s="81">
        <v>125</v>
      </c>
      <c r="G45" s="34">
        <f>IF(F47=0, "-", F45/F47)</f>
        <v>6.1214495592556317E-2</v>
      </c>
      <c r="H45" s="65">
        <v>62</v>
      </c>
      <c r="I45" s="9">
        <f>IF(H47=0, "-", H45/H47)</f>
        <v>3.0214424951267055E-2</v>
      </c>
      <c r="J45" s="8">
        <f t="shared" si="2"/>
        <v>-0.34090909090909088</v>
      </c>
      <c r="K45" s="9">
        <f t="shared" si="3"/>
        <v>1.0161290322580645</v>
      </c>
    </row>
    <row r="46" spans="1:11" x14ac:dyDescent="0.25">
      <c r="A46" s="2"/>
      <c r="B46" s="68"/>
      <c r="C46" s="33"/>
      <c r="D46" s="68"/>
      <c r="E46" s="6"/>
      <c r="F46" s="82"/>
      <c r="G46" s="33"/>
      <c r="H46" s="68"/>
      <c r="I46" s="6"/>
      <c r="J46" s="5"/>
      <c r="K46" s="6"/>
    </row>
    <row r="47" spans="1:11" s="43" customFormat="1" x14ac:dyDescent="0.25">
      <c r="A47" s="162" t="s">
        <v>569</v>
      </c>
      <c r="B47" s="71">
        <f>SUM(B25:B46)</f>
        <v>702</v>
      </c>
      <c r="C47" s="40">
        <f>B47/6543</f>
        <v>0.10729023383768914</v>
      </c>
      <c r="D47" s="71">
        <f>SUM(D25:D46)</f>
        <v>655</v>
      </c>
      <c r="E47" s="41">
        <f>D47/6380</f>
        <v>0.10266457680250783</v>
      </c>
      <c r="F47" s="77">
        <f>SUM(F25:F46)</f>
        <v>2042</v>
      </c>
      <c r="G47" s="42">
        <f>F47/17878</f>
        <v>0.11421859268374539</v>
      </c>
      <c r="H47" s="71">
        <f>SUM(H25:H46)</f>
        <v>2052</v>
      </c>
      <c r="I47" s="41">
        <f>H47/17360</f>
        <v>0.11820276497695853</v>
      </c>
      <c r="J47" s="37">
        <f>IF(D47=0, "-", IF((B47-D47)/D47&lt;10, (B47-D47)/D47, "&gt;999%"))</f>
        <v>7.1755725190839698E-2</v>
      </c>
      <c r="K47" s="38">
        <f>IF(H47=0, "-", IF((F47-H47)/H47&lt;10, (F47-H47)/H47, "&gt;999%"))</f>
        <v>-4.8732943469785572E-3</v>
      </c>
    </row>
    <row r="48" spans="1:11" x14ac:dyDescent="0.25">
      <c r="B48" s="83"/>
      <c r="D48" s="83"/>
      <c r="F48" s="83"/>
      <c r="H48" s="83"/>
    </row>
    <row r="49" spans="1:11" x14ac:dyDescent="0.25">
      <c r="A49" s="163" t="s">
        <v>149</v>
      </c>
      <c r="B49" s="61" t="s">
        <v>12</v>
      </c>
      <c r="C49" s="62" t="s">
        <v>13</v>
      </c>
      <c r="D49" s="61" t="s">
        <v>12</v>
      </c>
      <c r="E49" s="63" t="s">
        <v>13</v>
      </c>
      <c r="F49" s="62" t="s">
        <v>12</v>
      </c>
      <c r="G49" s="62" t="s">
        <v>13</v>
      </c>
      <c r="H49" s="61" t="s">
        <v>12</v>
      </c>
      <c r="I49" s="63" t="s">
        <v>13</v>
      </c>
      <c r="J49" s="61"/>
      <c r="K49" s="63"/>
    </row>
    <row r="50" spans="1:11" x14ac:dyDescent="0.25">
      <c r="A50" s="7" t="s">
        <v>347</v>
      </c>
      <c r="B50" s="65">
        <v>1</v>
      </c>
      <c r="C50" s="34">
        <f>IF(B64=0, "-", B50/B64)</f>
        <v>1.0869565217391304E-2</v>
      </c>
      <c r="D50" s="65">
        <v>0</v>
      </c>
      <c r="E50" s="9">
        <f>IF(D64=0, "-", D50/D64)</f>
        <v>0</v>
      </c>
      <c r="F50" s="81">
        <v>1</v>
      </c>
      <c r="G50" s="34">
        <f>IF(F64=0, "-", F50/F64)</f>
        <v>3.2786885245901639E-3</v>
      </c>
      <c r="H50" s="65">
        <v>0</v>
      </c>
      <c r="I50" s="9">
        <f>IF(H64=0, "-", H50/H64)</f>
        <v>0</v>
      </c>
      <c r="J50" s="8" t="str">
        <f t="shared" ref="J50:J62" si="4">IF(D50=0, "-", IF((B50-D50)/D50&lt;10, (B50-D50)/D50, "&gt;999%"))</f>
        <v>-</v>
      </c>
      <c r="K50" s="9" t="str">
        <f t="shared" ref="K50:K62" si="5">IF(H50=0, "-", IF((F50-H50)/H50&lt;10, (F50-H50)/H50, "&gt;999%"))</f>
        <v>-</v>
      </c>
    </row>
    <row r="51" spans="1:11" x14ac:dyDescent="0.25">
      <c r="A51" s="7" t="s">
        <v>348</v>
      </c>
      <c r="B51" s="65">
        <v>6</v>
      </c>
      <c r="C51" s="34">
        <f>IF(B64=0, "-", B51/B64)</f>
        <v>6.5217391304347824E-2</v>
      </c>
      <c r="D51" s="65">
        <v>2</v>
      </c>
      <c r="E51" s="9">
        <f>IF(D64=0, "-", D51/D64)</f>
        <v>1.9417475728155338E-2</v>
      </c>
      <c r="F51" s="81">
        <v>10</v>
      </c>
      <c r="G51" s="34">
        <f>IF(F64=0, "-", F51/F64)</f>
        <v>3.2786885245901641E-2</v>
      </c>
      <c r="H51" s="65">
        <v>2</v>
      </c>
      <c r="I51" s="9">
        <f>IF(H64=0, "-", H51/H64)</f>
        <v>8.0645161290322578E-3</v>
      </c>
      <c r="J51" s="8">
        <f t="shared" si="4"/>
        <v>2</v>
      </c>
      <c r="K51" s="9">
        <f t="shared" si="5"/>
        <v>4</v>
      </c>
    </row>
    <row r="52" spans="1:11" x14ac:dyDescent="0.25">
      <c r="A52" s="7" t="s">
        <v>349</v>
      </c>
      <c r="B52" s="65">
        <v>23</v>
      </c>
      <c r="C52" s="34">
        <f>IF(B64=0, "-", B52/B64)</f>
        <v>0.25</v>
      </c>
      <c r="D52" s="65">
        <v>21</v>
      </c>
      <c r="E52" s="9">
        <f>IF(D64=0, "-", D52/D64)</f>
        <v>0.20388349514563106</v>
      </c>
      <c r="F52" s="81">
        <v>55</v>
      </c>
      <c r="G52" s="34">
        <f>IF(F64=0, "-", F52/F64)</f>
        <v>0.18032786885245902</v>
      </c>
      <c r="H52" s="65">
        <v>42</v>
      </c>
      <c r="I52" s="9">
        <f>IF(H64=0, "-", H52/H64)</f>
        <v>0.16935483870967741</v>
      </c>
      <c r="J52" s="8">
        <f t="shared" si="4"/>
        <v>9.5238095238095233E-2</v>
      </c>
      <c r="K52" s="9">
        <f t="shared" si="5"/>
        <v>0.30952380952380953</v>
      </c>
    </row>
    <row r="53" spans="1:11" x14ac:dyDescent="0.25">
      <c r="A53" s="7" t="s">
        <v>350</v>
      </c>
      <c r="B53" s="65">
        <v>6</v>
      </c>
      <c r="C53" s="34">
        <f>IF(B64=0, "-", B53/B64)</f>
        <v>6.5217391304347824E-2</v>
      </c>
      <c r="D53" s="65">
        <v>13</v>
      </c>
      <c r="E53" s="9">
        <f>IF(D64=0, "-", D53/D64)</f>
        <v>0.12621359223300971</v>
      </c>
      <c r="F53" s="81">
        <v>19</v>
      </c>
      <c r="G53" s="34">
        <f>IF(F64=0, "-", F53/F64)</f>
        <v>6.2295081967213117E-2</v>
      </c>
      <c r="H53" s="65">
        <v>28</v>
      </c>
      <c r="I53" s="9">
        <f>IF(H64=0, "-", H53/H64)</f>
        <v>0.11290322580645161</v>
      </c>
      <c r="J53" s="8">
        <f t="shared" si="4"/>
        <v>-0.53846153846153844</v>
      </c>
      <c r="K53" s="9">
        <f t="shared" si="5"/>
        <v>-0.32142857142857145</v>
      </c>
    </row>
    <row r="54" spans="1:11" x14ac:dyDescent="0.25">
      <c r="A54" s="7" t="s">
        <v>351</v>
      </c>
      <c r="B54" s="65">
        <v>2</v>
      </c>
      <c r="C54" s="34">
        <f>IF(B64=0, "-", B54/B64)</f>
        <v>2.1739130434782608E-2</v>
      </c>
      <c r="D54" s="65">
        <v>3</v>
      </c>
      <c r="E54" s="9">
        <f>IF(D64=0, "-", D54/D64)</f>
        <v>2.9126213592233011E-2</v>
      </c>
      <c r="F54" s="81">
        <v>4</v>
      </c>
      <c r="G54" s="34">
        <f>IF(F64=0, "-", F54/F64)</f>
        <v>1.3114754098360656E-2</v>
      </c>
      <c r="H54" s="65">
        <v>12</v>
      </c>
      <c r="I54" s="9">
        <f>IF(H64=0, "-", H54/H64)</f>
        <v>4.8387096774193547E-2</v>
      </c>
      <c r="J54" s="8">
        <f t="shared" si="4"/>
        <v>-0.33333333333333331</v>
      </c>
      <c r="K54" s="9">
        <f t="shared" si="5"/>
        <v>-0.66666666666666663</v>
      </c>
    </row>
    <row r="55" spans="1:11" x14ac:dyDescent="0.25">
      <c r="A55" s="7" t="s">
        <v>352</v>
      </c>
      <c r="B55" s="65">
        <v>1</v>
      </c>
      <c r="C55" s="34">
        <f>IF(B64=0, "-", B55/B64)</f>
        <v>1.0869565217391304E-2</v>
      </c>
      <c r="D55" s="65">
        <v>7</v>
      </c>
      <c r="E55" s="9">
        <f>IF(D64=0, "-", D55/D64)</f>
        <v>6.7961165048543687E-2</v>
      </c>
      <c r="F55" s="81">
        <v>3</v>
      </c>
      <c r="G55" s="34">
        <f>IF(F64=0, "-", F55/F64)</f>
        <v>9.8360655737704927E-3</v>
      </c>
      <c r="H55" s="65">
        <v>7</v>
      </c>
      <c r="I55" s="9">
        <f>IF(H64=0, "-", H55/H64)</f>
        <v>2.8225806451612902E-2</v>
      </c>
      <c r="J55" s="8">
        <f t="shared" si="4"/>
        <v>-0.8571428571428571</v>
      </c>
      <c r="K55" s="9">
        <f t="shared" si="5"/>
        <v>-0.5714285714285714</v>
      </c>
    </row>
    <row r="56" spans="1:11" x14ac:dyDescent="0.25">
      <c r="A56" s="7" t="s">
        <v>353</v>
      </c>
      <c r="B56" s="65">
        <v>12</v>
      </c>
      <c r="C56" s="34">
        <f>IF(B64=0, "-", B56/B64)</f>
        <v>0.13043478260869565</v>
      </c>
      <c r="D56" s="65">
        <v>7</v>
      </c>
      <c r="E56" s="9">
        <f>IF(D64=0, "-", D56/D64)</f>
        <v>6.7961165048543687E-2</v>
      </c>
      <c r="F56" s="81">
        <v>108</v>
      </c>
      <c r="G56" s="34">
        <f>IF(F64=0, "-", F56/F64)</f>
        <v>0.35409836065573769</v>
      </c>
      <c r="H56" s="65">
        <v>19</v>
      </c>
      <c r="I56" s="9">
        <f>IF(H64=0, "-", H56/H64)</f>
        <v>7.6612903225806453E-2</v>
      </c>
      <c r="J56" s="8">
        <f t="shared" si="4"/>
        <v>0.7142857142857143</v>
      </c>
      <c r="K56" s="9">
        <f t="shared" si="5"/>
        <v>4.6842105263157894</v>
      </c>
    </row>
    <row r="57" spans="1:11" x14ac:dyDescent="0.25">
      <c r="A57" s="7" t="s">
        <v>354</v>
      </c>
      <c r="B57" s="65">
        <v>2</v>
      </c>
      <c r="C57" s="34">
        <f>IF(B64=0, "-", B57/B64)</f>
        <v>2.1739130434782608E-2</v>
      </c>
      <c r="D57" s="65">
        <v>7</v>
      </c>
      <c r="E57" s="9">
        <f>IF(D64=0, "-", D57/D64)</f>
        <v>6.7961165048543687E-2</v>
      </c>
      <c r="F57" s="81">
        <v>9</v>
      </c>
      <c r="G57" s="34">
        <f>IF(F64=0, "-", F57/F64)</f>
        <v>2.9508196721311476E-2</v>
      </c>
      <c r="H57" s="65">
        <v>15</v>
      </c>
      <c r="I57" s="9">
        <f>IF(H64=0, "-", H57/H64)</f>
        <v>6.0483870967741937E-2</v>
      </c>
      <c r="J57" s="8">
        <f t="shared" si="4"/>
        <v>-0.7142857142857143</v>
      </c>
      <c r="K57" s="9">
        <f t="shared" si="5"/>
        <v>-0.4</v>
      </c>
    </row>
    <row r="58" spans="1:11" x14ac:dyDescent="0.25">
      <c r="A58" s="7" t="s">
        <v>355</v>
      </c>
      <c r="B58" s="65">
        <v>3</v>
      </c>
      <c r="C58" s="34">
        <f>IF(B64=0, "-", B58/B64)</f>
        <v>3.2608695652173912E-2</v>
      </c>
      <c r="D58" s="65">
        <v>11</v>
      </c>
      <c r="E58" s="9">
        <f>IF(D64=0, "-", D58/D64)</f>
        <v>0.10679611650485436</v>
      </c>
      <c r="F58" s="81">
        <v>3</v>
      </c>
      <c r="G58" s="34">
        <f>IF(F64=0, "-", F58/F64)</f>
        <v>9.8360655737704927E-3</v>
      </c>
      <c r="H58" s="65">
        <v>24</v>
      </c>
      <c r="I58" s="9">
        <f>IF(H64=0, "-", H58/H64)</f>
        <v>9.6774193548387094E-2</v>
      </c>
      <c r="J58" s="8">
        <f t="shared" si="4"/>
        <v>-0.72727272727272729</v>
      </c>
      <c r="K58" s="9">
        <f t="shared" si="5"/>
        <v>-0.875</v>
      </c>
    </row>
    <row r="59" spans="1:11" x14ac:dyDescent="0.25">
      <c r="A59" s="7" t="s">
        <v>356</v>
      </c>
      <c r="B59" s="65">
        <v>6</v>
      </c>
      <c r="C59" s="34">
        <f>IF(B64=0, "-", B59/B64)</f>
        <v>6.5217391304347824E-2</v>
      </c>
      <c r="D59" s="65">
        <v>14</v>
      </c>
      <c r="E59" s="9">
        <f>IF(D64=0, "-", D59/D64)</f>
        <v>0.13592233009708737</v>
      </c>
      <c r="F59" s="81">
        <v>12</v>
      </c>
      <c r="G59" s="34">
        <f>IF(F64=0, "-", F59/F64)</f>
        <v>3.9344262295081971E-2</v>
      </c>
      <c r="H59" s="65">
        <v>30</v>
      </c>
      <c r="I59" s="9">
        <f>IF(H64=0, "-", H59/H64)</f>
        <v>0.12096774193548387</v>
      </c>
      <c r="J59" s="8">
        <f t="shared" si="4"/>
        <v>-0.5714285714285714</v>
      </c>
      <c r="K59" s="9">
        <f t="shared" si="5"/>
        <v>-0.6</v>
      </c>
    </row>
    <row r="60" spans="1:11" x14ac:dyDescent="0.25">
      <c r="A60" s="7" t="s">
        <v>357</v>
      </c>
      <c r="B60" s="65">
        <v>7</v>
      </c>
      <c r="C60" s="34">
        <f>IF(B64=0, "-", B60/B64)</f>
        <v>7.6086956521739135E-2</v>
      </c>
      <c r="D60" s="65">
        <v>3</v>
      </c>
      <c r="E60" s="9">
        <f>IF(D64=0, "-", D60/D64)</f>
        <v>2.9126213592233011E-2</v>
      </c>
      <c r="F60" s="81">
        <v>13</v>
      </c>
      <c r="G60" s="34">
        <f>IF(F64=0, "-", F60/F64)</f>
        <v>4.2622950819672129E-2</v>
      </c>
      <c r="H60" s="65">
        <v>9</v>
      </c>
      <c r="I60" s="9">
        <f>IF(H64=0, "-", H60/H64)</f>
        <v>3.6290322580645164E-2</v>
      </c>
      <c r="J60" s="8">
        <f t="shared" si="4"/>
        <v>1.3333333333333333</v>
      </c>
      <c r="K60" s="9">
        <f t="shared" si="5"/>
        <v>0.44444444444444442</v>
      </c>
    </row>
    <row r="61" spans="1:11" x14ac:dyDescent="0.25">
      <c r="A61" s="7" t="s">
        <v>358</v>
      </c>
      <c r="B61" s="65">
        <v>0</v>
      </c>
      <c r="C61" s="34">
        <f>IF(B64=0, "-", B61/B64)</f>
        <v>0</v>
      </c>
      <c r="D61" s="65">
        <v>0</v>
      </c>
      <c r="E61" s="9">
        <f>IF(D64=0, "-", D61/D64)</f>
        <v>0</v>
      </c>
      <c r="F61" s="81">
        <v>10</v>
      </c>
      <c r="G61" s="34">
        <f>IF(F64=0, "-", F61/F64)</f>
        <v>3.2786885245901641E-2</v>
      </c>
      <c r="H61" s="65">
        <v>0</v>
      </c>
      <c r="I61" s="9">
        <f>IF(H64=0, "-", H61/H64)</f>
        <v>0</v>
      </c>
      <c r="J61" s="8" t="str">
        <f t="shared" si="4"/>
        <v>-</v>
      </c>
      <c r="K61" s="9" t="str">
        <f t="shared" si="5"/>
        <v>-</v>
      </c>
    </row>
    <row r="62" spans="1:11" x14ac:dyDescent="0.25">
      <c r="A62" s="7" t="s">
        <v>359</v>
      </c>
      <c r="B62" s="65">
        <v>23</v>
      </c>
      <c r="C62" s="34">
        <f>IF(B64=0, "-", B62/B64)</f>
        <v>0.25</v>
      </c>
      <c r="D62" s="65">
        <v>15</v>
      </c>
      <c r="E62" s="9">
        <f>IF(D64=0, "-", D62/D64)</f>
        <v>0.14563106796116504</v>
      </c>
      <c r="F62" s="81">
        <v>58</v>
      </c>
      <c r="G62" s="34">
        <f>IF(F64=0, "-", F62/F64)</f>
        <v>0.1901639344262295</v>
      </c>
      <c r="H62" s="65">
        <v>60</v>
      </c>
      <c r="I62" s="9">
        <f>IF(H64=0, "-", H62/H64)</f>
        <v>0.24193548387096775</v>
      </c>
      <c r="J62" s="8">
        <f t="shared" si="4"/>
        <v>0.53333333333333333</v>
      </c>
      <c r="K62" s="9">
        <f t="shared" si="5"/>
        <v>-3.3333333333333333E-2</v>
      </c>
    </row>
    <row r="63" spans="1:11" x14ac:dyDescent="0.25">
      <c r="A63" s="2"/>
      <c r="B63" s="68"/>
      <c r="C63" s="33"/>
      <c r="D63" s="68"/>
      <c r="E63" s="6"/>
      <c r="F63" s="82"/>
      <c r="G63" s="33"/>
      <c r="H63" s="68"/>
      <c r="I63" s="6"/>
      <c r="J63" s="5"/>
      <c r="K63" s="6"/>
    </row>
    <row r="64" spans="1:11" s="43" customFormat="1" x14ac:dyDescent="0.25">
      <c r="A64" s="162" t="s">
        <v>568</v>
      </c>
      <c r="B64" s="71">
        <f>SUM(B50:B63)</f>
        <v>92</v>
      </c>
      <c r="C64" s="40">
        <f>B64/6543</f>
        <v>1.4060828366192877E-2</v>
      </c>
      <c r="D64" s="71">
        <f>SUM(D50:D63)</f>
        <v>103</v>
      </c>
      <c r="E64" s="41">
        <f>D64/6380</f>
        <v>1.6144200626959249E-2</v>
      </c>
      <c r="F64" s="77">
        <f>SUM(F50:F63)</f>
        <v>305</v>
      </c>
      <c r="G64" s="42">
        <f>F64/17878</f>
        <v>1.7060073833762165E-2</v>
      </c>
      <c r="H64" s="71">
        <f>SUM(H50:H63)</f>
        <v>248</v>
      </c>
      <c r="I64" s="41">
        <f>H64/17360</f>
        <v>1.4285714285714285E-2</v>
      </c>
      <c r="J64" s="37">
        <f>IF(D64=0, "-", IF((B64-D64)/D64&lt;10, (B64-D64)/D64, "&gt;999%"))</f>
        <v>-0.10679611650485436</v>
      </c>
      <c r="K64" s="38">
        <f>IF(H64=0, "-", IF((F64-H64)/H64&lt;10, (F64-H64)/H64, "&gt;999%"))</f>
        <v>0.22983870967741934</v>
      </c>
    </row>
    <row r="65" spans="1:11" x14ac:dyDescent="0.25">
      <c r="B65" s="83"/>
      <c r="D65" s="83"/>
      <c r="F65" s="83"/>
      <c r="H65" s="83"/>
    </row>
    <row r="66" spans="1:11" s="43" customFormat="1" x14ac:dyDescent="0.25">
      <c r="A66" s="162" t="s">
        <v>567</v>
      </c>
      <c r="B66" s="71">
        <v>794</v>
      </c>
      <c r="C66" s="40">
        <f>B66/6543</f>
        <v>0.12135106220388202</v>
      </c>
      <c r="D66" s="71">
        <v>758</v>
      </c>
      <c r="E66" s="41">
        <f>D66/6380</f>
        <v>0.11880877742946709</v>
      </c>
      <c r="F66" s="77">
        <v>2347</v>
      </c>
      <c r="G66" s="42">
        <f>F66/17878</f>
        <v>0.13127866651750755</v>
      </c>
      <c r="H66" s="71">
        <v>2300</v>
      </c>
      <c r="I66" s="41">
        <f>H66/17360</f>
        <v>0.13248847926267282</v>
      </c>
      <c r="J66" s="37">
        <f>IF(D66=0, "-", IF((B66-D66)/D66&lt;10, (B66-D66)/D66, "&gt;999%"))</f>
        <v>4.7493403693931395E-2</v>
      </c>
      <c r="K66" s="38">
        <f>IF(H66=0, "-", IF((F66-H66)/H66&lt;10, (F66-H66)/H66, "&gt;999%"))</f>
        <v>2.0434782608695651E-2</v>
      </c>
    </row>
    <row r="67" spans="1:11" x14ac:dyDescent="0.25">
      <c r="B67" s="83"/>
      <c r="D67" s="83"/>
      <c r="F67" s="83"/>
      <c r="H67" s="83"/>
    </row>
    <row r="68" spans="1:11" ht="15.6" x14ac:dyDescent="0.3">
      <c r="A68" s="164" t="s">
        <v>118</v>
      </c>
      <c r="B68" s="196" t="s">
        <v>1</v>
      </c>
      <c r="C68" s="200"/>
      <c r="D68" s="200"/>
      <c r="E68" s="197"/>
      <c r="F68" s="196" t="s">
        <v>14</v>
      </c>
      <c r="G68" s="200"/>
      <c r="H68" s="200"/>
      <c r="I68" s="197"/>
      <c r="J68" s="196" t="s">
        <v>15</v>
      </c>
      <c r="K68" s="197"/>
    </row>
    <row r="69" spans="1:11" x14ac:dyDescent="0.25">
      <c r="A69" s="22"/>
      <c r="B69" s="196">
        <f>VALUE(RIGHT($B$2, 4))</f>
        <v>2023</v>
      </c>
      <c r="C69" s="197"/>
      <c r="D69" s="196">
        <f>B69-1</f>
        <v>2022</v>
      </c>
      <c r="E69" s="204"/>
      <c r="F69" s="196">
        <f>B69</f>
        <v>2023</v>
      </c>
      <c r="G69" s="204"/>
      <c r="H69" s="196">
        <f>D69</f>
        <v>2022</v>
      </c>
      <c r="I69" s="204"/>
      <c r="J69" s="140" t="s">
        <v>4</v>
      </c>
      <c r="K69" s="141" t="s">
        <v>2</v>
      </c>
    </row>
    <row r="70" spans="1:11" x14ac:dyDescent="0.25">
      <c r="A70" s="163" t="s">
        <v>150</v>
      </c>
      <c r="B70" s="61" t="s">
        <v>12</v>
      </c>
      <c r="C70" s="62" t="s">
        <v>13</v>
      </c>
      <c r="D70" s="61" t="s">
        <v>12</v>
      </c>
      <c r="E70" s="63" t="s">
        <v>13</v>
      </c>
      <c r="F70" s="62" t="s">
        <v>12</v>
      </c>
      <c r="G70" s="62" t="s">
        <v>13</v>
      </c>
      <c r="H70" s="61" t="s">
        <v>12</v>
      </c>
      <c r="I70" s="63" t="s">
        <v>13</v>
      </c>
      <c r="J70" s="61"/>
      <c r="K70" s="63"/>
    </row>
    <row r="71" spans="1:11" x14ac:dyDescent="0.25">
      <c r="A71" s="7" t="s">
        <v>360</v>
      </c>
      <c r="B71" s="65">
        <v>83</v>
      </c>
      <c r="C71" s="34">
        <f>IF(B93=0, "-", B71/B93)</f>
        <v>6.0984570168993391E-2</v>
      </c>
      <c r="D71" s="65">
        <v>0</v>
      </c>
      <c r="E71" s="9">
        <f>IF(D93=0, "-", D71/D93)</f>
        <v>0</v>
      </c>
      <c r="F71" s="81">
        <v>122</v>
      </c>
      <c r="G71" s="34">
        <f>IF(F93=0, "-", F71/F93)</f>
        <v>3.4817351598173514E-2</v>
      </c>
      <c r="H71" s="65">
        <v>0</v>
      </c>
      <c r="I71" s="9">
        <f>IF(H93=0, "-", H71/H93)</f>
        <v>0</v>
      </c>
      <c r="J71" s="8" t="str">
        <f t="shared" ref="J71:J91" si="6">IF(D71=0, "-", IF((B71-D71)/D71&lt;10, (B71-D71)/D71, "&gt;999%"))</f>
        <v>-</v>
      </c>
      <c r="K71" s="9" t="str">
        <f t="shared" ref="K71:K91" si="7">IF(H71=0, "-", IF((F71-H71)/H71&lt;10, (F71-H71)/H71, "&gt;999%"))</f>
        <v>-</v>
      </c>
    </row>
    <row r="72" spans="1:11" x14ac:dyDescent="0.25">
      <c r="A72" s="7" t="s">
        <v>361</v>
      </c>
      <c r="B72" s="65">
        <v>17</v>
      </c>
      <c r="C72" s="34">
        <f>IF(B93=0, "-", B72/B93)</f>
        <v>1.2490815576781777E-2</v>
      </c>
      <c r="D72" s="65">
        <v>0</v>
      </c>
      <c r="E72" s="9">
        <f>IF(D93=0, "-", D72/D93)</f>
        <v>0</v>
      </c>
      <c r="F72" s="81">
        <v>43</v>
      </c>
      <c r="G72" s="34">
        <f>IF(F93=0, "-", F72/F93)</f>
        <v>1.2271689497716894E-2</v>
      </c>
      <c r="H72" s="65">
        <v>0</v>
      </c>
      <c r="I72" s="9">
        <f>IF(H93=0, "-", H72/H93)</f>
        <v>0</v>
      </c>
      <c r="J72" s="8" t="str">
        <f t="shared" si="6"/>
        <v>-</v>
      </c>
      <c r="K72" s="9" t="str">
        <f t="shared" si="7"/>
        <v>-</v>
      </c>
    </row>
    <row r="73" spans="1:11" x14ac:dyDescent="0.25">
      <c r="A73" s="7" t="s">
        <v>362</v>
      </c>
      <c r="B73" s="65">
        <v>30</v>
      </c>
      <c r="C73" s="34">
        <f>IF(B93=0, "-", B73/B93)</f>
        <v>2.2042615723732551E-2</v>
      </c>
      <c r="D73" s="65">
        <v>6</v>
      </c>
      <c r="E73" s="9">
        <f>IF(D93=0, "-", D73/D93)</f>
        <v>5.8708414872798431E-3</v>
      </c>
      <c r="F73" s="81">
        <v>55</v>
      </c>
      <c r="G73" s="34">
        <f>IF(F93=0, "-", F73/F93)</f>
        <v>1.5696347031963469E-2</v>
      </c>
      <c r="H73" s="65">
        <v>28</v>
      </c>
      <c r="I73" s="9">
        <f>IF(H93=0, "-", H73/H93)</f>
        <v>9.2899800928998005E-3</v>
      </c>
      <c r="J73" s="8">
        <f t="shared" si="6"/>
        <v>4</v>
      </c>
      <c r="K73" s="9">
        <f t="shared" si="7"/>
        <v>0.9642857142857143</v>
      </c>
    </row>
    <row r="74" spans="1:11" x14ac:dyDescent="0.25">
      <c r="A74" s="7" t="s">
        <v>363</v>
      </c>
      <c r="B74" s="65">
        <v>30</v>
      </c>
      <c r="C74" s="34">
        <f>IF(B93=0, "-", B74/B93)</f>
        <v>2.2042615723732551E-2</v>
      </c>
      <c r="D74" s="65">
        <v>5</v>
      </c>
      <c r="E74" s="9">
        <f>IF(D93=0, "-", D74/D93)</f>
        <v>4.8923679060665359E-3</v>
      </c>
      <c r="F74" s="81">
        <v>82</v>
      </c>
      <c r="G74" s="34">
        <f>IF(F93=0, "-", F74/F93)</f>
        <v>2.3401826484018264E-2</v>
      </c>
      <c r="H74" s="65">
        <v>34</v>
      </c>
      <c r="I74" s="9">
        <f>IF(H93=0, "-", H74/H93)</f>
        <v>1.12806901128069E-2</v>
      </c>
      <c r="J74" s="8">
        <f t="shared" si="6"/>
        <v>5</v>
      </c>
      <c r="K74" s="9">
        <f t="shared" si="7"/>
        <v>1.411764705882353</v>
      </c>
    </row>
    <row r="75" spans="1:11" x14ac:dyDescent="0.25">
      <c r="A75" s="7" t="s">
        <v>364</v>
      </c>
      <c r="B75" s="65">
        <v>18</v>
      </c>
      <c r="C75" s="34">
        <f>IF(B93=0, "-", B75/B93)</f>
        <v>1.3225569434239529E-2</v>
      </c>
      <c r="D75" s="65">
        <v>0</v>
      </c>
      <c r="E75" s="9">
        <f>IF(D93=0, "-", D75/D93)</f>
        <v>0</v>
      </c>
      <c r="F75" s="81">
        <v>42</v>
      </c>
      <c r="G75" s="34">
        <f>IF(F93=0, "-", F75/F93)</f>
        <v>1.1986301369863013E-2</v>
      </c>
      <c r="H75" s="65">
        <v>0</v>
      </c>
      <c r="I75" s="9">
        <f>IF(H93=0, "-", H75/H93)</f>
        <v>0</v>
      </c>
      <c r="J75" s="8" t="str">
        <f t="shared" si="6"/>
        <v>-</v>
      </c>
      <c r="K75" s="9" t="str">
        <f t="shared" si="7"/>
        <v>-</v>
      </c>
    </row>
    <row r="76" spans="1:11" x14ac:dyDescent="0.25">
      <c r="A76" s="7" t="s">
        <v>365</v>
      </c>
      <c r="B76" s="65">
        <v>66</v>
      </c>
      <c r="C76" s="34">
        <f>IF(B93=0, "-", B76/B93)</f>
        <v>4.8493754592211606E-2</v>
      </c>
      <c r="D76" s="65">
        <v>32</v>
      </c>
      <c r="E76" s="9">
        <f>IF(D93=0, "-", D76/D93)</f>
        <v>3.131115459882583E-2</v>
      </c>
      <c r="F76" s="81">
        <v>155</v>
      </c>
      <c r="G76" s="34">
        <f>IF(F93=0, "-", F76/F93)</f>
        <v>4.4235159817351599E-2</v>
      </c>
      <c r="H76" s="65">
        <v>91</v>
      </c>
      <c r="I76" s="9">
        <f>IF(H93=0, "-", H76/H93)</f>
        <v>3.0192435301924354E-2</v>
      </c>
      <c r="J76" s="8">
        <f t="shared" si="6"/>
        <v>1.0625</v>
      </c>
      <c r="K76" s="9">
        <f t="shared" si="7"/>
        <v>0.70329670329670335</v>
      </c>
    </row>
    <row r="77" spans="1:11" x14ac:dyDescent="0.25">
      <c r="A77" s="7" t="s">
        <v>366</v>
      </c>
      <c r="B77" s="65">
        <v>81</v>
      </c>
      <c r="C77" s="34">
        <f>IF(B93=0, "-", B77/B93)</f>
        <v>5.9515062454077887E-2</v>
      </c>
      <c r="D77" s="65">
        <v>16</v>
      </c>
      <c r="E77" s="9">
        <f>IF(D93=0, "-", D77/D93)</f>
        <v>1.5655577299412915E-2</v>
      </c>
      <c r="F77" s="81">
        <v>247</v>
      </c>
      <c r="G77" s="34">
        <f>IF(F93=0, "-", F77/F93)</f>
        <v>7.0490867579908675E-2</v>
      </c>
      <c r="H77" s="65">
        <v>98</v>
      </c>
      <c r="I77" s="9">
        <f>IF(H93=0, "-", H77/H93)</f>
        <v>3.2514930325149301E-2</v>
      </c>
      <c r="J77" s="8">
        <f t="shared" si="6"/>
        <v>4.0625</v>
      </c>
      <c r="K77" s="9">
        <f t="shared" si="7"/>
        <v>1.5204081632653061</v>
      </c>
    </row>
    <row r="78" spans="1:11" x14ac:dyDescent="0.25">
      <c r="A78" s="7" t="s">
        <v>367</v>
      </c>
      <c r="B78" s="65">
        <v>0</v>
      </c>
      <c r="C78" s="34">
        <f>IF(B93=0, "-", B78/B93)</f>
        <v>0</v>
      </c>
      <c r="D78" s="65">
        <v>2</v>
      </c>
      <c r="E78" s="9">
        <f>IF(D93=0, "-", D78/D93)</f>
        <v>1.9569471624266144E-3</v>
      </c>
      <c r="F78" s="81">
        <v>0</v>
      </c>
      <c r="G78" s="34">
        <f>IF(F93=0, "-", F78/F93)</f>
        <v>0</v>
      </c>
      <c r="H78" s="65">
        <v>6</v>
      </c>
      <c r="I78" s="9">
        <f>IF(H93=0, "-", H78/H93)</f>
        <v>1.9907100199071004E-3</v>
      </c>
      <c r="J78" s="8">
        <f t="shared" si="6"/>
        <v>-1</v>
      </c>
      <c r="K78" s="9">
        <f t="shared" si="7"/>
        <v>-1</v>
      </c>
    </row>
    <row r="79" spans="1:11" x14ac:dyDescent="0.25">
      <c r="A79" s="7" t="s">
        <v>368</v>
      </c>
      <c r="B79" s="65">
        <v>60</v>
      </c>
      <c r="C79" s="34">
        <f>IF(B93=0, "-", B79/B93)</f>
        <v>4.4085231447465102E-2</v>
      </c>
      <c r="D79" s="65">
        <v>110</v>
      </c>
      <c r="E79" s="9">
        <f>IF(D93=0, "-", D79/D93)</f>
        <v>0.10763209393346379</v>
      </c>
      <c r="F79" s="81">
        <v>206</v>
      </c>
      <c r="G79" s="34">
        <f>IF(F93=0, "-", F79/F93)</f>
        <v>5.878995433789954E-2</v>
      </c>
      <c r="H79" s="65">
        <v>253</v>
      </c>
      <c r="I79" s="9">
        <f>IF(H93=0, "-", H79/H93)</f>
        <v>8.3941605839416053E-2</v>
      </c>
      <c r="J79" s="8">
        <f t="shared" si="6"/>
        <v>-0.45454545454545453</v>
      </c>
      <c r="K79" s="9">
        <f t="shared" si="7"/>
        <v>-0.1857707509881423</v>
      </c>
    </row>
    <row r="80" spans="1:11" x14ac:dyDescent="0.25">
      <c r="A80" s="7" t="s">
        <v>369</v>
      </c>
      <c r="B80" s="65">
        <v>203</v>
      </c>
      <c r="C80" s="34">
        <f>IF(B93=0, "-", B80/B93)</f>
        <v>0.14915503306392358</v>
      </c>
      <c r="D80" s="65">
        <v>185</v>
      </c>
      <c r="E80" s="9">
        <f>IF(D93=0, "-", D80/D93)</f>
        <v>0.18101761252446183</v>
      </c>
      <c r="F80" s="81">
        <v>602</v>
      </c>
      <c r="G80" s="34">
        <f>IF(F93=0, "-", F80/F93)</f>
        <v>0.17180365296803654</v>
      </c>
      <c r="H80" s="65">
        <v>663</v>
      </c>
      <c r="I80" s="9">
        <f>IF(H93=0, "-", H80/H93)</f>
        <v>0.21997345719973457</v>
      </c>
      <c r="J80" s="8">
        <f t="shared" si="6"/>
        <v>9.7297297297297303E-2</v>
      </c>
      <c r="K80" s="9">
        <f t="shared" si="7"/>
        <v>-9.2006033182503777E-2</v>
      </c>
    </row>
    <row r="81" spans="1:11" x14ac:dyDescent="0.25">
      <c r="A81" s="7" t="s">
        <v>370</v>
      </c>
      <c r="B81" s="65">
        <v>34</v>
      </c>
      <c r="C81" s="34">
        <f>IF(B93=0, "-", B81/B93)</f>
        <v>2.4981631153563555E-2</v>
      </c>
      <c r="D81" s="65">
        <v>37</v>
      </c>
      <c r="E81" s="9">
        <f>IF(D93=0, "-", D81/D93)</f>
        <v>3.6203522504892366E-2</v>
      </c>
      <c r="F81" s="81">
        <v>92</v>
      </c>
      <c r="G81" s="34">
        <f>IF(F93=0, "-", F81/F93)</f>
        <v>2.6255707762557076E-2</v>
      </c>
      <c r="H81" s="65">
        <v>88</v>
      </c>
      <c r="I81" s="9">
        <f>IF(H93=0, "-", H81/H93)</f>
        <v>2.9197080291970802E-2</v>
      </c>
      <c r="J81" s="8">
        <f t="shared" si="6"/>
        <v>-8.1081081081081086E-2</v>
      </c>
      <c r="K81" s="9">
        <f t="shared" si="7"/>
        <v>4.5454545454545456E-2</v>
      </c>
    </row>
    <row r="82" spans="1:11" x14ac:dyDescent="0.25">
      <c r="A82" s="7" t="s">
        <v>371</v>
      </c>
      <c r="B82" s="65">
        <v>241</v>
      </c>
      <c r="C82" s="34">
        <f>IF(B93=0, "-", B82/B93)</f>
        <v>0.17707567964731816</v>
      </c>
      <c r="D82" s="65">
        <v>156</v>
      </c>
      <c r="E82" s="9">
        <f>IF(D93=0, "-", D82/D93)</f>
        <v>0.15264187866927592</v>
      </c>
      <c r="F82" s="81">
        <v>558</v>
      </c>
      <c r="G82" s="34">
        <f>IF(F93=0, "-", F82/F93)</f>
        <v>0.15924657534246575</v>
      </c>
      <c r="H82" s="65">
        <v>444</v>
      </c>
      <c r="I82" s="9">
        <f>IF(H93=0, "-", H82/H93)</f>
        <v>0.14731254147312542</v>
      </c>
      <c r="J82" s="8">
        <f t="shared" si="6"/>
        <v>0.54487179487179482</v>
      </c>
      <c r="K82" s="9">
        <f t="shared" si="7"/>
        <v>0.25675675675675674</v>
      </c>
    </row>
    <row r="83" spans="1:11" x14ac:dyDescent="0.25">
      <c r="A83" s="7" t="s">
        <v>372</v>
      </c>
      <c r="B83" s="65">
        <v>57</v>
      </c>
      <c r="C83" s="34">
        <f>IF(B93=0, "-", B83/B93)</f>
        <v>4.1880969875091843E-2</v>
      </c>
      <c r="D83" s="65">
        <v>21</v>
      </c>
      <c r="E83" s="9">
        <f>IF(D93=0, "-", D83/D93)</f>
        <v>2.0547945205479451E-2</v>
      </c>
      <c r="F83" s="81">
        <v>171</v>
      </c>
      <c r="G83" s="34">
        <f>IF(F93=0, "-", F83/F93)</f>
        <v>4.8801369863013699E-2</v>
      </c>
      <c r="H83" s="65">
        <v>111</v>
      </c>
      <c r="I83" s="9">
        <f>IF(H93=0, "-", H83/H93)</f>
        <v>3.6828135368281355E-2</v>
      </c>
      <c r="J83" s="8">
        <f t="shared" si="6"/>
        <v>1.7142857142857142</v>
      </c>
      <c r="K83" s="9">
        <f t="shared" si="7"/>
        <v>0.54054054054054057</v>
      </c>
    </row>
    <row r="84" spans="1:11" x14ac:dyDescent="0.25">
      <c r="A84" s="7" t="s">
        <v>373</v>
      </c>
      <c r="B84" s="65">
        <v>2</v>
      </c>
      <c r="C84" s="34">
        <f>IF(B93=0, "-", B84/B93)</f>
        <v>1.4695077149155032E-3</v>
      </c>
      <c r="D84" s="65">
        <v>1</v>
      </c>
      <c r="E84" s="9">
        <f>IF(D93=0, "-", D84/D93)</f>
        <v>9.7847358121330719E-4</v>
      </c>
      <c r="F84" s="81">
        <v>4</v>
      </c>
      <c r="G84" s="34">
        <f>IF(F93=0, "-", F84/F93)</f>
        <v>1.1415525114155251E-3</v>
      </c>
      <c r="H84" s="65">
        <v>10</v>
      </c>
      <c r="I84" s="9">
        <f>IF(H93=0, "-", H84/H93)</f>
        <v>3.3178500331785005E-3</v>
      </c>
      <c r="J84" s="8">
        <f t="shared" si="6"/>
        <v>1</v>
      </c>
      <c r="K84" s="9">
        <f t="shared" si="7"/>
        <v>-0.6</v>
      </c>
    </row>
    <row r="85" spans="1:11" x14ac:dyDescent="0.25">
      <c r="A85" s="7" t="s">
        <v>374</v>
      </c>
      <c r="B85" s="65">
        <v>0</v>
      </c>
      <c r="C85" s="34">
        <f>IF(B93=0, "-", B85/B93)</f>
        <v>0</v>
      </c>
      <c r="D85" s="65">
        <v>0</v>
      </c>
      <c r="E85" s="9">
        <f>IF(D93=0, "-", D85/D93)</f>
        <v>0</v>
      </c>
      <c r="F85" s="81">
        <v>0</v>
      </c>
      <c r="G85" s="34">
        <f>IF(F93=0, "-", F85/F93)</f>
        <v>0</v>
      </c>
      <c r="H85" s="65">
        <v>3</v>
      </c>
      <c r="I85" s="9">
        <f>IF(H93=0, "-", H85/H93)</f>
        <v>9.953550099535502E-4</v>
      </c>
      <c r="J85" s="8" t="str">
        <f t="shared" si="6"/>
        <v>-</v>
      </c>
      <c r="K85" s="9">
        <f t="shared" si="7"/>
        <v>-1</v>
      </c>
    </row>
    <row r="86" spans="1:11" x14ac:dyDescent="0.25">
      <c r="A86" s="7" t="s">
        <v>375</v>
      </c>
      <c r="B86" s="65">
        <v>9</v>
      </c>
      <c r="C86" s="34">
        <f>IF(B93=0, "-", B86/B93)</f>
        <v>6.6127847171197646E-3</v>
      </c>
      <c r="D86" s="65">
        <v>15</v>
      </c>
      <c r="E86" s="9">
        <f>IF(D93=0, "-", D86/D93)</f>
        <v>1.4677103718199608E-2</v>
      </c>
      <c r="F86" s="81">
        <v>50</v>
      </c>
      <c r="G86" s="34">
        <f>IF(F93=0, "-", F86/F93)</f>
        <v>1.4269406392694063E-2</v>
      </c>
      <c r="H86" s="65">
        <v>32</v>
      </c>
      <c r="I86" s="9">
        <f>IF(H93=0, "-", H86/H93)</f>
        <v>1.0617120106171201E-2</v>
      </c>
      <c r="J86" s="8">
        <f t="shared" si="6"/>
        <v>-0.4</v>
      </c>
      <c r="K86" s="9">
        <f t="shared" si="7"/>
        <v>0.5625</v>
      </c>
    </row>
    <row r="87" spans="1:11" x14ac:dyDescent="0.25">
      <c r="A87" s="7" t="s">
        <v>376</v>
      </c>
      <c r="B87" s="65">
        <v>8</v>
      </c>
      <c r="C87" s="34">
        <f>IF(B93=0, "-", B87/B93)</f>
        <v>5.8780308596620128E-3</v>
      </c>
      <c r="D87" s="65">
        <v>4</v>
      </c>
      <c r="E87" s="9">
        <f>IF(D93=0, "-", D87/D93)</f>
        <v>3.9138943248532287E-3</v>
      </c>
      <c r="F87" s="81">
        <v>23</v>
      </c>
      <c r="G87" s="34">
        <f>IF(F93=0, "-", F87/F93)</f>
        <v>6.563926940639269E-3</v>
      </c>
      <c r="H87" s="65">
        <v>10</v>
      </c>
      <c r="I87" s="9">
        <f>IF(H93=0, "-", H87/H93)</f>
        <v>3.3178500331785005E-3</v>
      </c>
      <c r="J87" s="8">
        <f t="shared" si="6"/>
        <v>1</v>
      </c>
      <c r="K87" s="9">
        <f t="shared" si="7"/>
        <v>1.3</v>
      </c>
    </row>
    <row r="88" spans="1:11" x14ac:dyDescent="0.25">
      <c r="A88" s="7" t="s">
        <v>377</v>
      </c>
      <c r="B88" s="65">
        <v>4</v>
      </c>
      <c r="C88" s="34">
        <f>IF(B93=0, "-", B88/B93)</f>
        <v>2.9390154298310064E-3</v>
      </c>
      <c r="D88" s="65">
        <v>1</v>
      </c>
      <c r="E88" s="9">
        <f>IF(D93=0, "-", D88/D93)</f>
        <v>9.7847358121330719E-4</v>
      </c>
      <c r="F88" s="81">
        <v>4</v>
      </c>
      <c r="G88" s="34">
        <f>IF(F93=0, "-", F88/F93)</f>
        <v>1.1415525114155251E-3</v>
      </c>
      <c r="H88" s="65">
        <v>3</v>
      </c>
      <c r="I88" s="9">
        <f>IF(H93=0, "-", H88/H93)</f>
        <v>9.953550099535502E-4</v>
      </c>
      <c r="J88" s="8">
        <f t="shared" si="6"/>
        <v>3</v>
      </c>
      <c r="K88" s="9">
        <f t="shared" si="7"/>
        <v>0.33333333333333331</v>
      </c>
    </row>
    <row r="89" spans="1:11" x14ac:dyDescent="0.25">
      <c r="A89" s="7" t="s">
        <v>378</v>
      </c>
      <c r="B89" s="65">
        <v>169</v>
      </c>
      <c r="C89" s="34">
        <f>IF(B93=0, "-", B89/B93)</f>
        <v>0.12417340191036003</v>
      </c>
      <c r="D89" s="65">
        <v>50</v>
      </c>
      <c r="E89" s="9">
        <f>IF(D93=0, "-", D89/D93)</f>
        <v>4.8923679060665359E-2</v>
      </c>
      <c r="F89" s="81">
        <v>438</v>
      </c>
      <c r="G89" s="34">
        <f>IF(F93=0, "-", F89/F93)</f>
        <v>0.125</v>
      </c>
      <c r="H89" s="65">
        <v>309</v>
      </c>
      <c r="I89" s="9">
        <f>IF(H93=0, "-", H89/H93)</f>
        <v>0.10252156602521566</v>
      </c>
      <c r="J89" s="8">
        <f t="shared" si="6"/>
        <v>2.38</v>
      </c>
      <c r="K89" s="9">
        <f t="shared" si="7"/>
        <v>0.41747572815533979</v>
      </c>
    </row>
    <row r="90" spans="1:11" x14ac:dyDescent="0.25">
      <c r="A90" s="7" t="s">
        <v>379</v>
      </c>
      <c r="B90" s="65">
        <v>198</v>
      </c>
      <c r="C90" s="34">
        <f>IF(B93=0, "-", B90/B93)</f>
        <v>0.14548126377663484</v>
      </c>
      <c r="D90" s="65">
        <v>361</v>
      </c>
      <c r="E90" s="9">
        <f>IF(D93=0, "-", D90/D93)</f>
        <v>0.35322896281800392</v>
      </c>
      <c r="F90" s="81">
        <v>497</v>
      </c>
      <c r="G90" s="34">
        <f>IF(F93=0, "-", F90/F93)</f>
        <v>0.141837899543379</v>
      </c>
      <c r="H90" s="65">
        <v>805</v>
      </c>
      <c r="I90" s="9">
        <f>IF(H93=0, "-", H90/H93)</f>
        <v>0.26708692767086928</v>
      </c>
      <c r="J90" s="8">
        <f t="shared" si="6"/>
        <v>-0.45152354570637121</v>
      </c>
      <c r="K90" s="9">
        <f t="shared" si="7"/>
        <v>-0.38260869565217392</v>
      </c>
    </row>
    <row r="91" spans="1:11" x14ac:dyDescent="0.25">
      <c r="A91" s="7" t="s">
        <v>380</v>
      </c>
      <c r="B91" s="65">
        <v>51</v>
      </c>
      <c r="C91" s="34">
        <f>IF(B93=0, "-", B91/B93)</f>
        <v>3.7472446730345332E-2</v>
      </c>
      <c r="D91" s="65">
        <v>20</v>
      </c>
      <c r="E91" s="9">
        <f>IF(D93=0, "-", D91/D93)</f>
        <v>1.9569471624266144E-2</v>
      </c>
      <c r="F91" s="81">
        <v>113</v>
      </c>
      <c r="G91" s="34">
        <f>IF(F93=0, "-", F91/F93)</f>
        <v>3.2248858447488586E-2</v>
      </c>
      <c r="H91" s="65">
        <v>26</v>
      </c>
      <c r="I91" s="9">
        <f>IF(H93=0, "-", H91/H93)</f>
        <v>8.6264100862641011E-3</v>
      </c>
      <c r="J91" s="8">
        <f t="shared" si="6"/>
        <v>1.55</v>
      </c>
      <c r="K91" s="9">
        <f t="shared" si="7"/>
        <v>3.3461538461538463</v>
      </c>
    </row>
    <row r="92" spans="1:11" x14ac:dyDescent="0.25">
      <c r="A92" s="2"/>
      <c r="B92" s="68"/>
      <c r="C92" s="33"/>
      <c r="D92" s="68"/>
      <c r="E92" s="6"/>
      <c r="F92" s="82"/>
      <c r="G92" s="33"/>
      <c r="H92" s="68"/>
      <c r="I92" s="6"/>
      <c r="J92" s="5"/>
      <c r="K92" s="6"/>
    </row>
    <row r="93" spans="1:11" s="43" customFormat="1" x14ac:dyDescent="0.25">
      <c r="A93" s="162" t="s">
        <v>566</v>
      </c>
      <c r="B93" s="71">
        <f>SUM(B71:B92)</f>
        <v>1361</v>
      </c>
      <c r="C93" s="40">
        <f>B93/6543</f>
        <v>0.20800855876509247</v>
      </c>
      <c r="D93" s="71">
        <f>SUM(D71:D92)</f>
        <v>1022</v>
      </c>
      <c r="E93" s="41">
        <f>D93/6380</f>
        <v>0.16018808777429466</v>
      </c>
      <c r="F93" s="77">
        <f>SUM(F71:F92)</f>
        <v>3504</v>
      </c>
      <c r="G93" s="42">
        <f>F93/17878</f>
        <v>0.19599507774918895</v>
      </c>
      <c r="H93" s="71">
        <f>SUM(H71:H92)</f>
        <v>3014</v>
      </c>
      <c r="I93" s="41">
        <f>H93/17360</f>
        <v>0.17361751152073732</v>
      </c>
      <c r="J93" s="37">
        <f>IF(D93=0, "-", IF((B93-D93)/D93&lt;10, (B93-D93)/D93, "&gt;999%"))</f>
        <v>0.33170254403131116</v>
      </c>
      <c r="K93" s="38">
        <f>IF(H93=0, "-", IF((F93-H93)/H93&lt;10, (F93-H93)/H93, "&gt;999%"))</f>
        <v>0.16257465162574652</v>
      </c>
    </row>
    <row r="94" spans="1:11" x14ac:dyDescent="0.25">
      <c r="B94" s="83"/>
      <c r="D94" s="83"/>
      <c r="F94" s="83"/>
      <c r="H94" s="83"/>
    </row>
    <row r="95" spans="1:11" x14ac:dyDescent="0.25">
      <c r="A95" s="163" t="s">
        <v>151</v>
      </c>
      <c r="B95" s="61" t="s">
        <v>12</v>
      </c>
      <c r="C95" s="62" t="s">
        <v>13</v>
      </c>
      <c r="D95" s="61" t="s">
        <v>12</v>
      </c>
      <c r="E95" s="63" t="s">
        <v>13</v>
      </c>
      <c r="F95" s="62" t="s">
        <v>12</v>
      </c>
      <c r="G95" s="62" t="s">
        <v>13</v>
      </c>
      <c r="H95" s="61" t="s">
        <v>12</v>
      </c>
      <c r="I95" s="63" t="s">
        <v>13</v>
      </c>
      <c r="J95" s="61"/>
      <c r="K95" s="63"/>
    </row>
    <row r="96" spans="1:11" x14ac:dyDescent="0.25">
      <c r="A96" s="7" t="s">
        <v>381</v>
      </c>
      <c r="B96" s="65">
        <v>3</v>
      </c>
      <c r="C96" s="34">
        <f>IF(B116=0, "-", B96/B116)</f>
        <v>1.6216216216216217E-2</v>
      </c>
      <c r="D96" s="65">
        <v>2</v>
      </c>
      <c r="E96" s="9">
        <f>IF(D116=0, "-", D96/D116)</f>
        <v>1.5267175572519083E-2</v>
      </c>
      <c r="F96" s="81">
        <v>8</v>
      </c>
      <c r="G96" s="34">
        <f>IF(F116=0, "-", F96/F116)</f>
        <v>2.1390374331550801E-2</v>
      </c>
      <c r="H96" s="65">
        <v>9</v>
      </c>
      <c r="I96" s="9">
        <f>IF(H116=0, "-", H96/H116)</f>
        <v>2.556818181818182E-2</v>
      </c>
      <c r="J96" s="8">
        <f t="shared" ref="J96:J114" si="8">IF(D96=0, "-", IF((B96-D96)/D96&lt;10, (B96-D96)/D96, "&gt;999%"))</f>
        <v>0.5</v>
      </c>
      <c r="K96" s="9">
        <f t="shared" ref="K96:K114" si="9">IF(H96=0, "-", IF((F96-H96)/H96&lt;10, (F96-H96)/H96, "&gt;999%"))</f>
        <v>-0.1111111111111111</v>
      </c>
    </row>
    <row r="97" spans="1:11" x14ac:dyDescent="0.25">
      <c r="A97" s="7" t="s">
        <v>382</v>
      </c>
      <c r="B97" s="65">
        <v>24</v>
      </c>
      <c r="C97" s="34">
        <f>IF(B116=0, "-", B97/B116)</f>
        <v>0.12972972972972974</v>
      </c>
      <c r="D97" s="65">
        <v>1</v>
      </c>
      <c r="E97" s="9">
        <f>IF(D116=0, "-", D97/D116)</f>
        <v>7.6335877862595417E-3</v>
      </c>
      <c r="F97" s="81">
        <v>44</v>
      </c>
      <c r="G97" s="34">
        <f>IF(F116=0, "-", F97/F116)</f>
        <v>0.11764705882352941</v>
      </c>
      <c r="H97" s="65">
        <v>30</v>
      </c>
      <c r="I97" s="9">
        <f>IF(H116=0, "-", H97/H116)</f>
        <v>8.5227272727272721E-2</v>
      </c>
      <c r="J97" s="8" t="str">
        <f t="shared" si="8"/>
        <v>&gt;999%</v>
      </c>
      <c r="K97" s="9">
        <f t="shared" si="9"/>
        <v>0.46666666666666667</v>
      </c>
    </row>
    <row r="98" spans="1:11" x14ac:dyDescent="0.25">
      <c r="A98" s="7" t="s">
        <v>383</v>
      </c>
      <c r="B98" s="65">
        <v>14</v>
      </c>
      <c r="C98" s="34">
        <f>IF(B116=0, "-", B98/B116)</f>
        <v>7.567567567567568E-2</v>
      </c>
      <c r="D98" s="65">
        <v>13</v>
      </c>
      <c r="E98" s="9">
        <f>IF(D116=0, "-", D98/D116)</f>
        <v>9.9236641221374045E-2</v>
      </c>
      <c r="F98" s="81">
        <v>29</v>
      </c>
      <c r="G98" s="34">
        <f>IF(F116=0, "-", F98/F116)</f>
        <v>7.7540106951871662E-2</v>
      </c>
      <c r="H98" s="65">
        <v>53</v>
      </c>
      <c r="I98" s="9">
        <f>IF(H116=0, "-", H98/H116)</f>
        <v>0.15056818181818182</v>
      </c>
      <c r="J98" s="8">
        <f t="shared" si="8"/>
        <v>7.6923076923076927E-2</v>
      </c>
      <c r="K98" s="9">
        <f t="shared" si="9"/>
        <v>-0.45283018867924529</v>
      </c>
    </row>
    <row r="99" spans="1:11" x14ac:dyDescent="0.25">
      <c r="A99" s="7" t="s">
        <v>384</v>
      </c>
      <c r="B99" s="65">
        <v>4</v>
      </c>
      <c r="C99" s="34">
        <f>IF(B116=0, "-", B99/B116)</f>
        <v>2.1621621621621623E-2</v>
      </c>
      <c r="D99" s="65">
        <v>4</v>
      </c>
      <c r="E99" s="9">
        <f>IF(D116=0, "-", D99/D116)</f>
        <v>3.0534351145038167E-2</v>
      </c>
      <c r="F99" s="81">
        <v>6</v>
      </c>
      <c r="G99" s="34">
        <f>IF(F116=0, "-", F99/F116)</f>
        <v>1.6042780748663103E-2</v>
      </c>
      <c r="H99" s="65">
        <v>11</v>
      </c>
      <c r="I99" s="9">
        <f>IF(H116=0, "-", H99/H116)</f>
        <v>3.125E-2</v>
      </c>
      <c r="J99" s="8">
        <f t="shared" si="8"/>
        <v>0</v>
      </c>
      <c r="K99" s="9">
        <f t="shared" si="9"/>
        <v>-0.45454545454545453</v>
      </c>
    </row>
    <row r="100" spans="1:11" x14ac:dyDescent="0.25">
      <c r="A100" s="7" t="s">
        <v>385</v>
      </c>
      <c r="B100" s="65">
        <v>1</v>
      </c>
      <c r="C100" s="34">
        <f>IF(B116=0, "-", B100/B116)</f>
        <v>5.4054054054054057E-3</v>
      </c>
      <c r="D100" s="65">
        <v>0</v>
      </c>
      <c r="E100" s="9">
        <f>IF(D116=0, "-", D100/D116)</f>
        <v>0</v>
      </c>
      <c r="F100" s="81">
        <v>3</v>
      </c>
      <c r="G100" s="34">
        <f>IF(F116=0, "-", F100/F116)</f>
        <v>8.0213903743315516E-3</v>
      </c>
      <c r="H100" s="65">
        <v>0</v>
      </c>
      <c r="I100" s="9">
        <f>IF(H116=0, "-", H100/H116)</f>
        <v>0</v>
      </c>
      <c r="J100" s="8" t="str">
        <f t="shared" si="8"/>
        <v>-</v>
      </c>
      <c r="K100" s="9" t="str">
        <f t="shared" si="9"/>
        <v>-</v>
      </c>
    </row>
    <row r="101" spans="1:11" x14ac:dyDescent="0.25">
      <c r="A101" s="7" t="s">
        <v>386</v>
      </c>
      <c r="B101" s="65">
        <v>1</v>
      </c>
      <c r="C101" s="34">
        <f>IF(B116=0, "-", B101/B116)</f>
        <v>5.4054054054054057E-3</v>
      </c>
      <c r="D101" s="65">
        <v>0</v>
      </c>
      <c r="E101" s="9">
        <f>IF(D116=0, "-", D101/D116)</f>
        <v>0</v>
      </c>
      <c r="F101" s="81">
        <v>3</v>
      </c>
      <c r="G101" s="34">
        <f>IF(F116=0, "-", F101/F116)</f>
        <v>8.0213903743315516E-3</v>
      </c>
      <c r="H101" s="65">
        <v>3</v>
      </c>
      <c r="I101" s="9">
        <f>IF(H116=0, "-", H101/H116)</f>
        <v>8.5227272727272721E-3</v>
      </c>
      <c r="J101" s="8" t="str">
        <f t="shared" si="8"/>
        <v>-</v>
      </c>
      <c r="K101" s="9">
        <f t="shared" si="9"/>
        <v>0</v>
      </c>
    </row>
    <row r="102" spans="1:11" x14ac:dyDescent="0.25">
      <c r="A102" s="7" t="s">
        <v>387</v>
      </c>
      <c r="B102" s="65">
        <v>4</v>
      </c>
      <c r="C102" s="34">
        <f>IF(B116=0, "-", B102/B116)</f>
        <v>2.1621621621621623E-2</v>
      </c>
      <c r="D102" s="65">
        <v>1</v>
      </c>
      <c r="E102" s="9">
        <f>IF(D116=0, "-", D102/D116)</f>
        <v>7.6335877862595417E-3</v>
      </c>
      <c r="F102" s="81">
        <v>18</v>
      </c>
      <c r="G102" s="34">
        <f>IF(F116=0, "-", F102/F116)</f>
        <v>4.8128342245989303E-2</v>
      </c>
      <c r="H102" s="65">
        <v>3</v>
      </c>
      <c r="I102" s="9">
        <f>IF(H116=0, "-", H102/H116)</f>
        <v>8.5227272727272721E-3</v>
      </c>
      <c r="J102" s="8">
        <f t="shared" si="8"/>
        <v>3</v>
      </c>
      <c r="K102" s="9">
        <f t="shared" si="9"/>
        <v>5</v>
      </c>
    </row>
    <row r="103" spans="1:11" x14ac:dyDescent="0.25">
      <c r="A103" s="7" t="s">
        <v>388</v>
      </c>
      <c r="B103" s="65">
        <v>1</v>
      </c>
      <c r="C103" s="34">
        <f>IF(B116=0, "-", B103/B116)</f>
        <v>5.4054054054054057E-3</v>
      </c>
      <c r="D103" s="65">
        <v>4</v>
      </c>
      <c r="E103" s="9">
        <f>IF(D116=0, "-", D103/D116)</f>
        <v>3.0534351145038167E-2</v>
      </c>
      <c r="F103" s="81">
        <v>1</v>
      </c>
      <c r="G103" s="34">
        <f>IF(F116=0, "-", F103/F116)</f>
        <v>2.6737967914438501E-3</v>
      </c>
      <c r="H103" s="65">
        <v>8</v>
      </c>
      <c r="I103" s="9">
        <f>IF(H116=0, "-", H103/H116)</f>
        <v>2.2727272727272728E-2</v>
      </c>
      <c r="J103" s="8">
        <f t="shared" si="8"/>
        <v>-0.75</v>
      </c>
      <c r="K103" s="9">
        <f t="shared" si="9"/>
        <v>-0.875</v>
      </c>
    </row>
    <row r="104" spans="1:11" x14ac:dyDescent="0.25">
      <c r="A104" s="7" t="s">
        <v>389</v>
      </c>
      <c r="B104" s="65">
        <v>1</v>
      </c>
      <c r="C104" s="34">
        <f>IF(B116=0, "-", B104/B116)</f>
        <v>5.4054054054054057E-3</v>
      </c>
      <c r="D104" s="65">
        <v>7</v>
      </c>
      <c r="E104" s="9">
        <f>IF(D116=0, "-", D104/D116)</f>
        <v>5.3435114503816793E-2</v>
      </c>
      <c r="F104" s="81">
        <v>2</v>
      </c>
      <c r="G104" s="34">
        <f>IF(F116=0, "-", F104/F116)</f>
        <v>5.3475935828877002E-3</v>
      </c>
      <c r="H104" s="65">
        <v>9</v>
      </c>
      <c r="I104" s="9">
        <f>IF(H116=0, "-", H104/H116)</f>
        <v>2.556818181818182E-2</v>
      </c>
      <c r="J104" s="8">
        <f t="shared" si="8"/>
        <v>-0.8571428571428571</v>
      </c>
      <c r="K104" s="9">
        <f t="shared" si="9"/>
        <v>-0.77777777777777779</v>
      </c>
    </row>
    <row r="105" spans="1:11" x14ac:dyDescent="0.25">
      <c r="A105" s="7" t="s">
        <v>390</v>
      </c>
      <c r="B105" s="65">
        <v>22</v>
      </c>
      <c r="C105" s="34">
        <f>IF(B116=0, "-", B105/B116)</f>
        <v>0.11891891891891893</v>
      </c>
      <c r="D105" s="65">
        <v>24</v>
      </c>
      <c r="E105" s="9">
        <f>IF(D116=0, "-", D105/D116)</f>
        <v>0.18320610687022901</v>
      </c>
      <c r="F105" s="81">
        <v>35</v>
      </c>
      <c r="G105" s="34">
        <f>IF(F116=0, "-", F105/F116)</f>
        <v>9.3582887700534759E-2</v>
      </c>
      <c r="H105" s="65">
        <v>42</v>
      </c>
      <c r="I105" s="9">
        <f>IF(H116=0, "-", H105/H116)</f>
        <v>0.11931818181818182</v>
      </c>
      <c r="J105" s="8">
        <f t="shared" si="8"/>
        <v>-8.3333333333333329E-2</v>
      </c>
      <c r="K105" s="9">
        <f t="shared" si="9"/>
        <v>-0.16666666666666666</v>
      </c>
    </row>
    <row r="106" spans="1:11" x14ac:dyDescent="0.25">
      <c r="A106" s="7" t="s">
        <v>391</v>
      </c>
      <c r="B106" s="65">
        <v>1</v>
      </c>
      <c r="C106" s="34">
        <f>IF(B116=0, "-", B106/B116)</f>
        <v>5.4054054054054057E-3</v>
      </c>
      <c r="D106" s="65">
        <v>0</v>
      </c>
      <c r="E106" s="9">
        <f>IF(D116=0, "-", D106/D116)</f>
        <v>0</v>
      </c>
      <c r="F106" s="81">
        <v>1</v>
      </c>
      <c r="G106" s="34">
        <f>IF(F116=0, "-", F106/F116)</f>
        <v>2.6737967914438501E-3</v>
      </c>
      <c r="H106" s="65">
        <v>0</v>
      </c>
      <c r="I106" s="9">
        <f>IF(H116=0, "-", H106/H116)</f>
        <v>0</v>
      </c>
      <c r="J106" s="8" t="str">
        <f t="shared" si="8"/>
        <v>-</v>
      </c>
      <c r="K106" s="9" t="str">
        <f t="shared" si="9"/>
        <v>-</v>
      </c>
    </row>
    <row r="107" spans="1:11" x14ac:dyDescent="0.25">
      <c r="A107" s="7" t="s">
        <v>392</v>
      </c>
      <c r="B107" s="65">
        <v>2</v>
      </c>
      <c r="C107" s="34">
        <f>IF(B116=0, "-", B107/B116)</f>
        <v>1.0810810810810811E-2</v>
      </c>
      <c r="D107" s="65">
        <v>0</v>
      </c>
      <c r="E107" s="9">
        <f>IF(D116=0, "-", D107/D116)</f>
        <v>0</v>
      </c>
      <c r="F107" s="81">
        <v>2</v>
      </c>
      <c r="G107" s="34">
        <f>IF(F116=0, "-", F107/F116)</f>
        <v>5.3475935828877002E-3</v>
      </c>
      <c r="H107" s="65">
        <v>0</v>
      </c>
      <c r="I107" s="9">
        <f>IF(H116=0, "-", H107/H116)</f>
        <v>0</v>
      </c>
      <c r="J107" s="8" t="str">
        <f t="shared" si="8"/>
        <v>-</v>
      </c>
      <c r="K107" s="9" t="str">
        <f t="shared" si="9"/>
        <v>-</v>
      </c>
    </row>
    <row r="108" spans="1:11" x14ac:dyDescent="0.25">
      <c r="A108" s="7" t="s">
        <v>393</v>
      </c>
      <c r="B108" s="65">
        <v>1</v>
      </c>
      <c r="C108" s="34">
        <f>IF(B116=0, "-", B108/B116)</f>
        <v>5.4054054054054057E-3</v>
      </c>
      <c r="D108" s="65">
        <v>5</v>
      </c>
      <c r="E108" s="9">
        <f>IF(D116=0, "-", D108/D116)</f>
        <v>3.8167938931297711E-2</v>
      </c>
      <c r="F108" s="81">
        <v>3</v>
      </c>
      <c r="G108" s="34">
        <f>IF(F116=0, "-", F108/F116)</f>
        <v>8.0213903743315516E-3</v>
      </c>
      <c r="H108" s="65">
        <v>13</v>
      </c>
      <c r="I108" s="9">
        <f>IF(H116=0, "-", H108/H116)</f>
        <v>3.6931818181818184E-2</v>
      </c>
      <c r="J108" s="8">
        <f t="shared" si="8"/>
        <v>-0.8</v>
      </c>
      <c r="K108" s="9">
        <f t="shared" si="9"/>
        <v>-0.76923076923076927</v>
      </c>
    </row>
    <row r="109" spans="1:11" x14ac:dyDescent="0.25">
      <c r="A109" s="7" t="s">
        <v>394</v>
      </c>
      <c r="B109" s="65">
        <v>9</v>
      </c>
      <c r="C109" s="34">
        <f>IF(B116=0, "-", B109/B116)</f>
        <v>4.8648648648648651E-2</v>
      </c>
      <c r="D109" s="65">
        <v>3</v>
      </c>
      <c r="E109" s="9">
        <f>IF(D116=0, "-", D109/D116)</f>
        <v>2.2900763358778626E-2</v>
      </c>
      <c r="F109" s="81">
        <v>18</v>
      </c>
      <c r="G109" s="34">
        <f>IF(F116=0, "-", F109/F116)</f>
        <v>4.8128342245989303E-2</v>
      </c>
      <c r="H109" s="65">
        <v>23</v>
      </c>
      <c r="I109" s="9">
        <f>IF(H116=0, "-", H109/H116)</f>
        <v>6.5340909090909088E-2</v>
      </c>
      <c r="J109" s="8">
        <f t="shared" si="8"/>
        <v>2</v>
      </c>
      <c r="K109" s="9">
        <f t="shared" si="9"/>
        <v>-0.21739130434782608</v>
      </c>
    </row>
    <row r="110" spans="1:11" x14ac:dyDescent="0.25">
      <c r="A110" s="7" t="s">
        <v>395</v>
      </c>
      <c r="B110" s="65">
        <v>8</v>
      </c>
      <c r="C110" s="34">
        <f>IF(B116=0, "-", B110/B116)</f>
        <v>4.3243243243243246E-2</v>
      </c>
      <c r="D110" s="65">
        <v>7</v>
      </c>
      <c r="E110" s="9">
        <f>IF(D116=0, "-", D110/D116)</f>
        <v>5.3435114503816793E-2</v>
      </c>
      <c r="F110" s="81">
        <v>16</v>
      </c>
      <c r="G110" s="34">
        <f>IF(F116=0, "-", F110/F116)</f>
        <v>4.2780748663101602E-2</v>
      </c>
      <c r="H110" s="65">
        <v>20</v>
      </c>
      <c r="I110" s="9">
        <f>IF(H116=0, "-", H110/H116)</f>
        <v>5.6818181818181816E-2</v>
      </c>
      <c r="J110" s="8">
        <f t="shared" si="8"/>
        <v>0.14285714285714285</v>
      </c>
      <c r="K110" s="9">
        <f t="shared" si="9"/>
        <v>-0.2</v>
      </c>
    </row>
    <row r="111" spans="1:11" x14ac:dyDescent="0.25">
      <c r="A111" s="7" t="s">
        <v>396</v>
      </c>
      <c r="B111" s="65">
        <v>5</v>
      </c>
      <c r="C111" s="34">
        <f>IF(B116=0, "-", B111/B116)</f>
        <v>2.7027027027027029E-2</v>
      </c>
      <c r="D111" s="65">
        <v>24</v>
      </c>
      <c r="E111" s="9">
        <f>IF(D116=0, "-", D111/D116)</f>
        <v>0.18320610687022901</v>
      </c>
      <c r="F111" s="81">
        <v>13</v>
      </c>
      <c r="G111" s="34">
        <f>IF(F116=0, "-", F111/F116)</f>
        <v>3.4759358288770054E-2</v>
      </c>
      <c r="H111" s="65">
        <v>45</v>
      </c>
      <c r="I111" s="9">
        <f>IF(H116=0, "-", H111/H116)</f>
        <v>0.12784090909090909</v>
      </c>
      <c r="J111" s="8">
        <f t="shared" si="8"/>
        <v>-0.79166666666666663</v>
      </c>
      <c r="K111" s="9">
        <f t="shared" si="9"/>
        <v>-0.71111111111111114</v>
      </c>
    </row>
    <row r="112" spans="1:11" x14ac:dyDescent="0.25">
      <c r="A112" s="7" t="s">
        <v>397</v>
      </c>
      <c r="B112" s="65">
        <v>12</v>
      </c>
      <c r="C112" s="34">
        <f>IF(B116=0, "-", B112/B116)</f>
        <v>6.4864864864864868E-2</v>
      </c>
      <c r="D112" s="65">
        <v>26</v>
      </c>
      <c r="E112" s="9">
        <f>IF(D116=0, "-", D112/D116)</f>
        <v>0.19847328244274809</v>
      </c>
      <c r="F112" s="81">
        <v>36</v>
      </c>
      <c r="G112" s="34">
        <f>IF(F116=0, "-", F112/F116)</f>
        <v>9.6256684491978606E-2</v>
      </c>
      <c r="H112" s="65">
        <v>59</v>
      </c>
      <c r="I112" s="9">
        <f>IF(H116=0, "-", H112/H116)</f>
        <v>0.16761363636363635</v>
      </c>
      <c r="J112" s="8">
        <f t="shared" si="8"/>
        <v>-0.53846153846153844</v>
      </c>
      <c r="K112" s="9">
        <f t="shared" si="9"/>
        <v>-0.38983050847457629</v>
      </c>
    </row>
    <row r="113" spans="1:11" x14ac:dyDescent="0.25">
      <c r="A113" s="7" t="s">
        <v>398</v>
      </c>
      <c r="B113" s="65">
        <v>58</v>
      </c>
      <c r="C113" s="34">
        <f>IF(B116=0, "-", B113/B116)</f>
        <v>0.31351351351351353</v>
      </c>
      <c r="D113" s="65">
        <v>0</v>
      </c>
      <c r="E113" s="9">
        <f>IF(D116=0, "-", D113/D116)</f>
        <v>0</v>
      </c>
      <c r="F113" s="81">
        <v>109</v>
      </c>
      <c r="G113" s="34">
        <f>IF(F116=0, "-", F113/F116)</f>
        <v>0.29144385026737968</v>
      </c>
      <c r="H113" s="65">
        <v>0</v>
      </c>
      <c r="I113" s="9">
        <f>IF(H116=0, "-", H113/H116)</f>
        <v>0</v>
      </c>
      <c r="J113" s="8" t="str">
        <f t="shared" si="8"/>
        <v>-</v>
      </c>
      <c r="K113" s="9" t="str">
        <f t="shared" si="9"/>
        <v>-</v>
      </c>
    </row>
    <row r="114" spans="1:11" x14ac:dyDescent="0.25">
      <c r="A114" s="7" t="s">
        <v>399</v>
      </c>
      <c r="B114" s="65">
        <v>14</v>
      </c>
      <c r="C114" s="34">
        <f>IF(B116=0, "-", B114/B116)</f>
        <v>7.567567567567568E-2</v>
      </c>
      <c r="D114" s="65">
        <v>10</v>
      </c>
      <c r="E114" s="9">
        <f>IF(D116=0, "-", D114/D116)</f>
        <v>7.6335877862595422E-2</v>
      </c>
      <c r="F114" s="81">
        <v>27</v>
      </c>
      <c r="G114" s="34">
        <f>IF(F116=0, "-", F114/F116)</f>
        <v>7.2192513368983954E-2</v>
      </c>
      <c r="H114" s="65">
        <v>24</v>
      </c>
      <c r="I114" s="9">
        <f>IF(H116=0, "-", H114/H116)</f>
        <v>6.8181818181818177E-2</v>
      </c>
      <c r="J114" s="8">
        <f t="shared" si="8"/>
        <v>0.4</v>
      </c>
      <c r="K114" s="9">
        <f t="shared" si="9"/>
        <v>0.125</v>
      </c>
    </row>
    <row r="115" spans="1:11" x14ac:dyDescent="0.25">
      <c r="A115" s="2"/>
      <c r="B115" s="68"/>
      <c r="C115" s="33"/>
      <c r="D115" s="68"/>
      <c r="E115" s="6"/>
      <c r="F115" s="82"/>
      <c r="G115" s="33"/>
      <c r="H115" s="68"/>
      <c r="I115" s="6"/>
      <c r="J115" s="5"/>
      <c r="K115" s="6"/>
    </row>
    <row r="116" spans="1:11" s="43" customFormat="1" x14ac:dyDescent="0.25">
      <c r="A116" s="162" t="s">
        <v>565</v>
      </c>
      <c r="B116" s="71">
        <f>SUM(B96:B115)</f>
        <v>185</v>
      </c>
      <c r="C116" s="40">
        <f>B116/6543</f>
        <v>2.8274491823322635E-2</v>
      </c>
      <c r="D116" s="71">
        <f>SUM(D96:D115)</f>
        <v>131</v>
      </c>
      <c r="E116" s="41">
        <f>D116/6380</f>
        <v>2.0532915360501568E-2</v>
      </c>
      <c r="F116" s="77">
        <f>SUM(F96:F115)</f>
        <v>374</v>
      </c>
      <c r="G116" s="42">
        <f>F116/17878</f>
        <v>2.0919565946973934E-2</v>
      </c>
      <c r="H116" s="71">
        <f>SUM(H96:H115)</f>
        <v>352</v>
      </c>
      <c r="I116" s="41">
        <f>H116/17360</f>
        <v>2.0276497695852536E-2</v>
      </c>
      <c r="J116" s="37">
        <f>IF(D116=0, "-", IF((B116-D116)/D116&lt;10, (B116-D116)/D116, "&gt;999%"))</f>
        <v>0.41221374045801529</v>
      </c>
      <c r="K116" s="38">
        <f>IF(H116=0, "-", IF((F116-H116)/H116&lt;10, (F116-H116)/H116, "&gt;999%"))</f>
        <v>6.25E-2</v>
      </c>
    </row>
    <row r="117" spans="1:11" x14ac:dyDescent="0.25">
      <c r="B117" s="83"/>
      <c r="D117" s="83"/>
      <c r="F117" s="83"/>
      <c r="H117" s="83"/>
    </row>
    <row r="118" spans="1:11" s="43" customFormat="1" x14ac:dyDescent="0.25">
      <c r="A118" s="162" t="s">
        <v>564</v>
      </c>
      <c r="B118" s="71">
        <v>1546</v>
      </c>
      <c r="C118" s="40">
        <f>B118/6543</f>
        <v>0.23628305058841509</v>
      </c>
      <c r="D118" s="71">
        <v>1153</v>
      </c>
      <c r="E118" s="41">
        <f>D118/6380</f>
        <v>0.18072100313479625</v>
      </c>
      <c r="F118" s="77">
        <v>3878</v>
      </c>
      <c r="G118" s="42">
        <f>F118/17878</f>
        <v>0.2169146436961629</v>
      </c>
      <c r="H118" s="71">
        <v>3366</v>
      </c>
      <c r="I118" s="41">
        <f>H118/17360</f>
        <v>0.19389400921658986</v>
      </c>
      <c r="J118" s="37">
        <f>IF(D118=0, "-", IF((B118-D118)/D118&lt;10, (B118-D118)/D118, "&gt;999%"))</f>
        <v>0.34084995663486556</v>
      </c>
      <c r="K118" s="38">
        <f>IF(H118=0, "-", IF((F118-H118)/H118&lt;10, (F118-H118)/H118, "&gt;999%"))</f>
        <v>0.15210932857991682</v>
      </c>
    </row>
    <row r="119" spans="1:11" x14ac:dyDescent="0.25">
      <c r="B119" s="83"/>
      <c r="D119" s="83"/>
      <c r="F119" s="83"/>
      <c r="H119" s="83"/>
    </row>
    <row r="120" spans="1:11" ht="15.6" x14ac:dyDescent="0.3">
      <c r="A120" s="164" t="s">
        <v>119</v>
      </c>
      <c r="B120" s="196" t="s">
        <v>1</v>
      </c>
      <c r="C120" s="200"/>
      <c r="D120" s="200"/>
      <c r="E120" s="197"/>
      <c r="F120" s="196" t="s">
        <v>14</v>
      </c>
      <c r="G120" s="200"/>
      <c r="H120" s="200"/>
      <c r="I120" s="197"/>
      <c r="J120" s="196" t="s">
        <v>15</v>
      </c>
      <c r="K120" s="197"/>
    </row>
    <row r="121" spans="1:11" x14ac:dyDescent="0.25">
      <c r="A121" s="22"/>
      <c r="B121" s="196">
        <f>VALUE(RIGHT($B$2, 4))</f>
        <v>2023</v>
      </c>
      <c r="C121" s="197"/>
      <c r="D121" s="196">
        <f>B121-1</f>
        <v>2022</v>
      </c>
      <c r="E121" s="204"/>
      <c r="F121" s="196">
        <f>B121</f>
        <v>2023</v>
      </c>
      <c r="G121" s="204"/>
      <c r="H121" s="196">
        <f>D121</f>
        <v>2022</v>
      </c>
      <c r="I121" s="204"/>
      <c r="J121" s="140" t="s">
        <v>4</v>
      </c>
      <c r="K121" s="141" t="s">
        <v>2</v>
      </c>
    </row>
    <row r="122" spans="1:11" x14ac:dyDescent="0.25">
      <c r="A122" s="163" t="s">
        <v>152</v>
      </c>
      <c r="B122" s="61" t="s">
        <v>12</v>
      </c>
      <c r="C122" s="62" t="s">
        <v>13</v>
      </c>
      <c r="D122" s="61" t="s">
        <v>12</v>
      </c>
      <c r="E122" s="63" t="s">
        <v>13</v>
      </c>
      <c r="F122" s="62" t="s">
        <v>12</v>
      </c>
      <c r="G122" s="62" t="s">
        <v>13</v>
      </c>
      <c r="H122" s="61" t="s">
        <v>12</v>
      </c>
      <c r="I122" s="63" t="s">
        <v>13</v>
      </c>
      <c r="J122" s="61"/>
      <c r="K122" s="63"/>
    </row>
    <row r="123" spans="1:11" x14ac:dyDescent="0.25">
      <c r="A123" s="7" t="s">
        <v>400</v>
      </c>
      <c r="B123" s="65">
        <v>35</v>
      </c>
      <c r="C123" s="34">
        <f>IF(B144=0, "-", B123/B144)</f>
        <v>4.9088359046283309E-2</v>
      </c>
      <c r="D123" s="65">
        <v>13</v>
      </c>
      <c r="E123" s="9">
        <f>IF(D144=0, "-", D123/D144)</f>
        <v>1.6169154228855721E-2</v>
      </c>
      <c r="F123" s="81">
        <v>196</v>
      </c>
      <c r="G123" s="34">
        <f>IF(F144=0, "-", F123/F144)</f>
        <v>8.9867033470884913E-2</v>
      </c>
      <c r="H123" s="65">
        <v>97</v>
      </c>
      <c r="I123" s="9">
        <f>IF(H144=0, "-", H123/H144)</f>
        <v>4.9743589743589743E-2</v>
      </c>
      <c r="J123" s="8">
        <f t="shared" ref="J123:J142" si="10">IF(D123=0, "-", IF((B123-D123)/D123&lt;10, (B123-D123)/D123, "&gt;999%"))</f>
        <v>1.6923076923076923</v>
      </c>
      <c r="K123" s="9">
        <f t="shared" ref="K123:K142" si="11">IF(H123=0, "-", IF((F123-H123)/H123&lt;10, (F123-H123)/H123, "&gt;999%"))</f>
        <v>1.0206185567010309</v>
      </c>
    </row>
    <row r="124" spans="1:11" x14ac:dyDescent="0.25">
      <c r="A124" s="7" t="s">
        <v>401</v>
      </c>
      <c r="B124" s="65">
        <v>16</v>
      </c>
      <c r="C124" s="34">
        <f>IF(B144=0, "-", B124/B144)</f>
        <v>2.244039270687237E-2</v>
      </c>
      <c r="D124" s="65">
        <v>20</v>
      </c>
      <c r="E124" s="9">
        <f>IF(D144=0, "-", D124/D144)</f>
        <v>2.4875621890547265E-2</v>
      </c>
      <c r="F124" s="81">
        <v>42</v>
      </c>
      <c r="G124" s="34">
        <f>IF(F144=0, "-", F124/F144)</f>
        <v>1.9257221458046769E-2</v>
      </c>
      <c r="H124" s="65">
        <v>52</v>
      </c>
      <c r="I124" s="9">
        <f>IF(H144=0, "-", H124/H144)</f>
        <v>2.6666666666666668E-2</v>
      </c>
      <c r="J124" s="8">
        <f t="shared" si="10"/>
        <v>-0.2</v>
      </c>
      <c r="K124" s="9">
        <f t="shared" si="11"/>
        <v>-0.19230769230769232</v>
      </c>
    </row>
    <row r="125" spans="1:11" x14ac:dyDescent="0.25">
      <c r="A125" s="7" t="s">
        <v>402</v>
      </c>
      <c r="B125" s="65">
        <v>16</v>
      </c>
      <c r="C125" s="34">
        <f>IF(B144=0, "-", B125/B144)</f>
        <v>2.244039270687237E-2</v>
      </c>
      <c r="D125" s="65">
        <v>23</v>
      </c>
      <c r="E125" s="9">
        <f>IF(D144=0, "-", D125/D144)</f>
        <v>2.8606965174129355E-2</v>
      </c>
      <c r="F125" s="81">
        <v>98</v>
      </c>
      <c r="G125" s="34">
        <f>IF(F144=0, "-", F125/F144)</f>
        <v>4.4933516735442457E-2</v>
      </c>
      <c r="H125" s="65">
        <v>50</v>
      </c>
      <c r="I125" s="9">
        <f>IF(H144=0, "-", H125/H144)</f>
        <v>2.564102564102564E-2</v>
      </c>
      <c r="J125" s="8">
        <f t="shared" si="10"/>
        <v>-0.30434782608695654</v>
      </c>
      <c r="K125" s="9">
        <f t="shared" si="11"/>
        <v>0.96</v>
      </c>
    </row>
    <row r="126" spans="1:11" x14ac:dyDescent="0.25">
      <c r="A126" s="7" t="s">
        <v>403</v>
      </c>
      <c r="B126" s="65">
        <v>124</v>
      </c>
      <c r="C126" s="34">
        <f>IF(B144=0, "-", B126/B144)</f>
        <v>0.17391304347826086</v>
      </c>
      <c r="D126" s="65">
        <v>68</v>
      </c>
      <c r="E126" s="9">
        <f>IF(D144=0, "-", D126/D144)</f>
        <v>8.45771144278607E-2</v>
      </c>
      <c r="F126" s="81">
        <v>344</v>
      </c>
      <c r="G126" s="34">
        <f>IF(F144=0, "-", F126/F144)</f>
        <v>0.15772581384685924</v>
      </c>
      <c r="H126" s="65">
        <v>250</v>
      </c>
      <c r="I126" s="9">
        <f>IF(H144=0, "-", H126/H144)</f>
        <v>0.12820512820512819</v>
      </c>
      <c r="J126" s="8">
        <f t="shared" si="10"/>
        <v>0.82352941176470584</v>
      </c>
      <c r="K126" s="9">
        <f t="shared" si="11"/>
        <v>0.376</v>
      </c>
    </row>
    <row r="127" spans="1:11" x14ac:dyDescent="0.25">
      <c r="A127" s="7" t="s">
        <v>404</v>
      </c>
      <c r="B127" s="65">
        <v>3</v>
      </c>
      <c r="C127" s="34">
        <f>IF(B144=0, "-", B127/B144)</f>
        <v>4.2075736325385693E-3</v>
      </c>
      <c r="D127" s="65">
        <v>2</v>
      </c>
      <c r="E127" s="9">
        <f>IF(D144=0, "-", D127/D144)</f>
        <v>2.4875621890547263E-3</v>
      </c>
      <c r="F127" s="81">
        <v>10</v>
      </c>
      <c r="G127" s="34">
        <f>IF(F144=0, "-", F127/F144)</f>
        <v>4.585052728106373E-3</v>
      </c>
      <c r="H127" s="65">
        <v>7</v>
      </c>
      <c r="I127" s="9">
        <f>IF(H144=0, "-", H127/H144)</f>
        <v>3.5897435897435897E-3</v>
      </c>
      <c r="J127" s="8">
        <f t="shared" si="10"/>
        <v>0.5</v>
      </c>
      <c r="K127" s="9">
        <f t="shared" si="11"/>
        <v>0.42857142857142855</v>
      </c>
    </row>
    <row r="128" spans="1:11" x14ac:dyDescent="0.25">
      <c r="A128" s="7" t="s">
        <v>405</v>
      </c>
      <c r="B128" s="65">
        <v>72</v>
      </c>
      <c r="C128" s="34">
        <f>IF(B144=0, "-", B128/B144)</f>
        <v>0.10098176718092566</v>
      </c>
      <c r="D128" s="65">
        <v>27</v>
      </c>
      <c r="E128" s="9">
        <f>IF(D144=0, "-", D128/D144)</f>
        <v>3.3582089552238806E-2</v>
      </c>
      <c r="F128" s="81">
        <v>229</v>
      </c>
      <c r="G128" s="34">
        <f>IF(F144=0, "-", F128/F144)</f>
        <v>0.10499770747363595</v>
      </c>
      <c r="H128" s="65">
        <v>66</v>
      </c>
      <c r="I128" s="9">
        <f>IF(H144=0, "-", H128/H144)</f>
        <v>3.3846153846153845E-2</v>
      </c>
      <c r="J128" s="8">
        <f t="shared" si="10"/>
        <v>1.6666666666666667</v>
      </c>
      <c r="K128" s="9">
        <f t="shared" si="11"/>
        <v>2.4696969696969697</v>
      </c>
    </row>
    <row r="129" spans="1:11" x14ac:dyDescent="0.25">
      <c r="A129" s="7" t="s">
        <v>406</v>
      </c>
      <c r="B129" s="65">
        <v>13</v>
      </c>
      <c r="C129" s="34">
        <f>IF(B144=0, "-", B129/B144)</f>
        <v>1.82328190743338E-2</v>
      </c>
      <c r="D129" s="65">
        <v>3</v>
      </c>
      <c r="E129" s="9">
        <f>IF(D144=0, "-", D129/D144)</f>
        <v>3.7313432835820895E-3</v>
      </c>
      <c r="F129" s="81">
        <v>27</v>
      </c>
      <c r="G129" s="34">
        <f>IF(F144=0, "-", F129/F144)</f>
        <v>1.2379642365887207E-2</v>
      </c>
      <c r="H129" s="65">
        <v>14</v>
      </c>
      <c r="I129" s="9">
        <f>IF(H144=0, "-", H129/H144)</f>
        <v>7.1794871794871795E-3</v>
      </c>
      <c r="J129" s="8">
        <f t="shared" si="10"/>
        <v>3.3333333333333335</v>
      </c>
      <c r="K129" s="9">
        <f t="shared" si="11"/>
        <v>0.9285714285714286</v>
      </c>
    </row>
    <row r="130" spans="1:11" x14ac:dyDescent="0.25">
      <c r="A130" s="7" t="s">
        <v>407</v>
      </c>
      <c r="B130" s="65">
        <v>26</v>
      </c>
      <c r="C130" s="34">
        <f>IF(B144=0, "-", B130/B144)</f>
        <v>3.6465638148667601E-2</v>
      </c>
      <c r="D130" s="65">
        <v>37</v>
      </c>
      <c r="E130" s="9">
        <f>IF(D144=0, "-", D130/D144)</f>
        <v>4.6019900497512436E-2</v>
      </c>
      <c r="F130" s="81">
        <v>130</v>
      </c>
      <c r="G130" s="34">
        <f>IF(F144=0, "-", F130/F144)</f>
        <v>5.9605685465382849E-2</v>
      </c>
      <c r="H130" s="65">
        <v>104</v>
      </c>
      <c r="I130" s="9">
        <f>IF(H144=0, "-", H130/H144)</f>
        <v>5.3333333333333337E-2</v>
      </c>
      <c r="J130" s="8">
        <f t="shared" si="10"/>
        <v>-0.29729729729729731</v>
      </c>
      <c r="K130" s="9">
        <f t="shared" si="11"/>
        <v>0.25</v>
      </c>
    </row>
    <row r="131" spans="1:11" x14ac:dyDescent="0.25">
      <c r="A131" s="7" t="s">
        <v>408</v>
      </c>
      <c r="B131" s="65">
        <v>57</v>
      </c>
      <c r="C131" s="34">
        <f>IF(B144=0, "-", B131/B144)</f>
        <v>7.9943899018232817E-2</v>
      </c>
      <c r="D131" s="65">
        <v>67</v>
      </c>
      <c r="E131" s="9">
        <f>IF(D144=0, "-", D131/D144)</f>
        <v>8.3333333333333329E-2</v>
      </c>
      <c r="F131" s="81">
        <v>117</v>
      </c>
      <c r="G131" s="34">
        <f>IF(F144=0, "-", F131/F144)</f>
        <v>5.364511691884457E-2</v>
      </c>
      <c r="H131" s="65">
        <v>161</v>
      </c>
      <c r="I131" s="9">
        <f>IF(H144=0, "-", H131/H144)</f>
        <v>8.2564102564102571E-2</v>
      </c>
      <c r="J131" s="8">
        <f t="shared" si="10"/>
        <v>-0.14925373134328357</v>
      </c>
      <c r="K131" s="9">
        <f t="shared" si="11"/>
        <v>-0.27329192546583853</v>
      </c>
    </row>
    <row r="132" spans="1:11" x14ac:dyDescent="0.25">
      <c r="A132" s="7" t="s">
        <v>409</v>
      </c>
      <c r="B132" s="65">
        <v>0</v>
      </c>
      <c r="C132" s="34">
        <f>IF(B144=0, "-", B132/B144)</f>
        <v>0</v>
      </c>
      <c r="D132" s="65">
        <v>1</v>
      </c>
      <c r="E132" s="9">
        <f>IF(D144=0, "-", D132/D144)</f>
        <v>1.2437810945273632E-3</v>
      </c>
      <c r="F132" s="81">
        <v>0</v>
      </c>
      <c r="G132" s="34">
        <f>IF(F144=0, "-", F132/F144)</f>
        <v>0</v>
      </c>
      <c r="H132" s="65">
        <v>1</v>
      </c>
      <c r="I132" s="9">
        <f>IF(H144=0, "-", H132/H144)</f>
        <v>5.1282051282051282E-4</v>
      </c>
      <c r="J132" s="8">
        <f t="shared" si="10"/>
        <v>-1</v>
      </c>
      <c r="K132" s="9">
        <f t="shared" si="11"/>
        <v>-1</v>
      </c>
    </row>
    <row r="133" spans="1:11" x14ac:dyDescent="0.25">
      <c r="A133" s="7" t="s">
        <v>410</v>
      </c>
      <c r="B133" s="65">
        <v>61</v>
      </c>
      <c r="C133" s="34">
        <f>IF(B144=0, "-", B133/B144)</f>
        <v>8.5553997194950909E-2</v>
      </c>
      <c r="D133" s="65">
        <v>171</v>
      </c>
      <c r="E133" s="9">
        <f>IF(D144=0, "-", D133/D144)</f>
        <v>0.21268656716417911</v>
      </c>
      <c r="F133" s="81">
        <v>154</v>
      </c>
      <c r="G133" s="34">
        <f>IF(F144=0, "-", F133/F144)</f>
        <v>7.0609812012838141E-2</v>
      </c>
      <c r="H133" s="65">
        <v>239</v>
      </c>
      <c r="I133" s="9">
        <f>IF(H144=0, "-", H133/H144)</f>
        <v>0.12256410256410256</v>
      </c>
      <c r="J133" s="8">
        <f t="shared" si="10"/>
        <v>-0.64327485380116955</v>
      </c>
      <c r="K133" s="9">
        <f t="shared" si="11"/>
        <v>-0.35564853556485354</v>
      </c>
    </row>
    <row r="134" spans="1:11" x14ac:dyDescent="0.25">
      <c r="A134" s="7" t="s">
        <v>411</v>
      </c>
      <c r="B134" s="65">
        <v>13</v>
      </c>
      <c r="C134" s="34">
        <f>IF(B144=0, "-", B134/B144)</f>
        <v>1.82328190743338E-2</v>
      </c>
      <c r="D134" s="65">
        <v>0</v>
      </c>
      <c r="E134" s="9">
        <f>IF(D144=0, "-", D134/D144)</f>
        <v>0</v>
      </c>
      <c r="F134" s="81">
        <v>19</v>
      </c>
      <c r="G134" s="34">
        <f>IF(F144=0, "-", F134/F144)</f>
        <v>8.7116001834021094E-3</v>
      </c>
      <c r="H134" s="65">
        <v>0</v>
      </c>
      <c r="I134" s="9">
        <f>IF(H144=0, "-", H134/H144)</f>
        <v>0</v>
      </c>
      <c r="J134" s="8" t="str">
        <f t="shared" si="10"/>
        <v>-</v>
      </c>
      <c r="K134" s="9" t="str">
        <f t="shared" si="11"/>
        <v>-</v>
      </c>
    </row>
    <row r="135" spans="1:11" x14ac:dyDescent="0.25">
      <c r="A135" s="7" t="s">
        <v>412</v>
      </c>
      <c r="B135" s="65">
        <v>5</v>
      </c>
      <c r="C135" s="34">
        <f>IF(B144=0, "-", B135/B144)</f>
        <v>7.0126227208976155E-3</v>
      </c>
      <c r="D135" s="65">
        <v>9</v>
      </c>
      <c r="E135" s="9">
        <f>IF(D144=0, "-", D135/D144)</f>
        <v>1.1194029850746268E-2</v>
      </c>
      <c r="F135" s="81">
        <v>19</v>
      </c>
      <c r="G135" s="34">
        <f>IF(F144=0, "-", F135/F144)</f>
        <v>8.7116001834021094E-3</v>
      </c>
      <c r="H135" s="65">
        <v>12</v>
      </c>
      <c r="I135" s="9">
        <f>IF(H144=0, "-", H135/H144)</f>
        <v>6.1538461538461538E-3</v>
      </c>
      <c r="J135" s="8">
        <f t="shared" si="10"/>
        <v>-0.44444444444444442</v>
      </c>
      <c r="K135" s="9">
        <f t="shared" si="11"/>
        <v>0.58333333333333337</v>
      </c>
    </row>
    <row r="136" spans="1:11" x14ac:dyDescent="0.25">
      <c r="A136" s="7" t="s">
        <v>413</v>
      </c>
      <c r="B136" s="65">
        <v>10</v>
      </c>
      <c r="C136" s="34">
        <f>IF(B144=0, "-", B136/B144)</f>
        <v>1.4025245441795231E-2</v>
      </c>
      <c r="D136" s="65">
        <v>3</v>
      </c>
      <c r="E136" s="9">
        <f>IF(D144=0, "-", D136/D144)</f>
        <v>3.7313432835820895E-3</v>
      </c>
      <c r="F136" s="81">
        <v>23</v>
      </c>
      <c r="G136" s="34">
        <f>IF(F144=0, "-", F136/F144)</f>
        <v>1.0545621274644659E-2</v>
      </c>
      <c r="H136" s="65">
        <v>9</v>
      </c>
      <c r="I136" s="9">
        <f>IF(H144=0, "-", H136/H144)</f>
        <v>4.6153846153846158E-3</v>
      </c>
      <c r="J136" s="8">
        <f t="shared" si="10"/>
        <v>2.3333333333333335</v>
      </c>
      <c r="K136" s="9">
        <f t="shared" si="11"/>
        <v>1.5555555555555556</v>
      </c>
    </row>
    <row r="137" spans="1:11" x14ac:dyDescent="0.25">
      <c r="A137" s="7" t="s">
        <v>414</v>
      </c>
      <c r="B137" s="65">
        <v>62</v>
      </c>
      <c r="C137" s="34">
        <f>IF(B144=0, "-", B137/B144)</f>
        <v>8.6956521739130432E-2</v>
      </c>
      <c r="D137" s="65">
        <v>77</v>
      </c>
      <c r="E137" s="9">
        <f>IF(D144=0, "-", D137/D144)</f>
        <v>9.5771144278606959E-2</v>
      </c>
      <c r="F137" s="81">
        <v>216</v>
      </c>
      <c r="G137" s="34">
        <f>IF(F144=0, "-", F137/F144)</f>
        <v>9.9037138927097659E-2</v>
      </c>
      <c r="H137" s="65">
        <v>125</v>
      </c>
      <c r="I137" s="9">
        <f>IF(H144=0, "-", H137/H144)</f>
        <v>6.4102564102564097E-2</v>
      </c>
      <c r="J137" s="8">
        <f t="shared" si="10"/>
        <v>-0.19480519480519481</v>
      </c>
      <c r="K137" s="9">
        <f t="shared" si="11"/>
        <v>0.72799999999999998</v>
      </c>
    </row>
    <row r="138" spans="1:11" x14ac:dyDescent="0.25">
      <c r="A138" s="7" t="s">
        <v>415</v>
      </c>
      <c r="B138" s="65">
        <v>17</v>
      </c>
      <c r="C138" s="34">
        <f>IF(B144=0, "-", B138/B144)</f>
        <v>2.3842917251051893E-2</v>
      </c>
      <c r="D138" s="65">
        <v>48</v>
      </c>
      <c r="E138" s="9">
        <f>IF(D144=0, "-", D138/D144)</f>
        <v>5.9701492537313432E-2</v>
      </c>
      <c r="F138" s="81">
        <v>56</v>
      </c>
      <c r="G138" s="34">
        <f>IF(F144=0, "-", F138/F144)</f>
        <v>2.5676295277395692E-2</v>
      </c>
      <c r="H138" s="65">
        <v>122</v>
      </c>
      <c r="I138" s="9">
        <f>IF(H144=0, "-", H138/H144)</f>
        <v>6.2564102564102567E-2</v>
      </c>
      <c r="J138" s="8">
        <f t="shared" si="10"/>
        <v>-0.64583333333333337</v>
      </c>
      <c r="K138" s="9">
        <f t="shared" si="11"/>
        <v>-0.54098360655737709</v>
      </c>
    </row>
    <row r="139" spans="1:11" x14ac:dyDescent="0.25">
      <c r="A139" s="7" t="s">
        <v>416</v>
      </c>
      <c r="B139" s="65">
        <v>32</v>
      </c>
      <c r="C139" s="34">
        <f>IF(B144=0, "-", B139/B144)</f>
        <v>4.4880785413744739E-2</v>
      </c>
      <c r="D139" s="65">
        <v>54</v>
      </c>
      <c r="E139" s="9">
        <f>IF(D144=0, "-", D139/D144)</f>
        <v>6.7164179104477612E-2</v>
      </c>
      <c r="F139" s="81">
        <v>183</v>
      </c>
      <c r="G139" s="34">
        <f>IF(F144=0, "-", F139/F144)</f>
        <v>8.3906464924346627E-2</v>
      </c>
      <c r="H139" s="65">
        <v>102</v>
      </c>
      <c r="I139" s="9">
        <f>IF(H144=0, "-", H139/H144)</f>
        <v>5.2307692307692305E-2</v>
      </c>
      <c r="J139" s="8">
        <f t="shared" si="10"/>
        <v>-0.40740740740740738</v>
      </c>
      <c r="K139" s="9">
        <f t="shared" si="11"/>
        <v>0.79411764705882348</v>
      </c>
    </row>
    <row r="140" spans="1:11" x14ac:dyDescent="0.25">
      <c r="A140" s="7" t="s">
        <v>417</v>
      </c>
      <c r="B140" s="65">
        <v>89</v>
      </c>
      <c r="C140" s="34">
        <f>IF(B144=0, "-", B140/B144)</f>
        <v>0.12482468443197756</v>
      </c>
      <c r="D140" s="65">
        <v>179</v>
      </c>
      <c r="E140" s="9">
        <f>IF(D144=0, "-", D140/D144)</f>
        <v>0.22263681592039802</v>
      </c>
      <c r="F140" s="81">
        <v>200</v>
      </c>
      <c r="G140" s="34">
        <f>IF(F144=0, "-", F140/F144)</f>
        <v>9.170105456212746E-2</v>
      </c>
      <c r="H140" s="65">
        <v>534</v>
      </c>
      <c r="I140" s="9">
        <f>IF(H144=0, "-", H140/H144)</f>
        <v>0.27384615384615385</v>
      </c>
      <c r="J140" s="8">
        <f t="shared" si="10"/>
        <v>-0.5027932960893855</v>
      </c>
      <c r="K140" s="9">
        <f t="shared" si="11"/>
        <v>-0.62546816479400746</v>
      </c>
    </row>
    <row r="141" spans="1:11" x14ac:dyDescent="0.25">
      <c r="A141" s="7" t="s">
        <v>418</v>
      </c>
      <c r="B141" s="65">
        <v>8</v>
      </c>
      <c r="C141" s="34">
        <f>IF(B144=0, "-", B141/B144)</f>
        <v>1.1220196353436185E-2</v>
      </c>
      <c r="D141" s="65">
        <v>1</v>
      </c>
      <c r="E141" s="9">
        <f>IF(D144=0, "-", D141/D144)</f>
        <v>1.2437810945273632E-3</v>
      </c>
      <c r="F141" s="81">
        <v>10</v>
      </c>
      <c r="G141" s="34">
        <f>IF(F144=0, "-", F141/F144)</f>
        <v>4.585052728106373E-3</v>
      </c>
      <c r="H141" s="65">
        <v>3</v>
      </c>
      <c r="I141" s="9">
        <f>IF(H144=0, "-", H141/H144)</f>
        <v>1.5384615384615385E-3</v>
      </c>
      <c r="J141" s="8">
        <f t="shared" si="10"/>
        <v>7</v>
      </c>
      <c r="K141" s="9">
        <f t="shared" si="11"/>
        <v>2.3333333333333335</v>
      </c>
    </row>
    <row r="142" spans="1:11" x14ac:dyDescent="0.25">
      <c r="A142" s="7" t="s">
        <v>419</v>
      </c>
      <c r="B142" s="65">
        <v>54</v>
      </c>
      <c r="C142" s="34">
        <f>IF(B144=0, "-", B142/B144)</f>
        <v>7.5736325385694248E-2</v>
      </c>
      <c r="D142" s="65">
        <v>1</v>
      </c>
      <c r="E142" s="9">
        <f>IF(D144=0, "-", D142/D144)</f>
        <v>1.2437810945273632E-3</v>
      </c>
      <c r="F142" s="81">
        <v>108</v>
      </c>
      <c r="G142" s="34">
        <f>IF(F144=0, "-", F142/F144)</f>
        <v>4.951856946354883E-2</v>
      </c>
      <c r="H142" s="65">
        <v>2</v>
      </c>
      <c r="I142" s="9">
        <f>IF(H144=0, "-", H142/H144)</f>
        <v>1.0256410256410256E-3</v>
      </c>
      <c r="J142" s="8" t="str">
        <f t="shared" si="10"/>
        <v>&gt;999%</v>
      </c>
      <c r="K142" s="9" t="str">
        <f t="shared" si="11"/>
        <v>&gt;999%</v>
      </c>
    </row>
    <row r="143" spans="1:11" x14ac:dyDescent="0.25">
      <c r="A143" s="2"/>
      <c r="B143" s="68"/>
      <c r="C143" s="33"/>
      <c r="D143" s="68"/>
      <c r="E143" s="6"/>
      <c r="F143" s="82"/>
      <c r="G143" s="33"/>
      <c r="H143" s="68"/>
      <c r="I143" s="6"/>
      <c r="J143" s="5"/>
      <c r="K143" s="6"/>
    </row>
    <row r="144" spans="1:11" s="43" customFormat="1" x14ac:dyDescent="0.25">
      <c r="A144" s="162" t="s">
        <v>563</v>
      </c>
      <c r="B144" s="71">
        <f>SUM(B123:B143)</f>
        <v>713</v>
      </c>
      <c r="C144" s="40">
        <f>B144/6543</f>
        <v>0.1089714198379948</v>
      </c>
      <c r="D144" s="71">
        <f>SUM(D123:D143)</f>
        <v>804</v>
      </c>
      <c r="E144" s="41">
        <f>D144/6380</f>
        <v>0.12601880877742946</v>
      </c>
      <c r="F144" s="77">
        <f>SUM(F123:F143)</f>
        <v>2181</v>
      </c>
      <c r="G144" s="42">
        <f>F144/17878</f>
        <v>0.12199351157847634</v>
      </c>
      <c r="H144" s="71">
        <f>SUM(H123:H143)</f>
        <v>1950</v>
      </c>
      <c r="I144" s="41">
        <f>H144/17360</f>
        <v>0.11232718894009217</v>
      </c>
      <c r="J144" s="37">
        <f>IF(D144=0, "-", IF((B144-D144)/D144&lt;10, (B144-D144)/D144, "&gt;999%"))</f>
        <v>-0.11318407960199005</v>
      </c>
      <c r="K144" s="38">
        <f>IF(H144=0, "-", IF((F144-H144)/H144&lt;10, (F144-H144)/H144, "&gt;999%"))</f>
        <v>0.11846153846153847</v>
      </c>
    </row>
    <row r="145" spans="1:11" x14ac:dyDescent="0.25">
      <c r="B145" s="83"/>
      <c r="D145" s="83"/>
      <c r="F145" s="83"/>
      <c r="H145" s="83"/>
    </row>
    <row r="146" spans="1:11" x14ac:dyDescent="0.25">
      <c r="A146" s="163" t="s">
        <v>153</v>
      </c>
      <c r="B146" s="61" t="s">
        <v>12</v>
      </c>
      <c r="C146" s="62" t="s">
        <v>13</v>
      </c>
      <c r="D146" s="61" t="s">
        <v>12</v>
      </c>
      <c r="E146" s="63" t="s">
        <v>13</v>
      </c>
      <c r="F146" s="62" t="s">
        <v>12</v>
      </c>
      <c r="G146" s="62" t="s">
        <v>13</v>
      </c>
      <c r="H146" s="61" t="s">
        <v>12</v>
      </c>
      <c r="I146" s="63" t="s">
        <v>13</v>
      </c>
      <c r="J146" s="61"/>
      <c r="K146" s="63"/>
    </row>
    <row r="147" spans="1:11" x14ac:dyDescent="0.25">
      <c r="A147" s="7" t="s">
        <v>420</v>
      </c>
      <c r="B147" s="65">
        <v>2</v>
      </c>
      <c r="C147" s="34">
        <f>IF(B170=0, "-", B147/B170)</f>
        <v>2.2727272727272728E-2</v>
      </c>
      <c r="D147" s="65">
        <v>1</v>
      </c>
      <c r="E147" s="9">
        <f>IF(D170=0, "-", D147/D170)</f>
        <v>1.0101010101010102E-2</v>
      </c>
      <c r="F147" s="81">
        <v>4</v>
      </c>
      <c r="G147" s="34">
        <f>IF(F170=0, "-", F147/F170)</f>
        <v>1.8181818181818181E-2</v>
      </c>
      <c r="H147" s="65">
        <v>1</v>
      </c>
      <c r="I147" s="9">
        <f>IF(H170=0, "-", H147/H170)</f>
        <v>4.7846889952153108E-3</v>
      </c>
      <c r="J147" s="8">
        <f t="shared" ref="J147:J168" si="12">IF(D147=0, "-", IF((B147-D147)/D147&lt;10, (B147-D147)/D147, "&gt;999%"))</f>
        <v>1</v>
      </c>
      <c r="K147" s="9">
        <f t="shared" ref="K147:K168" si="13">IF(H147=0, "-", IF((F147-H147)/H147&lt;10, (F147-H147)/H147, "&gt;999%"))</f>
        <v>3</v>
      </c>
    </row>
    <row r="148" spans="1:11" x14ac:dyDescent="0.25">
      <c r="A148" s="7" t="s">
        <v>421</v>
      </c>
      <c r="B148" s="65">
        <v>1</v>
      </c>
      <c r="C148" s="34">
        <f>IF(B170=0, "-", B148/B170)</f>
        <v>1.1363636363636364E-2</v>
      </c>
      <c r="D148" s="65">
        <v>4</v>
      </c>
      <c r="E148" s="9">
        <f>IF(D170=0, "-", D148/D170)</f>
        <v>4.0404040404040407E-2</v>
      </c>
      <c r="F148" s="81">
        <v>13</v>
      </c>
      <c r="G148" s="34">
        <f>IF(F170=0, "-", F148/F170)</f>
        <v>5.909090909090909E-2</v>
      </c>
      <c r="H148" s="65">
        <v>6</v>
      </c>
      <c r="I148" s="9">
        <f>IF(H170=0, "-", H148/H170)</f>
        <v>2.8708133971291867E-2</v>
      </c>
      <c r="J148" s="8">
        <f t="shared" si="12"/>
        <v>-0.75</v>
      </c>
      <c r="K148" s="9">
        <f t="shared" si="13"/>
        <v>1.1666666666666667</v>
      </c>
    </row>
    <row r="149" spans="1:11" x14ac:dyDescent="0.25">
      <c r="A149" s="7" t="s">
        <v>422</v>
      </c>
      <c r="B149" s="65">
        <v>1</v>
      </c>
      <c r="C149" s="34">
        <f>IF(B170=0, "-", B149/B170)</f>
        <v>1.1363636363636364E-2</v>
      </c>
      <c r="D149" s="65">
        <v>2</v>
      </c>
      <c r="E149" s="9">
        <f>IF(D170=0, "-", D149/D170)</f>
        <v>2.0202020202020204E-2</v>
      </c>
      <c r="F149" s="81">
        <v>1</v>
      </c>
      <c r="G149" s="34">
        <f>IF(F170=0, "-", F149/F170)</f>
        <v>4.5454545454545452E-3</v>
      </c>
      <c r="H149" s="65">
        <v>2</v>
      </c>
      <c r="I149" s="9">
        <f>IF(H170=0, "-", H149/H170)</f>
        <v>9.5693779904306216E-3</v>
      </c>
      <c r="J149" s="8">
        <f t="shared" si="12"/>
        <v>-0.5</v>
      </c>
      <c r="K149" s="9">
        <f t="shared" si="13"/>
        <v>-0.5</v>
      </c>
    </row>
    <row r="150" spans="1:11" x14ac:dyDescent="0.25">
      <c r="A150" s="7" t="s">
        <v>423</v>
      </c>
      <c r="B150" s="65">
        <v>4</v>
      </c>
      <c r="C150" s="34">
        <f>IF(B170=0, "-", B150/B170)</f>
        <v>4.5454545454545456E-2</v>
      </c>
      <c r="D150" s="65">
        <v>0</v>
      </c>
      <c r="E150" s="9">
        <f>IF(D170=0, "-", D150/D170)</f>
        <v>0</v>
      </c>
      <c r="F150" s="81">
        <v>8</v>
      </c>
      <c r="G150" s="34">
        <f>IF(F170=0, "-", F150/F170)</f>
        <v>3.6363636363636362E-2</v>
      </c>
      <c r="H150" s="65">
        <v>4</v>
      </c>
      <c r="I150" s="9">
        <f>IF(H170=0, "-", H150/H170)</f>
        <v>1.9138755980861243E-2</v>
      </c>
      <c r="J150" s="8" t="str">
        <f t="shared" si="12"/>
        <v>-</v>
      </c>
      <c r="K150" s="9">
        <f t="shared" si="13"/>
        <v>1</v>
      </c>
    </row>
    <row r="151" spans="1:11" x14ac:dyDescent="0.25">
      <c r="A151" s="7" t="s">
        <v>424</v>
      </c>
      <c r="B151" s="65">
        <v>16</v>
      </c>
      <c r="C151" s="34">
        <f>IF(B170=0, "-", B151/B170)</f>
        <v>0.18181818181818182</v>
      </c>
      <c r="D151" s="65">
        <v>14</v>
      </c>
      <c r="E151" s="9">
        <f>IF(D170=0, "-", D151/D170)</f>
        <v>0.14141414141414141</v>
      </c>
      <c r="F151" s="81">
        <v>26</v>
      </c>
      <c r="G151" s="34">
        <f>IF(F170=0, "-", F151/F170)</f>
        <v>0.11818181818181818</v>
      </c>
      <c r="H151" s="65">
        <v>33</v>
      </c>
      <c r="I151" s="9">
        <f>IF(H170=0, "-", H151/H170)</f>
        <v>0.15789473684210525</v>
      </c>
      <c r="J151" s="8">
        <f t="shared" si="12"/>
        <v>0.14285714285714285</v>
      </c>
      <c r="K151" s="9">
        <f t="shared" si="13"/>
        <v>-0.21212121212121213</v>
      </c>
    </row>
    <row r="152" spans="1:11" x14ac:dyDescent="0.25">
      <c r="A152" s="7" t="s">
        <v>425</v>
      </c>
      <c r="B152" s="65">
        <v>1</v>
      </c>
      <c r="C152" s="34">
        <f>IF(B170=0, "-", B152/B170)</f>
        <v>1.1363636363636364E-2</v>
      </c>
      <c r="D152" s="65">
        <v>3</v>
      </c>
      <c r="E152" s="9">
        <f>IF(D170=0, "-", D152/D170)</f>
        <v>3.0303030303030304E-2</v>
      </c>
      <c r="F152" s="81">
        <v>1</v>
      </c>
      <c r="G152" s="34">
        <f>IF(F170=0, "-", F152/F170)</f>
        <v>4.5454545454545452E-3</v>
      </c>
      <c r="H152" s="65">
        <v>4</v>
      </c>
      <c r="I152" s="9">
        <f>IF(H170=0, "-", H152/H170)</f>
        <v>1.9138755980861243E-2</v>
      </c>
      <c r="J152" s="8">
        <f t="shared" si="12"/>
        <v>-0.66666666666666663</v>
      </c>
      <c r="K152" s="9">
        <f t="shared" si="13"/>
        <v>-0.75</v>
      </c>
    </row>
    <row r="153" spans="1:11" x14ac:dyDescent="0.25">
      <c r="A153" s="7" t="s">
        <v>426</v>
      </c>
      <c r="B153" s="65">
        <v>0</v>
      </c>
      <c r="C153" s="34">
        <f>IF(B170=0, "-", B153/B170)</f>
        <v>0</v>
      </c>
      <c r="D153" s="65">
        <v>0</v>
      </c>
      <c r="E153" s="9">
        <f>IF(D170=0, "-", D153/D170)</f>
        <v>0</v>
      </c>
      <c r="F153" s="81">
        <v>0</v>
      </c>
      <c r="G153" s="34">
        <f>IF(F170=0, "-", F153/F170)</f>
        <v>0</v>
      </c>
      <c r="H153" s="65">
        <v>2</v>
      </c>
      <c r="I153" s="9">
        <f>IF(H170=0, "-", H153/H170)</f>
        <v>9.5693779904306216E-3</v>
      </c>
      <c r="J153" s="8" t="str">
        <f t="shared" si="12"/>
        <v>-</v>
      </c>
      <c r="K153" s="9">
        <f t="shared" si="13"/>
        <v>-1</v>
      </c>
    </row>
    <row r="154" spans="1:11" x14ac:dyDescent="0.25">
      <c r="A154" s="7" t="s">
        <v>427</v>
      </c>
      <c r="B154" s="65">
        <v>1</v>
      </c>
      <c r="C154" s="34">
        <f>IF(B170=0, "-", B154/B170)</f>
        <v>1.1363636363636364E-2</v>
      </c>
      <c r="D154" s="65">
        <v>1</v>
      </c>
      <c r="E154" s="9">
        <f>IF(D170=0, "-", D154/D170)</f>
        <v>1.0101010101010102E-2</v>
      </c>
      <c r="F154" s="81">
        <v>2</v>
      </c>
      <c r="G154" s="34">
        <f>IF(F170=0, "-", F154/F170)</f>
        <v>9.0909090909090905E-3</v>
      </c>
      <c r="H154" s="65">
        <v>4</v>
      </c>
      <c r="I154" s="9">
        <f>IF(H170=0, "-", H154/H170)</f>
        <v>1.9138755980861243E-2</v>
      </c>
      <c r="J154" s="8">
        <f t="shared" si="12"/>
        <v>0</v>
      </c>
      <c r="K154" s="9">
        <f t="shared" si="13"/>
        <v>-0.5</v>
      </c>
    </row>
    <row r="155" spans="1:11" x14ac:dyDescent="0.25">
      <c r="A155" s="7" t="s">
        <v>428</v>
      </c>
      <c r="B155" s="65">
        <v>2</v>
      </c>
      <c r="C155" s="34">
        <f>IF(B170=0, "-", B155/B170)</f>
        <v>2.2727272727272728E-2</v>
      </c>
      <c r="D155" s="65">
        <v>1</v>
      </c>
      <c r="E155" s="9">
        <f>IF(D170=0, "-", D155/D170)</f>
        <v>1.0101010101010102E-2</v>
      </c>
      <c r="F155" s="81">
        <v>2</v>
      </c>
      <c r="G155" s="34">
        <f>IF(F170=0, "-", F155/F170)</f>
        <v>9.0909090909090905E-3</v>
      </c>
      <c r="H155" s="65">
        <v>1</v>
      </c>
      <c r="I155" s="9">
        <f>IF(H170=0, "-", H155/H170)</f>
        <v>4.7846889952153108E-3</v>
      </c>
      <c r="J155" s="8">
        <f t="shared" si="12"/>
        <v>1</v>
      </c>
      <c r="K155" s="9">
        <f t="shared" si="13"/>
        <v>1</v>
      </c>
    </row>
    <row r="156" spans="1:11" x14ac:dyDescent="0.25">
      <c r="A156" s="7" t="s">
        <v>429</v>
      </c>
      <c r="B156" s="65">
        <v>8</v>
      </c>
      <c r="C156" s="34">
        <f>IF(B170=0, "-", B156/B170)</f>
        <v>9.0909090909090912E-2</v>
      </c>
      <c r="D156" s="65">
        <v>17</v>
      </c>
      <c r="E156" s="9">
        <f>IF(D170=0, "-", D156/D170)</f>
        <v>0.17171717171717171</v>
      </c>
      <c r="F156" s="81">
        <v>29</v>
      </c>
      <c r="G156" s="34">
        <f>IF(F170=0, "-", F156/F170)</f>
        <v>0.13181818181818181</v>
      </c>
      <c r="H156" s="65">
        <v>37</v>
      </c>
      <c r="I156" s="9">
        <f>IF(H170=0, "-", H156/H170)</f>
        <v>0.17703349282296652</v>
      </c>
      <c r="J156" s="8">
        <f t="shared" si="12"/>
        <v>-0.52941176470588236</v>
      </c>
      <c r="K156" s="9">
        <f t="shared" si="13"/>
        <v>-0.21621621621621623</v>
      </c>
    </row>
    <row r="157" spans="1:11" x14ac:dyDescent="0.25">
      <c r="A157" s="7" t="s">
        <v>430</v>
      </c>
      <c r="B157" s="65">
        <v>4</v>
      </c>
      <c r="C157" s="34">
        <f>IF(B170=0, "-", B157/B170)</f>
        <v>4.5454545454545456E-2</v>
      </c>
      <c r="D157" s="65">
        <v>5</v>
      </c>
      <c r="E157" s="9">
        <f>IF(D170=0, "-", D157/D170)</f>
        <v>5.0505050505050504E-2</v>
      </c>
      <c r="F157" s="81">
        <v>12</v>
      </c>
      <c r="G157" s="34">
        <f>IF(F170=0, "-", F157/F170)</f>
        <v>5.4545454545454543E-2</v>
      </c>
      <c r="H157" s="65">
        <v>8</v>
      </c>
      <c r="I157" s="9">
        <f>IF(H170=0, "-", H157/H170)</f>
        <v>3.8277511961722487E-2</v>
      </c>
      <c r="J157" s="8">
        <f t="shared" si="12"/>
        <v>-0.2</v>
      </c>
      <c r="K157" s="9">
        <f t="shared" si="13"/>
        <v>0.5</v>
      </c>
    </row>
    <row r="158" spans="1:11" x14ac:dyDescent="0.25">
      <c r="A158" s="7" t="s">
        <v>431</v>
      </c>
      <c r="B158" s="65">
        <v>8</v>
      </c>
      <c r="C158" s="34">
        <f>IF(B170=0, "-", B158/B170)</f>
        <v>9.0909090909090912E-2</v>
      </c>
      <c r="D158" s="65">
        <v>3</v>
      </c>
      <c r="E158" s="9">
        <f>IF(D170=0, "-", D158/D170)</f>
        <v>3.0303030303030304E-2</v>
      </c>
      <c r="F158" s="81">
        <v>23</v>
      </c>
      <c r="G158" s="34">
        <f>IF(F170=0, "-", F158/F170)</f>
        <v>0.10454545454545454</v>
      </c>
      <c r="H158" s="65">
        <v>14</v>
      </c>
      <c r="I158" s="9">
        <f>IF(H170=0, "-", H158/H170)</f>
        <v>6.6985645933014357E-2</v>
      </c>
      <c r="J158" s="8">
        <f t="shared" si="12"/>
        <v>1.6666666666666667</v>
      </c>
      <c r="K158" s="9">
        <f t="shared" si="13"/>
        <v>0.6428571428571429</v>
      </c>
    </row>
    <row r="159" spans="1:11" x14ac:dyDescent="0.25">
      <c r="A159" s="7" t="s">
        <v>432</v>
      </c>
      <c r="B159" s="65">
        <v>10</v>
      </c>
      <c r="C159" s="34">
        <f>IF(B170=0, "-", B159/B170)</f>
        <v>0.11363636363636363</v>
      </c>
      <c r="D159" s="65">
        <v>10</v>
      </c>
      <c r="E159" s="9">
        <f>IF(D170=0, "-", D159/D170)</f>
        <v>0.10101010101010101</v>
      </c>
      <c r="F159" s="81">
        <v>12</v>
      </c>
      <c r="G159" s="34">
        <f>IF(F170=0, "-", F159/F170)</f>
        <v>5.4545454545454543E-2</v>
      </c>
      <c r="H159" s="65">
        <v>14</v>
      </c>
      <c r="I159" s="9">
        <f>IF(H170=0, "-", H159/H170)</f>
        <v>6.6985645933014357E-2</v>
      </c>
      <c r="J159" s="8">
        <f t="shared" si="12"/>
        <v>0</v>
      </c>
      <c r="K159" s="9">
        <f t="shared" si="13"/>
        <v>-0.14285714285714285</v>
      </c>
    </row>
    <row r="160" spans="1:11" x14ac:dyDescent="0.25">
      <c r="A160" s="7" t="s">
        <v>433</v>
      </c>
      <c r="B160" s="65">
        <v>1</v>
      </c>
      <c r="C160" s="34">
        <f>IF(B170=0, "-", B160/B170)</f>
        <v>1.1363636363636364E-2</v>
      </c>
      <c r="D160" s="65">
        <v>3</v>
      </c>
      <c r="E160" s="9">
        <f>IF(D170=0, "-", D160/D170)</f>
        <v>3.0303030303030304E-2</v>
      </c>
      <c r="F160" s="81">
        <v>1</v>
      </c>
      <c r="G160" s="34">
        <f>IF(F170=0, "-", F160/F170)</f>
        <v>4.5454545454545452E-3</v>
      </c>
      <c r="H160" s="65">
        <v>7</v>
      </c>
      <c r="I160" s="9">
        <f>IF(H170=0, "-", H160/H170)</f>
        <v>3.3492822966507178E-2</v>
      </c>
      <c r="J160" s="8">
        <f t="shared" si="12"/>
        <v>-0.66666666666666663</v>
      </c>
      <c r="K160" s="9">
        <f t="shared" si="13"/>
        <v>-0.8571428571428571</v>
      </c>
    </row>
    <row r="161" spans="1:11" x14ac:dyDescent="0.25">
      <c r="A161" s="7" t="s">
        <v>434</v>
      </c>
      <c r="B161" s="65">
        <v>1</v>
      </c>
      <c r="C161" s="34">
        <f>IF(B170=0, "-", B161/B170)</f>
        <v>1.1363636363636364E-2</v>
      </c>
      <c r="D161" s="65">
        <v>9</v>
      </c>
      <c r="E161" s="9">
        <f>IF(D170=0, "-", D161/D170)</f>
        <v>9.0909090909090912E-2</v>
      </c>
      <c r="F161" s="81">
        <v>6</v>
      </c>
      <c r="G161" s="34">
        <f>IF(F170=0, "-", F161/F170)</f>
        <v>2.7272727272727271E-2</v>
      </c>
      <c r="H161" s="65">
        <v>17</v>
      </c>
      <c r="I161" s="9">
        <f>IF(H170=0, "-", H161/H170)</f>
        <v>8.1339712918660281E-2</v>
      </c>
      <c r="J161" s="8">
        <f t="shared" si="12"/>
        <v>-0.88888888888888884</v>
      </c>
      <c r="K161" s="9">
        <f t="shared" si="13"/>
        <v>-0.6470588235294118</v>
      </c>
    </row>
    <row r="162" spans="1:11" x14ac:dyDescent="0.25">
      <c r="A162" s="7" t="s">
        <v>435</v>
      </c>
      <c r="B162" s="65">
        <v>0</v>
      </c>
      <c r="C162" s="34">
        <f>IF(B170=0, "-", B162/B170)</f>
        <v>0</v>
      </c>
      <c r="D162" s="65">
        <v>2</v>
      </c>
      <c r="E162" s="9">
        <f>IF(D170=0, "-", D162/D170)</f>
        <v>2.0202020202020204E-2</v>
      </c>
      <c r="F162" s="81">
        <v>2</v>
      </c>
      <c r="G162" s="34">
        <f>IF(F170=0, "-", F162/F170)</f>
        <v>9.0909090909090905E-3</v>
      </c>
      <c r="H162" s="65">
        <v>3</v>
      </c>
      <c r="I162" s="9">
        <f>IF(H170=0, "-", H162/H170)</f>
        <v>1.4354066985645933E-2</v>
      </c>
      <c r="J162" s="8">
        <f t="shared" si="12"/>
        <v>-1</v>
      </c>
      <c r="K162" s="9">
        <f t="shared" si="13"/>
        <v>-0.33333333333333331</v>
      </c>
    </row>
    <row r="163" spans="1:11" x14ac:dyDescent="0.25">
      <c r="A163" s="7" t="s">
        <v>436</v>
      </c>
      <c r="B163" s="65">
        <v>3</v>
      </c>
      <c r="C163" s="34">
        <f>IF(B170=0, "-", B163/B170)</f>
        <v>3.4090909090909088E-2</v>
      </c>
      <c r="D163" s="65">
        <v>2</v>
      </c>
      <c r="E163" s="9">
        <f>IF(D170=0, "-", D163/D170)</f>
        <v>2.0202020202020204E-2</v>
      </c>
      <c r="F163" s="81">
        <v>6</v>
      </c>
      <c r="G163" s="34">
        <f>IF(F170=0, "-", F163/F170)</f>
        <v>2.7272727272727271E-2</v>
      </c>
      <c r="H163" s="65">
        <v>5</v>
      </c>
      <c r="I163" s="9">
        <f>IF(H170=0, "-", H163/H170)</f>
        <v>2.3923444976076555E-2</v>
      </c>
      <c r="J163" s="8">
        <f t="shared" si="12"/>
        <v>0.5</v>
      </c>
      <c r="K163" s="9">
        <f t="shared" si="13"/>
        <v>0.2</v>
      </c>
    </row>
    <row r="164" spans="1:11" x14ac:dyDescent="0.25">
      <c r="A164" s="7" t="s">
        <v>437</v>
      </c>
      <c r="B164" s="65">
        <v>11</v>
      </c>
      <c r="C164" s="34">
        <f>IF(B170=0, "-", B164/B170)</f>
        <v>0.125</v>
      </c>
      <c r="D164" s="65">
        <v>4</v>
      </c>
      <c r="E164" s="9">
        <f>IF(D170=0, "-", D164/D170)</f>
        <v>4.0404040404040407E-2</v>
      </c>
      <c r="F164" s="81">
        <v>30</v>
      </c>
      <c r="G164" s="34">
        <f>IF(F170=0, "-", F164/F170)</f>
        <v>0.13636363636363635</v>
      </c>
      <c r="H164" s="65">
        <v>18</v>
      </c>
      <c r="I164" s="9">
        <f>IF(H170=0, "-", H164/H170)</f>
        <v>8.6124401913875603E-2</v>
      </c>
      <c r="J164" s="8">
        <f t="shared" si="12"/>
        <v>1.75</v>
      </c>
      <c r="K164" s="9">
        <f t="shared" si="13"/>
        <v>0.66666666666666663</v>
      </c>
    </row>
    <row r="165" spans="1:11" x14ac:dyDescent="0.25">
      <c r="A165" s="7" t="s">
        <v>438</v>
      </c>
      <c r="B165" s="65">
        <v>5</v>
      </c>
      <c r="C165" s="34">
        <f>IF(B170=0, "-", B165/B170)</f>
        <v>5.6818181818181816E-2</v>
      </c>
      <c r="D165" s="65">
        <v>7</v>
      </c>
      <c r="E165" s="9">
        <f>IF(D170=0, "-", D165/D170)</f>
        <v>7.0707070707070704E-2</v>
      </c>
      <c r="F165" s="81">
        <v>14</v>
      </c>
      <c r="G165" s="34">
        <f>IF(F170=0, "-", F165/F170)</f>
        <v>6.363636363636363E-2</v>
      </c>
      <c r="H165" s="65">
        <v>9</v>
      </c>
      <c r="I165" s="9">
        <f>IF(H170=0, "-", H165/H170)</f>
        <v>4.3062200956937802E-2</v>
      </c>
      <c r="J165" s="8">
        <f t="shared" si="12"/>
        <v>-0.2857142857142857</v>
      </c>
      <c r="K165" s="9">
        <f t="shared" si="13"/>
        <v>0.55555555555555558</v>
      </c>
    </row>
    <row r="166" spans="1:11" x14ac:dyDescent="0.25">
      <c r="A166" s="7" t="s">
        <v>439</v>
      </c>
      <c r="B166" s="65">
        <v>1</v>
      </c>
      <c r="C166" s="34">
        <f>IF(B170=0, "-", B166/B170)</f>
        <v>1.1363636363636364E-2</v>
      </c>
      <c r="D166" s="65">
        <v>6</v>
      </c>
      <c r="E166" s="9">
        <f>IF(D170=0, "-", D166/D170)</f>
        <v>6.0606060606060608E-2</v>
      </c>
      <c r="F166" s="81">
        <v>9</v>
      </c>
      <c r="G166" s="34">
        <f>IF(F170=0, "-", F166/F170)</f>
        <v>4.0909090909090909E-2</v>
      </c>
      <c r="H166" s="65">
        <v>10</v>
      </c>
      <c r="I166" s="9">
        <f>IF(H170=0, "-", H166/H170)</f>
        <v>4.784688995215311E-2</v>
      </c>
      <c r="J166" s="8">
        <f t="shared" si="12"/>
        <v>-0.83333333333333337</v>
      </c>
      <c r="K166" s="9">
        <f t="shared" si="13"/>
        <v>-0.1</v>
      </c>
    </row>
    <row r="167" spans="1:11" x14ac:dyDescent="0.25">
      <c r="A167" s="7" t="s">
        <v>440</v>
      </c>
      <c r="B167" s="65">
        <v>6</v>
      </c>
      <c r="C167" s="34">
        <f>IF(B170=0, "-", B167/B170)</f>
        <v>6.8181818181818177E-2</v>
      </c>
      <c r="D167" s="65">
        <v>2</v>
      </c>
      <c r="E167" s="9">
        <f>IF(D170=0, "-", D167/D170)</f>
        <v>2.0202020202020204E-2</v>
      </c>
      <c r="F167" s="81">
        <v>16</v>
      </c>
      <c r="G167" s="34">
        <f>IF(F170=0, "-", F167/F170)</f>
        <v>7.2727272727272724E-2</v>
      </c>
      <c r="H167" s="65">
        <v>5</v>
      </c>
      <c r="I167" s="9">
        <f>IF(H170=0, "-", H167/H170)</f>
        <v>2.3923444976076555E-2</v>
      </c>
      <c r="J167" s="8">
        <f t="shared" si="12"/>
        <v>2</v>
      </c>
      <c r="K167" s="9">
        <f t="shared" si="13"/>
        <v>2.2000000000000002</v>
      </c>
    </row>
    <row r="168" spans="1:11" x14ac:dyDescent="0.25">
      <c r="A168" s="7" t="s">
        <v>441</v>
      </c>
      <c r="B168" s="65">
        <v>2</v>
      </c>
      <c r="C168" s="34">
        <f>IF(B170=0, "-", B168/B170)</f>
        <v>2.2727272727272728E-2</v>
      </c>
      <c r="D168" s="65">
        <v>3</v>
      </c>
      <c r="E168" s="9">
        <f>IF(D170=0, "-", D168/D170)</f>
        <v>3.0303030303030304E-2</v>
      </c>
      <c r="F168" s="81">
        <v>3</v>
      </c>
      <c r="G168" s="34">
        <f>IF(F170=0, "-", F168/F170)</f>
        <v>1.3636363636363636E-2</v>
      </c>
      <c r="H168" s="65">
        <v>5</v>
      </c>
      <c r="I168" s="9">
        <f>IF(H170=0, "-", H168/H170)</f>
        <v>2.3923444976076555E-2</v>
      </c>
      <c r="J168" s="8">
        <f t="shared" si="12"/>
        <v>-0.33333333333333331</v>
      </c>
      <c r="K168" s="9">
        <f t="shared" si="13"/>
        <v>-0.4</v>
      </c>
    </row>
    <row r="169" spans="1:11" x14ac:dyDescent="0.25">
      <c r="A169" s="2"/>
      <c r="B169" s="68"/>
      <c r="C169" s="33"/>
      <c r="D169" s="68"/>
      <c r="E169" s="6"/>
      <c r="F169" s="82"/>
      <c r="G169" s="33"/>
      <c r="H169" s="68"/>
      <c r="I169" s="6"/>
      <c r="J169" s="5"/>
      <c r="K169" s="6"/>
    </row>
    <row r="170" spans="1:11" s="43" customFormat="1" x14ac:dyDescent="0.25">
      <c r="A170" s="162" t="s">
        <v>562</v>
      </c>
      <c r="B170" s="71">
        <f>SUM(B147:B169)</f>
        <v>88</v>
      </c>
      <c r="C170" s="40">
        <f>B170/6543</f>
        <v>1.3449488002445361E-2</v>
      </c>
      <c r="D170" s="71">
        <f>SUM(D147:D169)</f>
        <v>99</v>
      </c>
      <c r="E170" s="41">
        <f>D170/6380</f>
        <v>1.5517241379310345E-2</v>
      </c>
      <c r="F170" s="77">
        <f>SUM(F147:F169)</f>
        <v>220</v>
      </c>
      <c r="G170" s="42">
        <f>F170/17878</f>
        <v>1.2305627027631726E-2</v>
      </c>
      <c r="H170" s="71">
        <f>SUM(H147:H169)</f>
        <v>209</v>
      </c>
      <c r="I170" s="41">
        <f>H170/17360</f>
        <v>1.2039170506912443E-2</v>
      </c>
      <c r="J170" s="37">
        <f>IF(D170=0, "-", IF((B170-D170)/D170&lt;10, (B170-D170)/D170, "&gt;999%"))</f>
        <v>-0.1111111111111111</v>
      </c>
      <c r="K170" s="38">
        <f>IF(H170=0, "-", IF((F170-H170)/H170&lt;10, (F170-H170)/H170, "&gt;999%"))</f>
        <v>5.2631578947368418E-2</v>
      </c>
    </row>
    <row r="171" spans="1:11" x14ac:dyDescent="0.25">
      <c r="B171" s="83"/>
      <c r="D171" s="83"/>
      <c r="F171" s="83"/>
      <c r="H171" s="83"/>
    </row>
    <row r="172" spans="1:11" s="43" customFormat="1" x14ac:dyDescent="0.25">
      <c r="A172" s="162" t="s">
        <v>561</v>
      </c>
      <c r="B172" s="71">
        <v>801</v>
      </c>
      <c r="C172" s="40">
        <f>B172/6543</f>
        <v>0.12242090784044017</v>
      </c>
      <c r="D172" s="71">
        <v>903</v>
      </c>
      <c r="E172" s="41">
        <f>D172/6380</f>
        <v>0.14153605015673981</v>
      </c>
      <c r="F172" s="77">
        <v>2401</v>
      </c>
      <c r="G172" s="42">
        <f>F172/17878</f>
        <v>0.13429913860610806</v>
      </c>
      <c r="H172" s="71">
        <v>2159</v>
      </c>
      <c r="I172" s="41">
        <f>H172/17360</f>
        <v>0.12436635944700461</v>
      </c>
      <c r="J172" s="37">
        <f>IF(D172=0, "-", IF((B172-D172)/D172&lt;10, (B172-D172)/D172, "&gt;999%"))</f>
        <v>-0.11295681063122924</v>
      </c>
      <c r="K172" s="38">
        <f>IF(H172=0, "-", IF((F172-H172)/H172&lt;10, (F172-H172)/H172, "&gt;999%"))</f>
        <v>0.11208893006021306</v>
      </c>
    </row>
    <row r="173" spans="1:11" x14ac:dyDescent="0.25">
      <c r="B173" s="83"/>
      <c r="D173" s="83"/>
      <c r="F173" s="83"/>
      <c r="H173" s="83"/>
    </row>
    <row r="174" spans="1:11" ht="15.6" x14ac:dyDescent="0.3">
      <c r="A174" s="164" t="s">
        <v>120</v>
      </c>
      <c r="B174" s="196" t="s">
        <v>1</v>
      </c>
      <c r="C174" s="200"/>
      <c r="D174" s="200"/>
      <c r="E174" s="197"/>
      <c r="F174" s="196" t="s">
        <v>14</v>
      </c>
      <c r="G174" s="200"/>
      <c r="H174" s="200"/>
      <c r="I174" s="197"/>
      <c r="J174" s="196" t="s">
        <v>15</v>
      </c>
      <c r="K174" s="197"/>
    </row>
    <row r="175" spans="1:11" x14ac:dyDescent="0.25">
      <c r="A175" s="22"/>
      <c r="B175" s="196">
        <f>VALUE(RIGHT($B$2, 4))</f>
        <v>2023</v>
      </c>
      <c r="C175" s="197"/>
      <c r="D175" s="196">
        <f>B175-1</f>
        <v>2022</v>
      </c>
      <c r="E175" s="204"/>
      <c r="F175" s="196">
        <f>B175</f>
        <v>2023</v>
      </c>
      <c r="G175" s="204"/>
      <c r="H175" s="196">
        <f>D175</f>
        <v>2022</v>
      </c>
      <c r="I175" s="204"/>
      <c r="J175" s="140" t="s">
        <v>4</v>
      </c>
      <c r="K175" s="141" t="s">
        <v>2</v>
      </c>
    </row>
    <row r="176" spans="1:11" x14ac:dyDescent="0.25">
      <c r="A176" s="163" t="s">
        <v>154</v>
      </c>
      <c r="B176" s="61" t="s">
        <v>12</v>
      </c>
      <c r="C176" s="62" t="s">
        <v>13</v>
      </c>
      <c r="D176" s="61" t="s">
        <v>12</v>
      </c>
      <c r="E176" s="63" t="s">
        <v>13</v>
      </c>
      <c r="F176" s="62" t="s">
        <v>12</v>
      </c>
      <c r="G176" s="62" t="s">
        <v>13</v>
      </c>
      <c r="H176" s="61" t="s">
        <v>12</v>
      </c>
      <c r="I176" s="63" t="s">
        <v>13</v>
      </c>
      <c r="J176" s="61"/>
      <c r="K176" s="63"/>
    </row>
    <row r="177" spans="1:11" x14ac:dyDescent="0.25">
      <c r="A177" s="7" t="s">
        <v>442</v>
      </c>
      <c r="B177" s="65">
        <v>0</v>
      </c>
      <c r="C177" s="34">
        <f>IF(B181=0, "-", B177/B181)</f>
        <v>0</v>
      </c>
      <c r="D177" s="65">
        <v>3</v>
      </c>
      <c r="E177" s="9">
        <f>IF(D181=0, "-", D177/D181)</f>
        <v>2.9411764705882353E-2</v>
      </c>
      <c r="F177" s="81">
        <v>0</v>
      </c>
      <c r="G177" s="34">
        <f>IF(F181=0, "-", F177/F181)</f>
        <v>0</v>
      </c>
      <c r="H177" s="65">
        <v>5</v>
      </c>
      <c r="I177" s="9">
        <f>IF(H181=0, "-", H177/H181)</f>
        <v>2.2222222222222223E-2</v>
      </c>
      <c r="J177" s="8">
        <f>IF(D177=0, "-", IF((B177-D177)/D177&lt;10, (B177-D177)/D177, "&gt;999%"))</f>
        <v>-1</v>
      </c>
      <c r="K177" s="9">
        <f>IF(H177=0, "-", IF((F177-H177)/H177&lt;10, (F177-H177)/H177, "&gt;999%"))</f>
        <v>-1</v>
      </c>
    </row>
    <row r="178" spans="1:11" x14ac:dyDescent="0.25">
      <c r="A178" s="7" t="s">
        <v>443</v>
      </c>
      <c r="B178" s="65">
        <v>23</v>
      </c>
      <c r="C178" s="34">
        <f>IF(B181=0, "-", B178/B181)</f>
        <v>0.21100917431192662</v>
      </c>
      <c r="D178" s="65">
        <v>40</v>
      </c>
      <c r="E178" s="9">
        <f>IF(D181=0, "-", D178/D181)</f>
        <v>0.39215686274509803</v>
      </c>
      <c r="F178" s="81">
        <v>55</v>
      </c>
      <c r="G178" s="34">
        <f>IF(F181=0, "-", F178/F181)</f>
        <v>0.21568627450980393</v>
      </c>
      <c r="H178" s="65">
        <v>55</v>
      </c>
      <c r="I178" s="9">
        <f>IF(H181=0, "-", H178/H181)</f>
        <v>0.24444444444444444</v>
      </c>
      <c r="J178" s="8">
        <f>IF(D178=0, "-", IF((B178-D178)/D178&lt;10, (B178-D178)/D178, "&gt;999%"))</f>
        <v>-0.42499999999999999</v>
      </c>
      <c r="K178" s="9">
        <f>IF(H178=0, "-", IF((F178-H178)/H178&lt;10, (F178-H178)/H178, "&gt;999%"))</f>
        <v>0</v>
      </c>
    </row>
    <row r="179" spans="1:11" x14ac:dyDescent="0.25">
      <c r="A179" s="7" t="s">
        <v>444</v>
      </c>
      <c r="B179" s="65">
        <v>86</v>
      </c>
      <c r="C179" s="34">
        <f>IF(B181=0, "-", B179/B181)</f>
        <v>0.78899082568807344</v>
      </c>
      <c r="D179" s="65">
        <v>59</v>
      </c>
      <c r="E179" s="9">
        <f>IF(D181=0, "-", D179/D181)</f>
        <v>0.57843137254901966</v>
      </c>
      <c r="F179" s="81">
        <v>200</v>
      </c>
      <c r="G179" s="34">
        <f>IF(F181=0, "-", F179/F181)</f>
        <v>0.78431372549019607</v>
      </c>
      <c r="H179" s="65">
        <v>165</v>
      </c>
      <c r="I179" s="9">
        <f>IF(H181=0, "-", H179/H181)</f>
        <v>0.73333333333333328</v>
      </c>
      <c r="J179" s="8">
        <f>IF(D179=0, "-", IF((B179-D179)/D179&lt;10, (B179-D179)/D179, "&gt;999%"))</f>
        <v>0.4576271186440678</v>
      </c>
      <c r="K179" s="9">
        <f>IF(H179=0, "-", IF((F179-H179)/H179&lt;10, (F179-H179)/H179, "&gt;999%"))</f>
        <v>0.21212121212121213</v>
      </c>
    </row>
    <row r="180" spans="1:11" x14ac:dyDescent="0.25">
      <c r="A180" s="2"/>
      <c r="B180" s="68"/>
      <c r="C180" s="33"/>
      <c r="D180" s="68"/>
      <c r="E180" s="6"/>
      <c r="F180" s="82"/>
      <c r="G180" s="33"/>
      <c r="H180" s="68"/>
      <c r="I180" s="6"/>
      <c r="J180" s="5"/>
      <c r="K180" s="6"/>
    </row>
    <row r="181" spans="1:11" s="43" customFormat="1" x14ac:dyDescent="0.25">
      <c r="A181" s="162" t="s">
        <v>560</v>
      </c>
      <c r="B181" s="71">
        <f>SUM(B177:B180)</f>
        <v>109</v>
      </c>
      <c r="C181" s="40">
        <f>B181/6543</f>
        <v>1.6659024912119822E-2</v>
      </c>
      <c r="D181" s="71">
        <f>SUM(D177:D180)</f>
        <v>102</v>
      </c>
      <c r="E181" s="41">
        <f>D181/6380</f>
        <v>1.5987460815047021E-2</v>
      </c>
      <c r="F181" s="77">
        <f>SUM(F177:F180)</f>
        <v>255</v>
      </c>
      <c r="G181" s="42">
        <f>F181/17878</f>
        <v>1.4263340418391319E-2</v>
      </c>
      <c r="H181" s="71">
        <f>SUM(H177:H180)</f>
        <v>225</v>
      </c>
      <c r="I181" s="41">
        <f>H181/17360</f>
        <v>1.2960829493087557E-2</v>
      </c>
      <c r="J181" s="37">
        <f>IF(D181=0, "-", IF((B181-D181)/D181&lt;10, (B181-D181)/D181, "&gt;999%"))</f>
        <v>6.8627450980392163E-2</v>
      </c>
      <c r="K181" s="38">
        <f>IF(H181=0, "-", IF((F181-H181)/H181&lt;10, (F181-H181)/H181, "&gt;999%"))</f>
        <v>0.13333333333333333</v>
      </c>
    </row>
    <row r="182" spans="1:11" x14ac:dyDescent="0.25">
      <c r="B182" s="83"/>
      <c r="D182" s="83"/>
      <c r="F182" s="83"/>
      <c r="H182" s="83"/>
    </row>
    <row r="183" spans="1:11" x14ac:dyDescent="0.25">
      <c r="A183" s="163" t="s">
        <v>155</v>
      </c>
      <c r="B183" s="61" t="s">
        <v>12</v>
      </c>
      <c r="C183" s="62" t="s">
        <v>13</v>
      </c>
      <c r="D183" s="61" t="s">
        <v>12</v>
      </c>
      <c r="E183" s="63" t="s">
        <v>13</v>
      </c>
      <c r="F183" s="62" t="s">
        <v>12</v>
      </c>
      <c r="G183" s="62" t="s">
        <v>13</v>
      </c>
      <c r="H183" s="61" t="s">
        <v>12</v>
      </c>
      <c r="I183" s="63" t="s">
        <v>13</v>
      </c>
      <c r="J183" s="61"/>
      <c r="K183" s="63"/>
    </row>
    <row r="184" spans="1:11" x14ac:dyDescent="0.25">
      <c r="A184" s="7" t="s">
        <v>445</v>
      </c>
      <c r="B184" s="65">
        <v>0</v>
      </c>
      <c r="C184" s="34">
        <f>IF(B192=0, "-", B184/B192)</f>
        <v>0</v>
      </c>
      <c r="D184" s="65">
        <v>1</v>
      </c>
      <c r="E184" s="9">
        <f>IF(D192=0, "-", D184/D192)</f>
        <v>7.1428571428571425E-2</v>
      </c>
      <c r="F184" s="81">
        <v>1</v>
      </c>
      <c r="G184" s="34">
        <f>IF(F192=0, "-", F184/F192)</f>
        <v>2.0408163265306121E-2</v>
      </c>
      <c r="H184" s="65">
        <v>2</v>
      </c>
      <c r="I184" s="9">
        <f>IF(H192=0, "-", H184/H192)</f>
        <v>7.6923076923076927E-2</v>
      </c>
      <c r="J184" s="8">
        <f t="shared" ref="J184:J190" si="14">IF(D184=0, "-", IF((B184-D184)/D184&lt;10, (B184-D184)/D184, "&gt;999%"))</f>
        <v>-1</v>
      </c>
      <c r="K184" s="9">
        <f t="shared" ref="K184:K190" si="15">IF(H184=0, "-", IF((F184-H184)/H184&lt;10, (F184-H184)/H184, "&gt;999%"))</f>
        <v>-0.5</v>
      </c>
    </row>
    <row r="185" spans="1:11" x14ac:dyDescent="0.25">
      <c r="A185" s="7" t="s">
        <v>446</v>
      </c>
      <c r="B185" s="65">
        <v>6</v>
      </c>
      <c r="C185" s="34">
        <f>IF(B192=0, "-", B185/B192)</f>
        <v>0.23076923076923078</v>
      </c>
      <c r="D185" s="65">
        <v>5</v>
      </c>
      <c r="E185" s="9">
        <f>IF(D192=0, "-", D185/D192)</f>
        <v>0.35714285714285715</v>
      </c>
      <c r="F185" s="81">
        <v>11</v>
      </c>
      <c r="G185" s="34">
        <f>IF(F192=0, "-", F185/F192)</f>
        <v>0.22448979591836735</v>
      </c>
      <c r="H185" s="65">
        <v>10</v>
      </c>
      <c r="I185" s="9">
        <f>IF(H192=0, "-", H185/H192)</f>
        <v>0.38461538461538464</v>
      </c>
      <c r="J185" s="8">
        <f t="shared" si="14"/>
        <v>0.2</v>
      </c>
      <c r="K185" s="9">
        <f t="shared" si="15"/>
        <v>0.1</v>
      </c>
    </row>
    <row r="186" spans="1:11" x14ac:dyDescent="0.25">
      <c r="A186" s="7" t="s">
        <v>447</v>
      </c>
      <c r="B186" s="65">
        <v>0</v>
      </c>
      <c r="C186" s="34">
        <f>IF(B192=0, "-", B186/B192)</f>
        <v>0</v>
      </c>
      <c r="D186" s="65">
        <v>2</v>
      </c>
      <c r="E186" s="9">
        <f>IF(D192=0, "-", D186/D192)</f>
        <v>0.14285714285714285</v>
      </c>
      <c r="F186" s="81">
        <v>0</v>
      </c>
      <c r="G186" s="34">
        <f>IF(F192=0, "-", F186/F192)</f>
        <v>0</v>
      </c>
      <c r="H186" s="65">
        <v>2</v>
      </c>
      <c r="I186" s="9">
        <f>IF(H192=0, "-", H186/H192)</f>
        <v>7.6923076923076927E-2</v>
      </c>
      <c r="J186" s="8">
        <f t="shared" si="14"/>
        <v>-1</v>
      </c>
      <c r="K186" s="9">
        <f t="shared" si="15"/>
        <v>-1</v>
      </c>
    </row>
    <row r="187" spans="1:11" x14ac:dyDescent="0.25">
      <c r="A187" s="7" t="s">
        <v>448</v>
      </c>
      <c r="B187" s="65">
        <v>3</v>
      </c>
      <c r="C187" s="34">
        <f>IF(B192=0, "-", B187/B192)</f>
        <v>0.11538461538461539</v>
      </c>
      <c r="D187" s="65">
        <v>0</v>
      </c>
      <c r="E187" s="9">
        <f>IF(D192=0, "-", D187/D192)</f>
        <v>0</v>
      </c>
      <c r="F187" s="81">
        <v>6</v>
      </c>
      <c r="G187" s="34">
        <f>IF(F192=0, "-", F187/F192)</f>
        <v>0.12244897959183673</v>
      </c>
      <c r="H187" s="65">
        <v>0</v>
      </c>
      <c r="I187" s="9">
        <f>IF(H192=0, "-", H187/H192)</f>
        <v>0</v>
      </c>
      <c r="J187" s="8" t="str">
        <f t="shared" si="14"/>
        <v>-</v>
      </c>
      <c r="K187" s="9" t="str">
        <f t="shared" si="15"/>
        <v>-</v>
      </c>
    </row>
    <row r="188" spans="1:11" x14ac:dyDescent="0.25">
      <c r="A188" s="7" t="s">
        <v>449</v>
      </c>
      <c r="B188" s="65">
        <v>6</v>
      </c>
      <c r="C188" s="34">
        <f>IF(B192=0, "-", B188/B192)</f>
        <v>0.23076923076923078</v>
      </c>
      <c r="D188" s="65">
        <v>0</v>
      </c>
      <c r="E188" s="9">
        <f>IF(D192=0, "-", D188/D192)</f>
        <v>0</v>
      </c>
      <c r="F188" s="81">
        <v>12</v>
      </c>
      <c r="G188" s="34">
        <f>IF(F192=0, "-", F188/F192)</f>
        <v>0.24489795918367346</v>
      </c>
      <c r="H188" s="65">
        <v>0</v>
      </c>
      <c r="I188" s="9">
        <f>IF(H192=0, "-", H188/H192)</f>
        <v>0</v>
      </c>
      <c r="J188" s="8" t="str">
        <f t="shared" si="14"/>
        <v>-</v>
      </c>
      <c r="K188" s="9" t="str">
        <f t="shared" si="15"/>
        <v>-</v>
      </c>
    </row>
    <row r="189" spans="1:11" x14ac:dyDescent="0.25">
      <c r="A189" s="7" t="s">
        <v>450</v>
      </c>
      <c r="B189" s="65">
        <v>8</v>
      </c>
      <c r="C189" s="34">
        <f>IF(B192=0, "-", B189/B192)</f>
        <v>0.30769230769230771</v>
      </c>
      <c r="D189" s="65">
        <v>4</v>
      </c>
      <c r="E189" s="9">
        <f>IF(D192=0, "-", D189/D192)</f>
        <v>0.2857142857142857</v>
      </c>
      <c r="F189" s="81">
        <v>8</v>
      </c>
      <c r="G189" s="34">
        <f>IF(F192=0, "-", F189/F192)</f>
        <v>0.16326530612244897</v>
      </c>
      <c r="H189" s="65">
        <v>7</v>
      </c>
      <c r="I189" s="9">
        <f>IF(H192=0, "-", H189/H192)</f>
        <v>0.26923076923076922</v>
      </c>
      <c r="J189" s="8">
        <f t="shared" si="14"/>
        <v>1</v>
      </c>
      <c r="K189" s="9">
        <f t="shared" si="15"/>
        <v>0.14285714285714285</v>
      </c>
    </row>
    <row r="190" spans="1:11" x14ac:dyDescent="0.25">
      <c r="A190" s="7" t="s">
        <v>451</v>
      </c>
      <c r="B190" s="65">
        <v>3</v>
      </c>
      <c r="C190" s="34">
        <f>IF(B192=0, "-", B190/B192)</f>
        <v>0.11538461538461539</v>
      </c>
      <c r="D190" s="65">
        <v>2</v>
      </c>
      <c r="E190" s="9">
        <f>IF(D192=0, "-", D190/D192)</f>
        <v>0.14285714285714285</v>
      </c>
      <c r="F190" s="81">
        <v>11</v>
      </c>
      <c r="G190" s="34">
        <f>IF(F192=0, "-", F190/F192)</f>
        <v>0.22448979591836735</v>
      </c>
      <c r="H190" s="65">
        <v>5</v>
      </c>
      <c r="I190" s="9">
        <f>IF(H192=0, "-", H190/H192)</f>
        <v>0.19230769230769232</v>
      </c>
      <c r="J190" s="8">
        <f t="shared" si="14"/>
        <v>0.5</v>
      </c>
      <c r="K190" s="9">
        <f t="shared" si="15"/>
        <v>1.2</v>
      </c>
    </row>
    <row r="191" spans="1:11" x14ac:dyDescent="0.25">
      <c r="A191" s="2"/>
      <c r="B191" s="68"/>
      <c r="C191" s="33"/>
      <c r="D191" s="68"/>
      <c r="E191" s="6"/>
      <c r="F191" s="82"/>
      <c r="G191" s="33"/>
      <c r="H191" s="68"/>
      <c r="I191" s="6"/>
      <c r="J191" s="5"/>
      <c r="K191" s="6"/>
    </row>
    <row r="192" spans="1:11" s="43" customFormat="1" x14ac:dyDescent="0.25">
      <c r="A192" s="162" t="s">
        <v>559</v>
      </c>
      <c r="B192" s="71">
        <f>SUM(B184:B191)</f>
        <v>26</v>
      </c>
      <c r="C192" s="40">
        <f>B192/6543</f>
        <v>3.9737123643588572E-3</v>
      </c>
      <c r="D192" s="71">
        <f>SUM(D184:D191)</f>
        <v>14</v>
      </c>
      <c r="E192" s="41">
        <f>D192/6380</f>
        <v>2.19435736677116E-3</v>
      </c>
      <c r="F192" s="77">
        <f>SUM(F184:F191)</f>
        <v>49</v>
      </c>
      <c r="G192" s="42">
        <f>F192/17878</f>
        <v>2.7407987470634298E-3</v>
      </c>
      <c r="H192" s="71">
        <f>SUM(H184:H191)</f>
        <v>26</v>
      </c>
      <c r="I192" s="41">
        <f>H192/17360</f>
        <v>1.4976958525345623E-3</v>
      </c>
      <c r="J192" s="37">
        <f>IF(D192=0, "-", IF((B192-D192)/D192&lt;10, (B192-D192)/D192, "&gt;999%"))</f>
        <v>0.8571428571428571</v>
      </c>
      <c r="K192" s="38">
        <f>IF(H192=0, "-", IF((F192-H192)/H192&lt;10, (F192-H192)/H192, "&gt;999%"))</f>
        <v>0.88461538461538458</v>
      </c>
    </row>
    <row r="193" spans="1:11" x14ac:dyDescent="0.25">
      <c r="B193" s="83"/>
      <c r="D193" s="83"/>
      <c r="F193" s="83"/>
      <c r="H193" s="83"/>
    </row>
    <row r="194" spans="1:11" s="43" customFormat="1" x14ac:dyDescent="0.25">
      <c r="A194" s="162" t="s">
        <v>558</v>
      </c>
      <c r="B194" s="71">
        <v>135</v>
      </c>
      <c r="C194" s="40">
        <f>B194/6543</f>
        <v>2.0632737276478678E-2</v>
      </c>
      <c r="D194" s="71">
        <v>116</v>
      </c>
      <c r="E194" s="41">
        <f>D194/6380</f>
        <v>1.8181818181818181E-2</v>
      </c>
      <c r="F194" s="77">
        <v>304</v>
      </c>
      <c r="G194" s="42">
        <f>F194/17878</f>
        <v>1.7004139165454749E-2</v>
      </c>
      <c r="H194" s="71">
        <v>251</v>
      </c>
      <c r="I194" s="41">
        <f>H194/17360</f>
        <v>1.4458525345622119E-2</v>
      </c>
      <c r="J194" s="37">
        <f>IF(D194=0, "-", IF((B194-D194)/D194&lt;10, (B194-D194)/D194, "&gt;999%"))</f>
        <v>0.16379310344827586</v>
      </c>
      <c r="K194" s="38">
        <f>IF(H194=0, "-", IF((F194-H194)/H194&lt;10, (F194-H194)/H194, "&gt;999%"))</f>
        <v>0.21115537848605578</v>
      </c>
    </row>
    <row r="195" spans="1:11" x14ac:dyDescent="0.25">
      <c r="B195" s="83"/>
      <c r="D195" s="83"/>
      <c r="F195" s="83"/>
      <c r="H195" s="83"/>
    </row>
    <row r="196" spans="1:11" x14ac:dyDescent="0.25">
      <c r="A196" s="27" t="s">
        <v>556</v>
      </c>
      <c r="B196" s="71">
        <f>B200-B198</f>
        <v>3207</v>
      </c>
      <c r="C196" s="40">
        <f>B196/6543</f>
        <v>0.49014213663457129</v>
      </c>
      <c r="D196" s="71">
        <f>D200-D198</f>
        <v>2950</v>
      </c>
      <c r="E196" s="41">
        <f>D196/6380</f>
        <v>0.46238244514106586</v>
      </c>
      <c r="F196" s="77">
        <f>F200-F198</f>
        <v>9015</v>
      </c>
      <c r="G196" s="42">
        <f>F196/17878</f>
        <v>0.50425103479136368</v>
      </c>
      <c r="H196" s="71">
        <f>H200-H198</f>
        <v>8314</v>
      </c>
      <c r="I196" s="41">
        <f>H196/17360</f>
        <v>0.47891705069124424</v>
      </c>
      <c r="J196" s="37">
        <f>IF(D196=0, "-", IF((B196-D196)/D196&lt;10, (B196-D196)/D196, "&gt;999%"))</f>
        <v>8.7118644067796611E-2</v>
      </c>
      <c r="K196" s="38">
        <f>IF(H196=0, "-", IF((F196-H196)/H196&lt;10, (F196-H196)/H196, "&gt;999%"))</f>
        <v>8.4315612220351221E-2</v>
      </c>
    </row>
    <row r="197" spans="1:11" x14ac:dyDescent="0.25">
      <c r="A197" s="27"/>
      <c r="B197" s="71"/>
      <c r="C197" s="40"/>
      <c r="D197" s="71"/>
      <c r="E197" s="41"/>
      <c r="F197" s="77"/>
      <c r="G197" s="42"/>
      <c r="H197" s="71"/>
      <c r="I197" s="41"/>
      <c r="J197" s="37"/>
      <c r="K197" s="38"/>
    </row>
    <row r="198" spans="1:11" x14ac:dyDescent="0.25">
      <c r="A198" s="27" t="s">
        <v>557</v>
      </c>
      <c r="B198" s="71">
        <v>391</v>
      </c>
      <c r="C198" s="40">
        <f>B198/6543</f>
        <v>5.9758520556319729E-2</v>
      </c>
      <c r="D198" s="71">
        <v>347</v>
      </c>
      <c r="E198" s="41">
        <f>D198/6380</f>
        <v>5.4388714733542322E-2</v>
      </c>
      <c r="F198" s="77">
        <v>948</v>
      </c>
      <c r="G198" s="42">
        <f>F198/17878</f>
        <v>5.3026065555431254E-2</v>
      </c>
      <c r="H198" s="71">
        <v>835</v>
      </c>
      <c r="I198" s="41">
        <f>H198/17360</f>
        <v>4.8099078341013825E-2</v>
      </c>
      <c r="J198" s="37">
        <f>IF(D198=0, "-", IF((B198-D198)/D198&lt;10, (B198-D198)/D198, "&gt;999%"))</f>
        <v>0.12680115273775217</v>
      </c>
      <c r="K198" s="38">
        <f>IF(H198=0, "-", IF((F198-H198)/H198&lt;10, (F198-H198)/H198, "&gt;999%"))</f>
        <v>0.13532934131736526</v>
      </c>
    </row>
    <row r="199" spans="1:11" x14ac:dyDescent="0.25">
      <c r="A199" s="27"/>
      <c r="B199" s="71"/>
      <c r="C199" s="40"/>
      <c r="D199" s="71"/>
      <c r="E199" s="41"/>
      <c r="F199" s="77"/>
      <c r="G199" s="42"/>
      <c r="H199" s="71"/>
      <c r="I199" s="41"/>
      <c r="J199" s="37"/>
      <c r="K199" s="38"/>
    </row>
    <row r="200" spans="1:11" x14ac:dyDescent="0.25">
      <c r="A200" s="27" t="s">
        <v>555</v>
      </c>
      <c r="B200" s="71">
        <v>3598</v>
      </c>
      <c r="C200" s="40">
        <f>B200/6543</f>
        <v>0.54990065719089098</v>
      </c>
      <c r="D200" s="71">
        <v>3297</v>
      </c>
      <c r="E200" s="41">
        <f>D200/6380</f>
        <v>0.5167711598746082</v>
      </c>
      <c r="F200" s="77">
        <v>9963</v>
      </c>
      <c r="G200" s="42">
        <f>F200/17878</f>
        <v>0.5572771003467949</v>
      </c>
      <c r="H200" s="71">
        <v>9149</v>
      </c>
      <c r="I200" s="41">
        <f>H200/17360</f>
        <v>0.52701612903225803</v>
      </c>
      <c r="J200" s="37">
        <f>IF(D200=0, "-", IF((B200-D200)/D200&lt;10, (B200-D200)/D200, "&gt;999%"))</f>
        <v>9.1295116772823773E-2</v>
      </c>
      <c r="K200" s="38">
        <f>IF(H200=0, "-", IF((F200-H200)/H200&lt;10, (F200-H200)/H200, "&gt;999%"))</f>
        <v>8.897147229205378E-2</v>
      </c>
    </row>
  </sheetData>
  <mergeCells count="37">
    <mergeCell ref="B1:K1"/>
    <mergeCell ref="B2:K2"/>
    <mergeCell ref="B174:E174"/>
    <mergeCell ref="F174:I174"/>
    <mergeCell ref="J174:K174"/>
    <mergeCell ref="B175:C175"/>
    <mergeCell ref="D175:E175"/>
    <mergeCell ref="F175:G175"/>
    <mergeCell ref="H175:I175"/>
    <mergeCell ref="B120:E120"/>
    <mergeCell ref="F120:I120"/>
    <mergeCell ref="J120:K120"/>
    <mergeCell ref="B121:C121"/>
    <mergeCell ref="D121:E121"/>
    <mergeCell ref="F121:G121"/>
    <mergeCell ref="H121:I121"/>
    <mergeCell ref="B68:E68"/>
    <mergeCell ref="F68:I68"/>
    <mergeCell ref="J68:K68"/>
    <mergeCell ref="B69:C69"/>
    <mergeCell ref="D69:E69"/>
    <mergeCell ref="F69:G69"/>
    <mergeCell ref="H69:I69"/>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9" max="16383" man="1"/>
    <brk id="17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6"/>
  <sheetViews>
    <sheetView tabSelected="1" zoomScaleNormal="100"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584</v>
      </c>
      <c r="C1" s="198"/>
      <c r="D1" s="198"/>
      <c r="E1" s="199"/>
      <c r="F1" s="199"/>
      <c r="G1" s="199"/>
      <c r="H1" s="199"/>
      <c r="I1" s="199"/>
      <c r="J1" s="199"/>
      <c r="K1" s="199"/>
    </row>
    <row r="2" spans="1:11" s="52" customFormat="1" ht="20.399999999999999" x14ac:dyDescent="0.35">
      <c r="A2" s="4" t="s">
        <v>105</v>
      </c>
      <c r="B2" s="202" t="s">
        <v>96</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4</v>
      </c>
      <c r="C7" s="39">
        <f>IF(B46=0, "-", B7/B46)</f>
        <v>1.1117287381878821E-3</v>
      </c>
      <c r="D7" s="65">
        <v>2</v>
      </c>
      <c r="E7" s="21">
        <f>IF(D46=0, "-", D7/D46)</f>
        <v>6.0661207158022447E-4</v>
      </c>
      <c r="F7" s="81">
        <v>9</v>
      </c>
      <c r="G7" s="39">
        <f>IF(F46=0, "-", F7/F46)</f>
        <v>9.0334236675700087E-4</v>
      </c>
      <c r="H7" s="65">
        <v>9</v>
      </c>
      <c r="I7" s="21">
        <f>IF(H46=0, "-", H7/H46)</f>
        <v>9.8371406711115963E-4</v>
      </c>
      <c r="J7" s="20">
        <f t="shared" ref="J7:J44" si="0">IF(D7=0, "-", IF((B7-D7)/D7&lt;10, (B7-D7)/D7, "&gt;999%"))</f>
        <v>1</v>
      </c>
      <c r="K7" s="21">
        <f t="shared" ref="K7:K44" si="1">IF(H7=0, "-", IF((F7-H7)/H7&lt;10, (F7-H7)/H7, "&gt;999%"))</f>
        <v>0</v>
      </c>
    </row>
    <row r="8" spans="1:11" x14ac:dyDescent="0.25">
      <c r="A8" s="7" t="s">
        <v>33</v>
      </c>
      <c r="B8" s="65">
        <v>57</v>
      </c>
      <c r="C8" s="39">
        <f>IF(B46=0, "-", B8/B46)</f>
        <v>1.584213451917732E-2</v>
      </c>
      <c r="D8" s="65">
        <v>31</v>
      </c>
      <c r="E8" s="21">
        <f>IF(D46=0, "-", D8/D46)</f>
        <v>9.4024871094934796E-3</v>
      </c>
      <c r="F8" s="81">
        <v>127</v>
      </c>
      <c r="G8" s="39">
        <f>IF(F46=0, "-", F8/F46)</f>
        <v>1.2747164508682124E-2</v>
      </c>
      <c r="H8" s="65">
        <v>83</v>
      </c>
      <c r="I8" s="21">
        <f>IF(H46=0, "-", H8/H46)</f>
        <v>9.0720297300251398E-3</v>
      </c>
      <c r="J8" s="20">
        <f t="shared" si="0"/>
        <v>0.83870967741935487</v>
      </c>
      <c r="K8" s="21">
        <f t="shared" si="1"/>
        <v>0.53012048192771088</v>
      </c>
    </row>
    <row r="9" spans="1:11" x14ac:dyDescent="0.25">
      <c r="A9" s="7" t="s">
        <v>34</v>
      </c>
      <c r="B9" s="65">
        <v>0</v>
      </c>
      <c r="C9" s="39">
        <f>IF(B46=0, "-", B9/B46)</f>
        <v>0</v>
      </c>
      <c r="D9" s="65">
        <v>1</v>
      </c>
      <c r="E9" s="21">
        <f>IF(D46=0, "-", D9/D46)</f>
        <v>3.0330603579011223E-4</v>
      </c>
      <c r="F9" s="81">
        <v>1</v>
      </c>
      <c r="G9" s="39">
        <f>IF(F46=0, "-", F9/F46)</f>
        <v>1.0037137408411121E-4</v>
      </c>
      <c r="H9" s="65">
        <v>2</v>
      </c>
      <c r="I9" s="21">
        <f>IF(H46=0, "-", H9/H46)</f>
        <v>2.1860312602470214E-4</v>
      </c>
      <c r="J9" s="20">
        <f t="shared" si="0"/>
        <v>-1</v>
      </c>
      <c r="K9" s="21">
        <f t="shared" si="1"/>
        <v>-0.5</v>
      </c>
    </row>
    <row r="10" spans="1:11" x14ac:dyDescent="0.25">
      <c r="A10" s="7" t="s">
        <v>35</v>
      </c>
      <c r="B10" s="65">
        <v>53</v>
      </c>
      <c r="C10" s="39">
        <f>IF(B46=0, "-", B10/B46)</f>
        <v>1.4730405780989438E-2</v>
      </c>
      <c r="D10" s="65">
        <v>55</v>
      </c>
      <c r="E10" s="21">
        <f>IF(D46=0, "-", D10/D46)</f>
        <v>1.6681831968456171E-2</v>
      </c>
      <c r="F10" s="81">
        <v>104</v>
      </c>
      <c r="G10" s="39">
        <f>IF(F46=0, "-", F10/F46)</f>
        <v>1.0438622904747567E-2</v>
      </c>
      <c r="H10" s="65">
        <v>155</v>
      </c>
      <c r="I10" s="21">
        <f>IF(H46=0, "-", H10/H46)</f>
        <v>1.6941742266914417E-2</v>
      </c>
      <c r="J10" s="20">
        <f t="shared" si="0"/>
        <v>-3.6363636363636362E-2</v>
      </c>
      <c r="K10" s="21">
        <f t="shared" si="1"/>
        <v>-0.32903225806451614</v>
      </c>
    </row>
    <row r="11" spans="1:11" x14ac:dyDescent="0.25">
      <c r="A11" s="7" t="s">
        <v>36</v>
      </c>
      <c r="B11" s="65">
        <v>83</v>
      </c>
      <c r="C11" s="39">
        <f>IF(B46=0, "-", B11/B46)</f>
        <v>2.3068371317398556E-2</v>
      </c>
      <c r="D11" s="65">
        <v>0</v>
      </c>
      <c r="E11" s="21">
        <f>IF(D46=0, "-", D11/D46)</f>
        <v>0</v>
      </c>
      <c r="F11" s="81">
        <v>122</v>
      </c>
      <c r="G11" s="39">
        <f>IF(F46=0, "-", F11/F46)</f>
        <v>1.2245307638261567E-2</v>
      </c>
      <c r="H11" s="65">
        <v>0</v>
      </c>
      <c r="I11" s="21">
        <f>IF(H46=0, "-", H11/H46)</f>
        <v>0</v>
      </c>
      <c r="J11" s="20" t="str">
        <f t="shared" si="0"/>
        <v>-</v>
      </c>
      <c r="K11" s="21" t="str">
        <f t="shared" si="1"/>
        <v>-</v>
      </c>
    </row>
    <row r="12" spans="1:11" x14ac:dyDescent="0.25">
      <c r="A12" s="7" t="s">
        <v>39</v>
      </c>
      <c r="B12" s="65">
        <v>0</v>
      </c>
      <c r="C12" s="39">
        <f>IF(B46=0, "-", B12/B46)</f>
        <v>0</v>
      </c>
      <c r="D12" s="65">
        <v>0</v>
      </c>
      <c r="E12" s="21">
        <f>IF(D46=0, "-", D12/D46)</f>
        <v>0</v>
      </c>
      <c r="F12" s="81">
        <v>0</v>
      </c>
      <c r="G12" s="39">
        <f>IF(F46=0, "-", F12/F46)</f>
        <v>0</v>
      </c>
      <c r="H12" s="65">
        <v>1</v>
      </c>
      <c r="I12" s="21">
        <f>IF(H46=0, "-", H12/H46)</f>
        <v>1.0930156301235107E-4</v>
      </c>
      <c r="J12" s="20" t="str">
        <f t="shared" si="0"/>
        <v>-</v>
      </c>
      <c r="K12" s="21">
        <f t="shared" si="1"/>
        <v>-1</v>
      </c>
    </row>
    <row r="13" spans="1:11" x14ac:dyDescent="0.25">
      <c r="A13" s="7" t="s">
        <v>40</v>
      </c>
      <c r="B13" s="65">
        <v>18</v>
      </c>
      <c r="C13" s="39">
        <f>IF(B46=0, "-", B13/B46)</f>
        <v>5.0027793218454693E-3</v>
      </c>
      <c r="D13" s="65">
        <v>0</v>
      </c>
      <c r="E13" s="21">
        <f>IF(D46=0, "-", D13/D46)</f>
        <v>0</v>
      </c>
      <c r="F13" s="81">
        <v>46</v>
      </c>
      <c r="G13" s="39">
        <f>IF(F46=0, "-", F13/F46)</f>
        <v>4.6170832078691161E-3</v>
      </c>
      <c r="H13" s="65">
        <v>0</v>
      </c>
      <c r="I13" s="21">
        <f>IF(H46=0, "-", H13/H46)</f>
        <v>0</v>
      </c>
      <c r="J13" s="20" t="str">
        <f t="shared" si="0"/>
        <v>-</v>
      </c>
      <c r="K13" s="21" t="str">
        <f t="shared" si="1"/>
        <v>-</v>
      </c>
    </row>
    <row r="14" spans="1:11" x14ac:dyDescent="0.25">
      <c r="A14" s="7" t="s">
        <v>45</v>
      </c>
      <c r="B14" s="65">
        <v>85</v>
      </c>
      <c r="C14" s="39">
        <f>IF(B46=0, "-", B14/B46)</f>
        <v>2.3624235686492495E-2</v>
      </c>
      <c r="D14" s="65">
        <v>35</v>
      </c>
      <c r="E14" s="21">
        <f>IF(D46=0, "-", D14/D46)</f>
        <v>1.0615711252653927E-2</v>
      </c>
      <c r="F14" s="81">
        <v>299</v>
      </c>
      <c r="G14" s="39">
        <f>IF(F46=0, "-", F14/F46)</f>
        <v>3.0011040851149251E-2</v>
      </c>
      <c r="H14" s="65">
        <v>150</v>
      </c>
      <c r="I14" s="21">
        <f>IF(H46=0, "-", H14/H46)</f>
        <v>1.6395234451852661E-2</v>
      </c>
      <c r="J14" s="20">
        <f t="shared" si="0"/>
        <v>1.4285714285714286</v>
      </c>
      <c r="K14" s="21">
        <f t="shared" si="1"/>
        <v>0.99333333333333329</v>
      </c>
    </row>
    <row r="15" spans="1:11" x14ac:dyDescent="0.25">
      <c r="A15" s="7" t="s">
        <v>48</v>
      </c>
      <c r="B15" s="65">
        <v>1</v>
      </c>
      <c r="C15" s="39">
        <f>IF(B46=0, "-", B15/B46)</f>
        <v>2.7793218454697053E-4</v>
      </c>
      <c r="D15" s="65">
        <v>0</v>
      </c>
      <c r="E15" s="21">
        <f>IF(D46=0, "-", D15/D46)</f>
        <v>0</v>
      </c>
      <c r="F15" s="81">
        <v>3</v>
      </c>
      <c r="G15" s="39">
        <f>IF(F46=0, "-", F15/F46)</f>
        <v>3.0111412225233364E-4</v>
      </c>
      <c r="H15" s="65">
        <v>5</v>
      </c>
      <c r="I15" s="21">
        <f>IF(H46=0, "-", H15/H46)</f>
        <v>5.465078150617554E-4</v>
      </c>
      <c r="J15" s="20" t="str">
        <f t="shared" si="0"/>
        <v>-</v>
      </c>
      <c r="K15" s="21">
        <f t="shared" si="1"/>
        <v>-0.4</v>
      </c>
    </row>
    <row r="16" spans="1:11" x14ac:dyDescent="0.25">
      <c r="A16" s="7" t="s">
        <v>49</v>
      </c>
      <c r="B16" s="65">
        <v>88</v>
      </c>
      <c r="C16" s="39">
        <f>IF(B46=0, "-", B16/B46)</f>
        <v>2.4458032240133407E-2</v>
      </c>
      <c r="D16" s="65">
        <v>22</v>
      </c>
      <c r="E16" s="21">
        <f>IF(D46=0, "-", D16/D46)</f>
        <v>6.6727327873824689E-3</v>
      </c>
      <c r="F16" s="81">
        <v>244</v>
      </c>
      <c r="G16" s="39">
        <f>IF(F46=0, "-", F16/F46)</f>
        <v>2.4490615276523135E-2</v>
      </c>
      <c r="H16" s="65">
        <v>98</v>
      </c>
      <c r="I16" s="21">
        <f>IF(H46=0, "-", H16/H46)</f>
        <v>1.0711553175210406E-2</v>
      </c>
      <c r="J16" s="20">
        <f t="shared" si="0"/>
        <v>3</v>
      </c>
      <c r="K16" s="21">
        <f t="shared" si="1"/>
        <v>1.489795918367347</v>
      </c>
    </row>
    <row r="17" spans="1:11" x14ac:dyDescent="0.25">
      <c r="A17" s="7" t="s">
        <v>51</v>
      </c>
      <c r="B17" s="65">
        <v>81</v>
      </c>
      <c r="C17" s="39">
        <f>IF(B46=0, "-", B17/B46)</f>
        <v>2.2512506948304613E-2</v>
      </c>
      <c r="D17" s="65">
        <v>47</v>
      </c>
      <c r="E17" s="21">
        <f>IF(D46=0, "-", D17/D46)</f>
        <v>1.4255383682135275E-2</v>
      </c>
      <c r="F17" s="81">
        <v>189</v>
      </c>
      <c r="G17" s="39">
        <f>IF(F46=0, "-", F17/F46)</f>
        <v>1.8970189701897018E-2</v>
      </c>
      <c r="H17" s="65">
        <v>164</v>
      </c>
      <c r="I17" s="21">
        <f>IF(H46=0, "-", H17/H46)</f>
        <v>1.7925456334025577E-2</v>
      </c>
      <c r="J17" s="20">
        <f t="shared" si="0"/>
        <v>0.72340425531914898</v>
      </c>
      <c r="K17" s="21">
        <f t="shared" si="1"/>
        <v>0.1524390243902439</v>
      </c>
    </row>
    <row r="18" spans="1:11" x14ac:dyDescent="0.25">
      <c r="A18" s="7" t="s">
        <v>52</v>
      </c>
      <c r="B18" s="65">
        <v>180</v>
      </c>
      <c r="C18" s="39">
        <f>IF(B46=0, "-", B18/B46)</f>
        <v>5.00277932184547E-2</v>
      </c>
      <c r="D18" s="65">
        <v>189</v>
      </c>
      <c r="E18" s="21">
        <f>IF(D46=0, "-", D18/D46)</f>
        <v>5.7324840764331211E-2</v>
      </c>
      <c r="F18" s="81">
        <v>598</v>
      </c>
      <c r="G18" s="39">
        <f>IF(F46=0, "-", F18/F46)</f>
        <v>6.0022081702298502E-2</v>
      </c>
      <c r="H18" s="65">
        <v>474</v>
      </c>
      <c r="I18" s="21">
        <f>IF(H46=0, "-", H18/H46)</f>
        <v>5.1808940867854411E-2</v>
      </c>
      <c r="J18" s="20">
        <f t="shared" si="0"/>
        <v>-4.7619047619047616E-2</v>
      </c>
      <c r="K18" s="21">
        <f t="shared" si="1"/>
        <v>0.26160337552742619</v>
      </c>
    </row>
    <row r="19" spans="1:11" x14ac:dyDescent="0.25">
      <c r="A19" s="7" t="s">
        <v>55</v>
      </c>
      <c r="B19" s="65">
        <v>124</v>
      </c>
      <c r="C19" s="39">
        <f>IF(B46=0, "-", B19/B46)</f>
        <v>3.4463590883824349E-2</v>
      </c>
      <c r="D19" s="65">
        <v>68</v>
      </c>
      <c r="E19" s="21">
        <f>IF(D46=0, "-", D19/D46)</f>
        <v>2.0624810433727631E-2</v>
      </c>
      <c r="F19" s="81">
        <v>344</v>
      </c>
      <c r="G19" s="39">
        <f>IF(F46=0, "-", F19/F46)</f>
        <v>3.4527752684934257E-2</v>
      </c>
      <c r="H19" s="65">
        <v>250</v>
      </c>
      <c r="I19" s="21">
        <f>IF(H46=0, "-", H19/H46)</f>
        <v>2.7325390753087771E-2</v>
      </c>
      <c r="J19" s="20">
        <f t="shared" si="0"/>
        <v>0.82352941176470584</v>
      </c>
      <c r="K19" s="21">
        <f t="shared" si="1"/>
        <v>0.376</v>
      </c>
    </row>
    <row r="20" spans="1:11" x14ac:dyDescent="0.25">
      <c r="A20" s="7" t="s">
        <v>57</v>
      </c>
      <c r="B20" s="65">
        <v>4</v>
      </c>
      <c r="C20" s="39">
        <f>IF(B46=0, "-", B20/B46)</f>
        <v>1.1117287381878821E-3</v>
      </c>
      <c r="D20" s="65">
        <v>9</v>
      </c>
      <c r="E20" s="21">
        <f>IF(D46=0, "-", D20/D46)</f>
        <v>2.7297543221110102E-3</v>
      </c>
      <c r="F20" s="81">
        <v>7</v>
      </c>
      <c r="G20" s="39">
        <f>IF(F46=0, "-", F20/F46)</f>
        <v>7.0259961858877844E-4</v>
      </c>
      <c r="H20" s="65">
        <v>12</v>
      </c>
      <c r="I20" s="21">
        <f>IF(H46=0, "-", H20/H46)</f>
        <v>1.3116187561482129E-3</v>
      </c>
      <c r="J20" s="20">
        <f t="shared" si="0"/>
        <v>-0.55555555555555558</v>
      </c>
      <c r="K20" s="21">
        <f t="shared" si="1"/>
        <v>-0.41666666666666669</v>
      </c>
    </row>
    <row r="21" spans="1:11" x14ac:dyDescent="0.25">
      <c r="A21" s="7" t="s">
        <v>58</v>
      </c>
      <c r="B21" s="65">
        <v>28</v>
      </c>
      <c r="C21" s="39">
        <f>IF(B46=0, "-", B21/B46)</f>
        <v>7.7821011673151752E-3</v>
      </c>
      <c r="D21" s="65">
        <v>26</v>
      </c>
      <c r="E21" s="21">
        <f>IF(D46=0, "-", D21/D46)</f>
        <v>7.8859569305429183E-3</v>
      </c>
      <c r="F21" s="81">
        <v>72</v>
      </c>
      <c r="G21" s="39">
        <f>IF(F46=0, "-", F21/F46)</f>
        <v>7.2267389340560069E-3</v>
      </c>
      <c r="H21" s="65">
        <v>63</v>
      </c>
      <c r="I21" s="21">
        <f>IF(H46=0, "-", H21/H46)</f>
        <v>6.8859984697781174E-3</v>
      </c>
      <c r="J21" s="20">
        <f t="shared" si="0"/>
        <v>7.6923076923076927E-2</v>
      </c>
      <c r="K21" s="21">
        <f t="shared" si="1"/>
        <v>0.14285714285714285</v>
      </c>
    </row>
    <row r="22" spans="1:11" x14ac:dyDescent="0.25">
      <c r="A22" s="7" t="s">
        <v>60</v>
      </c>
      <c r="B22" s="65">
        <v>233</v>
      </c>
      <c r="C22" s="39">
        <f>IF(B46=0, "-", B22/B46)</f>
        <v>6.4758198999444141E-2</v>
      </c>
      <c r="D22" s="65">
        <v>190</v>
      </c>
      <c r="E22" s="21">
        <f>IF(D46=0, "-", D22/D46)</f>
        <v>5.7628146800121322E-2</v>
      </c>
      <c r="F22" s="81">
        <v>743</v>
      </c>
      <c r="G22" s="39">
        <f>IF(F46=0, "-", F22/F46)</f>
        <v>7.4575930944494634E-2</v>
      </c>
      <c r="H22" s="65">
        <v>564</v>
      </c>
      <c r="I22" s="21">
        <f>IF(H46=0, "-", H22/H46)</f>
        <v>6.1646081538966009E-2</v>
      </c>
      <c r="J22" s="20">
        <f t="shared" si="0"/>
        <v>0.22631578947368422</v>
      </c>
      <c r="K22" s="21">
        <f t="shared" si="1"/>
        <v>0.31737588652482268</v>
      </c>
    </row>
    <row r="23" spans="1:11" x14ac:dyDescent="0.25">
      <c r="A23" s="7" t="s">
        <v>61</v>
      </c>
      <c r="B23" s="65">
        <v>0</v>
      </c>
      <c r="C23" s="39">
        <f>IF(B46=0, "-", B23/B46)</f>
        <v>0</v>
      </c>
      <c r="D23" s="65">
        <v>2</v>
      </c>
      <c r="E23" s="21">
        <f>IF(D46=0, "-", D23/D46)</f>
        <v>6.0661207158022447E-4</v>
      </c>
      <c r="F23" s="81">
        <v>0</v>
      </c>
      <c r="G23" s="39">
        <f>IF(F46=0, "-", F23/F46)</f>
        <v>0</v>
      </c>
      <c r="H23" s="65">
        <v>2</v>
      </c>
      <c r="I23" s="21">
        <f>IF(H46=0, "-", H23/H46)</f>
        <v>2.1860312602470214E-4</v>
      </c>
      <c r="J23" s="20">
        <f t="shared" si="0"/>
        <v>-1</v>
      </c>
      <c r="K23" s="21">
        <f t="shared" si="1"/>
        <v>-1</v>
      </c>
    </row>
    <row r="24" spans="1:11" x14ac:dyDescent="0.25">
      <c r="A24" s="7" t="s">
        <v>62</v>
      </c>
      <c r="B24" s="65">
        <v>24</v>
      </c>
      <c r="C24" s="39">
        <f>IF(B46=0, "-", B24/B46)</f>
        <v>6.6703724291272927E-3</v>
      </c>
      <c r="D24" s="65">
        <v>30</v>
      </c>
      <c r="E24" s="21">
        <f>IF(D46=0, "-", D24/D46)</f>
        <v>9.0991810737033659E-3</v>
      </c>
      <c r="F24" s="81">
        <v>45</v>
      </c>
      <c r="G24" s="39">
        <f>IF(F46=0, "-", F24/F46)</f>
        <v>4.5167118337850042E-3</v>
      </c>
      <c r="H24" s="65">
        <v>57</v>
      </c>
      <c r="I24" s="21">
        <f>IF(H46=0, "-", H24/H46)</f>
        <v>6.2301890917040113E-3</v>
      </c>
      <c r="J24" s="20">
        <f t="shared" si="0"/>
        <v>-0.2</v>
      </c>
      <c r="K24" s="21">
        <f t="shared" si="1"/>
        <v>-0.21052631578947367</v>
      </c>
    </row>
    <row r="25" spans="1:11" x14ac:dyDescent="0.25">
      <c r="A25" s="7" t="s">
        <v>63</v>
      </c>
      <c r="B25" s="65">
        <v>13</v>
      </c>
      <c r="C25" s="39">
        <f>IF(B46=0, "-", B25/B46)</f>
        <v>3.6131183991106172E-3</v>
      </c>
      <c r="D25" s="65">
        <v>3</v>
      </c>
      <c r="E25" s="21">
        <f>IF(D46=0, "-", D25/D46)</f>
        <v>9.099181073703367E-4</v>
      </c>
      <c r="F25" s="81">
        <v>27</v>
      </c>
      <c r="G25" s="39">
        <f>IF(F46=0, "-", F25/F46)</f>
        <v>2.7100271002710027E-3</v>
      </c>
      <c r="H25" s="65">
        <v>14</v>
      </c>
      <c r="I25" s="21">
        <f>IF(H46=0, "-", H25/H46)</f>
        <v>1.530221882172915E-3</v>
      </c>
      <c r="J25" s="20">
        <f t="shared" si="0"/>
        <v>3.3333333333333335</v>
      </c>
      <c r="K25" s="21">
        <f t="shared" si="1"/>
        <v>0.9285714285714286</v>
      </c>
    </row>
    <row r="26" spans="1:11" x14ac:dyDescent="0.25">
      <c r="A26" s="7" t="s">
        <v>64</v>
      </c>
      <c r="B26" s="65">
        <v>31</v>
      </c>
      <c r="C26" s="39">
        <f>IF(B46=0, "-", B26/B46)</f>
        <v>8.6158977209560873E-3</v>
      </c>
      <c r="D26" s="65">
        <v>40</v>
      </c>
      <c r="E26" s="21">
        <f>IF(D46=0, "-", D26/D46)</f>
        <v>1.2132241431604488E-2</v>
      </c>
      <c r="F26" s="81">
        <v>62</v>
      </c>
      <c r="G26" s="39">
        <f>IF(F46=0, "-", F26/F46)</f>
        <v>6.2230251932148947E-3</v>
      </c>
      <c r="H26" s="65">
        <v>74</v>
      </c>
      <c r="I26" s="21">
        <f>IF(H46=0, "-", H26/H46)</f>
        <v>8.0883156629139794E-3</v>
      </c>
      <c r="J26" s="20">
        <f t="shared" si="0"/>
        <v>-0.22500000000000001</v>
      </c>
      <c r="K26" s="21">
        <f t="shared" si="1"/>
        <v>-0.16216216216216217</v>
      </c>
    </row>
    <row r="27" spans="1:11" x14ac:dyDescent="0.25">
      <c r="A27" s="7" t="s">
        <v>68</v>
      </c>
      <c r="B27" s="65">
        <v>1</v>
      </c>
      <c r="C27" s="39">
        <f>IF(B46=0, "-", B27/B46)</f>
        <v>2.7793218454697053E-4</v>
      </c>
      <c r="D27" s="65">
        <v>2</v>
      </c>
      <c r="E27" s="21">
        <f>IF(D46=0, "-", D27/D46)</f>
        <v>6.0661207158022447E-4</v>
      </c>
      <c r="F27" s="81">
        <v>3</v>
      </c>
      <c r="G27" s="39">
        <f>IF(F46=0, "-", F27/F46)</f>
        <v>3.0111412225233364E-4</v>
      </c>
      <c r="H27" s="65">
        <v>3</v>
      </c>
      <c r="I27" s="21">
        <f>IF(H46=0, "-", H27/H46)</f>
        <v>3.2790468903705323E-4</v>
      </c>
      <c r="J27" s="20">
        <f t="shared" si="0"/>
        <v>-0.5</v>
      </c>
      <c r="K27" s="21">
        <f t="shared" si="1"/>
        <v>0</v>
      </c>
    </row>
    <row r="28" spans="1:11" x14ac:dyDescent="0.25">
      <c r="A28" s="7" t="s">
        <v>69</v>
      </c>
      <c r="B28" s="65">
        <v>405</v>
      </c>
      <c r="C28" s="39">
        <f>IF(B46=0, "-", B28/B46)</f>
        <v>0.11256253474152307</v>
      </c>
      <c r="D28" s="65">
        <v>548</v>
      </c>
      <c r="E28" s="21">
        <f>IF(D46=0, "-", D28/D46)</f>
        <v>0.16621170761298149</v>
      </c>
      <c r="F28" s="81">
        <v>1395</v>
      </c>
      <c r="G28" s="39">
        <f>IF(F46=0, "-", F28/F46)</f>
        <v>0.14001806684733514</v>
      </c>
      <c r="H28" s="65">
        <v>1647</v>
      </c>
      <c r="I28" s="21">
        <f>IF(H46=0, "-", H28/H46)</f>
        <v>0.18001967428134222</v>
      </c>
      <c r="J28" s="20">
        <f t="shared" si="0"/>
        <v>-0.26094890510948904</v>
      </c>
      <c r="K28" s="21">
        <f t="shared" si="1"/>
        <v>-0.15300546448087432</v>
      </c>
    </row>
    <row r="29" spans="1:11" x14ac:dyDescent="0.25">
      <c r="A29" s="7" t="s">
        <v>71</v>
      </c>
      <c r="B29" s="65">
        <v>59</v>
      </c>
      <c r="C29" s="39">
        <f>IF(B46=0, "-", B29/B46)</f>
        <v>1.6397998888271263E-2</v>
      </c>
      <c r="D29" s="65">
        <v>76</v>
      </c>
      <c r="E29" s="21">
        <f>IF(D46=0, "-", D29/D46)</f>
        <v>2.3051258720048529E-2</v>
      </c>
      <c r="F29" s="81">
        <v>122</v>
      </c>
      <c r="G29" s="39">
        <f>IF(F46=0, "-", F29/F46)</f>
        <v>1.2245307638261567E-2</v>
      </c>
      <c r="H29" s="65">
        <v>190</v>
      </c>
      <c r="I29" s="21">
        <f>IF(H46=0, "-", H29/H46)</f>
        <v>2.0767296972346704E-2</v>
      </c>
      <c r="J29" s="20">
        <f t="shared" si="0"/>
        <v>-0.22368421052631579</v>
      </c>
      <c r="K29" s="21">
        <f t="shared" si="1"/>
        <v>-0.35789473684210527</v>
      </c>
    </row>
    <row r="30" spans="1:11" x14ac:dyDescent="0.25">
      <c r="A30" s="7" t="s">
        <v>74</v>
      </c>
      <c r="B30" s="65">
        <v>161</v>
      </c>
      <c r="C30" s="39">
        <f>IF(B46=0, "-", B30/B46)</f>
        <v>4.4747081712062257E-2</v>
      </c>
      <c r="D30" s="65">
        <v>146</v>
      </c>
      <c r="E30" s="21">
        <f>IF(D46=0, "-", D30/D46)</f>
        <v>4.4282681225356384E-2</v>
      </c>
      <c r="F30" s="81">
        <v>559</v>
      </c>
      <c r="G30" s="39">
        <f>IF(F46=0, "-", F30/F46)</f>
        <v>5.6107598113018166E-2</v>
      </c>
      <c r="H30" s="65">
        <v>469</v>
      </c>
      <c r="I30" s="21">
        <f>IF(H46=0, "-", H30/H46)</f>
        <v>5.1262433052792655E-2</v>
      </c>
      <c r="J30" s="20">
        <f t="shared" si="0"/>
        <v>0.10273972602739725</v>
      </c>
      <c r="K30" s="21">
        <f t="shared" si="1"/>
        <v>0.19189765458422176</v>
      </c>
    </row>
    <row r="31" spans="1:11" x14ac:dyDescent="0.25">
      <c r="A31" s="7" t="s">
        <v>75</v>
      </c>
      <c r="B31" s="65">
        <v>7</v>
      </c>
      <c r="C31" s="39">
        <f>IF(B46=0, "-", B31/B46)</f>
        <v>1.9455252918287938E-3</v>
      </c>
      <c r="D31" s="65">
        <v>3</v>
      </c>
      <c r="E31" s="21">
        <f>IF(D46=0, "-", D31/D46)</f>
        <v>9.099181073703367E-4</v>
      </c>
      <c r="F31" s="81">
        <v>13</v>
      </c>
      <c r="G31" s="39">
        <f>IF(F46=0, "-", F31/F46)</f>
        <v>1.3048278630934458E-3</v>
      </c>
      <c r="H31" s="65">
        <v>9</v>
      </c>
      <c r="I31" s="21">
        <f>IF(H46=0, "-", H31/H46)</f>
        <v>9.8371406711115963E-4</v>
      </c>
      <c r="J31" s="20">
        <f t="shared" si="0"/>
        <v>1.3333333333333333</v>
      </c>
      <c r="K31" s="21">
        <f t="shared" si="1"/>
        <v>0.44444444444444442</v>
      </c>
    </row>
    <row r="32" spans="1:11" x14ac:dyDescent="0.25">
      <c r="A32" s="7" t="s">
        <v>76</v>
      </c>
      <c r="B32" s="65">
        <v>450</v>
      </c>
      <c r="C32" s="39">
        <f>IF(B46=0, "-", B32/B46)</f>
        <v>0.12506948304613674</v>
      </c>
      <c r="D32" s="65">
        <v>446</v>
      </c>
      <c r="E32" s="21">
        <f>IF(D46=0, "-", D32/D46)</f>
        <v>0.13527449196239005</v>
      </c>
      <c r="F32" s="81">
        <v>1058</v>
      </c>
      <c r="G32" s="39">
        <f>IF(F46=0, "-", F32/F46)</f>
        <v>0.10619291378098966</v>
      </c>
      <c r="H32" s="65">
        <v>1092</v>
      </c>
      <c r="I32" s="21">
        <f>IF(H46=0, "-", H32/H46)</f>
        <v>0.11935730680948738</v>
      </c>
      <c r="J32" s="20">
        <f t="shared" si="0"/>
        <v>8.9686098654708519E-3</v>
      </c>
      <c r="K32" s="21">
        <f t="shared" si="1"/>
        <v>-3.1135531135531136E-2</v>
      </c>
    </row>
    <row r="33" spans="1:11" x14ac:dyDescent="0.25">
      <c r="A33" s="7" t="s">
        <v>77</v>
      </c>
      <c r="B33" s="65">
        <v>160</v>
      </c>
      <c r="C33" s="39">
        <f>IF(B46=0, "-", B33/B46)</f>
        <v>4.4469149527515288E-2</v>
      </c>
      <c r="D33" s="65">
        <v>69</v>
      </c>
      <c r="E33" s="21">
        <f>IF(D46=0, "-", D33/D46)</f>
        <v>2.0928116469517744E-2</v>
      </c>
      <c r="F33" s="81">
        <v>405</v>
      </c>
      <c r="G33" s="39">
        <f>IF(F46=0, "-", F33/F46)</f>
        <v>4.065040650406504E-2</v>
      </c>
      <c r="H33" s="65">
        <v>195</v>
      </c>
      <c r="I33" s="21">
        <f>IF(H46=0, "-", H33/H46)</f>
        <v>2.131380478740846E-2</v>
      </c>
      <c r="J33" s="20">
        <f t="shared" si="0"/>
        <v>1.318840579710145</v>
      </c>
      <c r="K33" s="21">
        <f t="shared" si="1"/>
        <v>1.0769230769230769</v>
      </c>
    </row>
    <row r="34" spans="1:11" x14ac:dyDescent="0.25">
      <c r="A34" s="7" t="s">
        <v>78</v>
      </c>
      <c r="B34" s="65">
        <v>2</v>
      </c>
      <c r="C34" s="39">
        <f>IF(B46=0, "-", B34/B46)</f>
        <v>5.5586436909394106E-4</v>
      </c>
      <c r="D34" s="65">
        <v>1</v>
      </c>
      <c r="E34" s="21">
        <f>IF(D46=0, "-", D34/D46)</f>
        <v>3.0330603579011223E-4</v>
      </c>
      <c r="F34" s="81">
        <v>5</v>
      </c>
      <c r="G34" s="39">
        <f>IF(F46=0, "-", F34/F46)</f>
        <v>5.0185687042055601E-4</v>
      </c>
      <c r="H34" s="65">
        <v>13</v>
      </c>
      <c r="I34" s="21">
        <f>IF(H46=0, "-", H34/H46)</f>
        <v>1.4209203191605641E-3</v>
      </c>
      <c r="J34" s="20">
        <f t="shared" si="0"/>
        <v>1</v>
      </c>
      <c r="K34" s="21">
        <f t="shared" si="1"/>
        <v>-0.61538461538461542</v>
      </c>
    </row>
    <row r="35" spans="1:11" x14ac:dyDescent="0.25">
      <c r="A35" s="7" t="s">
        <v>80</v>
      </c>
      <c r="B35" s="65">
        <v>18</v>
      </c>
      <c r="C35" s="39">
        <f>IF(B46=0, "-", B35/B46)</f>
        <v>5.0027793218454693E-3</v>
      </c>
      <c r="D35" s="65">
        <v>39</v>
      </c>
      <c r="E35" s="21">
        <f>IF(D46=0, "-", D35/D46)</f>
        <v>1.1828935395814377E-2</v>
      </c>
      <c r="F35" s="81">
        <v>59</v>
      </c>
      <c r="G35" s="39">
        <f>IF(F46=0, "-", F35/F46)</f>
        <v>5.9219110709625615E-3</v>
      </c>
      <c r="H35" s="65">
        <v>78</v>
      </c>
      <c r="I35" s="21">
        <f>IF(H46=0, "-", H35/H46)</f>
        <v>8.525521914963384E-3</v>
      </c>
      <c r="J35" s="20">
        <f t="shared" si="0"/>
        <v>-0.53846153846153844</v>
      </c>
      <c r="K35" s="21">
        <f t="shared" si="1"/>
        <v>-0.24358974358974358</v>
      </c>
    </row>
    <row r="36" spans="1:11" x14ac:dyDescent="0.25">
      <c r="A36" s="7" t="s">
        <v>82</v>
      </c>
      <c r="B36" s="65">
        <v>25</v>
      </c>
      <c r="C36" s="39">
        <f>IF(B46=0, "-", B36/B46)</f>
        <v>6.9483046136742631E-3</v>
      </c>
      <c r="D36" s="65">
        <v>32</v>
      </c>
      <c r="E36" s="21">
        <f>IF(D46=0, "-", D36/D46)</f>
        <v>9.7057931452835915E-3</v>
      </c>
      <c r="F36" s="81">
        <v>87</v>
      </c>
      <c r="G36" s="39">
        <f>IF(F46=0, "-", F36/F46)</f>
        <v>8.7323095453176753E-3</v>
      </c>
      <c r="H36" s="65">
        <v>83</v>
      </c>
      <c r="I36" s="21">
        <f>IF(H46=0, "-", H36/H46)</f>
        <v>9.0720297300251398E-3</v>
      </c>
      <c r="J36" s="20">
        <f t="shared" si="0"/>
        <v>-0.21875</v>
      </c>
      <c r="K36" s="21">
        <f t="shared" si="1"/>
        <v>4.8192771084337352E-2</v>
      </c>
    </row>
    <row r="37" spans="1:11" x14ac:dyDescent="0.25">
      <c r="A37" s="7" t="s">
        <v>84</v>
      </c>
      <c r="B37" s="65">
        <v>19</v>
      </c>
      <c r="C37" s="39">
        <f>IF(B46=0, "-", B37/B46)</f>
        <v>5.2807115063924406E-3</v>
      </c>
      <c r="D37" s="65">
        <v>23</v>
      </c>
      <c r="E37" s="21">
        <f>IF(D46=0, "-", D37/D46)</f>
        <v>6.9760388231725808E-3</v>
      </c>
      <c r="F37" s="81">
        <v>76</v>
      </c>
      <c r="G37" s="39">
        <f>IF(F46=0, "-", F37/F46)</f>
        <v>7.628224430392452E-3</v>
      </c>
      <c r="H37" s="65">
        <v>37</v>
      </c>
      <c r="I37" s="21">
        <f>IF(H46=0, "-", H37/H46)</f>
        <v>4.0441578314569897E-3</v>
      </c>
      <c r="J37" s="20">
        <f t="shared" si="0"/>
        <v>-0.17391304347826086</v>
      </c>
      <c r="K37" s="21">
        <f t="shared" si="1"/>
        <v>1.0540540540540539</v>
      </c>
    </row>
    <row r="38" spans="1:11" x14ac:dyDescent="0.25">
      <c r="A38" s="7" t="s">
        <v>85</v>
      </c>
      <c r="B38" s="65">
        <v>14</v>
      </c>
      <c r="C38" s="39">
        <f>IF(B46=0, "-", B38/B46)</f>
        <v>3.8910505836575876E-3</v>
      </c>
      <c r="D38" s="65">
        <v>4</v>
      </c>
      <c r="E38" s="21">
        <f>IF(D46=0, "-", D38/D46)</f>
        <v>1.2132241431604489E-3</v>
      </c>
      <c r="F38" s="81">
        <v>27</v>
      </c>
      <c r="G38" s="39">
        <f>IF(F46=0, "-", F38/F46)</f>
        <v>2.7100271002710027E-3</v>
      </c>
      <c r="H38" s="65">
        <v>12</v>
      </c>
      <c r="I38" s="21">
        <f>IF(H46=0, "-", H38/H46)</f>
        <v>1.3116187561482129E-3</v>
      </c>
      <c r="J38" s="20">
        <f t="shared" si="0"/>
        <v>2.5</v>
      </c>
      <c r="K38" s="21">
        <f t="shared" si="1"/>
        <v>1.25</v>
      </c>
    </row>
    <row r="39" spans="1:11" x14ac:dyDescent="0.25">
      <c r="A39" s="7" t="s">
        <v>86</v>
      </c>
      <c r="B39" s="65">
        <v>250</v>
      </c>
      <c r="C39" s="39">
        <f>IF(B46=0, "-", B39/B46)</f>
        <v>6.9483046136742638E-2</v>
      </c>
      <c r="D39" s="65">
        <v>147</v>
      </c>
      <c r="E39" s="21">
        <f>IF(D46=0, "-", D39/D46)</f>
        <v>4.4585987261146494E-2</v>
      </c>
      <c r="F39" s="81">
        <v>757</v>
      </c>
      <c r="G39" s="39">
        <f>IF(F46=0, "-", F39/F46)</f>
        <v>7.5981130181672185E-2</v>
      </c>
      <c r="H39" s="65">
        <v>574</v>
      </c>
      <c r="I39" s="21">
        <f>IF(H46=0, "-", H39/H46)</f>
        <v>6.2739097169089514E-2</v>
      </c>
      <c r="J39" s="20">
        <f t="shared" si="0"/>
        <v>0.70068027210884354</v>
      </c>
      <c r="K39" s="21">
        <f t="shared" si="1"/>
        <v>0.31881533101045295</v>
      </c>
    </row>
    <row r="40" spans="1:11" x14ac:dyDescent="0.25">
      <c r="A40" s="7" t="s">
        <v>87</v>
      </c>
      <c r="B40" s="65">
        <v>68</v>
      </c>
      <c r="C40" s="39">
        <f>IF(B46=0, "-", B40/B46)</f>
        <v>1.8899388549193995E-2</v>
      </c>
      <c r="D40" s="65">
        <v>95</v>
      </c>
      <c r="E40" s="21">
        <f>IF(D46=0, "-", D40/D46)</f>
        <v>2.8814073400060661E-2</v>
      </c>
      <c r="F40" s="81">
        <v>197</v>
      </c>
      <c r="G40" s="39">
        <f>IF(F46=0, "-", F40/F46)</f>
        <v>1.977316069456991E-2</v>
      </c>
      <c r="H40" s="65">
        <v>213</v>
      </c>
      <c r="I40" s="21">
        <f>IF(H46=0, "-", H40/H46)</f>
        <v>2.3281232921630781E-2</v>
      </c>
      <c r="J40" s="20">
        <f t="shared" si="0"/>
        <v>-0.28421052631578947</v>
      </c>
      <c r="K40" s="21">
        <f t="shared" si="1"/>
        <v>-7.5117370892018781E-2</v>
      </c>
    </row>
    <row r="41" spans="1:11" x14ac:dyDescent="0.25">
      <c r="A41" s="7" t="s">
        <v>88</v>
      </c>
      <c r="B41" s="65">
        <v>58</v>
      </c>
      <c r="C41" s="39">
        <f>IF(B46=0, "-", B41/B46)</f>
        <v>1.6120066703724293E-2</v>
      </c>
      <c r="D41" s="65">
        <v>0</v>
      </c>
      <c r="E41" s="21">
        <f>IF(D46=0, "-", D41/D46)</f>
        <v>0</v>
      </c>
      <c r="F41" s="81">
        <v>109</v>
      </c>
      <c r="G41" s="39">
        <f>IF(F46=0, "-", F41/F46)</f>
        <v>1.0940479775168122E-2</v>
      </c>
      <c r="H41" s="65">
        <v>0</v>
      </c>
      <c r="I41" s="21">
        <f>IF(H46=0, "-", H41/H46)</f>
        <v>0</v>
      </c>
      <c r="J41" s="20" t="str">
        <f t="shared" si="0"/>
        <v>-</v>
      </c>
      <c r="K41" s="21" t="str">
        <f t="shared" si="1"/>
        <v>-</v>
      </c>
    </row>
    <row r="42" spans="1:11" x14ac:dyDescent="0.25">
      <c r="A42" s="7" t="s">
        <v>89</v>
      </c>
      <c r="B42" s="65">
        <v>563</v>
      </c>
      <c r="C42" s="39">
        <f>IF(B46=0, "-", B42/B46)</f>
        <v>0.15647581989994441</v>
      </c>
      <c r="D42" s="65">
        <v>790</v>
      </c>
      <c r="E42" s="21">
        <f>IF(D46=0, "-", D42/D46)</f>
        <v>0.23961176827418865</v>
      </c>
      <c r="F42" s="81">
        <v>1447</v>
      </c>
      <c r="G42" s="39">
        <f>IF(F46=0, "-", F42/F46)</f>
        <v>0.14523737829970892</v>
      </c>
      <c r="H42" s="65">
        <v>2094</v>
      </c>
      <c r="I42" s="21">
        <f>IF(H46=0, "-", H42/H46)</f>
        <v>0.22887747294786315</v>
      </c>
      <c r="J42" s="20">
        <f t="shared" si="0"/>
        <v>-0.28734177215189871</v>
      </c>
      <c r="K42" s="21">
        <f t="shared" si="1"/>
        <v>-0.30897803247373445</v>
      </c>
    </row>
    <row r="43" spans="1:11" x14ac:dyDescent="0.25">
      <c r="A43" s="7" t="s">
        <v>91</v>
      </c>
      <c r="B43" s="65">
        <v>192</v>
      </c>
      <c r="C43" s="39">
        <f>IF(B46=0, "-", B43/B46)</f>
        <v>5.3362979433018341E-2</v>
      </c>
      <c r="D43" s="65">
        <v>98</v>
      </c>
      <c r="E43" s="21">
        <f>IF(D46=0, "-", D43/D46)</f>
        <v>2.9723991507430998E-2</v>
      </c>
      <c r="F43" s="81">
        <v>504</v>
      </c>
      <c r="G43" s="39">
        <f>IF(F46=0, "-", F43/F46)</f>
        <v>5.0587172538392053E-2</v>
      </c>
      <c r="H43" s="65">
        <v>174</v>
      </c>
      <c r="I43" s="21">
        <f>IF(H46=0, "-", H43/H46)</f>
        <v>1.9018471964149089E-2</v>
      </c>
      <c r="J43" s="20">
        <f t="shared" si="0"/>
        <v>0.95918367346938771</v>
      </c>
      <c r="K43" s="21">
        <f t="shared" si="1"/>
        <v>1.896551724137931</v>
      </c>
    </row>
    <row r="44" spans="1:11" x14ac:dyDescent="0.25">
      <c r="A44" s="7" t="s">
        <v>92</v>
      </c>
      <c r="B44" s="65">
        <v>39</v>
      </c>
      <c r="C44" s="39">
        <f>IF(B46=0, "-", B44/B46)</f>
        <v>1.0839355197331851E-2</v>
      </c>
      <c r="D44" s="65">
        <v>28</v>
      </c>
      <c r="E44" s="21">
        <f>IF(D46=0, "-", D44/D46)</f>
        <v>8.4925690021231421E-3</v>
      </c>
      <c r="F44" s="81">
        <v>98</v>
      </c>
      <c r="G44" s="39">
        <f>IF(F46=0, "-", F44/F46)</f>
        <v>9.8363946602428986E-3</v>
      </c>
      <c r="H44" s="65">
        <v>89</v>
      </c>
      <c r="I44" s="21">
        <f>IF(H46=0, "-", H44/H46)</f>
        <v>9.7278391080992451E-3</v>
      </c>
      <c r="J44" s="20">
        <f t="shared" si="0"/>
        <v>0.39285714285714285</v>
      </c>
      <c r="K44" s="21">
        <f t="shared" si="1"/>
        <v>0.10112359550561797</v>
      </c>
    </row>
    <row r="45" spans="1:11" x14ac:dyDescent="0.25">
      <c r="A45" s="2"/>
      <c r="B45" s="68"/>
      <c r="C45" s="33"/>
      <c r="D45" s="68"/>
      <c r="E45" s="6"/>
      <c r="F45" s="82"/>
      <c r="G45" s="33"/>
      <c r="H45" s="68"/>
      <c r="I45" s="6"/>
      <c r="J45" s="5"/>
      <c r="K45" s="6"/>
    </row>
    <row r="46" spans="1:11" s="43" customFormat="1" x14ac:dyDescent="0.25">
      <c r="A46" s="162" t="s">
        <v>555</v>
      </c>
      <c r="B46" s="71">
        <f>SUM(B7:B45)</f>
        <v>3598</v>
      </c>
      <c r="C46" s="40">
        <v>1</v>
      </c>
      <c r="D46" s="71">
        <f>SUM(D7:D45)</f>
        <v>3297</v>
      </c>
      <c r="E46" s="41">
        <v>1</v>
      </c>
      <c r="F46" s="77">
        <f>SUM(F7:F45)</f>
        <v>9963</v>
      </c>
      <c r="G46" s="42">
        <v>1</v>
      </c>
      <c r="H46" s="71">
        <f>SUM(H7:H45)</f>
        <v>9149</v>
      </c>
      <c r="I46" s="41">
        <v>1</v>
      </c>
      <c r="J46" s="37">
        <f>IF(D46=0, "-", (B46-D46)/D46)</f>
        <v>9.1295116772823773E-2</v>
      </c>
      <c r="K46" s="38">
        <f>IF(H46=0, "-", (F46-H46)/H46)</f>
        <v>8.897147229205378E-2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6"/>
  <sheetViews>
    <sheetView tabSelected="1" zoomScaleNormal="100"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105</v>
      </c>
      <c r="B2" s="202" t="s">
        <v>96</v>
      </c>
      <c r="C2" s="198"/>
      <c r="D2" s="198"/>
      <c r="E2" s="203"/>
      <c r="F2" s="203"/>
      <c r="G2" s="203"/>
      <c r="H2" s="203"/>
      <c r="I2" s="203"/>
      <c r="J2" s="203"/>
      <c r="K2" s="203"/>
    </row>
    <row r="4" spans="1:11" ht="15.6" x14ac:dyDescent="0.3">
      <c r="A4" s="164" t="s">
        <v>121</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123</v>
      </c>
      <c r="B6" s="61" t="s">
        <v>12</v>
      </c>
      <c r="C6" s="62" t="s">
        <v>13</v>
      </c>
      <c r="D6" s="61" t="s">
        <v>12</v>
      </c>
      <c r="E6" s="63" t="s">
        <v>13</v>
      </c>
      <c r="F6" s="62" t="s">
        <v>12</v>
      </c>
      <c r="G6" s="62" t="s">
        <v>13</v>
      </c>
      <c r="H6" s="61" t="s">
        <v>12</v>
      </c>
      <c r="I6" s="63" t="s">
        <v>13</v>
      </c>
      <c r="J6" s="61"/>
      <c r="K6" s="63"/>
    </row>
    <row r="7" spans="1:11" x14ac:dyDescent="0.25">
      <c r="A7" s="7" t="s">
        <v>452</v>
      </c>
      <c r="B7" s="65">
        <v>0</v>
      </c>
      <c r="C7" s="34">
        <f>IF(B12=0, "-", B7/B12)</f>
        <v>0</v>
      </c>
      <c r="D7" s="65">
        <v>1</v>
      </c>
      <c r="E7" s="9">
        <f>IF(D12=0, "-", D7/D12)</f>
        <v>5.8823529411764705E-2</v>
      </c>
      <c r="F7" s="81">
        <v>5</v>
      </c>
      <c r="G7" s="34">
        <f>IF(F12=0, "-", F7/F12)</f>
        <v>0.125</v>
      </c>
      <c r="H7" s="65">
        <v>2</v>
      </c>
      <c r="I7" s="9">
        <f>IF(H12=0, "-", H7/H12)</f>
        <v>2.9850746268656716E-2</v>
      </c>
      <c r="J7" s="8">
        <f>IF(D7=0, "-", IF((B7-D7)/D7&lt;10, (B7-D7)/D7, "&gt;999%"))</f>
        <v>-1</v>
      </c>
      <c r="K7" s="9">
        <f>IF(H7=0, "-", IF((F7-H7)/H7&lt;10, (F7-H7)/H7, "&gt;999%"))</f>
        <v>1.5</v>
      </c>
    </row>
    <row r="8" spans="1:11" x14ac:dyDescent="0.25">
      <c r="A8" s="7" t="s">
        <v>453</v>
      </c>
      <c r="B8" s="65">
        <v>0</v>
      </c>
      <c r="C8" s="34">
        <f>IF(B12=0, "-", B8/B12)</f>
        <v>0</v>
      </c>
      <c r="D8" s="65">
        <v>0</v>
      </c>
      <c r="E8" s="9">
        <f>IF(D12=0, "-", D8/D12)</f>
        <v>0</v>
      </c>
      <c r="F8" s="81">
        <v>1</v>
      </c>
      <c r="G8" s="34">
        <f>IF(F12=0, "-", F8/F12)</f>
        <v>2.5000000000000001E-2</v>
      </c>
      <c r="H8" s="65">
        <v>0</v>
      </c>
      <c r="I8" s="9">
        <f>IF(H12=0, "-", H8/H12)</f>
        <v>0</v>
      </c>
      <c r="J8" s="8" t="str">
        <f>IF(D8=0, "-", IF((B8-D8)/D8&lt;10, (B8-D8)/D8, "&gt;999%"))</f>
        <v>-</v>
      </c>
      <c r="K8" s="9" t="str">
        <f>IF(H8=0, "-", IF((F8-H8)/H8&lt;10, (F8-H8)/H8, "&gt;999%"))</f>
        <v>-</v>
      </c>
    </row>
    <row r="9" spans="1:11" x14ac:dyDescent="0.25">
      <c r="A9" s="7" t="s">
        <v>454</v>
      </c>
      <c r="B9" s="65">
        <v>0</v>
      </c>
      <c r="C9" s="34">
        <f>IF(B12=0, "-", B9/B12)</f>
        <v>0</v>
      </c>
      <c r="D9" s="65">
        <v>0</v>
      </c>
      <c r="E9" s="9">
        <f>IF(D12=0, "-", D9/D12)</f>
        <v>0</v>
      </c>
      <c r="F9" s="81">
        <v>0</v>
      </c>
      <c r="G9" s="34">
        <f>IF(F12=0, "-", F9/F12)</f>
        <v>0</v>
      </c>
      <c r="H9" s="65">
        <v>1</v>
      </c>
      <c r="I9" s="9">
        <f>IF(H12=0, "-", H9/H12)</f>
        <v>1.4925373134328358E-2</v>
      </c>
      <c r="J9" s="8" t="str">
        <f>IF(D9=0, "-", IF((B9-D9)/D9&lt;10, (B9-D9)/D9, "&gt;999%"))</f>
        <v>-</v>
      </c>
      <c r="K9" s="9">
        <f>IF(H9=0, "-", IF((F9-H9)/H9&lt;10, (F9-H9)/H9, "&gt;999%"))</f>
        <v>-1</v>
      </c>
    </row>
    <row r="10" spans="1:11" x14ac:dyDescent="0.25">
      <c r="A10" s="7" t="s">
        <v>455</v>
      </c>
      <c r="B10" s="65">
        <v>16</v>
      </c>
      <c r="C10" s="34">
        <f>IF(B12=0, "-", B10/B12)</f>
        <v>1</v>
      </c>
      <c r="D10" s="65">
        <v>16</v>
      </c>
      <c r="E10" s="9">
        <f>IF(D12=0, "-", D10/D12)</f>
        <v>0.94117647058823528</v>
      </c>
      <c r="F10" s="81">
        <v>34</v>
      </c>
      <c r="G10" s="34">
        <f>IF(F12=0, "-", F10/F12)</f>
        <v>0.85</v>
      </c>
      <c r="H10" s="65">
        <v>64</v>
      </c>
      <c r="I10" s="9">
        <f>IF(H12=0, "-", H10/H12)</f>
        <v>0.95522388059701491</v>
      </c>
      <c r="J10" s="8">
        <f>IF(D10=0, "-", IF((B10-D10)/D10&lt;10, (B10-D10)/D10, "&gt;999%"))</f>
        <v>0</v>
      </c>
      <c r="K10" s="9">
        <f>IF(H10=0, "-", IF((F10-H10)/H10&lt;10, (F10-H10)/H10, "&gt;999%"))</f>
        <v>-0.46875</v>
      </c>
    </row>
    <row r="11" spans="1:11" x14ac:dyDescent="0.25">
      <c r="A11" s="2"/>
      <c r="B11" s="68"/>
      <c r="C11" s="33"/>
      <c r="D11" s="68"/>
      <c r="E11" s="6"/>
      <c r="F11" s="82"/>
      <c r="G11" s="33"/>
      <c r="H11" s="68"/>
      <c r="I11" s="6"/>
      <c r="J11" s="5"/>
      <c r="K11" s="6"/>
    </row>
    <row r="12" spans="1:11" s="43" customFormat="1" x14ac:dyDescent="0.25">
      <c r="A12" s="162" t="s">
        <v>578</v>
      </c>
      <c r="B12" s="71">
        <f>SUM(B7:B11)</f>
        <v>16</v>
      </c>
      <c r="C12" s="40">
        <f>B12/6543</f>
        <v>2.4453614549900657E-3</v>
      </c>
      <c r="D12" s="71">
        <f>SUM(D7:D11)</f>
        <v>17</v>
      </c>
      <c r="E12" s="41">
        <f>D12/6380</f>
        <v>2.6645768025078372E-3</v>
      </c>
      <c r="F12" s="77">
        <f>SUM(F7:F11)</f>
        <v>40</v>
      </c>
      <c r="G12" s="42">
        <f>F12/17878</f>
        <v>2.2373867322966774E-3</v>
      </c>
      <c r="H12" s="71">
        <f>SUM(H7:H11)</f>
        <v>67</v>
      </c>
      <c r="I12" s="41">
        <f>H12/17360</f>
        <v>3.8594470046082949E-3</v>
      </c>
      <c r="J12" s="37">
        <f>IF(D12=0, "-", IF((B12-D12)/D12&lt;10, (B12-D12)/D12, "&gt;999%"))</f>
        <v>-5.8823529411764705E-2</v>
      </c>
      <c r="K12" s="38">
        <f>IF(H12=0, "-", IF((F12-H12)/H12&lt;10, (F12-H12)/H12, "&gt;999%"))</f>
        <v>-0.40298507462686567</v>
      </c>
    </row>
    <row r="13" spans="1:11" x14ac:dyDescent="0.25">
      <c r="B13" s="83"/>
      <c r="D13" s="83"/>
      <c r="F13" s="83"/>
      <c r="H13" s="83"/>
    </row>
    <row r="14" spans="1:11" x14ac:dyDescent="0.25">
      <c r="A14" s="163" t="s">
        <v>124</v>
      </c>
      <c r="B14" s="61" t="s">
        <v>12</v>
      </c>
      <c r="C14" s="62" t="s">
        <v>13</v>
      </c>
      <c r="D14" s="61" t="s">
        <v>12</v>
      </c>
      <c r="E14" s="63" t="s">
        <v>13</v>
      </c>
      <c r="F14" s="62" t="s">
        <v>12</v>
      </c>
      <c r="G14" s="62" t="s">
        <v>13</v>
      </c>
      <c r="H14" s="61" t="s">
        <v>12</v>
      </c>
      <c r="I14" s="63" t="s">
        <v>13</v>
      </c>
      <c r="J14" s="61"/>
      <c r="K14" s="63"/>
    </row>
    <row r="15" spans="1:11" x14ac:dyDescent="0.25">
      <c r="A15" s="7" t="s">
        <v>456</v>
      </c>
      <c r="B15" s="65">
        <v>0</v>
      </c>
      <c r="C15" s="34" t="str">
        <f>IF(B17=0, "-", B15/B17)</f>
        <v>-</v>
      </c>
      <c r="D15" s="65">
        <v>2</v>
      </c>
      <c r="E15" s="9">
        <f>IF(D17=0, "-", D15/D17)</f>
        <v>1</v>
      </c>
      <c r="F15" s="81">
        <v>2</v>
      </c>
      <c r="G15" s="34">
        <f>IF(F17=0, "-", F15/F17)</f>
        <v>1</v>
      </c>
      <c r="H15" s="65">
        <v>7</v>
      </c>
      <c r="I15" s="9">
        <f>IF(H17=0, "-", H15/H17)</f>
        <v>1</v>
      </c>
      <c r="J15" s="8">
        <f>IF(D15=0, "-", IF((B15-D15)/D15&lt;10, (B15-D15)/D15, "&gt;999%"))</f>
        <v>-1</v>
      </c>
      <c r="K15" s="9">
        <f>IF(H15=0, "-", IF((F15-H15)/H15&lt;10, (F15-H15)/H15, "&gt;999%"))</f>
        <v>-0.7142857142857143</v>
      </c>
    </row>
    <row r="16" spans="1:11" x14ac:dyDescent="0.25">
      <c r="A16" s="2"/>
      <c r="B16" s="68"/>
      <c r="C16" s="33"/>
      <c r="D16" s="68"/>
      <c r="E16" s="6"/>
      <c r="F16" s="82"/>
      <c r="G16" s="33"/>
      <c r="H16" s="68"/>
      <c r="I16" s="6"/>
      <c r="J16" s="5"/>
      <c r="K16" s="6"/>
    </row>
    <row r="17" spans="1:11" s="43" customFormat="1" x14ac:dyDescent="0.25">
      <c r="A17" s="162" t="s">
        <v>577</v>
      </c>
      <c r="B17" s="71">
        <f>SUM(B15:B16)</f>
        <v>0</v>
      </c>
      <c r="C17" s="40">
        <f>B17/6543</f>
        <v>0</v>
      </c>
      <c r="D17" s="71">
        <f>SUM(D15:D16)</f>
        <v>2</v>
      </c>
      <c r="E17" s="41">
        <f>D17/6380</f>
        <v>3.1347962382445143E-4</v>
      </c>
      <c r="F17" s="77">
        <f>SUM(F15:F16)</f>
        <v>2</v>
      </c>
      <c r="G17" s="42">
        <f>F17/17878</f>
        <v>1.1186933661483388E-4</v>
      </c>
      <c r="H17" s="71">
        <f>SUM(H15:H16)</f>
        <v>7</v>
      </c>
      <c r="I17" s="41">
        <f>H17/17360</f>
        <v>4.032258064516129E-4</v>
      </c>
      <c r="J17" s="37">
        <f>IF(D17=0, "-", IF((B17-D17)/D17&lt;10, (B17-D17)/D17, "&gt;999%"))</f>
        <v>-1</v>
      </c>
      <c r="K17" s="38">
        <f>IF(H17=0, "-", IF((F17-H17)/H17&lt;10, (F17-H17)/H17, "&gt;999%"))</f>
        <v>-0.7142857142857143</v>
      </c>
    </row>
    <row r="18" spans="1:11" x14ac:dyDescent="0.25">
      <c r="B18" s="83"/>
      <c r="D18" s="83"/>
      <c r="F18" s="83"/>
      <c r="H18" s="83"/>
    </row>
    <row r="19" spans="1:11" x14ac:dyDescent="0.25">
      <c r="A19" s="163" t="s">
        <v>125</v>
      </c>
      <c r="B19" s="61" t="s">
        <v>12</v>
      </c>
      <c r="C19" s="62" t="s">
        <v>13</v>
      </c>
      <c r="D19" s="61" t="s">
        <v>12</v>
      </c>
      <c r="E19" s="63" t="s">
        <v>13</v>
      </c>
      <c r="F19" s="62" t="s">
        <v>12</v>
      </c>
      <c r="G19" s="62" t="s">
        <v>13</v>
      </c>
      <c r="H19" s="61" t="s">
        <v>12</v>
      </c>
      <c r="I19" s="63" t="s">
        <v>13</v>
      </c>
      <c r="J19" s="61"/>
      <c r="K19" s="63"/>
    </row>
    <row r="20" spans="1:11" x14ac:dyDescent="0.25">
      <c r="A20" s="7" t="s">
        <v>457</v>
      </c>
      <c r="B20" s="65">
        <v>1</v>
      </c>
      <c r="C20" s="34">
        <f>IF(B23=0, "-", B20/B23)</f>
        <v>1</v>
      </c>
      <c r="D20" s="65">
        <v>14</v>
      </c>
      <c r="E20" s="9">
        <f>IF(D23=0, "-", D20/D23)</f>
        <v>0.82352941176470584</v>
      </c>
      <c r="F20" s="81">
        <v>1</v>
      </c>
      <c r="G20" s="34">
        <f>IF(F23=0, "-", F20/F23)</f>
        <v>0.33333333333333331</v>
      </c>
      <c r="H20" s="65">
        <v>19</v>
      </c>
      <c r="I20" s="9">
        <f>IF(H23=0, "-", H20/H23)</f>
        <v>0.70370370370370372</v>
      </c>
      <c r="J20" s="8">
        <f>IF(D20=0, "-", IF((B20-D20)/D20&lt;10, (B20-D20)/D20, "&gt;999%"))</f>
        <v>-0.9285714285714286</v>
      </c>
      <c r="K20" s="9">
        <f>IF(H20=0, "-", IF((F20-H20)/H20&lt;10, (F20-H20)/H20, "&gt;999%"))</f>
        <v>-0.94736842105263153</v>
      </c>
    </row>
    <row r="21" spans="1:11" x14ac:dyDescent="0.25">
      <c r="A21" s="7" t="s">
        <v>458</v>
      </c>
      <c r="B21" s="65">
        <v>0</v>
      </c>
      <c r="C21" s="34">
        <f>IF(B23=0, "-", B21/B23)</f>
        <v>0</v>
      </c>
      <c r="D21" s="65">
        <v>3</v>
      </c>
      <c r="E21" s="9">
        <f>IF(D23=0, "-", D21/D23)</f>
        <v>0.17647058823529413</v>
      </c>
      <c r="F21" s="81">
        <v>2</v>
      </c>
      <c r="G21" s="34">
        <f>IF(F23=0, "-", F21/F23)</f>
        <v>0.66666666666666663</v>
      </c>
      <c r="H21" s="65">
        <v>8</v>
      </c>
      <c r="I21" s="9">
        <f>IF(H23=0, "-", H21/H23)</f>
        <v>0.29629629629629628</v>
      </c>
      <c r="J21" s="8">
        <f>IF(D21=0, "-", IF((B21-D21)/D21&lt;10, (B21-D21)/D21, "&gt;999%"))</f>
        <v>-1</v>
      </c>
      <c r="K21" s="9">
        <f>IF(H21=0, "-", IF((F21-H21)/H21&lt;10, (F21-H21)/H21, "&gt;999%"))</f>
        <v>-0.75</v>
      </c>
    </row>
    <row r="22" spans="1:11" x14ac:dyDescent="0.25">
      <c r="A22" s="2"/>
      <c r="B22" s="68"/>
      <c r="C22" s="33"/>
      <c r="D22" s="68"/>
      <c r="E22" s="6"/>
      <c r="F22" s="82"/>
      <c r="G22" s="33"/>
      <c r="H22" s="68"/>
      <c r="I22" s="6"/>
      <c r="J22" s="5"/>
      <c r="K22" s="6"/>
    </row>
    <row r="23" spans="1:11" s="43" customFormat="1" x14ac:dyDescent="0.25">
      <c r="A23" s="162" t="s">
        <v>576</v>
      </c>
      <c r="B23" s="71">
        <f>SUM(B20:B22)</f>
        <v>1</v>
      </c>
      <c r="C23" s="40">
        <f>B23/6543</f>
        <v>1.528350909368791E-4</v>
      </c>
      <c r="D23" s="71">
        <f>SUM(D20:D22)</f>
        <v>17</v>
      </c>
      <c r="E23" s="41">
        <f>D23/6380</f>
        <v>2.6645768025078372E-3</v>
      </c>
      <c r="F23" s="77">
        <f>SUM(F20:F22)</f>
        <v>3</v>
      </c>
      <c r="G23" s="42">
        <f>F23/17878</f>
        <v>1.6780400492225081E-4</v>
      </c>
      <c r="H23" s="71">
        <f>SUM(H20:H22)</f>
        <v>27</v>
      </c>
      <c r="I23" s="41">
        <f>H23/17360</f>
        <v>1.5552995391705069E-3</v>
      </c>
      <c r="J23" s="37">
        <f>IF(D23=0, "-", IF((B23-D23)/D23&lt;10, (B23-D23)/D23, "&gt;999%"))</f>
        <v>-0.94117647058823528</v>
      </c>
      <c r="K23" s="38">
        <f>IF(H23=0, "-", IF((F23-H23)/H23&lt;10, (F23-H23)/H23, "&gt;999%"))</f>
        <v>-0.88888888888888884</v>
      </c>
    </row>
    <row r="24" spans="1:11" x14ac:dyDescent="0.25">
      <c r="B24" s="83"/>
      <c r="D24" s="83"/>
      <c r="F24" s="83"/>
      <c r="H24" s="83"/>
    </row>
    <row r="25" spans="1:11" x14ac:dyDescent="0.25">
      <c r="A25" s="163" t="s">
        <v>126</v>
      </c>
      <c r="B25" s="61" t="s">
        <v>12</v>
      </c>
      <c r="C25" s="62" t="s">
        <v>13</v>
      </c>
      <c r="D25" s="61" t="s">
        <v>12</v>
      </c>
      <c r="E25" s="63" t="s">
        <v>13</v>
      </c>
      <c r="F25" s="62" t="s">
        <v>12</v>
      </c>
      <c r="G25" s="62" t="s">
        <v>13</v>
      </c>
      <c r="H25" s="61" t="s">
        <v>12</v>
      </c>
      <c r="I25" s="63" t="s">
        <v>13</v>
      </c>
      <c r="J25" s="61"/>
      <c r="K25" s="63"/>
    </row>
    <row r="26" spans="1:11" x14ac:dyDescent="0.25">
      <c r="A26" s="7" t="s">
        <v>459</v>
      </c>
      <c r="B26" s="65">
        <v>24</v>
      </c>
      <c r="C26" s="34">
        <f>IF(B37=0, "-", B26/B37)</f>
        <v>0.3</v>
      </c>
      <c r="D26" s="65">
        <v>7</v>
      </c>
      <c r="E26" s="9">
        <f>IF(D37=0, "-", D26/D37)</f>
        <v>5.0724637681159424E-2</v>
      </c>
      <c r="F26" s="81">
        <v>44</v>
      </c>
      <c r="G26" s="34">
        <f>IF(F37=0, "-", F26/F37)</f>
        <v>0.16236162361623616</v>
      </c>
      <c r="H26" s="65">
        <v>21</v>
      </c>
      <c r="I26" s="9">
        <f>IF(H37=0, "-", H26/H37)</f>
        <v>5.6000000000000001E-2</v>
      </c>
      <c r="J26" s="8">
        <f t="shared" ref="J26:J35" si="0">IF(D26=0, "-", IF((B26-D26)/D26&lt;10, (B26-D26)/D26, "&gt;999%"))</f>
        <v>2.4285714285714284</v>
      </c>
      <c r="K26" s="9">
        <f t="shared" ref="K26:K35" si="1">IF(H26=0, "-", IF((F26-H26)/H26&lt;10, (F26-H26)/H26, "&gt;999%"))</f>
        <v>1.0952380952380953</v>
      </c>
    </row>
    <row r="27" spans="1:11" x14ac:dyDescent="0.25">
      <c r="A27" s="7" t="s">
        <v>460</v>
      </c>
      <c r="B27" s="65">
        <v>5</v>
      </c>
      <c r="C27" s="34">
        <f>IF(B37=0, "-", B27/B37)</f>
        <v>6.25E-2</v>
      </c>
      <c r="D27" s="65">
        <v>9</v>
      </c>
      <c r="E27" s="9">
        <f>IF(D37=0, "-", D27/D37)</f>
        <v>6.5217391304347824E-2</v>
      </c>
      <c r="F27" s="81">
        <v>50</v>
      </c>
      <c r="G27" s="34">
        <f>IF(F37=0, "-", F27/F37)</f>
        <v>0.18450184501845018</v>
      </c>
      <c r="H27" s="65">
        <v>26</v>
      </c>
      <c r="I27" s="9">
        <f>IF(H37=0, "-", H27/H37)</f>
        <v>6.933333333333333E-2</v>
      </c>
      <c r="J27" s="8">
        <f t="shared" si="0"/>
        <v>-0.44444444444444442</v>
      </c>
      <c r="K27" s="9">
        <f t="shared" si="1"/>
        <v>0.92307692307692313</v>
      </c>
    </row>
    <row r="28" spans="1:11" x14ac:dyDescent="0.25">
      <c r="A28" s="7" t="s">
        <v>461</v>
      </c>
      <c r="B28" s="65">
        <v>9</v>
      </c>
      <c r="C28" s="34">
        <f>IF(B37=0, "-", B28/B37)</f>
        <v>0.1125</v>
      </c>
      <c r="D28" s="65">
        <v>14</v>
      </c>
      <c r="E28" s="9">
        <f>IF(D37=0, "-", D28/D37)</f>
        <v>0.10144927536231885</v>
      </c>
      <c r="F28" s="81">
        <v>15</v>
      </c>
      <c r="G28" s="34">
        <f>IF(F37=0, "-", F28/F37)</f>
        <v>5.5350553505535055E-2</v>
      </c>
      <c r="H28" s="65">
        <v>34</v>
      </c>
      <c r="I28" s="9">
        <f>IF(H37=0, "-", H28/H37)</f>
        <v>9.0666666666666673E-2</v>
      </c>
      <c r="J28" s="8">
        <f t="shared" si="0"/>
        <v>-0.35714285714285715</v>
      </c>
      <c r="K28" s="9">
        <f t="shared" si="1"/>
        <v>-0.55882352941176472</v>
      </c>
    </row>
    <row r="29" spans="1:11" x14ac:dyDescent="0.25">
      <c r="A29" s="7" t="s">
        <v>462</v>
      </c>
      <c r="B29" s="65">
        <v>1</v>
      </c>
      <c r="C29" s="34">
        <f>IF(B37=0, "-", B29/B37)</f>
        <v>1.2500000000000001E-2</v>
      </c>
      <c r="D29" s="65">
        <v>1</v>
      </c>
      <c r="E29" s="9">
        <f>IF(D37=0, "-", D29/D37)</f>
        <v>7.246376811594203E-3</v>
      </c>
      <c r="F29" s="81">
        <v>5</v>
      </c>
      <c r="G29" s="34">
        <f>IF(F37=0, "-", F29/F37)</f>
        <v>1.8450184501845018E-2</v>
      </c>
      <c r="H29" s="65">
        <v>4</v>
      </c>
      <c r="I29" s="9">
        <f>IF(H37=0, "-", H29/H37)</f>
        <v>1.0666666666666666E-2</v>
      </c>
      <c r="J29" s="8">
        <f t="shared" si="0"/>
        <v>0</v>
      </c>
      <c r="K29" s="9">
        <f t="shared" si="1"/>
        <v>0.25</v>
      </c>
    </row>
    <row r="30" spans="1:11" x14ac:dyDescent="0.25">
      <c r="A30" s="7" t="s">
        <v>463</v>
      </c>
      <c r="B30" s="65">
        <v>3</v>
      </c>
      <c r="C30" s="34">
        <f>IF(B37=0, "-", B30/B37)</f>
        <v>3.7499999999999999E-2</v>
      </c>
      <c r="D30" s="65">
        <v>5</v>
      </c>
      <c r="E30" s="9">
        <f>IF(D37=0, "-", D30/D37)</f>
        <v>3.6231884057971016E-2</v>
      </c>
      <c r="F30" s="81">
        <v>10</v>
      </c>
      <c r="G30" s="34">
        <f>IF(F37=0, "-", F30/F37)</f>
        <v>3.6900369003690037E-2</v>
      </c>
      <c r="H30" s="65">
        <v>15</v>
      </c>
      <c r="I30" s="9">
        <f>IF(H37=0, "-", H30/H37)</f>
        <v>0.04</v>
      </c>
      <c r="J30" s="8">
        <f t="shared" si="0"/>
        <v>-0.4</v>
      </c>
      <c r="K30" s="9">
        <f t="shared" si="1"/>
        <v>-0.33333333333333331</v>
      </c>
    </row>
    <row r="31" spans="1:11" x14ac:dyDescent="0.25">
      <c r="A31" s="7" t="s">
        <v>464</v>
      </c>
      <c r="B31" s="65">
        <v>1</v>
      </c>
      <c r="C31" s="34">
        <f>IF(B37=0, "-", B31/B37)</f>
        <v>1.2500000000000001E-2</v>
      </c>
      <c r="D31" s="65">
        <v>7</v>
      </c>
      <c r="E31" s="9">
        <f>IF(D37=0, "-", D31/D37)</f>
        <v>5.0724637681159424E-2</v>
      </c>
      <c r="F31" s="81">
        <v>2</v>
      </c>
      <c r="G31" s="34">
        <f>IF(F37=0, "-", F31/F37)</f>
        <v>7.3800738007380072E-3</v>
      </c>
      <c r="H31" s="65">
        <v>19</v>
      </c>
      <c r="I31" s="9">
        <f>IF(H37=0, "-", H31/H37)</f>
        <v>5.0666666666666665E-2</v>
      </c>
      <c r="J31" s="8">
        <f t="shared" si="0"/>
        <v>-0.8571428571428571</v>
      </c>
      <c r="K31" s="9">
        <f t="shared" si="1"/>
        <v>-0.89473684210526316</v>
      </c>
    </row>
    <row r="32" spans="1:11" x14ac:dyDescent="0.25">
      <c r="A32" s="7" t="s">
        <v>465</v>
      </c>
      <c r="B32" s="65">
        <v>0</v>
      </c>
      <c r="C32" s="34">
        <f>IF(B37=0, "-", B32/B37)</f>
        <v>0</v>
      </c>
      <c r="D32" s="65">
        <v>0</v>
      </c>
      <c r="E32" s="9">
        <f>IF(D37=0, "-", D32/D37)</f>
        <v>0</v>
      </c>
      <c r="F32" s="81">
        <v>3</v>
      </c>
      <c r="G32" s="34">
        <f>IF(F37=0, "-", F32/F37)</f>
        <v>1.107011070110701E-2</v>
      </c>
      <c r="H32" s="65">
        <v>2</v>
      </c>
      <c r="I32" s="9">
        <f>IF(H37=0, "-", H32/H37)</f>
        <v>5.3333333333333332E-3</v>
      </c>
      <c r="J32" s="8" t="str">
        <f t="shared" si="0"/>
        <v>-</v>
      </c>
      <c r="K32" s="9">
        <f t="shared" si="1"/>
        <v>0.5</v>
      </c>
    </row>
    <row r="33" spans="1:11" x14ac:dyDescent="0.25">
      <c r="A33" s="7" t="s">
        <v>466</v>
      </c>
      <c r="B33" s="65">
        <v>7</v>
      </c>
      <c r="C33" s="34">
        <f>IF(B37=0, "-", B33/B37)</f>
        <v>8.7499999999999994E-2</v>
      </c>
      <c r="D33" s="65">
        <v>3</v>
      </c>
      <c r="E33" s="9">
        <f>IF(D37=0, "-", D33/D37)</f>
        <v>2.1739130434782608E-2</v>
      </c>
      <c r="F33" s="81">
        <v>23</v>
      </c>
      <c r="G33" s="34">
        <f>IF(F37=0, "-", F33/F37)</f>
        <v>8.4870848708487087E-2</v>
      </c>
      <c r="H33" s="65">
        <v>9</v>
      </c>
      <c r="I33" s="9">
        <f>IF(H37=0, "-", H33/H37)</f>
        <v>2.4E-2</v>
      </c>
      <c r="J33" s="8">
        <f t="shared" si="0"/>
        <v>1.3333333333333333</v>
      </c>
      <c r="K33" s="9">
        <f t="shared" si="1"/>
        <v>1.5555555555555556</v>
      </c>
    </row>
    <row r="34" spans="1:11" x14ac:dyDescent="0.25">
      <c r="A34" s="7" t="s">
        <v>467</v>
      </c>
      <c r="B34" s="65">
        <v>28</v>
      </c>
      <c r="C34" s="34">
        <f>IF(B37=0, "-", B34/B37)</f>
        <v>0.35</v>
      </c>
      <c r="D34" s="65">
        <v>87</v>
      </c>
      <c r="E34" s="9">
        <f>IF(D37=0, "-", D34/D37)</f>
        <v>0.63043478260869568</v>
      </c>
      <c r="F34" s="81">
        <v>108</v>
      </c>
      <c r="G34" s="34">
        <f>IF(F37=0, "-", F34/F37)</f>
        <v>0.39852398523985239</v>
      </c>
      <c r="H34" s="65">
        <v>235</v>
      </c>
      <c r="I34" s="9">
        <f>IF(H37=0, "-", H34/H37)</f>
        <v>0.62666666666666671</v>
      </c>
      <c r="J34" s="8">
        <f t="shared" si="0"/>
        <v>-0.67816091954022983</v>
      </c>
      <c r="K34" s="9">
        <f t="shared" si="1"/>
        <v>-0.54042553191489362</v>
      </c>
    </row>
    <row r="35" spans="1:11" x14ac:dyDescent="0.25">
      <c r="A35" s="7" t="s">
        <v>468</v>
      </c>
      <c r="B35" s="65">
        <v>2</v>
      </c>
      <c r="C35" s="34">
        <f>IF(B37=0, "-", B35/B37)</f>
        <v>2.5000000000000001E-2</v>
      </c>
      <c r="D35" s="65">
        <v>5</v>
      </c>
      <c r="E35" s="9">
        <f>IF(D37=0, "-", D35/D37)</f>
        <v>3.6231884057971016E-2</v>
      </c>
      <c r="F35" s="81">
        <v>11</v>
      </c>
      <c r="G35" s="34">
        <f>IF(F37=0, "-", F35/F37)</f>
        <v>4.0590405904059039E-2</v>
      </c>
      <c r="H35" s="65">
        <v>10</v>
      </c>
      <c r="I35" s="9">
        <f>IF(H37=0, "-", H35/H37)</f>
        <v>2.6666666666666668E-2</v>
      </c>
      <c r="J35" s="8">
        <f t="shared" si="0"/>
        <v>-0.6</v>
      </c>
      <c r="K35" s="9">
        <f t="shared" si="1"/>
        <v>0.1</v>
      </c>
    </row>
    <row r="36" spans="1:11" x14ac:dyDescent="0.25">
      <c r="A36" s="2"/>
      <c r="B36" s="68"/>
      <c r="C36" s="33"/>
      <c r="D36" s="68"/>
      <c r="E36" s="6"/>
      <c r="F36" s="82"/>
      <c r="G36" s="33"/>
      <c r="H36" s="68"/>
      <c r="I36" s="6"/>
      <c r="J36" s="5"/>
      <c r="K36" s="6"/>
    </row>
    <row r="37" spans="1:11" s="43" customFormat="1" x14ac:dyDescent="0.25">
      <c r="A37" s="162" t="s">
        <v>575</v>
      </c>
      <c r="B37" s="71">
        <f>SUM(B26:B36)</f>
        <v>80</v>
      </c>
      <c r="C37" s="40">
        <f>B37/6543</f>
        <v>1.2226807274950329E-2</v>
      </c>
      <c r="D37" s="71">
        <f>SUM(D26:D36)</f>
        <v>138</v>
      </c>
      <c r="E37" s="41">
        <f>D37/6380</f>
        <v>2.1630094043887146E-2</v>
      </c>
      <c r="F37" s="77">
        <f>SUM(F26:F36)</f>
        <v>271</v>
      </c>
      <c r="G37" s="42">
        <f>F37/17878</f>
        <v>1.5158295111309989E-2</v>
      </c>
      <c r="H37" s="71">
        <f>SUM(H26:H36)</f>
        <v>375</v>
      </c>
      <c r="I37" s="41">
        <f>H37/17360</f>
        <v>2.1601382488479263E-2</v>
      </c>
      <c r="J37" s="37">
        <f>IF(D37=0, "-", IF((B37-D37)/D37&lt;10, (B37-D37)/D37, "&gt;999%"))</f>
        <v>-0.42028985507246375</v>
      </c>
      <c r="K37" s="38">
        <f>IF(H37=0, "-", IF((F37-H37)/H37&lt;10, (F37-H37)/H37, "&gt;999%"))</f>
        <v>-0.27733333333333332</v>
      </c>
    </row>
    <row r="38" spans="1:11" x14ac:dyDescent="0.25">
      <c r="B38" s="83"/>
      <c r="D38" s="83"/>
      <c r="F38" s="83"/>
      <c r="H38" s="83"/>
    </row>
    <row r="39" spans="1:11" x14ac:dyDescent="0.25">
      <c r="A39" s="163" t="s">
        <v>127</v>
      </c>
      <c r="B39" s="61" t="s">
        <v>12</v>
      </c>
      <c r="C39" s="62" t="s">
        <v>13</v>
      </c>
      <c r="D39" s="61" t="s">
        <v>12</v>
      </c>
      <c r="E39" s="63" t="s">
        <v>13</v>
      </c>
      <c r="F39" s="62" t="s">
        <v>12</v>
      </c>
      <c r="G39" s="62" t="s">
        <v>13</v>
      </c>
      <c r="H39" s="61" t="s">
        <v>12</v>
      </c>
      <c r="I39" s="63" t="s">
        <v>13</v>
      </c>
      <c r="J39" s="61"/>
      <c r="K39" s="63"/>
    </row>
    <row r="40" spans="1:11" x14ac:dyDescent="0.25">
      <c r="A40" s="7" t="s">
        <v>469</v>
      </c>
      <c r="B40" s="65">
        <v>40</v>
      </c>
      <c r="C40" s="34">
        <f>IF(B50=0, "-", B40/B50)</f>
        <v>0.20512820512820512</v>
      </c>
      <c r="D40" s="65">
        <v>16</v>
      </c>
      <c r="E40" s="9">
        <f>IF(D50=0, "-", D40/D50)</f>
        <v>7.582938388625593E-2</v>
      </c>
      <c r="F40" s="81">
        <v>102</v>
      </c>
      <c r="G40" s="34">
        <f>IF(F50=0, "-", F40/F50)</f>
        <v>0.2292134831460674</v>
      </c>
      <c r="H40" s="65">
        <v>32</v>
      </c>
      <c r="I40" s="9">
        <f>IF(H50=0, "-", H40/H50)</f>
        <v>6.8376068376068383E-2</v>
      </c>
      <c r="J40" s="8">
        <f t="shared" ref="J40:J48" si="2">IF(D40=0, "-", IF((B40-D40)/D40&lt;10, (B40-D40)/D40, "&gt;999%"))</f>
        <v>1.5</v>
      </c>
      <c r="K40" s="9">
        <f t="shared" ref="K40:K48" si="3">IF(H40=0, "-", IF((F40-H40)/H40&lt;10, (F40-H40)/H40, "&gt;999%"))</f>
        <v>2.1875</v>
      </c>
    </row>
    <row r="41" spans="1:11" x14ac:dyDescent="0.25">
      <c r="A41" s="7" t="s">
        <v>470</v>
      </c>
      <c r="B41" s="65">
        <v>0</v>
      </c>
      <c r="C41" s="34">
        <f>IF(B50=0, "-", B41/B50)</f>
        <v>0</v>
      </c>
      <c r="D41" s="65">
        <v>0</v>
      </c>
      <c r="E41" s="9">
        <f>IF(D50=0, "-", D41/D50)</f>
        <v>0</v>
      </c>
      <c r="F41" s="81">
        <v>0</v>
      </c>
      <c r="G41" s="34">
        <f>IF(F50=0, "-", F41/F50)</f>
        <v>0</v>
      </c>
      <c r="H41" s="65">
        <v>1</v>
      </c>
      <c r="I41" s="9">
        <f>IF(H50=0, "-", H41/H50)</f>
        <v>2.136752136752137E-3</v>
      </c>
      <c r="J41" s="8" t="str">
        <f t="shared" si="2"/>
        <v>-</v>
      </c>
      <c r="K41" s="9">
        <f t="shared" si="3"/>
        <v>-1</v>
      </c>
    </row>
    <row r="42" spans="1:11" x14ac:dyDescent="0.25">
      <c r="A42" s="7" t="s">
        <v>471</v>
      </c>
      <c r="B42" s="65">
        <v>1</v>
      </c>
      <c r="C42" s="34">
        <f>IF(B50=0, "-", B42/B50)</f>
        <v>5.1282051282051282E-3</v>
      </c>
      <c r="D42" s="65">
        <v>0</v>
      </c>
      <c r="E42" s="9">
        <f>IF(D50=0, "-", D42/D50)</f>
        <v>0</v>
      </c>
      <c r="F42" s="81">
        <v>3</v>
      </c>
      <c r="G42" s="34">
        <f>IF(F50=0, "-", F42/F50)</f>
        <v>6.7415730337078653E-3</v>
      </c>
      <c r="H42" s="65">
        <v>3</v>
      </c>
      <c r="I42" s="9">
        <f>IF(H50=0, "-", H42/H50)</f>
        <v>6.41025641025641E-3</v>
      </c>
      <c r="J42" s="8" t="str">
        <f t="shared" si="2"/>
        <v>-</v>
      </c>
      <c r="K42" s="9">
        <f t="shared" si="3"/>
        <v>0</v>
      </c>
    </row>
    <row r="43" spans="1:11" x14ac:dyDescent="0.25">
      <c r="A43" s="7" t="s">
        <v>472</v>
      </c>
      <c r="B43" s="65">
        <v>55</v>
      </c>
      <c r="C43" s="34">
        <f>IF(B50=0, "-", B43/B50)</f>
        <v>0.28205128205128205</v>
      </c>
      <c r="D43" s="65">
        <v>52</v>
      </c>
      <c r="E43" s="9">
        <f>IF(D50=0, "-", D43/D50)</f>
        <v>0.24644549763033174</v>
      </c>
      <c r="F43" s="81">
        <v>110</v>
      </c>
      <c r="G43" s="34">
        <f>IF(F50=0, "-", F43/F50)</f>
        <v>0.24719101123595505</v>
      </c>
      <c r="H43" s="65">
        <v>109</v>
      </c>
      <c r="I43" s="9">
        <f>IF(H50=0, "-", H43/H50)</f>
        <v>0.23290598290598291</v>
      </c>
      <c r="J43" s="8">
        <f t="shared" si="2"/>
        <v>5.7692307692307696E-2</v>
      </c>
      <c r="K43" s="9">
        <f t="shared" si="3"/>
        <v>9.1743119266055051E-3</v>
      </c>
    </row>
    <row r="44" spans="1:11" x14ac:dyDescent="0.25">
      <c r="A44" s="7" t="s">
        <v>473</v>
      </c>
      <c r="B44" s="65">
        <v>1</v>
      </c>
      <c r="C44" s="34">
        <f>IF(B50=0, "-", B44/B50)</f>
        <v>5.1282051282051282E-3</v>
      </c>
      <c r="D44" s="65">
        <v>0</v>
      </c>
      <c r="E44" s="9">
        <f>IF(D50=0, "-", D44/D50)</f>
        <v>0</v>
      </c>
      <c r="F44" s="81">
        <v>1</v>
      </c>
      <c r="G44" s="34">
        <f>IF(F50=0, "-", F44/F50)</f>
        <v>2.2471910112359553E-3</v>
      </c>
      <c r="H44" s="65">
        <v>0</v>
      </c>
      <c r="I44" s="9">
        <f>IF(H50=0, "-", H44/H50)</f>
        <v>0</v>
      </c>
      <c r="J44" s="8" t="str">
        <f t="shared" si="2"/>
        <v>-</v>
      </c>
      <c r="K44" s="9" t="str">
        <f t="shared" si="3"/>
        <v>-</v>
      </c>
    </row>
    <row r="45" spans="1:11" x14ac:dyDescent="0.25">
      <c r="A45" s="7" t="s">
        <v>474</v>
      </c>
      <c r="B45" s="65">
        <v>6</v>
      </c>
      <c r="C45" s="34">
        <f>IF(B50=0, "-", B45/B50)</f>
        <v>3.0769230769230771E-2</v>
      </c>
      <c r="D45" s="65">
        <v>15</v>
      </c>
      <c r="E45" s="9">
        <f>IF(D50=0, "-", D45/D50)</f>
        <v>7.1090047393364927E-2</v>
      </c>
      <c r="F45" s="81">
        <v>13</v>
      </c>
      <c r="G45" s="34">
        <f>IF(F50=0, "-", F45/F50)</f>
        <v>2.9213483146067417E-2</v>
      </c>
      <c r="H45" s="65">
        <v>30</v>
      </c>
      <c r="I45" s="9">
        <f>IF(H50=0, "-", H45/H50)</f>
        <v>6.4102564102564097E-2</v>
      </c>
      <c r="J45" s="8">
        <f t="shared" si="2"/>
        <v>-0.6</v>
      </c>
      <c r="K45" s="9">
        <f t="shared" si="3"/>
        <v>-0.56666666666666665</v>
      </c>
    </row>
    <row r="46" spans="1:11" x14ac:dyDescent="0.25">
      <c r="A46" s="7" t="s">
        <v>475</v>
      </c>
      <c r="B46" s="65">
        <v>27</v>
      </c>
      <c r="C46" s="34">
        <f>IF(B50=0, "-", B46/B50)</f>
        <v>0.13846153846153847</v>
      </c>
      <c r="D46" s="65">
        <v>32</v>
      </c>
      <c r="E46" s="9">
        <f>IF(D50=0, "-", D46/D50)</f>
        <v>0.15165876777251186</v>
      </c>
      <c r="F46" s="81">
        <v>68</v>
      </c>
      <c r="G46" s="34">
        <f>IF(F50=0, "-", F46/F50)</f>
        <v>0.15280898876404495</v>
      </c>
      <c r="H46" s="65">
        <v>92</v>
      </c>
      <c r="I46" s="9">
        <f>IF(H50=0, "-", H46/H50)</f>
        <v>0.19658119658119658</v>
      </c>
      <c r="J46" s="8">
        <f t="shared" si="2"/>
        <v>-0.15625</v>
      </c>
      <c r="K46" s="9">
        <f t="shared" si="3"/>
        <v>-0.2608695652173913</v>
      </c>
    </row>
    <row r="47" spans="1:11" x14ac:dyDescent="0.25">
      <c r="A47" s="7" t="s">
        <v>476</v>
      </c>
      <c r="B47" s="65">
        <v>0</v>
      </c>
      <c r="C47" s="34">
        <f>IF(B50=0, "-", B47/B50)</f>
        <v>0</v>
      </c>
      <c r="D47" s="65">
        <v>10</v>
      </c>
      <c r="E47" s="9">
        <f>IF(D50=0, "-", D47/D50)</f>
        <v>4.7393364928909949E-2</v>
      </c>
      <c r="F47" s="81">
        <v>2</v>
      </c>
      <c r="G47" s="34">
        <f>IF(F50=0, "-", F47/F50)</f>
        <v>4.4943820224719105E-3</v>
      </c>
      <c r="H47" s="65">
        <v>23</v>
      </c>
      <c r="I47" s="9">
        <f>IF(H50=0, "-", H47/H50)</f>
        <v>4.9145299145299144E-2</v>
      </c>
      <c r="J47" s="8">
        <f t="shared" si="2"/>
        <v>-1</v>
      </c>
      <c r="K47" s="9">
        <f t="shared" si="3"/>
        <v>-0.91304347826086951</v>
      </c>
    </row>
    <row r="48" spans="1:11" x14ac:dyDescent="0.25">
      <c r="A48" s="7" t="s">
        <v>477</v>
      </c>
      <c r="B48" s="65">
        <v>65</v>
      </c>
      <c r="C48" s="34">
        <f>IF(B50=0, "-", B48/B50)</f>
        <v>0.33333333333333331</v>
      </c>
      <c r="D48" s="65">
        <v>86</v>
      </c>
      <c r="E48" s="9">
        <f>IF(D50=0, "-", D48/D50)</f>
        <v>0.40758293838862558</v>
      </c>
      <c r="F48" s="81">
        <v>146</v>
      </c>
      <c r="G48" s="34">
        <f>IF(F50=0, "-", F48/F50)</f>
        <v>0.32808988764044944</v>
      </c>
      <c r="H48" s="65">
        <v>178</v>
      </c>
      <c r="I48" s="9">
        <f>IF(H50=0, "-", H48/H50)</f>
        <v>0.38034188034188032</v>
      </c>
      <c r="J48" s="8">
        <f t="shared" si="2"/>
        <v>-0.2441860465116279</v>
      </c>
      <c r="K48" s="9">
        <f t="shared" si="3"/>
        <v>-0.1797752808988764</v>
      </c>
    </row>
    <row r="49" spans="1:11" x14ac:dyDescent="0.25">
      <c r="A49" s="2"/>
      <c r="B49" s="68"/>
      <c r="C49" s="33"/>
      <c r="D49" s="68"/>
      <c r="E49" s="6"/>
      <c r="F49" s="82"/>
      <c r="G49" s="33"/>
      <c r="H49" s="68"/>
      <c r="I49" s="6"/>
      <c r="J49" s="5"/>
      <c r="K49" s="6"/>
    </row>
    <row r="50" spans="1:11" s="43" customFormat="1" x14ac:dyDescent="0.25">
      <c r="A50" s="162" t="s">
        <v>574</v>
      </c>
      <c r="B50" s="71">
        <f>SUM(B40:B49)</f>
        <v>195</v>
      </c>
      <c r="C50" s="40">
        <f>B50/6543</f>
        <v>2.9802842732691424E-2</v>
      </c>
      <c r="D50" s="71">
        <f>SUM(D40:D49)</f>
        <v>211</v>
      </c>
      <c r="E50" s="41">
        <f>D50/6380</f>
        <v>3.3072100313479624E-2</v>
      </c>
      <c r="F50" s="77">
        <f>SUM(F40:F49)</f>
        <v>445</v>
      </c>
      <c r="G50" s="42">
        <f>F50/17878</f>
        <v>2.4890927396800537E-2</v>
      </c>
      <c r="H50" s="71">
        <f>SUM(H40:H49)</f>
        <v>468</v>
      </c>
      <c r="I50" s="41">
        <f>H50/17360</f>
        <v>2.6958525345622118E-2</v>
      </c>
      <c r="J50" s="37">
        <f>IF(D50=0, "-", IF((B50-D50)/D50&lt;10, (B50-D50)/D50, "&gt;999%"))</f>
        <v>-7.582938388625593E-2</v>
      </c>
      <c r="K50" s="38">
        <f>IF(H50=0, "-", IF((F50-H50)/H50&lt;10, (F50-H50)/H50, "&gt;999%"))</f>
        <v>-4.9145299145299144E-2</v>
      </c>
    </row>
    <row r="51" spans="1:11" x14ac:dyDescent="0.25">
      <c r="B51" s="83"/>
      <c r="D51" s="83"/>
      <c r="F51" s="83"/>
      <c r="H51" s="83"/>
    </row>
    <row r="52" spans="1:11" x14ac:dyDescent="0.25">
      <c r="A52" s="163" t="s">
        <v>128</v>
      </c>
      <c r="B52" s="61" t="s">
        <v>12</v>
      </c>
      <c r="C52" s="62" t="s">
        <v>13</v>
      </c>
      <c r="D52" s="61" t="s">
        <v>12</v>
      </c>
      <c r="E52" s="63" t="s">
        <v>13</v>
      </c>
      <c r="F52" s="62" t="s">
        <v>12</v>
      </c>
      <c r="G52" s="62" t="s">
        <v>13</v>
      </c>
      <c r="H52" s="61" t="s">
        <v>12</v>
      </c>
      <c r="I52" s="63" t="s">
        <v>13</v>
      </c>
      <c r="J52" s="61"/>
      <c r="K52" s="63"/>
    </row>
    <row r="53" spans="1:11" x14ac:dyDescent="0.25">
      <c r="A53" s="7" t="s">
        <v>478</v>
      </c>
      <c r="B53" s="65">
        <v>206</v>
      </c>
      <c r="C53" s="34">
        <f>IF(B66=0, "-", B53/B66)</f>
        <v>0.18458781362007168</v>
      </c>
      <c r="D53" s="65">
        <v>167</v>
      </c>
      <c r="E53" s="9">
        <f>IF(D66=0, "-", D53/D66)</f>
        <v>0.14739629302736099</v>
      </c>
      <c r="F53" s="81">
        <v>927</v>
      </c>
      <c r="G53" s="34">
        <f>IF(F66=0, "-", F53/F66)</f>
        <v>0.28313989004276113</v>
      </c>
      <c r="H53" s="65">
        <v>567</v>
      </c>
      <c r="I53" s="9">
        <f>IF(H66=0, "-", H53/H66)</f>
        <v>0.17608695652173914</v>
      </c>
      <c r="J53" s="8">
        <f t="shared" ref="J53:J64" si="4">IF(D53=0, "-", IF((B53-D53)/D53&lt;10, (B53-D53)/D53, "&gt;999%"))</f>
        <v>0.23353293413173654</v>
      </c>
      <c r="K53" s="9">
        <f t="shared" ref="K53:K64" si="5">IF(H53=0, "-", IF((F53-H53)/H53&lt;10, (F53-H53)/H53, "&gt;999%"))</f>
        <v>0.63492063492063489</v>
      </c>
    </row>
    <row r="54" spans="1:11" x14ac:dyDescent="0.25">
      <c r="A54" s="7" t="s">
        <v>479</v>
      </c>
      <c r="B54" s="65">
        <v>42</v>
      </c>
      <c r="C54" s="34">
        <f>IF(B66=0, "-", B54/B66)</f>
        <v>3.7634408602150539E-2</v>
      </c>
      <c r="D54" s="65">
        <v>4</v>
      </c>
      <c r="E54" s="9">
        <f>IF(D66=0, "-", D54/D66)</f>
        <v>3.5304501323918801E-3</v>
      </c>
      <c r="F54" s="81">
        <v>107</v>
      </c>
      <c r="G54" s="34">
        <f>IF(F66=0, "-", F54/F66)</f>
        <v>3.2681734880879658E-2</v>
      </c>
      <c r="H54" s="65">
        <v>25</v>
      </c>
      <c r="I54" s="9">
        <f>IF(H66=0, "-", H54/H66)</f>
        <v>7.763975155279503E-3</v>
      </c>
      <c r="J54" s="8">
        <f t="shared" si="4"/>
        <v>9.5</v>
      </c>
      <c r="K54" s="9">
        <f t="shared" si="5"/>
        <v>3.28</v>
      </c>
    </row>
    <row r="55" spans="1:11" x14ac:dyDescent="0.25">
      <c r="A55" s="7" t="s">
        <v>480</v>
      </c>
      <c r="B55" s="65">
        <v>199</v>
      </c>
      <c r="C55" s="34">
        <f>IF(B66=0, "-", B55/B66)</f>
        <v>0.17831541218637992</v>
      </c>
      <c r="D55" s="65">
        <v>133</v>
      </c>
      <c r="E55" s="9">
        <f>IF(D66=0, "-", D55/D66)</f>
        <v>0.11738746690203</v>
      </c>
      <c r="F55" s="81">
        <v>471</v>
      </c>
      <c r="G55" s="34">
        <f>IF(F66=0, "-", F55/F66)</f>
        <v>0.14386072083078802</v>
      </c>
      <c r="H55" s="65">
        <v>394</v>
      </c>
      <c r="I55" s="9">
        <f>IF(H66=0, "-", H55/H66)</f>
        <v>0.12236024844720497</v>
      </c>
      <c r="J55" s="8">
        <f t="shared" si="4"/>
        <v>0.49624060150375937</v>
      </c>
      <c r="K55" s="9">
        <f t="shared" si="5"/>
        <v>0.19543147208121828</v>
      </c>
    </row>
    <row r="56" spans="1:11" x14ac:dyDescent="0.25">
      <c r="A56" s="7" t="s">
        <v>481</v>
      </c>
      <c r="B56" s="65">
        <v>4</v>
      </c>
      <c r="C56" s="34">
        <f>IF(B66=0, "-", B56/B66)</f>
        <v>3.5842293906810036E-3</v>
      </c>
      <c r="D56" s="65">
        <v>3</v>
      </c>
      <c r="E56" s="9">
        <f>IF(D66=0, "-", D56/D66)</f>
        <v>2.6478375992939102E-3</v>
      </c>
      <c r="F56" s="81">
        <v>6</v>
      </c>
      <c r="G56" s="34">
        <f>IF(F66=0, "-", F56/F66)</f>
        <v>1.8326206475259622E-3</v>
      </c>
      <c r="H56" s="65">
        <v>24</v>
      </c>
      <c r="I56" s="9">
        <f>IF(H66=0, "-", H56/H66)</f>
        <v>7.4534161490683228E-3</v>
      </c>
      <c r="J56" s="8">
        <f t="shared" si="4"/>
        <v>0.33333333333333331</v>
      </c>
      <c r="K56" s="9">
        <f t="shared" si="5"/>
        <v>-0.75</v>
      </c>
    </row>
    <row r="57" spans="1:11" x14ac:dyDescent="0.25">
      <c r="A57" s="7" t="s">
        <v>482</v>
      </c>
      <c r="B57" s="65">
        <v>29</v>
      </c>
      <c r="C57" s="34">
        <f>IF(B66=0, "-", B57/B66)</f>
        <v>2.5985663082437275E-2</v>
      </c>
      <c r="D57" s="65">
        <v>9</v>
      </c>
      <c r="E57" s="9">
        <f>IF(D66=0, "-", D57/D66)</f>
        <v>7.9435127978817292E-3</v>
      </c>
      <c r="F57" s="81">
        <v>78</v>
      </c>
      <c r="G57" s="34">
        <f>IF(F66=0, "-", F57/F66)</f>
        <v>2.3824068417837508E-2</v>
      </c>
      <c r="H57" s="65">
        <v>30</v>
      </c>
      <c r="I57" s="9">
        <f>IF(H66=0, "-", H57/H66)</f>
        <v>9.316770186335404E-3</v>
      </c>
      <c r="J57" s="8">
        <f t="shared" si="4"/>
        <v>2.2222222222222223</v>
      </c>
      <c r="K57" s="9">
        <f t="shared" si="5"/>
        <v>1.6</v>
      </c>
    </row>
    <row r="58" spans="1:11" x14ac:dyDescent="0.25">
      <c r="A58" s="7" t="s">
        <v>483</v>
      </c>
      <c r="B58" s="65">
        <v>57</v>
      </c>
      <c r="C58" s="34">
        <f>IF(B66=0, "-", B58/B66)</f>
        <v>5.1075268817204304E-2</v>
      </c>
      <c r="D58" s="65">
        <v>84</v>
      </c>
      <c r="E58" s="9">
        <f>IF(D66=0, "-", D58/D66)</f>
        <v>7.4139452780229473E-2</v>
      </c>
      <c r="F58" s="81">
        <v>209</v>
      </c>
      <c r="G58" s="34">
        <f>IF(F66=0, "-", F58/F66)</f>
        <v>6.3836285888821009E-2</v>
      </c>
      <c r="H58" s="65">
        <v>234</v>
      </c>
      <c r="I58" s="9">
        <f>IF(H66=0, "-", H58/H66)</f>
        <v>7.2670807453416156E-2</v>
      </c>
      <c r="J58" s="8">
        <f t="shared" si="4"/>
        <v>-0.32142857142857145</v>
      </c>
      <c r="K58" s="9">
        <f t="shared" si="5"/>
        <v>-0.10683760683760683</v>
      </c>
    </row>
    <row r="59" spans="1:11" x14ac:dyDescent="0.25">
      <c r="A59" s="7" t="s">
        <v>484</v>
      </c>
      <c r="B59" s="65">
        <v>118</v>
      </c>
      <c r="C59" s="34">
        <f>IF(B66=0, "-", B59/B66)</f>
        <v>0.1057347670250896</v>
      </c>
      <c r="D59" s="65">
        <v>262</v>
      </c>
      <c r="E59" s="9">
        <f>IF(D66=0, "-", D59/D66)</f>
        <v>0.23124448367166814</v>
      </c>
      <c r="F59" s="81">
        <v>239</v>
      </c>
      <c r="G59" s="34">
        <f>IF(F66=0, "-", F59/F66)</f>
        <v>7.299938912645082E-2</v>
      </c>
      <c r="H59" s="65">
        <v>771</v>
      </c>
      <c r="I59" s="9">
        <f>IF(H66=0, "-", H59/H66)</f>
        <v>0.23944099378881989</v>
      </c>
      <c r="J59" s="8">
        <f t="shared" si="4"/>
        <v>-0.54961832061068705</v>
      </c>
      <c r="K59" s="9">
        <f t="shared" si="5"/>
        <v>-0.69001297016861218</v>
      </c>
    </row>
    <row r="60" spans="1:11" x14ac:dyDescent="0.25">
      <c r="A60" s="7" t="s">
        <v>485</v>
      </c>
      <c r="B60" s="65">
        <v>53</v>
      </c>
      <c r="C60" s="34">
        <f>IF(B66=0, "-", B60/B66)</f>
        <v>4.7491039426523295E-2</v>
      </c>
      <c r="D60" s="65">
        <v>90</v>
      </c>
      <c r="E60" s="9">
        <f>IF(D66=0, "-", D60/D66)</f>
        <v>7.9435127978817299E-2</v>
      </c>
      <c r="F60" s="81">
        <v>126</v>
      </c>
      <c r="G60" s="34">
        <f>IF(F66=0, "-", F60/F66)</f>
        <v>3.8485033598045205E-2</v>
      </c>
      <c r="H60" s="65">
        <v>236</v>
      </c>
      <c r="I60" s="9">
        <f>IF(H66=0, "-", H60/H66)</f>
        <v>7.3291925465838514E-2</v>
      </c>
      <c r="J60" s="8">
        <f t="shared" si="4"/>
        <v>-0.41111111111111109</v>
      </c>
      <c r="K60" s="9">
        <f t="shared" si="5"/>
        <v>-0.46610169491525422</v>
      </c>
    </row>
    <row r="61" spans="1:11" x14ac:dyDescent="0.25">
      <c r="A61" s="7" t="s">
        <v>486</v>
      </c>
      <c r="B61" s="65">
        <v>15</v>
      </c>
      <c r="C61" s="34">
        <f>IF(B66=0, "-", B61/B66)</f>
        <v>1.3440860215053764E-2</v>
      </c>
      <c r="D61" s="65">
        <v>3</v>
      </c>
      <c r="E61" s="9">
        <f>IF(D66=0, "-", D61/D66)</f>
        <v>2.6478375992939102E-3</v>
      </c>
      <c r="F61" s="81">
        <v>58</v>
      </c>
      <c r="G61" s="34">
        <f>IF(F66=0, "-", F61/F66)</f>
        <v>1.77153329260843E-2</v>
      </c>
      <c r="H61" s="65">
        <v>12</v>
      </c>
      <c r="I61" s="9">
        <f>IF(H66=0, "-", H61/H66)</f>
        <v>3.7267080745341614E-3</v>
      </c>
      <c r="J61" s="8">
        <f t="shared" si="4"/>
        <v>4</v>
      </c>
      <c r="K61" s="9">
        <f t="shared" si="5"/>
        <v>3.8333333333333335</v>
      </c>
    </row>
    <row r="62" spans="1:11" x14ac:dyDescent="0.25">
      <c r="A62" s="7" t="s">
        <v>487</v>
      </c>
      <c r="B62" s="65">
        <v>322</v>
      </c>
      <c r="C62" s="34">
        <f>IF(B66=0, "-", B62/B66)</f>
        <v>0.28853046594982079</v>
      </c>
      <c r="D62" s="65">
        <v>307</v>
      </c>
      <c r="E62" s="9">
        <f>IF(D66=0, "-", D62/D66)</f>
        <v>0.27096204766107679</v>
      </c>
      <c r="F62" s="81">
        <v>830</v>
      </c>
      <c r="G62" s="34">
        <f>IF(F66=0, "-", F62/F66)</f>
        <v>0.25351252290775811</v>
      </c>
      <c r="H62" s="65">
        <v>715</v>
      </c>
      <c r="I62" s="9">
        <f>IF(H66=0, "-", H62/H66)</f>
        <v>0.22204968944099379</v>
      </c>
      <c r="J62" s="8">
        <f t="shared" si="4"/>
        <v>4.8859934853420196E-2</v>
      </c>
      <c r="K62" s="9">
        <f t="shared" si="5"/>
        <v>0.16083916083916083</v>
      </c>
    </row>
    <row r="63" spans="1:11" x14ac:dyDescent="0.25">
      <c r="A63" s="7" t="s">
        <v>488</v>
      </c>
      <c r="B63" s="65">
        <v>56</v>
      </c>
      <c r="C63" s="34">
        <f>IF(B66=0, "-", B63/B66)</f>
        <v>5.0179211469534052E-2</v>
      </c>
      <c r="D63" s="65">
        <v>38</v>
      </c>
      <c r="E63" s="9">
        <f>IF(D66=0, "-", D63/D66)</f>
        <v>3.3539276257722857E-2</v>
      </c>
      <c r="F63" s="81">
        <v>146</v>
      </c>
      <c r="G63" s="34">
        <f>IF(F66=0, "-", F63/F66)</f>
        <v>4.459376908979841E-2</v>
      </c>
      <c r="H63" s="65">
        <v>139</v>
      </c>
      <c r="I63" s="9">
        <f>IF(H66=0, "-", H63/H66)</f>
        <v>4.3167701863354037E-2</v>
      </c>
      <c r="J63" s="8">
        <f t="shared" si="4"/>
        <v>0.47368421052631576</v>
      </c>
      <c r="K63" s="9">
        <f t="shared" si="5"/>
        <v>5.0359712230215826E-2</v>
      </c>
    </row>
    <row r="64" spans="1:11" x14ac:dyDescent="0.25">
      <c r="A64" s="7" t="s">
        <v>489</v>
      </c>
      <c r="B64" s="65">
        <v>15</v>
      </c>
      <c r="C64" s="34">
        <f>IF(B66=0, "-", B64/B66)</f>
        <v>1.3440860215053764E-2</v>
      </c>
      <c r="D64" s="65">
        <v>33</v>
      </c>
      <c r="E64" s="9">
        <f>IF(D66=0, "-", D64/D66)</f>
        <v>2.9126213592233011E-2</v>
      </c>
      <c r="F64" s="81">
        <v>77</v>
      </c>
      <c r="G64" s="34">
        <f>IF(F66=0, "-", F64/F66)</f>
        <v>2.3518631643249847E-2</v>
      </c>
      <c r="H64" s="65">
        <v>73</v>
      </c>
      <c r="I64" s="9">
        <f>IF(H66=0, "-", H64/H66)</f>
        <v>2.267080745341615E-2</v>
      </c>
      <c r="J64" s="8">
        <f t="shared" si="4"/>
        <v>-0.54545454545454541</v>
      </c>
      <c r="K64" s="9">
        <f t="shared" si="5"/>
        <v>5.4794520547945202E-2</v>
      </c>
    </row>
    <row r="65" spans="1:11" x14ac:dyDescent="0.25">
      <c r="A65" s="2"/>
      <c r="B65" s="68"/>
      <c r="C65" s="33"/>
      <c r="D65" s="68"/>
      <c r="E65" s="6"/>
      <c r="F65" s="82"/>
      <c r="G65" s="33"/>
      <c r="H65" s="68"/>
      <c r="I65" s="6"/>
      <c r="J65" s="5"/>
      <c r="K65" s="6"/>
    </row>
    <row r="66" spans="1:11" s="43" customFormat="1" x14ac:dyDescent="0.25">
      <c r="A66" s="162" t="s">
        <v>573</v>
      </c>
      <c r="B66" s="71">
        <f>SUM(B53:B65)</f>
        <v>1116</v>
      </c>
      <c r="C66" s="40">
        <f>B66/6543</f>
        <v>0.17056396148555708</v>
      </c>
      <c r="D66" s="71">
        <f>SUM(D53:D65)</f>
        <v>1133</v>
      </c>
      <c r="E66" s="41">
        <f>D66/6380</f>
        <v>0.17758620689655172</v>
      </c>
      <c r="F66" s="77">
        <f>SUM(F53:F65)</f>
        <v>3274</v>
      </c>
      <c r="G66" s="42">
        <f>F66/17878</f>
        <v>0.18313010403848304</v>
      </c>
      <c r="H66" s="71">
        <f>SUM(H53:H65)</f>
        <v>3220</v>
      </c>
      <c r="I66" s="41">
        <f>H66/17360</f>
        <v>0.18548387096774194</v>
      </c>
      <c r="J66" s="37">
        <f>IF(D66=0, "-", IF((B66-D66)/D66&lt;10, (B66-D66)/D66, "&gt;999%"))</f>
        <v>-1.500441306266549E-2</v>
      </c>
      <c r="K66" s="38">
        <f>IF(H66=0, "-", IF((F66-H66)/H66&lt;10, (F66-H66)/H66, "&gt;999%"))</f>
        <v>1.6770186335403725E-2</v>
      </c>
    </row>
    <row r="67" spans="1:11" x14ac:dyDescent="0.25">
      <c r="B67" s="83"/>
      <c r="D67" s="83"/>
      <c r="F67" s="83"/>
      <c r="H67" s="83"/>
    </row>
    <row r="68" spans="1:11" x14ac:dyDescent="0.25">
      <c r="A68" s="163" t="s">
        <v>129</v>
      </c>
      <c r="B68" s="61" t="s">
        <v>12</v>
      </c>
      <c r="C68" s="62" t="s">
        <v>13</v>
      </c>
      <c r="D68" s="61" t="s">
        <v>12</v>
      </c>
      <c r="E68" s="63" t="s">
        <v>13</v>
      </c>
      <c r="F68" s="62" t="s">
        <v>12</v>
      </c>
      <c r="G68" s="62" t="s">
        <v>13</v>
      </c>
      <c r="H68" s="61" t="s">
        <v>12</v>
      </c>
      <c r="I68" s="63" t="s">
        <v>13</v>
      </c>
      <c r="J68" s="61"/>
      <c r="K68" s="63"/>
    </row>
    <row r="69" spans="1:11" x14ac:dyDescent="0.25">
      <c r="A69" s="7" t="s">
        <v>490</v>
      </c>
      <c r="B69" s="65">
        <v>5</v>
      </c>
      <c r="C69" s="34">
        <f>IF(B74=0, "-", B69/B74)</f>
        <v>0.1111111111111111</v>
      </c>
      <c r="D69" s="65">
        <v>1</v>
      </c>
      <c r="E69" s="9">
        <f>IF(D74=0, "-", D69/D74)</f>
        <v>0.04</v>
      </c>
      <c r="F69" s="81">
        <v>18</v>
      </c>
      <c r="G69" s="34">
        <f>IF(F74=0, "-", F69/F74)</f>
        <v>0.15652173913043479</v>
      </c>
      <c r="H69" s="65">
        <v>8</v>
      </c>
      <c r="I69" s="9">
        <f>IF(H74=0, "-", H69/H74)</f>
        <v>0.14545454545454545</v>
      </c>
      <c r="J69" s="8">
        <f>IF(D69=0, "-", IF((B69-D69)/D69&lt;10, (B69-D69)/D69, "&gt;999%"))</f>
        <v>4</v>
      </c>
      <c r="K69" s="9">
        <f>IF(H69=0, "-", IF((F69-H69)/H69&lt;10, (F69-H69)/H69, "&gt;999%"))</f>
        <v>1.25</v>
      </c>
    </row>
    <row r="70" spans="1:11" x14ac:dyDescent="0.25">
      <c r="A70" s="7" t="s">
        <v>491</v>
      </c>
      <c r="B70" s="65">
        <v>4</v>
      </c>
      <c r="C70" s="34">
        <f>IF(B74=0, "-", B70/B74)</f>
        <v>8.8888888888888892E-2</v>
      </c>
      <c r="D70" s="65">
        <v>4</v>
      </c>
      <c r="E70" s="9">
        <f>IF(D74=0, "-", D70/D74)</f>
        <v>0.16</v>
      </c>
      <c r="F70" s="81">
        <v>13</v>
      </c>
      <c r="G70" s="34">
        <f>IF(F74=0, "-", F70/F74)</f>
        <v>0.11304347826086956</v>
      </c>
      <c r="H70" s="65">
        <v>5</v>
      </c>
      <c r="I70" s="9">
        <f>IF(H74=0, "-", H70/H74)</f>
        <v>9.0909090909090912E-2</v>
      </c>
      <c r="J70" s="8">
        <f>IF(D70=0, "-", IF((B70-D70)/D70&lt;10, (B70-D70)/D70, "&gt;999%"))</f>
        <v>0</v>
      </c>
      <c r="K70" s="9">
        <f>IF(H70=0, "-", IF((F70-H70)/H70&lt;10, (F70-H70)/H70, "&gt;999%"))</f>
        <v>1.6</v>
      </c>
    </row>
    <row r="71" spans="1:11" x14ac:dyDescent="0.25">
      <c r="A71" s="7" t="s">
        <v>492</v>
      </c>
      <c r="B71" s="65">
        <v>31</v>
      </c>
      <c r="C71" s="34">
        <f>IF(B74=0, "-", B71/B74)</f>
        <v>0.68888888888888888</v>
      </c>
      <c r="D71" s="65">
        <v>19</v>
      </c>
      <c r="E71" s="9">
        <f>IF(D74=0, "-", D71/D74)</f>
        <v>0.76</v>
      </c>
      <c r="F71" s="81">
        <v>79</v>
      </c>
      <c r="G71" s="34">
        <f>IF(F74=0, "-", F71/F74)</f>
        <v>0.68695652173913047</v>
      </c>
      <c r="H71" s="65">
        <v>38</v>
      </c>
      <c r="I71" s="9">
        <f>IF(H74=0, "-", H71/H74)</f>
        <v>0.69090909090909092</v>
      </c>
      <c r="J71" s="8">
        <f>IF(D71=0, "-", IF((B71-D71)/D71&lt;10, (B71-D71)/D71, "&gt;999%"))</f>
        <v>0.63157894736842102</v>
      </c>
      <c r="K71" s="9">
        <f>IF(H71=0, "-", IF((F71-H71)/H71&lt;10, (F71-H71)/H71, "&gt;999%"))</f>
        <v>1.0789473684210527</v>
      </c>
    </row>
    <row r="72" spans="1:11" x14ac:dyDescent="0.25">
      <c r="A72" s="7" t="s">
        <v>493</v>
      </c>
      <c r="B72" s="65">
        <v>5</v>
      </c>
      <c r="C72" s="34">
        <f>IF(B74=0, "-", B72/B74)</f>
        <v>0.1111111111111111</v>
      </c>
      <c r="D72" s="65">
        <v>1</v>
      </c>
      <c r="E72" s="9">
        <f>IF(D74=0, "-", D72/D74)</f>
        <v>0.04</v>
      </c>
      <c r="F72" s="81">
        <v>5</v>
      </c>
      <c r="G72" s="34">
        <f>IF(F74=0, "-", F72/F74)</f>
        <v>4.3478260869565216E-2</v>
      </c>
      <c r="H72" s="65">
        <v>4</v>
      </c>
      <c r="I72" s="9">
        <f>IF(H74=0, "-", H72/H74)</f>
        <v>7.2727272727272724E-2</v>
      </c>
      <c r="J72" s="8">
        <f>IF(D72=0, "-", IF((B72-D72)/D72&lt;10, (B72-D72)/D72, "&gt;999%"))</f>
        <v>4</v>
      </c>
      <c r="K72" s="9">
        <f>IF(H72=0, "-", IF((F72-H72)/H72&lt;10, (F72-H72)/H72, "&gt;999%"))</f>
        <v>0.25</v>
      </c>
    </row>
    <row r="73" spans="1:11" x14ac:dyDescent="0.25">
      <c r="A73" s="2"/>
      <c r="B73" s="68"/>
      <c r="C73" s="33"/>
      <c r="D73" s="68"/>
      <c r="E73" s="6"/>
      <c r="F73" s="82"/>
      <c r="G73" s="33"/>
      <c r="H73" s="68"/>
      <c r="I73" s="6"/>
      <c r="J73" s="5"/>
      <c r="K73" s="6"/>
    </row>
    <row r="74" spans="1:11" s="43" customFormat="1" x14ac:dyDescent="0.25">
      <c r="A74" s="162" t="s">
        <v>572</v>
      </c>
      <c r="B74" s="71">
        <f>SUM(B69:B73)</f>
        <v>45</v>
      </c>
      <c r="C74" s="40">
        <f>B74/6543</f>
        <v>6.8775790921595595E-3</v>
      </c>
      <c r="D74" s="71">
        <f>SUM(D69:D73)</f>
        <v>25</v>
      </c>
      <c r="E74" s="41">
        <f>D74/6380</f>
        <v>3.9184952978056423E-3</v>
      </c>
      <c r="F74" s="77">
        <f>SUM(F69:F73)</f>
        <v>115</v>
      </c>
      <c r="G74" s="42">
        <f>F74/17878</f>
        <v>6.4324868553529476E-3</v>
      </c>
      <c r="H74" s="71">
        <f>SUM(H69:H73)</f>
        <v>55</v>
      </c>
      <c r="I74" s="41">
        <f>H74/17360</f>
        <v>3.1682027649769587E-3</v>
      </c>
      <c r="J74" s="37">
        <f>IF(D74=0, "-", IF((B74-D74)/D74&lt;10, (B74-D74)/D74, "&gt;999%"))</f>
        <v>0.8</v>
      </c>
      <c r="K74" s="38">
        <f>IF(H74=0, "-", IF((F74-H74)/H74&lt;10, (F74-H74)/H74, "&gt;999%"))</f>
        <v>1.0909090909090908</v>
      </c>
    </row>
    <row r="75" spans="1:11" x14ac:dyDescent="0.25">
      <c r="B75" s="83"/>
      <c r="D75" s="83"/>
      <c r="F75" s="83"/>
      <c r="H75" s="83"/>
    </row>
    <row r="76" spans="1:11" x14ac:dyDescent="0.25">
      <c r="A76" s="27" t="s">
        <v>571</v>
      </c>
      <c r="B76" s="71">
        <v>1453</v>
      </c>
      <c r="C76" s="40">
        <f>B76/6543</f>
        <v>0.22206938713128535</v>
      </c>
      <c r="D76" s="71">
        <v>1543</v>
      </c>
      <c r="E76" s="41">
        <f>D76/6380</f>
        <v>0.24184952978056426</v>
      </c>
      <c r="F76" s="77">
        <v>4150</v>
      </c>
      <c r="G76" s="42">
        <f>F76/17878</f>
        <v>0.23212887347578029</v>
      </c>
      <c r="H76" s="71">
        <v>4219</v>
      </c>
      <c r="I76" s="41">
        <f>H76/17360</f>
        <v>0.24302995391705068</v>
      </c>
      <c r="J76" s="37">
        <f>IF(D76=0, "-", IF((B76-D76)/D76&lt;10, (B76-D76)/D76, "&gt;999%"))</f>
        <v>-5.832793259883344E-2</v>
      </c>
      <c r="K76" s="38">
        <f>IF(H76=0, "-", IF((F76-H76)/H76&lt;10, (F76-H76)/H76, "&gt;999%"))</f>
        <v>-1.6354586394880303E-2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zoomScaleNormal="100"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585</v>
      </c>
      <c r="C1" s="198"/>
      <c r="D1" s="198"/>
      <c r="E1" s="199"/>
      <c r="F1" s="199"/>
      <c r="G1" s="199"/>
      <c r="H1" s="199"/>
      <c r="I1" s="199"/>
      <c r="J1" s="199"/>
      <c r="K1" s="199"/>
    </row>
    <row r="2" spans="1:11" s="52" customFormat="1" ht="20.399999999999999" x14ac:dyDescent="0.35">
      <c r="A2" s="4" t="s">
        <v>105</v>
      </c>
      <c r="B2" s="202" t="s">
        <v>96</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37</v>
      </c>
      <c r="B7" s="65">
        <v>9</v>
      </c>
      <c r="C7" s="39">
        <f>IF(B25=0, "-", B7/B25)</f>
        <v>6.1940812112869928E-3</v>
      </c>
      <c r="D7" s="65">
        <v>5</v>
      </c>
      <c r="E7" s="21">
        <f>IF(D25=0, "-", D7/D25)</f>
        <v>3.2404406999351912E-3</v>
      </c>
      <c r="F7" s="81">
        <v>31</v>
      </c>
      <c r="G7" s="39">
        <f>IF(F25=0, "-", F7/F25)</f>
        <v>7.4698795180722895E-3</v>
      </c>
      <c r="H7" s="65">
        <v>13</v>
      </c>
      <c r="I7" s="21">
        <f>IF(H25=0, "-", H7/H25)</f>
        <v>3.0812988859919414E-3</v>
      </c>
      <c r="J7" s="20">
        <f t="shared" ref="J7:J23" si="0">IF(D7=0, "-", IF((B7-D7)/D7&lt;10, (B7-D7)/D7, "&gt;999%"))</f>
        <v>0.8</v>
      </c>
      <c r="K7" s="21">
        <f t="shared" ref="K7:K23" si="1">IF(H7=0, "-", IF((F7-H7)/H7&lt;10, (F7-H7)/H7, "&gt;999%"))</f>
        <v>1.3846153846153846</v>
      </c>
    </row>
    <row r="8" spans="1:11" x14ac:dyDescent="0.25">
      <c r="A8" s="7" t="s">
        <v>45</v>
      </c>
      <c r="B8" s="65">
        <v>270</v>
      </c>
      <c r="C8" s="39">
        <f>IF(B25=0, "-", B8/B25)</f>
        <v>0.18582243633860979</v>
      </c>
      <c r="D8" s="65">
        <v>190</v>
      </c>
      <c r="E8" s="21">
        <f>IF(D25=0, "-", D8/D25)</f>
        <v>0.12313674659753726</v>
      </c>
      <c r="F8" s="81">
        <v>1073</v>
      </c>
      <c r="G8" s="39">
        <f>IF(F25=0, "-", F8/F25)</f>
        <v>0.25855421686746988</v>
      </c>
      <c r="H8" s="65">
        <v>620</v>
      </c>
      <c r="I8" s="21">
        <f>IF(H25=0, "-", H8/H25)</f>
        <v>0.14695425456269259</v>
      </c>
      <c r="J8" s="20">
        <f t="shared" si="0"/>
        <v>0.42105263157894735</v>
      </c>
      <c r="K8" s="21">
        <f t="shared" si="1"/>
        <v>0.73064516129032253</v>
      </c>
    </row>
    <row r="9" spans="1:11" x14ac:dyDescent="0.25">
      <c r="A9" s="7" t="s">
        <v>49</v>
      </c>
      <c r="B9" s="65">
        <v>43</v>
      </c>
      <c r="C9" s="39">
        <f>IF(B25=0, "-", B9/B25)</f>
        <v>2.9593943565037854E-2</v>
      </c>
      <c r="D9" s="65">
        <v>4</v>
      </c>
      <c r="E9" s="21">
        <f>IF(D25=0, "-", D9/D25)</f>
        <v>2.592352559948153E-3</v>
      </c>
      <c r="F9" s="81">
        <v>110</v>
      </c>
      <c r="G9" s="39">
        <f>IF(F25=0, "-", F9/F25)</f>
        <v>2.6506024096385541E-2</v>
      </c>
      <c r="H9" s="65">
        <v>29</v>
      </c>
      <c r="I9" s="21">
        <f>IF(H25=0, "-", H9/H25)</f>
        <v>6.8736667456743301E-3</v>
      </c>
      <c r="J9" s="20">
        <f t="shared" si="0"/>
        <v>9.75</v>
      </c>
      <c r="K9" s="21">
        <f t="shared" si="1"/>
        <v>2.7931034482758621</v>
      </c>
    </row>
    <row r="10" spans="1:11" x14ac:dyDescent="0.25">
      <c r="A10" s="7" t="s">
        <v>52</v>
      </c>
      <c r="B10" s="65">
        <v>5</v>
      </c>
      <c r="C10" s="39">
        <f>IF(B25=0, "-", B10/B25)</f>
        <v>3.4411562284927736E-3</v>
      </c>
      <c r="D10" s="65">
        <v>9</v>
      </c>
      <c r="E10" s="21">
        <f>IF(D25=0, "-", D10/D25)</f>
        <v>5.8327932598833442E-3</v>
      </c>
      <c r="F10" s="81">
        <v>50</v>
      </c>
      <c r="G10" s="39">
        <f>IF(F25=0, "-", F10/F25)</f>
        <v>1.2048192771084338E-2</v>
      </c>
      <c r="H10" s="65">
        <v>26</v>
      </c>
      <c r="I10" s="21">
        <f>IF(H25=0, "-", H10/H25)</f>
        <v>6.1625977719838828E-3</v>
      </c>
      <c r="J10" s="20">
        <f t="shared" si="0"/>
        <v>-0.44444444444444442</v>
      </c>
      <c r="K10" s="21">
        <f t="shared" si="1"/>
        <v>0.92307692307692313</v>
      </c>
    </row>
    <row r="11" spans="1:11" x14ac:dyDescent="0.25">
      <c r="A11" s="7" t="s">
        <v>55</v>
      </c>
      <c r="B11" s="65">
        <v>254</v>
      </c>
      <c r="C11" s="39">
        <f>IF(B25=0, "-", B11/B25)</f>
        <v>0.17481073640743289</v>
      </c>
      <c r="D11" s="65">
        <v>185</v>
      </c>
      <c r="E11" s="21">
        <f>IF(D25=0, "-", D11/D25)</f>
        <v>0.11989630589760207</v>
      </c>
      <c r="F11" s="81">
        <v>581</v>
      </c>
      <c r="G11" s="39">
        <f>IF(F25=0, "-", F11/F25)</f>
        <v>0.14000000000000001</v>
      </c>
      <c r="H11" s="65">
        <v>503</v>
      </c>
      <c r="I11" s="21">
        <f>IF(H25=0, "-", H11/H25)</f>
        <v>0.11922256458876511</v>
      </c>
      <c r="J11" s="20">
        <f t="shared" si="0"/>
        <v>0.37297297297297299</v>
      </c>
      <c r="K11" s="21">
        <f t="shared" si="1"/>
        <v>0.15506958250497019</v>
      </c>
    </row>
    <row r="12" spans="1:11" x14ac:dyDescent="0.25">
      <c r="A12" s="7" t="s">
        <v>58</v>
      </c>
      <c r="B12" s="65">
        <v>4</v>
      </c>
      <c r="C12" s="39">
        <f>IF(B25=0, "-", B12/B25)</f>
        <v>2.7529249827942187E-3</v>
      </c>
      <c r="D12" s="65">
        <v>3</v>
      </c>
      <c r="E12" s="21">
        <f>IF(D25=0, "-", D12/D25)</f>
        <v>1.9442644199611147E-3</v>
      </c>
      <c r="F12" s="81">
        <v>6</v>
      </c>
      <c r="G12" s="39">
        <f>IF(F25=0, "-", F12/F25)</f>
        <v>1.4457831325301205E-3</v>
      </c>
      <c r="H12" s="65">
        <v>24</v>
      </c>
      <c r="I12" s="21">
        <f>IF(H25=0, "-", H12/H25)</f>
        <v>5.6885517895235837E-3</v>
      </c>
      <c r="J12" s="20">
        <f t="shared" si="0"/>
        <v>0.33333333333333331</v>
      </c>
      <c r="K12" s="21">
        <f t="shared" si="1"/>
        <v>-0.75</v>
      </c>
    </row>
    <row r="13" spans="1:11" x14ac:dyDescent="0.25">
      <c r="A13" s="7" t="s">
        <v>63</v>
      </c>
      <c r="B13" s="65">
        <v>40</v>
      </c>
      <c r="C13" s="39">
        <f>IF(B25=0, "-", B13/B25)</f>
        <v>2.7529249827942189E-2</v>
      </c>
      <c r="D13" s="65">
        <v>25</v>
      </c>
      <c r="E13" s="21">
        <f>IF(D25=0, "-", D13/D25)</f>
        <v>1.6202203499675955E-2</v>
      </c>
      <c r="F13" s="81">
        <v>104</v>
      </c>
      <c r="G13" s="39">
        <f>IF(F25=0, "-", F13/F25)</f>
        <v>2.506024096385542E-2</v>
      </c>
      <c r="H13" s="65">
        <v>70</v>
      </c>
      <c r="I13" s="21">
        <f>IF(H25=0, "-", H13/H25)</f>
        <v>1.6591609386110453E-2</v>
      </c>
      <c r="J13" s="20">
        <f t="shared" si="0"/>
        <v>0.6</v>
      </c>
      <c r="K13" s="21">
        <f t="shared" si="1"/>
        <v>0.48571428571428571</v>
      </c>
    </row>
    <row r="14" spans="1:11" x14ac:dyDescent="0.25">
      <c r="A14" s="7" t="s">
        <v>69</v>
      </c>
      <c r="B14" s="65">
        <v>63</v>
      </c>
      <c r="C14" s="39">
        <f>IF(B25=0, "-", B14/B25)</f>
        <v>4.3358568479008944E-2</v>
      </c>
      <c r="D14" s="65">
        <v>99</v>
      </c>
      <c r="E14" s="21">
        <f>IF(D25=0, "-", D14/D25)</f>
        <v>6.416072585871678E-2</v>
      </c>
      <c r="F14" s="81">
        <v>222</v>
      </c>
      <c r="G14" s="39">
        <f>IF(F25=0, "-", F14/F25)</f>
        <v>5.349397590361446E-2</v>
      </c>
      <c r="H14" s="65">
        <v>264</v>
      </c>
      <c r="I14" s="21">
        <f>IF(H25=0, "-", H14/H25)</f>
        <v>6.2574069684759426E-2</v>
      </c>
      <c r="J14" s="20">
        <f t="shared" si="0"/>
        <v>-0.36363636363636365</v>
      </c>
      <c r="K14" s="21">
        <f t="shared" si="1"/>
        <v>-0.15909090909090909</v>
      </c>
    </row>
    <row r="15" spans="1:11" x14ac:dyDescent="0.25">
      <c r="A15" s="7" t="s">
        <v>73</v>
      </c>
      <c r="B15" s="65">
        <v>3</v>
      </c>
      <c r="C15" s="39">
        <f>IF(B25=0, "-", B15/B25)</f>
        <v>2.0646937370956643E-3</v>
      </c>
      <c r="D15" s="65">
        <v>5</v>
      </c>
      <c r="E15" s="21">
        <f>IF(D25=0, "-", D15/D25)</f>
        <v>3.2404406999351912E-3</v>
      </c>
      <c r="F15" s="81">
        <v>11</v>
      </c>
      <c r="G15" s="39">
        <f>IF(F25=0, "-", F15/F25)</f>
        <v>2.6506024096385541E-3</v>
      </c>
      <c r="H15" s="65">
        <v>15</v>
      </c>
      <c r="I15" s="21">
        <f>IF(H25=0, "-", H15/H25)</f>
        <v>3.55534486845224E-3</v>
      </c>
      <c r="J15" s="20">
        <f t="shared" si="0"/>
        <v>-0.4</v>
      </c>
      <c r="K15" s="21">
        <f t="shared" si="1"/>
        <v>-0.26666666666666666</v>
      </c>
    </row>
    <row r="16" spans="1:11" x14ac:dyDescent="0.25">
      <c r="A16" s="7" t="s">
        <v>76</v>
      </c>
      <c r="B16" s="65">
        <v>146</v>
      </c>
      <c r="C16" s="39">
        <f>IF(B25=0, "-", B16/B25)</f>
        <v>0.10048176187198898</v>
      </c>
      <c r="D16" s="65">
        <v>301</v>
      </c>
      <c r="E16" s="21">
        <f>IF(D25=0, "-", D16/D25)</f>
        <v>0.19507453013609852</v>
      </c>
      <c r="F16" s="81">
        <v>309</v>
      </c>
      <c r="G16" s="39">
        <f>IF(F25=0, "-", F16/F25)</f>
        <v>7.4457831325301205E-2</v>
      </c>
      <c r="H16" s="65">
        <v>882</v>
      </c>
      <c r="I16" s="21">
        <f>IF(H25=0, "-", H16/H25)</f>
        <v>0.20905427826499171</v>
      </c>
      <c r="J16" s="20">
        <f t="shared" si="0"/>
        <v>-0.51495016611295685</v>
      </c>
      <c r="K16" s="21">
        <f t="shared" si="1"/>
        <v>-0.64965986394557829</v>
      </c>
    </row>
    <row r="17" spans="1:11" x14ac:dyDescent="0.25">
      <c r="A17" s="7" t="s">
        <v>77</v>
      </c>
      <c r="B17" s="65">
        <v>53</v>
      </c>
      <c r="C17" s="39">
        <f>IF(B25=0, "-", B17/B25)</f>
        <v>3.6476256022023403E-2</v>
      </c>
      <c r="D17" s="65">
        <v>100</v>
      </c>
      <c r="E17" s="21">
        <f>IF(D25=0, "-", D17/D25)</f>
        <v>6.4808813998703821E-2</v>
      </c>
      <c r="F17" s="81">
        <v>128</v>
      </c>
      <c r="G17" s="39">
        <f>IF(F25=0, "-", F17/F25)</f>
        <v>3.0843373493975902E-2</v>
      </c>
      <c r="H17" s="65">
        <v>259</v>
      </c>
      <c r="I17" s="21">
        <f>IF(H25=0, "-", H17/H25)</f>
        <v>6.1388954728608676E-2</v>
      </c>
      <c r="J17" s="20">
        <f t="shared" si="0"/>
        <v>-0.47</v>
      </c>
      <c r="K17" s="21">
        <f t="shared" si="1"/>
        <v>-0.50579150579150578</v>
      </c>
    </row>
    <row r="18" spans="1:11" x14ac:dyDescent="0.25">
      <c r="A18" s="7" t="s">
        <v>78</v>
      </c>
      <c r="B18" s="65">
        <v>0</v>
      </c>
      <c r="C18" s="39">
        <f>IF(B25=0, "-", B18/B25)</f>
        <v>0</v>
      </c>
      <c r="D18" s="65">
        <v>0</v>
      </c>
      <c r="E18" s="21">
        <f>IF(D25=0, "-", D18/D25)</f>
        <v>0</v>
      </c>
      <c r="F18" s="81">
        <v>3</v>
      </c>
      <c r="G18" s="39">
        <f>IF(F25=0, "-", F18/F25)</f>
        <v>7.2289156626506026E-4</v>
      </c>
      <c r="H18" s="65">
        <v>2</v>
      </c>
      <c r="I18" s="21">
        <f>IF(H25=0, "-", H18/H25)</f>
        <v>4.7404598246029864E-4</v>
      </c>
      <c r="J18" s="20" t="str">
        <f t="shared" si="0"/>
        <v>-</v>
      </c>
      <c r="K18" s="21">
        <f t="shared" si="1"/>
        <v>0.5</v>
      </c>
    </row>
    <row r="19" spans="1:11" x14ac:dyDescent="0.25">
      <c r="A19" s="7" t="s">
        <v>81</v>
      </c>
      <c r="B19" s="65">
        <v>36</v>
      </c>
      <c r="C19" s="39">
        <f>IF(B25=0, "-", B19/B25)</f>
        <v>2.4776324845147971E-2</v>
      </c>
      <c r="D19" s="65">
        <v>20</v>
      </c>
      <c r="E19" s="21">
        <f>IF(D25=0, "-", D19/D25)</f>
        <v>1.2961762799740765E-2</v>
      </c>
      <c r="F19" s="81">
        <v>84</v>
      </c>
      <c r="G19" s="39">
        <f>IF(F25=0, "-", F19/F25)</f>
        <v>2.0240963855421686E-2</v>
      </c>
      <c r="H19" s="65">
        <v>42</v>
      </c>
      <c r="I19" s="21">
        <f>IF(H25=0, "-", H19/H25)</f>
        <v>9.954965631666271E-3</v>
      </c>
      <c r="J19" s="20">
        <f t="shared" si="0"/>
        <v>0.8</v>
      </c>
      <c r="K19" s="21">
        <f t="shared" si="1"/>
        <v>1</v>
      </c>
    </row>
    <row r="20" spans="1:11" x14ac:dyDescent="0.25">
      <c r="A20" s="7" t="s">
        <v>82</v>
      </c>
      <c r="B20" s="65">
        <v>8</v>
      </c>
      <c r="C20" s="39">
        <f>IF(B25=0, "-", B20/B25)</f>
        <v>5.5058499655884375E-3</v>
      </c>
      <c r="D20" s="65">
        <v>17</v>
      </c>
      <c r="E20" s="21">
        <f>IF(D25=0, "-", D20/D25)</f>
        <v>1.1017498379779649E-2</v>
      </c>
      <c r="F20" s="81">
        <v>24</v>
      </c>
      <c r="G20" s="39">
        <f>IF(F25=0, "-", F20/F25)</f>
        <v>5.7831325301204821E-3</v>
      </c>
      <c r="H20" s="65">
        <v>29</v>
      </c>
      <c r="I20" s="21">
        <f>IF(H25=0, "-", H20/H25)</f>
        <v>6.8736667456743301E-3</v>
      </c>
      <c r="J20" s="20">
        <f t="shared" si="0"/>
        <v>-0.52941176470588236</v>
      </c>
      <c r="K20" s="21">
        <f t="shared" si="1"/>
        <v>-0.17241379310344829</v>
      </c>
    </row>
    <row r="21" spans="1:11" x14ac:dyDescent="0.25">
      <c r="A21" s="7" t="s">
        <v>85</v>
      </c>
      <c r="B21" s="65">
        <v>15</v>
      </c>
      <c r="C21" s="39">
        <f>IF(B25=0, "-", B21/B25)</f>
        <v>1.0323468685478321E-2</v>
      </c>
      <c r="D21" s="65">
        <v>3</v>
      </c>
      <c r="E21" s="21">
        <f>IF(D25=0, "-", D21/D25)</f>
        <v>1.9442644199611147E-3</v>
      </c>
      <c r="F21" s="81">
        <v>58</v>
      </c>
      <c r="G21" s="39">
        <f>IF(F25=0, "-", F21/F25)</f>
        <v>1.3975903614457831E-2</v>
      </c>
      <c r="H21" s="65">
        <v>12</v>
      </c>
      <c r="I21" s="21">
        <f>IF(H25=0, "-", H21/H25)</f>
        <v>2.8442758947617918E-3</v>
      </c>
      <c r="J21" s="20">
        <f t="shared" si="0"/>
        <v>4</v>
      </c>
      <c r="K21" s="21">
        <f t="shared" si="1"/>
        <v>3.8333333333333335</v>
      </c>
    </row>
    <row r="22" spans="1:11" x14ac:dyDescent="0.25">
      <c r="A22" s="7" t="s">
        <v>89</v>
      </c>
      <c r="B22" s="65">
        <v>487</v>
      </c>
      <c r="C22" s="39">
        <f>IF(B25=0, "-", B22/B25)</f>
        <v>0.33516861665519615</v>
      </c>
      <c r="D22" s="65">
        <v>536</v>
      </c>
      <c r="E22" s="21">
        <f>IF(D25=0, "-", D22/D25)</f>
        <v>0.34737524303305251</v>
      </c>
      <c r="F22" s="81">
        <v>1266</v>
      </c>
      <c r="G22" s="39">
        <f>IF(F25=0, "-", F22/F25)</f>
        <v>0.30506024096385542</v>
      </c>
      <c r="H22" s="65">
        <v>1338</v>
      </c>
      <c r="I22" s="21">
        <f>IF(H25=0, "-", H22/H25)</f>
        <v>0.31713676226593979</v>
      </c>
      <c r="J22" s="20">
        <f t="shared" si="0"/>
        <v>-9.1417910447761194E-2</v>
      </c>
      <c r="K22" s="21">
        <f t="shared" si="1"/>
        <v>-5.3811659192825115E-2</v>
      </c>
    </row>
    <row r="23" spans="1:11" x14ac:dyDescent="0.25">
      <c r="A23" s="7" t="s">
        <v>91</v>
      </c>
      <c r="B23" s="65">
        <v>17</v>
      </c>
      <c r="C23" s="39">
        <f>IF(B25=0, "-", B23/B25)</f>
        <v>1.1699931176875429E-2</v>
      </c>
      <c r="D23" s="65">
        <v>41</v>
      </c>
      <c r="E23" s="21">
        <f>IF(D25=0, "-", D23/D25)</f>
        <v>2.6571613739468567E-2</v>
      </c>
      <c r="F23" s="81">
        <v>90</v>
      </c>
      <c r="G23" s="39">
        <f>IF(F25=0, "-", F23/F25)</f>
        <v>2.1686746987951807E-2</v>
      </c>
      <c r="H23" s="65">
        <v>91</v>
      </c>
      <c r="I23" s="21">
        <f>IF(H25=0, "-", H23/H25)</f>
        <v>2.1569092201943588E-2</v>
      </c>
      <c r="J23" s="20">
        <f t="shared" si="0"/>
        <v>-0.58536585365853655</v>
      </c>
      <c r="K23" s="21">
        <f t="shared" si="1"/>
        <v>-1.098901098901099E-2</v>
      </c>
    </row>
    <row r="24" spans="1:11" x14ac:dyDescent="0.25">
      <c r="A24" s="2"/>
      <c r="B24" s="68"/>
      <c r="C24" s="33"/>
      <c r="D24" s="68"/>
      <c r="E24" s="6"/>
      <c r="F24" s="82"/>
      <c r="G24" s="33"/>
      <c r="H24" s="68"/>
      <c r="I24" s="6"/>
      <c r="J24" s="5"/>
      <c r="K24" s="6"/>
    </row>
    <row r="25" spans="1:11" s="43" customFormat="1" x14ac:dyDescent="0.25">
      <c r="A25" s="162" t="s">
        <v>571</v>
      </c>
      <c r="B25" s="71">
        <f>SUM(B7:B24)</f>
        <v>1453</v>
      </c>
      <c r="C25" s="40">
        <v>1</v>
      </c>
      <c r="D25" s="71">
        <f>SUM(D7:D24)</f>
        <v>1543</v>
      </c>
      <c r="E25" s="41">
        <v>1</v>
      </c>
      <c r="F25" s="77">
        <f>SUM(F7:F24)</f>
        <v>4150</v>
      </c>
      <c r="G25" s="42">
        <v>1</v>
      </c>
      <c r="H25" s="71">
        <f>SUM(H7:H24)</f>
        <v>4219</v>
      </c>
      <c r="I25" s="41">
        <v>1</v>
      </c>
      <c r="J25" s="37">
        <f>IF(D25=0, "-", (B25-D25)/D25)</f>
        <v>-5.832793259883344E-2</v>
      </c>
      <c r="K25" s="38">
        <f>IF(H25=0, "-", (F25-H25)/H25)</f>
        <v>-1.6354586394880303E-2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4"/>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105</v>
      </c>
      <c r="B2" s="202" t="s">
        <v>96</v>
      </c>
      <c r="C2" s="198"/>
      <c r="D2" s="198"/>
      <c r="E2" s="203"/>
      <c r="F2" s="203"/>
      <c r="G2" s="203"/>
      <c r="H2" s="203"/>
      <c r="I2" s="203"/>
      <c r="J2" s="203"/>
      <c r="K2" s="203"/>
    </row>
    <row r="4" spans="1:11" ht="15.6" x14ac:dyDescent="0.3">
      <c r="A4" s="164" t="s">
        <v>122</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130</v>
      </c>
      <c r="B6" s="61" t="s">
        <v>12</v>
      </c>
      <c r="C6" s="62" t="s">
        <v>13</v>
      </c>
      <c r="D6" s="61" t="s">
        <v>12</v>
      </c>
      <c r="E6" s="63" t="s">
        <v>13</v>
      </c>
      <c r="F6" s="62" t="s">
        <v>12</v>
      </c>
      <c r="G6" s="62" t="s">
        <v>13</v>
      </c>
      <c r="H6" s="61" t="s">
        <v>12</v>
      </c>
      <c r="I6" s="63" t="s">
        <v>13</v>
      </c>
      <c r="J6" s="61"/>
      <c r="K6" s="63"/>
    </row>
    <row r="7" spans="1:11" x14ac:dyDescent="0.25">
      <c r="A7" s="7" t="s">
        <v>494</v>
      </c>
      <c r="B7" s="65">
        <v>4</v>
      </c>
      <c r="C7" s="34">
        <f>IF(B20=0, "-", B7/B20)</f>
        <v>3.669724770642202E-2</v>
      </c>
      <c r="D7" s="65">
        <v>7</v>
      </c>
      <c r="E7" s="9">
        <f>IF(D20=0, "-", D7/D20)</f>
        <v>5.5555555555555552E-2</v>
      </c>
      <c r="F7" s="81">
        <v>14</v>
      </c>
      <c r="G7" s="34">
        <f>IF(F20=0, "-", F7/F20)</f>
        <v>4.5751633986928102E-2</v>
      </c>
      <c r="H7" s="65">
        <v>17</v>
      </c>
      <c r="I7" s="9">
        <f>IF(H20=0, "-", H7/H20)</f>
        <v>6.0714285714285714E-2</v>
      </c>
      <c r="J7" s="8">
        <f t="shared" ref="J7:J18" si="0">IF(D7=0, "-", IF((B7-D7)/D7&lt;10, (B7-D7)/D7, "&gt;999%"))</f>
        <v>-0.42857142857142855</v>
      </c>
      <c r="K7" s="9">
        <f t="shared" ref="K7:K18" si="1">IF(H7=0, "-", IF((F7-H7)/H7&lt;10, (F7-H7)/H7, "&gt;999%"))</f>
        <v>-0.17647058823529413</v>
      </c>
    </row>
    <row r="8" spans="1:11" x14ac:dyDescent="0.25">
      <c r="A8" s="7" t="s">
        <v>495</v>
      </c>
      <c r="B8" s="65">
        <v>0</v>
      </c>
      <c r="C8" s="34">
        <f>IF(B20=0, "-", B8/B20)</f>
        <v>0</v>
      </c>
      <c r="D8" s="65">
        <v>9</v>
      </c>
      <c r="E8" s="9">
        <f>IF(D20=0, "-", D8/D20)</f>
        <v>7.1428571428571425E-2</v>
      </c>
      <c r="F8" s="81">
        <v>0</v>
      </c>
      <c r="G8" s="34">
        <f>IF(F20=0, "-", F8/F20)</f>
        <v>0</v>
      </c>
      <c r="H8" s="65">
        <v>11</v>
      </c>
      <c r="I8" s="9">
        <f>IF(H20=0, "-", H8/H20)</f>
        <v>3.9285714285714285E-2</v>
      </c>
      <c r="J8" s="8">
        <f t="shared" si="0"/>
        <v>-1</v>
      </c>
      <c r="K8" s="9">
        <f t="shared" si="1"/>
        <v>-1</v>
      </c>
    </row>
    <row r="9" spans="1:11" x14ac:dyDescent="0.25">
      <c r="A9" s="7" t="s">
        <v>496</v>
      </c>
      <c r="B9" s="65">
        <v>15</v>
      </c>
      <c r="C9" s="34">
        <f>IF(B20=0, "-", B9/B20)</f>
        <v>0.13761467889908258</v>
      </c>
      <c r="D9" s="65">
        <v>6</v>
      </c>
      <c r="E9" s="9">
        <f>IF(D20=0, "-", D9/D20)</f>
        <v>4.7619047619047616E-2</v>
      </c>
      <c r="F9" s="81">
        <v>38</v>
      </c>
      <c r="G9" s="34">
        <f>IF(F20=0, "-", F9/F20)</f>
        <v>0.12418300653594772</v>
      </c>
      <c r="H9" s="65">
        <v>30</v>
      </c>
      <c r="I9" s="9">
        <f>IF(H20=0, "-", H9/H20)</f>
        <v>0.10714285714285714</v>
      </c>
      <c r="J9" s="8">
        <f t="shared" si="0"/>
        <v>1.5</v>
      </c>
      <c r="K9" s="9">
        <f t="shared" si="1"/>
        <v>0.26666666666666666</v>
      </c>
    </row>
    <row r="10" spans="1:11" x14ac:dyDescent="0.25">
      <c r="A10" s="7" t="s">
        <v>497</v>
      </c>
      <c r="B10" s="65">
        <v>10</v>
      </c>
      <c r="C10" s="34">
        <f>IF(B20=0, "-", B10/B20)</f>
        <v>9.1743119266055051E-2</v>
      </c>
      <c r="D10" s="65">
        <v>14</v>
      </c>
      <c r="E10" s="9">
        <f>IF(D20=0, "-", D10/D20)</f>
        <v>0.1111111111111111</v>
      </c>
      <c r="F10" s="81">
        <v>26</v>
      </c>
      <c r="G10" s="34">
        <f>IF(F20=0, "-", F10/F20)</f>
        <v>8.4967320261437912E-2</v>
      </c>
      <c r="H10" s="65">
        <v>36</v>
      </c>
      <c r="I10" s="9">
        <f>IF(H20=0, "-", H10/H20)</f>
        <v>0.12857142857142856</v>
      </c>
      <c r="J10" s="8">
        <f t="shared" si="0"/>
        <v>-0.2857142857142857</v>
      </c>
      <c r="K10" s="9">
        <f t="shared" si="1"/>
        <v>-0.27777777777777779</v>
      </c>
    </row>
    <row r="11" spans="1:11" x14ac:dyDescent="0.25">
      <c r="A11" s="7" t="s">
        <v>498</v>
      </c>
      <c r="B11" s="65">
        <v>1</v>
      </c>
      <c r="C11" s="34">
        <f>IF(B20=0, "-", B11/B20)</f>
        <v>9.1743119266055051E-3</v>
      </c>
      <c r="D11" s="65">
        <v>2</v>
      </c>
      <c r="E11" s="9">
        <f>IF(D20=0, "-", D11/D20)</f>
        <v>1.5873015873015872E-2</v>
      </c>
      <c r="F11" s="81">
        <v>1</v>
      </c>
      <c r="G11" s="34">
        <f>IF(F20=0, "-", F11/F20)</f>
        <v>3.2679738562091504E-3</v>
      </c>
      <c r="H11" s="65">
        <v>8</v>
      </c>
      <c r="I11" s="9">
        <f>IF(H20=0, "-", H11/H20)</f>
        <v>2.8571428571428571E-2</v>
      </c>
      <c r="J11" s="8">
        <f t="shared" si="0"/>
        <v>-0.5</v>
      </c>
      <c r="K11" s="9">
        <f t="shared" si="1"/>
        <v>-0.875</v>
      </c>
    </row>
    <row r="12" spans="1:11" x14ac:dyDescent="0.25">
      <c r="A12" s="7" t="s">
        <v>499</v>
      </c>
      <c r="B12" s="65">
        <v>0</v>
      </c>
      <c r="C12" s="34">
        <f>IF(B20=0, "-", B12/B20)</f>
        <v>0</v>
      </c>
      <c r="D12" s="65">
        <v>0</v>
      </c>
      <c r="E12" s="9">
        <f>IF(D20=0, "-", D12/D20)</f>
        <v>0</v>
      </c>
      <c r="F12" s="81">
        <v>1</v>
      </c>
      <c r="G12" s="34">
        <f>IF(F20=0, "-", F12/F20)</f>
        <v>3.2679738562091504E-3</v>
      </c>
      <c r="H12" s="65">
        <v>0</v>
      </c>
      <c r="I12" s="9">
        <f>IF(H20=0, "-", H12/H20)</f>
        <v>0</v>
      </c>
      <c r="J12" s="8" t="str">
        <f t="shared" si="0"/>
        <v>-</v>
      </c>
      <c r="K12" s="9" t="str">
        <f t="shared" si="1"/>
        <v>-</v>
      </c>
    </row>
    <row r="13" spans="1:11" x14ac:dyDescent="0.25">
      <c r="A13" s="7" t="s">
        <v>500</v>
      </c>
      <c r="B13" s="65">
        <v>40</v>
      </c>
      <c r="C13" s="34">
        <f>IF(B20=0, "-", B13/B20)</f>
        <v>0.3669724770642202</v>
      </c>
      <c r="D13" s="65">
        <v>41</v>
      </c>
      <c r="E13" s="9">
        <f>IF(D20=0, "-", D13/D20)</f>
        <v>0.32539682539682541</v>
      </c>
      <c r="F13" s="81">
        <v>113</v>
      </c>
      <c r="G13" s="34">
        <f>IF(F20=0, "-", F13/F20)</f>
        <v>0.36928104575163401</v>
      </c>
      <c r="H13" s="65">
        <v>100</v>
      </c>
      <c r="I13" s="9">
        <f>IF(H20=0, "-", H13/H20)</f>
        <v>0.35714285714285715</v>
      </c>
      <c r="J13" s="8">
        <f t="shared" si="0"/>
        <v>-2.4390243902439025E-2</v>
      </c>
      <c r="K13" s="9">
        <f t="shared" si="1"/>
        <v>0.13</v>
      </c>
    </row>
    <row r="14" spans="1:11" x14ac:dyDescent="0.25">
      <c r="A14" s="7" t="s">
        <v>501</v>
      </c>
      <c r="B14" s="65">
        <v>2</v>
      </c>
      <c r="C14" s="34">
        <f>IF(B20=0, "-", B14/B20)</f>
        <v>1.834862385321101E-2</v>
      </c>
      <c r="D14" s="65">
        <v>3</v>
      </c>
      <c r="E14" s="9">
        <f>IF(D20=0, "-", D14/D20)</f>
        <v>2.3809523809523808E-2</v>
      </c>
      <c r="F14" s="81">
        <v>4</v>
      </c>
      <c r="G14" s="34">
        <f>IF(F20=0, "-", F14/F20)</f>
        <v>1.3071895424836602E-2</v>
      </c>
      <c r="H14" s="65">
        <v>6</v>
      </c>
      <c r="I14" s="9">
        <f>IF(H20=0, "-", H14/H20)</f>
        <v>2.1428571428571429E-2</v>
      </c>
      <c r="J14" s="8">
        <f t="shared" si="0"/>
        <v>-0.33333333333333331</v>
      </c>
      <c r="K14" s="9">
        <f t="shared" si="1"/>
        <v>-0.33333333333333331</v>
      </c>
    </row>
    <row r="15" spans="1:11" x14ac:dyDescent="0.25">
      <c r="A15" s="7" t="s">
        <v>502</v>
      </c>
      <c r="B15" s="65">
        <v>19</v>
      </c>
      <c r="C15" s="34">
        <f>IF(B20=0, "-", B15/B20)</f>
        <v>0.1743119266055046</v>
      </c>
      <c r="D15" s="65">
        <v>13</v>
      </c>
      <c r="E15" s="9">
        <f>IF(D20=0, "-", D15/D20)</f>
        <v>0.10317460317460317</v>
      </c>
      <c r="F15" s="81">
        <v>35</v>
      </c>
      <c r="G15" s="34">
        <f>IF(F20=0, "-", F15/F20)</f>
        <v>0.11437908496732026</v>
      </c>
      <c r="H15" s="65">
        <v>29</v>
      </c>
      <c r="I15" s="9">
        <f>IF(H20=0, "-", H15/H20)</f>
        <v>0.10357142857142858</v>
      </c>
      <c r="J15" s="8">
        <f t="shared" si="0"/>
        <v>0.46153846153846156</v>
      </c>
      <c r="K15" s="9">
        <f t="shared" si="1"/>
        <v>0.20689655172413793</v>
      </c>
    </row>
    <row r="16" spans="1:11" x14ac:dyDescent="0.25">
      <c r="A16" s="7" t="s">
        <v>503</v>
      </c>
      <c r="B16" s="65">
        <v>7</v>
      </c>
      <c r="C16" s="34">
        <f>IF(B20=0, "-", B16/B20)</f>
        <v>6.4220183486238536E-2</v>
      </c>
      <c r="D16" s="65">
        <v>14</v>
      </c>
      <c r="E16" s="9">
        <f>IF(D20=0, "-", D16/D20)</f>
        <v>0.1111111111111111</v>
      </c>
      <c r="F16" s="81">
        <v>46</v>
      </c>
      <c r="G16" s="34">
        <f>IF(F20=0, "-", F16/F20)</f>
        <v>0.15032679738562091</v>
      </c>
      <c r="H16" s="65">
        <v>19</v>
      </c>
      <c r="I16" s="9">
        <f>IF(H20=0, "-", H16/H20)</f>
        <v>6.7857142857142852E-2</v>
      </c>
      <c r="J16" s="8">
        <f t="shared" si="0"/>
        <v>-0.5</v>
      </c>
      <c r="K16" s="9">
        <f t="shared" si="1"/>
        <v>1.4210526315789473</v>
      </c>
    </row>
    <row r="17" spans="1:11" x14ac:dyDescent="0.25">
      <c r="A17" s="7" t="s">
        <v>504</v>
      </c>
      <c r="B17" s="65">
        <v>1</v>
      </c>
      <c r="C17" s="34">
        <f>IF(B20=0, "-", B17/B20)</f>
        <v>9.1743119266055051E-3</v>
      </c>
      <c r="D17" s="65">
        <v>14</v>
      </c>
      <c r="E17" s="9">
        <f>IF(D20=0, "-", D17/D20)</f>
        <v>0.1111111111111111</v>
      </c>
      <c r="F17" s="81">
        <v>5</v>
      </c>
      <c r="G17" s="34">
        <f>IF(F20=0, "-", F17/F20)</f>
        <v>1.6339869281045753E-2</v>
      </c>
      <c r="H17" s="65">
        <v>19</v>
      </c>
      <c r="I17" s="9">
        <f>IF(H20=0, "-", H17/H20)</f>
        <v>6.7857142857142852E-2</v>
      </c>
      <c r="J17" s="8">
        <f t="shared" si="0"/>
        <v>-0.9285714285714286</v>
      </c>
      <c r="K17" s="9">
        <f t="shared" si="1"/>
        <v>-0.73684210526315785</v>
      </c>
    </row>
    <row r="18" spans="1:11" x14ac:dyDescent="0.25">
      <c r="A18" s="7" t="s">
        <v>505</v>
      </c>
      <c r="B18" s="65">
        <v>10</v>
      </c>
      <c r="C18" s="34">
        <f>IF(B20=0, "-", B18/B20)</f>
        <v>9.1743119266055051E-2</v>
      </c>
      <c r="D18" s="65">
        <v>3</v>
      </c>
      <c r="E18" s="9">
        <f>IF(D20=0, "-", D18/D20)</f>
        <v>2.3809523809523808E-2</v>
      </c>
      <c r="F18" s="81">
        <v>23</v>
      </c>
      <c r="G18" s="34">
        <f>IF(F20=0, "-", F18/F20)</f>
        <v>7.5163398692810454E-2</v>
      </c>
      <c r="H18" s="65">
        <v>5</v>
      </c>
      <c r="I18" s="9">
        <f>IF(H20=0, "-", H18/H20)</f>
        <v>1.7857142857142856E-2</v>
      </c>
      <c r="J18" s="8">
        <f t="shared" si="0"/>
        <v>2.3333333333333335</v>
      </c>
      <c r="K18" s="9">
        <f t="shared" si="1"/>
        <v>3.6</v>
      </c>
    </row>
    <row r="19" spans="1:11" x14ac:dyDescent="0.25">
      <c r="A19" s="2"/>
      <c r="B19" s="68"/>
      <c r="C19" s="33"/>
      <c r="D19" s="68"/>
      <c r="E19" s="6"/>
      <c r="F19" s="82"/>
      <c r="G19" s="33"/>
      <c r="H19" s="68"/>
      <c r="I19" s="6"/>
      <c r="J19" s="5"/>
      <c r="K19" s="6"/>
    </row>
    <row r="20" spans="1:11" s="43" customFormat="1" x14ac:dyDescent="0.25">
      <c r="A20" s="162" t="s">
        <v>582</v>
      </c>
      <c r="B20" s="71">
        <f>SUM(B7:B19)</f>
        <v>109</v>
      </c>
      <c r="C20" s="40">
        <f>B20/6543</f>
        <v>1.6659024912119822E-2</v>
      </c>
      <c r="D20" s="71">
        <f>SUM(D7:D19)</f>
        <v>126</v>
      </c>
      <c r="E20" s="41">
        <f>D20/6380</f>
        <v>1.9749216300940439E-2</v>
      </c>
      <c r="F20" s="77">
        <f>SUM(F7:F19)</f>
        <v>306</v>
      </c>
      <c r="G20" s="42">
        <f>F20/17878</f>
        <v>1.7116008502069582E-2</v>
      </c>
      <c r="H20" s="71">
        <f>SUM(H7:H19)</f>
        <v>280</v>
      </c>
      <c r="I20" s="41">
        <f>H20/17360</f>
        <v>1.6129032258064516E-2</v>
      </c>
      <c r="J20" s="37">
        <f>IF(D20=0, "-", IF((B20-D20)/D20&lt;10, (B20-D20)/D20, "&gt;999%"))</f>
        <v>-0.13492063492063491</v>
      </c>
      <c r="K20" s="38">
        <f>IF(H20=0, "-", IF((F20-H20)/H20&lt;10, (F20-H20)/H20, "&gt;999%"))</f>
        <v>9.285714285714286E-2</v>
      </c>
    </row>
    <row r="21" spans="1:11" x14ac:dyDescent="0.25">
      <c r="B21" s="83"/>
      <c r="D21" s="83"/>
      <c r="F21" s="83"/>
      <c r="H21" s="83"/>
    </row>
    <row r="22" spans="1:11" x14ac:dyDescent="0.25">
      <c r="A22" s="163" t="s">
        <v>131</v>
      </c>
      <c r="B22" s="61" t="s">
        <v>12</v>
      </c>
      <c r="C22" s="62" t="s">
        <v>13</v>
      </c>
      <c r="D22" s="61" t="s">
        <v>12</v>
      </c>
      <c r="E22" s="63" t="s">
        <v>13</v>
      </c>
      <c r="F22" s="62" t="s">
        <v>12</v>
      </c>
      <c r="G22" s="62" t="s">
        <v>13</v>
      </c>
      <c r="H22" s="61" t="s">
        <v>12</v>
      </c>
      <c r="I22" s="63" t="s">
        <v>13</v>
      </c>
      <c r="J22" s="61"/>
      <c r="K22" s="63"/>
    </row>
    <row r="23" spans="1:11" x14ac:dyDescent="0.25">
      <c r="A23" s="7" t="s">
        <v>506</v>
      </c>
      <c r="B23" s="65">
        <v>5</v>
      </c>
      <c r="C23" s="34">
        <f>IF(B33=0, "-", B23/B33)</f>
        <v>0.11363636363636363</v>
      </c>
      <c r="D23" s="65">
        <v>6</v>
      </c>
      <c r="E23" s="9">
        <f>IF(D33=0, "-", D23/D33)</f>
        <v>9.5238095238095233E-2</v>
      </c>
      <c r="F23" s="81">
        <v>12</v>
      </c>
      <c r="G23" s="34">
        <f>IF(F33=0, "-", F23/F33)</f>
        <v>9.375E-2</v>
      </c>
      <c r="H23" s="65">
        <v>16</v>
      </c>
      <c r="I23" s="9">
        <f>IF(H33=0, "-", H23/H33)</f>
        <v>0.1103448275862069</v>
      </c>
      <c r="J23" s="8">
        <f t="shared" ref="J23:J31" si="2">IF(D23=0, "-", IF((B23-D23)/D23&lt;10, (B23-D23)/D23, "&gt;999%"))</f>
        <v>-0.16666666666666666</v>
      </c>
      <c r="K23" s="9">
        <f t="shared" ref="K23:K31" si="3">IF(H23=0, "-", IF((F23-H23)/H23&lt;10, (F23-H23)/H23, "&gt;999%"))</f>
        <v>-0.25</v>
      </c>
    </row>
    <row r="24" spans="1:11" x14ac:dyDescent="0.25">
      <c r="A24" s="7" t="s">
        <v>507</v>
      </c>
      <c r="B24" s="65">
        <v>13</v>
      </c>
      <c r="C24" s="34">
        <f>IF(B33=0, "-", B24/B33)</f>
        <v>0.29545454545454547</v>
      </c>
      <c r="D24" s="65">
        <v>20</v>
      </c>
      <c r="E24" s="9">
        <f>IF(D33=0, "-", D24/D33)</f>
        <v>0.31746031746031744</v>
      </c>
      <c r="F24" s="81">
        <v>38</v>
      </c>
      <c r="G24" s="34">
        <f>IF(F33=0, "-", F24/F33)</f>
        <v>0.296875</v>
      </c>
      <c r="H24" s="65">
        <v>49</v>
      </c>
      <c r="I24" s="9">
        <f>IF(H33=0, "-", H24/H33)</f>
        <v>0.33793103448275863</v>
      </c>
      <c r="J24" s="8">
        <f t="shared" si="2"/>
        <v>-0.35</v>
      </c>
      <c r="K24" s="9">
        <f t="shared" si="3"/>
        <v>-0.22448979591836735</v>
      </c>
    </row>
    <row r="25" spans="1:11" x14ac:dyDescent="0.25">
      <c r="A25" s="7" t="s">
        <v>508</v>
      </c>
      <c r="B25" s="65">
        <v>0</v>
      </c>
      <c r="C25" s="34">
        <f>IF(B33=0, "-", B25/B33)</f>
        <v>0</v>
      </c>
      <c r="D25" s="65">
        <v>0</v>
      </c>
      <c r="E25" s="9">
        <f>IF(D33=0, "-", D25/D33)</f>
        <v>0</v>
      </c>
      <c r="F25" s="81">
        <v>1</v>
      </c>
      <c r="G25" s="34">
        <f>IF(F33=0, "-", F25/F33)</f>
        <v>7.8125E-3</v>
      </c>
      <c r="H25" s="65">
        <v>2</v>
      </c>
      <c r="I25" s="9">
        <f>IF(H33=0, "-", H25/H33)</f>
        <v>1.3793103448275862E-2</v>
      </c>
      <c r="J25" s="8" t="str">
        <f t="shared" si="2"/>
        <v>-</v>
      </c>
      <c r="K25" s="9">
        <f t="shared" si="3"/>
        <v>-0.5</v>
      </c>
    </row>
    <row r="26" spans="1:11" x14ac:dyDescent="0.25">
      <c r="A26" s="7" t="s">
        <v>509</v>
      </c>
      <c r="B26" s="65">
        <v>0</v>
      </c>
      <c r="C26" s="34">
        <f>IF(B33=0, "-", B26/B33)</f>
        <v>0</v>
      </c>
      <c r="D26" s="65">
        <v>0</v>
      </c>
      <c r="E26" s="9">
        <f>IF(D33=0, "-", D26/D33)</f>
        <v>0</v>
      </c>
      <c r="F26" s="81">
        <v>3</v>
      </c>
      <c r="G26" s="34">
        <f>IF(F33=0, "-", F26/F33)</f>
        <v>2.34375E-2</v>
      </c>
      <c r="H26" s="65">
        <v>0</v>
      </c>
      <c r="I26" s="9">
        <f>IF(H33=0, "-", H26/H33)</f>
        <v>0</v>
      </c>
      <c r="J26" s="8" t="str">
        <f t="shared" si="2"/>
        <v>-</v>
      </c>
      <c r="K26" s="9" t="str">
        <f t="shared" si="3"/>
        <v>-</v>
      </c>
    </row>
    <row r="27" spans="1:11" x14ac:dyDescent="0.25">
      <c r="A27" s="7" t="s">
        <v>510</v>
      </c>
      <c r="B27" s="65">
        <v>0</v>
      </c>
      <c r="C27" s="34">
        <f>IF(B33=0, "-", B27/B33)</f>
        <v>0</v>
      </c>
      <c r="D27" s="65">
        <v>0</v>
      </c>
      <c r="E27" s="9">
        <f>IF(D33=0, "-", D27/D33)</f>
        <v>0</v>
      </c>
      <c r="F27" s="81">
        <v>1</v>
      </c>
      <c r="G27" s="34">
        <f>IF(F33=0, "-", F27/F33)</f>
        <v>7.8125E-3</v>
      </c>
      <c r="H27" s="65">
        <v>0</v>
      </c>
      <c r="I27" s="9">
        <f>IF(H33=0, "-", H27/H33)</f>
        <v>0</v>
      </c>
      <c r="J27" s="8" t="str">
        <f t="shared" si="2"/>
        <v>-</v>
      </c>
      <c r="K27" s="9" t="str">
        <f t="shared" si="3"/>
        <v>-</v>
      </c>
    </row>
    <row r="28" spans="1:11" x14ac:dyDescent="0.25">
      <c r="A28" s="7" t="s">
        <v>511</v>
      </c>
      <c r="B28" s="65">
        <v>24</v>
      </c>
      <c r="C28" s="34">
        <f>IF(B33=0, "-", B28/B33)</f>
        <v>0.54545454545454541</v>
      </c>
      <c r="D28" s="65">
        <v>34</v>
      </c>
      <c r="E28" s="9">
        <f>IF(D33=0, "-", D28/D33)</f>
        <v>0.53968253968253965</v>
      </c>
      <c r="F28" s="81">
        <v>69</v>
      </c>
      <c r="G28" s="34">
        <f>IF(F33=0, "-", F28/F33)</f>
        <v>0.5390625</v>
      </c>
      <c r="H28" s="65">
        <v>73</v>
      </c>
      <c r="I28" s="9">
        <f>IF(H33=0, "-", H28/H33)</f>
        <v>0.50344827586206897</v>
      </c>
      <c r="J28" s="8">
        <f t="shared" si="2"/>
        <v>-0.29411764705882354</v>
      </c>
      <c r="K28" s="9">
        <f t="shared" si="3"/>
        <v>-5.4794520547945202E-2</v>
      </c>
    </row>
    <row r="29" spans="1:11" x14ac:dyDescent="0.25">
      <c r="A29" s="7" t="s">
        <v>512</v>
      </c>
      <c r="B29" s="65">
        <v>1</v>
      </c>
      <c r="C29" s="34">
        <f>IF(B33=0, "-", B29/B33)</f>
        <v>2.2727272727272728E-2</v>
      </c>
      <c r="D29" s="65">
        <v>1</v>
      </c>
      <c r="E29" s="9">
        <f>IF(D33=0, "-", D29/D33)</f>
        <v>1.5873015873015872E-2</v>
      </c>
      <c r="F29" s="81">
        <v>2</v>
      </c>
      <c r="G29" s="34">
        <f>IF(F33=0, "-", F29/F33)</f>
        <v>1.5625E-2</v>
      </c>
      <c r="H29" s="65">
        <v>2</v>
      </c>
      <c r="I29" s="9">
        <f>IF(H33=0, "-", H29/H33)</f>
        <v>1.3793103448275862E-2</v>
      </c>
      <c r="J29" s="8">
        <f t="shared" si="2"/>
        <v>0</v>
      </c>
      <c r="K29" s="9">
        <f t="shared" si="3"/>
        <v>0</v>
      </c>
    </row>
    <row r="30" spans="1:11" x14ac:dyDescent="0.25">
      <c r="A30" s="7" t="s">
        <v>513</v>
      </c>
      <c r="B30" s="65">
        <v>0</v>
      </c>
      <c r="C30" s="34">
        <f>IF(B33=0, "-", B30/B33)</f>
        <v>0</v>
      </c>
      <c r="D30" s="65">
        <v>1</v>
      </c>
      <c r="E30" s="9">
        <f>IF(D33=0, "-", D30/D33)</f>
        <v>1.5873015873015872E-2</v>
      </c>
      <c r="F30" s="81">
        <v>0</v>
      </c>
      <c r="G30" s="34">
        <f>IF(F33=0, "-", F30/F33)</f>
        <v>0</v>
      </c>
      <c r="H30" s="65">
        <v>1</v>
      </c>
      <c r="I30" s="9">
        <f>IF(H33=0, "-", H30/H33)</f>
        <v>6.8965517241379309E-3</v>
      </c>
      <c r="J30" s="8">
        <f t="shared" si="2"/>
        <v>-1</v>
      </c>
      <c r="K30" s="9">
        <f t="shared" si="3"/>
        <v>-1</v>
      </c>
    </row>
    <row r="31" spans="1:11" x14ac:dyDescent="0.25">
      <c r="A31" s="7" t="s">
        <v>514</v>
      </c>
      <c r="B31" s="65">
        <v>1</v>
      </c>
      <c r="C31" s="34">
        <f>IF(B33=0, "-", B31/B33)</f>
        <v>2.2727272727272728E-2</v>
      </c>
      <c r="D31" s="65">
        <v>1</v>
      </c>
      <c r="E31" s="9">
        <f>IF(D33=0, "-", D31/D33)</f>
        <v>1.5873015873015872E-2</v>
      </c>
      <c r="F31" s="81">
        <v>2</v>
      </c>
      <c r="G31" s="34">
        <f>IF(F33=0, "-", F31/F33)</f>
        <v>1.5625E-2</v>
      </c>
      <c r="H31" s="65">
        <v>2</v>
      </c>
      <c r="I31" s="9">
        <f>IF(H33=0, "-", H31/H33)</f>
        <v>1.3793103448275862E-2</v>
      </c>
      <c r="J31" s="8">
        <f t="shared" si="2"/>
        <v>0</v>
      </c>
      <c r="K31" s="9">
        <f t="shared" si="3"/>
        <v>0</v>
      </c>
    </row>
    <row r="32" spans="1:11" x14ac:dyDescent="0.25">
      <c r="A32" s="2"/>
      <c r="B32" s="68"/>
      <c r="C32" s="33"/>
      <c r="D32" s="68"/>
      <c r="E32" s="6"/>
      <c r="F32" s="82"/>
      <c r="G32" s="33"/>
      <c r="H32" s="68"/>
      <c r="I32" s="6"/>
      <c r="J32" s="5"/>
      <c r="K32" s="6"/>
    </row>
    <row r="33" spans="1:11" s="43" customFormat="1" x14ac:dyDescent="0.25">
      <c r="A33" s="162" t="s">
        <v>581</v>
      </c>
      <c r="B33" s="71">
        <f>SUM(B23:B32)</f>
        <v>44</v>
      </c>
      <c r="C33" s="40">
        <f>B33/6543</f>
        <v>6.7247440012226803E-3</v>
      </c>
      <c r="D33" s="71">
        <f>SUM(D23:D32)</f>
        <v>63</v>
      </c>
      <c r="E33" s="41">
        <f>D33/6380</f>
        <v>9.8746081504702196E-3</v>
      </c>
      <c r="F33" s="77">
        <f>SUM(F23:F32)</f>
        <v>128</v>
      </c>
      <c r="G33" s="42">
        <f>F33/17878</f>
        <v>7.159637543349368E-3</v>
      </c>
      <c r="H33" s="71">
        <f>SUM(H23:H32)</f>
        <v>145</v>
      </c>
      <c r="I33" s="41">
        <f>H33/17360</f>
        <v>8.3525345622119818E-3</v>
      </c>
      <c r="J33" s="37">
        <f>IF(D33=0, "-", IF((B33-D33)/D33&lt;10, (B33-D33)/D33, "&gt;999%"))</f>
        <v>-0.30158730158730157</v>
      </c>
      <c r="K33" s="38">
        <f>IF(H33=0, "-", IF((F33-H33)/H33&lt;10, (F33-H33)/H33, "&gt;999%"))</f>
        <v>-0.11724137931034483</v>
      </c>
    </row>
    <row r="34" spans="1:11" x14ac:dyDescent="0.25">
      <c r="B34" s="83"/>
      <c r="D34" s="83"/>
      <c r="F34" s="83"/>
      <c r="H34" s="83"/>
    </row>
    <row r="35" spans="1:11" x14ac:dyDescent="0.25">
      <c r="A35" s="163" t="s">
        <v>132</v>
      </c>
      <c r="B35" s="61" t="s">
        <v>12</v>
      </c>
      <c r="C35" s="62" t="s">
        <v>13</v>
      </c>
      <c r="D35" s="61" t="s">
        <v>12</v>
      </c>
      <c r="E35" s="63" t="s">
        <v>13</v>
      </c>
      <c r="F35" s="62" t="s">
        <v>12</v>
      </c>
      <c r="G35" s="62" t="s">
        <v>13</v>
      </c>
      <c r="H35" s="61" t="s">
        <v>12</v>
      </c>
      <c r="I35" s="63" t="s">
        <v>13</v>
      </c>
      <c r="J35" s="61"/>
      <c r="K35" s="63"/>
    </row>
    <row r="36" spans="1:11" x14ac:dyDescent="0.25">
      <c r="A36" s="7" t="s">
        <v>515</v>
      </c>
      <c r="B36" s="65">
        <v>4</v>
      </c>
      <c r="C36" s="34">
        <f>IF(B52=0, "-", B36/B52)</f>
        <v>4.2553191489361701E-2</v>
      </c>
      <c r="D36" s="65">
        <v>10</v>
      </c>
      <c r="E36" s="9">
        <f>IF(D52=0, "-", D36/D52)</f>
        <v>0.125</v>
      </c>
      <c r="F36" s="81">
        <v>7</v>
      </c>
      <c r="G36" s="34">
        <f>IF(F52=0, "-", F36/F52)</f>
        <v>2.8225806451612902E-2</v>
      </c>
      <c r="H36" s="65">
        <v>15</v>
      </c>
      <c r="I36" s="9">
        <f>IF(H52=0, "-", H36/H52)</f>
        <v>6.5217391304347824E-2</v>
      </c>
      <c r="J36" s="8">
        <f t="shared" ref="J36:J50" si="4">IF(D36=0, "-", IF((B36-D36)/D36&lt;10, (B36-D36)/D36, "&gt;999%"))</f>
        <v>-0.6</v>
      </c>
      <c r="K36" s="9">
        <f t="shared" ref="K36:K50" si="5">IF(H36=0, "-", IF((F36-H36)/H36&lt;10, (F36-H36)/H36, "&gt;999%"))</f>
        <v>-0.53333333333333333</v>
      </c>
    </row>
    <row r="37" spans="1:11" x14ac:dyDescent="0.25">
      <c r="A37" s="7" t="s">
        <v>516</v>
      </c>
      <c r="B37" s="65">
        <v>4</v>
      </c>
      <c r="C37" s="34">
        <f>IF(B52=0, "-", B37/B52)</f>
        <v>4.2553191489361701E-2</v>
      </c>
      <c r="D37" s="65">
        <v>2</v>
      </c>
      <c r="E37" s="9">
        <f>IF(D52=0, "-", D37/D52)</f>
        <v>2.5000000000000001E-2</v>
      </c>
      <c r="F37" s="81">
        <v>8</v>
      </c>
      <c r="G37" s="34">
        <f>IF(F52=0, "-", F37/F52)</f>
        <v>3.2258064516129031E-2</v>
      </c>
      <c r="H37" s="65">
        <v>6</v>
      </c>
      <c r="I37" s="9">
        <f>IF(H52=0, "-", H37/H52)</f>
        <v>2.6086956521739129E-2</v>
      </c>
      <c r="J37" s="8">
        <f t="shared" si="4"/>
        <v>1</v>
      </c>
      <c r="K37" s="9">
        <f t="shared" si="5"/>
        <v>0.33333333333333331</v>
      </c>
    </row>
    <row r="38" spans="1:11" x14ac:dyDescent="0.25">
      <c r="A38" s="7" t="s">
        <v>517</v>
      </c>
      <c r="B38" s="65">
        <v>1</v>
      </c>
      <c r="C38" s="34">
        <f>IF(B52=0, "-", B38/B52)</f>
        <v>1.0638297872340425E-2</v>
      </c>
      <c r="D38" s="65">
        <v>0</v>
      </c>
      <c r="E38" s="9">
        <f>IF(D52=0, "-", D38/D52)</f>
        <v>0</v>
      </c>
      <c r="F38" s="81">
        <v>3</v>
      </c>
      <c r="G38" s="34">
        <f>IF(F52=0, "-", F38/F52)</f>
        <v>1.2096774193548387E-2</v>
      </c>
      <c r="H38" s="65">
        <v>0</v>
      </c>
      <c r="I38" s="9">
        <f>IF(H52=0, "-", H38/H52)</f>
        <v>0</v>
      </c>
      <c r="J38" s="8" t="str">
        <f t="shared" si="4"/>
        <v>-</v>
      </c>
      <c r="K38" s="9" t="str">
        <f t="shared" si="5"/>
        <v>-</v>
      </c>
    </row>
    <row r="39" spans="1:11" x14ac:dyDescent="0.25">
      <c r="A39" s="7" t="s">
        <v>518</v>
      </c>
      <c r="B39" s="65">
        <v>3</v>
      </c>
      <c r="C39" s="34">
        <f>IF(B52=0, "-", B39/B52)</f>
        <v>3.1914893617021274E-2</v>
      </c>
      <c r="D39" s="65">
        <v>5</v>
      </c>
      <c r="E39" s="9">
        <f>IF(D52=0, "-", D39/D52)</f>
        <v>6.25E-2</v>
      </c>
      <c r="F39" s="81">
        <v>11</v>
      </c>
      <c r="G39" s="34">
        <f>IF(F52=0, "-", F39/F52)</f>
        <v>4.4354838709677422E-2</v>
      </c>
      <c r="H39" s="65">
        <v>15</v>
      </c>
      <c r="I39" s="9">
        <f>IF(H52=0, "-", H39/H52)</f>
        <v>6.5217391304347824E-2</v>
      </c>
      <c r="J39" s="8">
        <f t="shared" si="4"/>
        <v>-0.4</v>
      </c>
      <c r="K39" s="9">
        <f t="shared" si="5"/>
        <v>-0.26666666666666666</v>
      </c>
    </row>
    <row r="40" spans="1:11" x14ac:dyDescent="0.25">
      <c r="A40" s="7" t="s">
        <v>519</v>
      </c>
      <c r="B40" s="65">
        <v>1</v>
      </c>
      <c r="C40" s="34">
        <f>IF(B52=0, "-", B40/B52)</f>
        <v>1.0638297872340425E-2</v>
      </c>
      <c r="D40" s="65">
        <v>0</v>
      </c>
      <c r="E40" s="9">
        <f>IF(D52=0, "-", D40/D52)</f>
        <v>0</v>
      </c>
      <c r="F40" s="81">
        <v>1</v>
      </c>
      <c r="G40" s="34">
        <f>IF(F52=0, "-", F40/F52)</f>
        <v>4.0322580645161289E-3</v>
      </c>
      <c r="H40" s="65">
        <v>1</v>
      </c>
      <c r="I40" s="9">
        <f>IF(H52=0, "-", H40/H52)</f>
        <v>4.3478260869565218E-3</v>
      </c>
      <c r="J40" s="8" t="str">
        <f t="shared" si="4"/>
        <v>-</v>
      </c>
      <c r="K40" s="9">
        <f t="shared" si="5"/>
        <v>0</v>
      </c>
    </row>
    <row r="41" spans="1:11" x14ac:dyDescent="0.25">
      <c r="A41" s="7" t="s">
        <v>520</v>
      </c>
      <c r="B41" s="65">
        <v>5</v>
      </c>
      <c r="C41" s="34">
        <f>IF(B52=0, "-", B41/B52)</f>
        <v>5.3191489361702128E-2</v>
      </c>
      <c r="D41" s="65">
        <v>12</v>
      </c>
      <c r="E41" s="9">
        <f>IF(D52=0, "-", D41/D52)</f>
        <v>0.15</v>
      </c>
      <c r="F41" s="81">
        <v>33</v>
      </c>
      <c r="G41" s="34">
        <f>IF(F52=0, "-", F41/F52)</f>
        <v>0.13306451612903225</v>
      </c>
      <c r="H41" s="65">
        <v>40</v>
      </c>
      <c r="I41" s="9">
        <f>IF(H52=0, "-", H41/H52)</f>
        <v>0.17391304347826086</v>
      </c>
      <c r="J41" s="8">
        <f t="shared" si="4"/>
        <v>-0.58333333333333337</v>
      </c>
      <c r="K41" s="9">
        <f t="shared" si="5"/>
        <v>-0.17499999999999999</v>
      </c>
    </row>
    <row r="42" spans="1:11" x14ac:dyDescent="0.25">
      <c r="A42" s="7" t="s">
        <v>521</v>
      </c>
      <c r="B42" s="65">
        <v>0</v>
      </c>
      <c r="C42" s="34">
        <f>IF(B52=0, "-", B42/B52)</f>
        <v>0</v>
      </c>
      <c r="D42" s="65">
        <v>2</v>
      </c>
      <c r="E42" s="9">
        <f>IF(D52=0, "-", D42/D52)</f>
        <v>2.5000000000000001E-2</v>
      </c>
      <c r="F42" s="81">
        <v>1</v>
      </c>
      <c r="G42" s="34">
        <f>IF(F52=0, "-", F42/F52)</f>
        <v>4.0322580645161289E-3</v>
      </c>
      <c r="H42" s="65">
        <v>13</v>
      </c>
      <c r="I42" s="9">
        <f>IF(H52=0, "-", H42/H52)</f>
        <v>5.6521739130434782E-2</v>
      </c>
      <c r="J42" s="8">
        <f t="shared" si="4"/>
        <v>-1</v>
      </c>
      <c r="K42" s="9">
        <f t="shared" si="5"/>
        <v>-0.92307692307692313</v>
      </c>
    </row>
    <row r="43" spans="1:11" x14ac:dyDescent="0.25">
      <c r="A43" s="7" t="s">
        <v>59</v>
      </c>
      <c r="B43" s="65">
        <v>20</v>
      </c>
      <c r="C43" s="34">
        <f>IF(B52=0, "-", B43/B52)</f>
        <v>0.21276595744680851</v>
      </c>
      <c r="D43" s="65">
        <v>21</v>
      </c>
      <c r="E43" s="9">
        <f>IF(D52=0, "-", D43/D52)</f>
        <v>0.26250000000000001</v>
      </c>
      <c r="F43" s="81">
        <v>52</v>
      </c>
      <c r="G43" s="34">
        <f>IF(F52=0, "-", F43/F52)</f>
        <v>0.20967741935483872</v>
      </c>
      <c r="H43" s="65">
        <v>62</v>
      </c>
      <c r="I43" s="9">
        <f>IF(H52=0, "-", H43/H52)</f>
        <v>0.26956521739130435</v>
      </c>
      <c r="J43" s="8">
        <f t="shared" si="4"/>
        <v>-4.7619047619047616E-2</v>
      </c>
      <c r="K43" s="9">
        <f t="shared" si="5"/>
        <v>-0.16129032258064516</v>
      </c>
    </row>
    <row r="44" spans="1:11" x14ac:dyDescent="0.25">
      <c r="A44" s="7" t="s">
        <v>522</v>
      </c>
      <c r="B44" s="65">
        <v>4</v>
      </c>
      <c r="C44" s="34">
        <f>IF(B52=0, "-", B44/B52)</f>
        <v>4.2553191489361701E-2</v>
      </c>
      <c r="D44" s="65">
        <v>3</v>
      </c>
      <c r="E44" s="9">
        <f>IF(D52=0, "-", D44/D52)</f>
        <v>3.7499999999999999E-2</v>
      </c>
      <c r="F44" s="81">
        <v>10</v>
      </c>
      <c r="G44" s="34">
        <f>IF(F52=0, "-", F44/F52)</f>
        <v>4.0322580645161289E-2</v>
      </c>
      <c r="H44" s="65">
        <v>6</v>
      </c>
      <c r="I44" s="9">
        <f>IF(H52=0, "-", H44/H52)</f>
        <v>2.6086956521739129E-2</v>
      </c>
      <c r="J44" s="8">
        <f t="shared" si="4"/>
        <v>0.33333333333333331</v>
      </c>
      <c r="K44" s="9">
        <f t="shared" si="5"/>
        <v>0.66666666666666663</v>
      </c>
    </row>
    <row r="45" spans="1:11" x14ac:dyDescent="0.25">
      <c r="A45" s="7" t="s">
        <v>523</v>
      </c>
      <c r="B45" s="65">
        <v>0</v>
      </c>
      <c r="C45" s="34">
        <f>IF(B52=0, "-", B45/B52)</f>
        <v>0</v>
      </c>
      <c r="D45" s="65">
        <v>0</v>
      </c>
      <c r="E45" s="9">
        <f>IF(D52=0, "-", D45/D52)</f>
        <v>0</v>
      </c>
      <c r="F45" s="81">
        <v>0</v>
      </c>
      <c r="G45" s="34">
        <f>IF(F52=0, "-", F45/F52)</f>
        <v>0</v>
      </c>
      <c r="H45" s="65">
        <v>2</v>
      </c>
      <c r="I45" s="9">
        <f>IF(H52=0, "-", H45/H52)</f>
        <v>8.6956521739130436E-3</v>
      </c>
      <c r="J45" s="8" t="str">
        <f t="shared" si="4"/>
        <v>-</v>
      </c>
      <c r="K45" s="9">
        <f t="shared" si="5"/>
        <v>-1</v>
      </c>
    </row>
    <row r="46" spans="1:11" x14ac:dyDescent="0.25">
      <c r="A46" s="7" t="s">
        <v>524</v>
      </c>
      <c r="B46" s="65">
        <v>10</v>
      </c>
      <c r="C46" s="34">
        <f>IF(B52=0, "-", B46/B52)</f>
        <v>0.10638297872340426</v>
      </c>
      <c r="D46" s="65">
        <v>4</v>
      </c>
      <c r="E46" s="9">
        <f>IF(D52=0, "-", D46/D52)</f>
        <v>0.05</v>
      </c>
      <c r="F46" s="81">
        <v>17</v>
      </c>
      <c r="G46" s="34">
        <f>IF(F52=0, "-", F46/F52)</f>
        <v>6.8548387096774188E-2</v>
      </c>
      <c r="H46" s="65">
        <v>6</v>
      </c>
      <c r="I46" s="9">
        <f>IF(H52=0, "-", H46/H52)</f>
        <v>2.6086956521739129E-2</v>
      </c>
      <c r="J46" s="8">
        <f t="shared" si="4"/>
        <v>1.5</v>
      </c>
      <c r="K46" s="9">
        <f t="shared" si="5"/>
        <v>1.8333333333333333</v>
      </c>
    </row>
    <row r="47" spans="1:11" x14ac:dyDescent="0.25">
      <c r="A47" s="7" t="s">
        <v>525</v>
      </c>
      <c r="B47" s="65">
        <v>12</v>
      </c>
      <c r="C47" s="34">
        <f>IF(B52=0, "-", B47/B52)</f>
        <v>0.1276595744680851</v>
      </c>
      <c r="D47" s="65">
        <v>5</v>
      </c>
      <c r="E47" s="9">
        <f>IF(D52=0, "-", D47/D52)</f>
        <v>6.25E-2</v>
      </c>
      <c r="F47" s="81">
        <v>27</v>
      </c>
      <c r="G47" s="34">
        <f>IF(F52=0, "-", F47/F52)</f>
        <v>0.10887096774193548</v>
      </c>
      <c r="H47" s="65">
        <v>11</v>
      </c>
      <c r="I47" s="9">
        <f>IF(H52=0, "-", H47/H52)</f>
        <v>4.7826086956521741E-2</v>
      </c>
      <c r="J47" s="8">
        <f t="shared" si="4"/>
        <v>1.4</v>
      </c>
      <c r="K47" s="9">
        <f t="shared" si="5"/>
        <v>1.4545454545454546</v>
      </c>
    </row>
    <row r="48" spans="1:11" x14ac:dyDescent="0.25">
      <c r="A48" s="7" t="s">
        <v>526</v>
      </c>
      <c r="B48" s="65">
        <v>3</v>
      </c>
      <c r="C48" s="34">
        <f>IF(B52=0, "-", B48/B52)</f>
        <v>3.1914893617021274E-2</v>
      </c>
      <c r="D48" s="65">
        <v>4</v>
      </c>
      <c r="E48" s="9">
        <f>IF(D52=0, "-", D48/D52)</f>
        <v>0.05</v>
      </c>
      <c r="F48" s="81">
        <v>16</v>
      </c>
      <c r="G48" s="34">
        <f>IF(F52=0, "-", F48/F52)</f>
        <v>6.4516129032258063E-2</v>
      </c>
      <c r="H48" s="65">
        <v>11</v>
      </c>
      <c r="I48" s="9">
        <f>IF(H52=0, "-", H48/H52)</f>
        <v>4.7826086956521741E-2</v>
      </c>
      <c r="J48" s="8">
        <f t="shared" si="4"/>
        <v>-0.25</v>
      </c>
      <c r="K48" s="9">
        <f t="shared" si="5"/>
        <v>0.45454545454545453</v>
      </c>
    </row>
    <row r="49" spans="1:11" x14ac:dyDescent="0.25">
      <c r="A49" s="7" t="s">
        <v>527</v>
      </c>
      <c r="B49" s="65">
        <v>26</v>
      </c>
      <c r="C49" s="34">
        <f>IF(B52=0, "-", B49/B52)</f>
        <v>0.27659574468085107</v>
      </c>
      <c r="D49" s="65">
        <v>5</v>
      </c>
      <c r="E49" s="9">
        <f>IF(D52=0, "-", D49/D52)</f>
        <v>6.25E-2</v>
      </c>
      <c r="F49" s="81">
        <v>61</v>
      </c>
      <c r="G49" s="34">
        <f>IF(F52=0, "-", F49/F52)</f>
        <v>0.24596774193548387</v>
      </c>
      <c r="H49" s="65">
        <v>23</v>
      </c>
      <c r="I49" s="9">
        <f>IF(H52=0, "-", H49/H52)</f>
        <v>0.1</v>
      </c>
      <c r="J49" s="8">
        <f t="shared" si="4"/>
        <v>4.2</v>
      </c>
      <c r="K49" s="9">
        <f t="shared" si="5"/>
        <v>1.6521739130434783</v>
      </c>
    </row>
    <row r="50" spans="1:11" x14ac:dyDescent="0.25">
      <c r="A50" s="7" t="s">
        <v>528</v>
      </c>
      <c r="B50" s="65">
        <v>1</v>
      </c>
      <c r="C50" s="34">
        <f>IF(B52=0, "-", B50/B52)</f>
        <v>1.0638297872340425E-2</v>
      </c>
      <c r="D50" s="65">
        <v>7</v>
      </c>
      <c r="E50" s="9">
        <f>IF(D52=0, "-", D50/D52)</f>
        <v>8.7499999999999994E-2</v>
      </c>
      <c r="F50" s="81">
        <v>1</v>
      </c>
      <c r="G50" s="34">
        <f>IF(F52=0, "-", F50/F52)</f>
        <v>4.0322580645161289E-3</v>
      </c>
      <c r="H50" s="65">
        <v>19</v>
      </c>
      <c r="I50" s="9">
        <f>IF(H52=0, "-", H50/H52)</f>
        <v>8.2608695652173908E-2</v>
      </c>
      <c r="J50" s="8">
        <f t="shared" si="4"/>
        <v>-0.8571428571428571</v>
      </c>
      <c r="K50" s="9">
        <f t="shared" si="5"/>
        <v>-0.94736842105263153</v>
      </c>
    </row>
    <row r="51" spans="1:11" x14ac:dyDescent="0.25">
      <c r="A51" s="2"/>
      <c r="B51" s="68"/>
      <c r="C51" s="33"/>
      <c r="D51" s="68"/>
      <c r="E51" s="6"/>
      <c r="F51" s="82"/>
      <c r="G51" s="33"/>
      <c r="H51" s="68"/>
      <c r="I51" s="6"/>
      <c r="J51" s="5"/>
      <c r="K51" s="6"/>
    </row>
    <row r="52" spans="1:11" s="43" customFormat="1" x14ac:dyDescent="0.25">
      <c r="A52" s="162" t="s">
        <v>580</v>
      </c>
      <c r="B52" s="71">
        <f>SUM(B36:B51)</f>
        <v>94</v>
      </c>
      <c r="C52" s="40">
        <f>B52/6543</f>
        <v>1.4366498548066636E-2</v>
      </c>
      <c r="D52" s="71">
        <f>SUM(D36:D51)</f>
        <v>80</v>
      </c>
      <c r="E52" s="41">
        <f>D52/6380</f>
        <v>1.2539184952978056E-2</v>
      </c>
      <c r="F52" s="77">
        <f>SUM(F36:F51)</f>
        <v>248</v>
      </c>
      <c r="G52" s="42">
        <f>F52/17878</f>
        <v>1.3871797740239401E-2</v>
      </c>
      <c r="H52" s="71">
        <f>SUM(H36:H51)</f>
        <v>230</v>
      </c>
      <c r="I52" s="41">
        <f>H52/17360</f>
        <v>1.3248847926267281E-2</v>
      </c>
      <c r="J52" s="37">
        <f>IF(D52=0, "-", IF((B52-D52)/D52&lt;10, (B52-D52)/D52, "&gt;999%"))</f>
        <v>0.17499999999999999</v>
      </c>
      <c r="K52" s="38">
        <f>IF(H52=0, "-", IF((F52-H52)/H52&lt;10, (F52-H52)/H52, "&gt;999%"))</f>
        <v>7.8260869565217397E-2</v>
      </c>
    </row>
    <row r="53" spans="1:11" x14ac:dyDescent="0.25">
      <c r="B53" s="83"/>
      <c r="D53" s="83"/>
      <c r="F53" s="83"/>
      <c r="H53" s="83"/>
    </row>
    <row r="54" spans="1:11" x14ac:dyDescent="0.25">
      <c r="A54" s="27" t="s">
        <v>579</v>
      </c>
      <c r="B54" s="71">
        <v>247</v>
      </c>
      <c r="C54" s="40">
        <f>B54/6543</f>
        <v>3.7750267461409137E-2</v>
      </c>
      <c r="D54" s="71">
        <v>269</v>
      </c>
      <c r="E54" s="41">
        <f>D54/6380</f>
        <v>4.2163009404388711E-2</v>
      </c>
      <c r="F54" s="77">
        <v>682</v>
      </c>
      <c r="G54" s="42">
        <f>F54/17878</f>
        <v>3.8147443785658354E-2</v>
      </c>
      <c r="H54" s="71">
        <v>655</v>
      </c>
      <c r="I54" s="41">
        <f>H54/17360</f>
        <v>3.7730414746543782E-2</v>
      </c>
      <c r="J54" s="37">
        <f>IF(D54=0, "-", IF((B54-D54)/D54&lt;10, (B54-D54)/D54, "&gt;999%"))</f>
        <v>-8.1784386617100371E-2</v>
      </c>
      <c r="K54" s="38">
        <f>IF(H54=0, "-", IF((F54-H54)/H54&lt;10, (F54-H54)/H54, "&gt;999%"))</f>
        <v>4.1221374045801527E-2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4"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9"/>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586</v>
      </c>
      <c r="C1" s="198"/>
      <c r="D1" s="198"/>
      <c r="E1" s="199"/>
      <c r="F1" s="199"/>
      <c r="G1" s="199"/>
      <c r="H1" s="199"/>
      <c r="I1" s="199"/>
      <c r="J1" s="199"/>
      <c r="K1" s="199"/>
    </row>
    <row r="2" spans="1:11" s="52" customFormat="1" ht="20.399999999999999" x14ac:dyDescent="0.35">
      <c r="A2" s="4" t="s">
        <v>105</v>
      </c>
      <c r="B2" s="202" t="s">
        <v>96</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41</v>
      </c>
      <c r="B7" s="65">
        <v>4</v>
      </c>
      <c r="C7" s="39">
        <f>IF(B29=0, "-", B7/B29)</f>
        <v>1.6194331983805668E-2</v>
      </c>
      <c r="D7" s="65">
        <v>10</v>
      </c>
      <c r="E7" s="21">
        <f>IF(D29=0, "-", D7/D29)</f>
        <v>3.717472118959108E-2</v>
      </c>
      <c r="F7" s="81">
        <v>7</v>
      </c>
      <c r="G7" s="39">
        <f>IF(F29=0, "-", F7/F29)</f>
        <v>1.0263929618768328E-2</v>
      </c>
      <c r="H7" s="65">
        <v>15</v>
      </c>
      <c r="I7" s="21">
        <f>IF(H29=0, "-", H7/H29)</f>
        <v>2.2900763358778626E-2</v>
      </c>
      <c r="J7" s="20">
        <f t="shared" ref="J7:J27" si="0">IF(D7=0, "-", IF((B7-D7)/D7&lt;10, (B7-D7)/D7, "&gt;999%"))</f>
        <v>-0.6</v>
      </c>
      <c r="K7" s="21">
        <f t="shared" ref="K7:K27" si="1">IF(H7=0, "-", IF((F7-H7)/H7&lt;10, (F7-H7)/H7, "&gt;999%"))</f>
        <v>-0.53333333333333333</v>
      </c>
    </row>
    <row r="8" spans="1:11" x14ac:dyDescent="0.25">
      <c r="A8" s="7" t="s">
        <v>44</v>
      </c>
      <c r="B8" s="65">
        <v>4</v>
      </c>
      <c r="C8" s="39">
        <f>IF(B29=0, "-", B8/B29)</f>
        <v>1.6194331983805668E-2</v>
      </c>
      <c r="D8" s="65">
        <v>7</v>
      </c>
      <c r="E8" s="21">
        <f>IF(D29=0, "-", D8/D29)</f>
        <v>2.6022304832713755E-2</v>
      </c>
      <c r="F8" s="81">
        <v>14</v>
      </c>
      <c r="G8" s="39">
        <f>IF(F29=0, "-", F8/F29)</f>
        <v>2.0527859237536656E-2</v>
      </c>
      <c r="H8" s="65">
        <v>17</v>
      </c>
      <c r="I8" s="21">
        <f>IF(H29=0, "-", H8/H29)</f>
        <v>2.5954198473282442E-2</v>
      </c>
      <c r="J8" s="20">
        <f t="shared" si="0"/>
        <v>-0.42857142857142855</v>
      </c>
      <c r="K8" s="21">
        <f t="shared" si="1"/>
        <v>-0.17647058823529413</v>
      </c>
    </row>
    <row r="9" spans="1:11" x14ac:dyDescent="0.25">
      <c r="A9" s="7" t="s">
        <v>45</v>
      </c>
      <c r="B9" s="65">
        <v>0</v>
      </c>
      <c r="C9" s="39">
        <f>IF(B29=0, "-", B9/B29)</f>
        <v>0</v>
      </c>
      <c r="D9" s="65">
        <v>9</v>
      </c>
      <c r="E9" s="21">
        <f>IF(D29=0, "-", D9/D29)</f>
        <v>3.3457249070631967E-2</v>
      </c>
      <c r="F9" s="81">
        <v>0</v>
      </c>
      <c r="G9" s="39">
        <f>IF(F29=0, "-", F9/F29)</f>
        <v>0</v>
      </c>
      <c r="H9" s="65">
        <v>11</v>
      </c>
      <c r="I9" s="21">
        <f>IF(H29=0, "-", H9/H29)</f>
        <v>1.6793893129770993E-2</v>
      </c>
      <c r="J9" s="20">
        <f t="shared" si="0"/>
        <v>-1</v>
      </c>
      <c r="K9" s="21">
        <f t="shared" si="1"/>
        <v>-1</v>
      </c>
    </row>
    <row r="10" spans="1:11" x14ac:dyDescent="0.25">
      <c r="A10" s="7" t="s">
        <v>46</v>
      </c>
      <c r="B10" s="65">
        <v>4</v>
      </c>
      <c r="C10" s="39">
        <f>IF(B29=0, "-", B10/B29)</f>
        <v>1.6194331983805668E-2</v>
      </c>
      <c r="D10" s="65">
        <v>2</v>
      </c>
      <c r="E10" s="21">
        <f>IF(D29=0, "-", D10/D29)</f>
        <v>7.4349442379182153E-3</v>
      </c>
      <c r="F10" s="81">
        <v>8</v>
      </c>
      <c r="G10" s="39">
        <f>IF(F29=0, "-", F10/F29)</f>
        <v>1.1730205278592375E-2</v>
      </c>
      <c r="H10" s="65">
        <v>6</v>
      </c>
      <c r="I10" s="21">
        <f>IF(H29=0, "-", H10/H29)</f>
        <v>9.1603053435114507E-3</v>
      </c>
      <c r="J10" s="20">
        <f t="shared" si="0"/>
        <v>1</v>
      </c>
      <c r="K10" s="21">
        <f t="shared" si="1"/>
        <v>0.33333333333333331</v>
      </c>
    </row>
    <row r="11" spans="1:11" x14ac:dyDescent="0.25">
      <c r="A11" s="7" t="s">
        <v>47</v>
      </c>
      <c r="B11" s="65">
        <v>21</v>
      </c>
      <c r="C11" s="39">
        <f>IF(B29=0, "-", B11/B29)</f>
        <v>8.5020242914979755E-2</v>
      </c>
      <c r="D11" s="65">
        <v>12</v>
      </c>
      <c r="E11" s="21">
        <f>IF(D29=0, "-", D11/D29)</f>
        <v>4.4609665427509292E-2</v>
      </c>
      <c r="F11" s="81">
        <v>53</v>
      </c>
      <c r="G11" s="39">
        <f>IF(F29=0, "-", F11/F29)</f>
        <v>7.7712609970674487E-2</v>
      </c>
      <c r="H11" s="65">
        <v>46</v>
      </c>
      <c r="I11" s="21">
        <f>IF(H29=0, "-", H11/H29)</f>
        <v>7.0229007633587789E-2</v>
      </c>
      <c r="J11" s="20">
        <f t="shared" si="0"/>
        <v>0.75</v>
      </c>
      <c r="K11" s="21">
        <f t="shared" si="1"/>
        <v>0.15217391304347827</v>
      </c>
    </row>
    <row r="12" spans="1:11" x14ac:dyDescent="0.25">
      <c r="A12" s="7" t="s">
        <v>50</v>
      </c>
      <c r="B12" s="65">
        <v>26</v>
      </c>
      <c r="C12" s="39">
        <f>IF(B29=0, "-", B12/B29)</f>
        <v>0.10526315789473684</v>
      </c>
      <c r="D12" s="65">
        <v>39</v>
      </c>
      <c r="E12" s="21">
        <f>IF(D29=0, "-", D12/D29)</f>
        <v>0.1449814126394052</v>
      </c>
      <c r="F12" s="81">
        <v>75</v>
      </c>
      <c r="G12" s="39">
        <f>IF(F29=0, "-", F12/F29)</f>
        <v>0.10997067448680352</v>
      </c>
      <c r="H12" s="65">
        <v>100</v>
      </c>
      <c r="I12" s="21">
        <f>IF(H29=0, "-", H12/H29)</f>
        <v>0.15267175572519084</v>
      </c>
      <c r="J12" s="20">
        <f t="shared" si="0"/>
        <v>-0.33333333333333331</v>
      </c>
      <c r="K12" s="21">
        <f t="shared" si="1"/>
        <v>-0.25</v>
      </c>
    </row>
    <row r="13" spans="1:11" x14ac:dyDescent="0.25">
      <c r="A13" s="7" t="s">
        <v>53</v>
      </c>
      <c r="B13" s="65">
        <v>2</v>
      </c>
      <c r="C13" s="39">
        <f>IF(B29=0, "-", B13/B29)</f>
        <v>8.0971659919028341E-3</v>
      </c>
      <c r="D13" s="65">
        <v>2</v>
      </c>
      <c r="E13" s="21">
        <f>IF(D29=0, "-", D13/D29)</f>
        <v>7.4349442379182153E-3</v>
      </c>
      <c r="F13" s="81">
        <v>8</v>
      </c>
      <c r="G13" s="39">
        <f>IF(F29=0, "-", F13/F29)</f>
        <v>1.1730205278592375E-2</v>
      </c>
      <c r="H13" s="65">
        <v>11</v>
      </c>
      <c r="I13" s="21">
        <f>IF(H29=0, "-", H13/H29)</f>
        <v>1.6793893129770993E-2</v>
      </c>
      <c r="J13" s="20">
        <f t="shared" si="0"/>
        <v>0</v>
      </c>
      <c r="K13" s="21">
        <f t="shared" si="1"/>
        <v>-0.27272727272727271</v>
      </c>
    </row>
    <row r="14" spans="1:11" x14ac:dyDescent="0.25">
      <c r="A14" s="7" t="s">
        <v>54</v>
      </c>
      <c r="B14" s="65">
        <v>69</v>
      </c>
      <c r="C14" s="39">
        <f>IF(B29=0, "-", B14/B29)</f>
        <v>0.2793522267206478</v>
      </c>
      <c r="D14" s="65">
        <v>87</v>
      </c>
      <c r="E14" s="21">
        <f>IF(D29=0, "-", D14/D29)</f>
        <v>0.32342007434944237</v>
      </c>
      <c r="F14" s="81">
        <v>215</v>
      </c>
      <c r="G14" s="39">
        <f>IF(F29=0, "-", F14/F29)</f>
        <v>0.31524926686217009</v>
      </c>
      <c r="H14" s="65">
        <v>213</v>
      </c>
      <c r="I14" s="21">
        <f>IF(H29=0, "-", H14/H29)</f>
        <v>0.32519083969465651</v>
      </c>
      <c r="J14" s="20">
        <f t="shared" si="0"/>
        <v>-0.20689655172413793</v>
      </c>
      <c r="K14" s="21">
        <f t="shared" si="1"/>
        <v>9.3896713615023476E-3</v>
      </c>
    </row>
    <row r="15" spans="1:11" x14ac:dyDescent="0.25">
      <c r="A15" s="7" t="s">
        <v>56</v>
      </c>
      <c r="B15" s="65">
        <v>3</v>
      </c>
      <c r="C15" s="39">
        <f>IF(B29=0, "-", B15/B29)</f>
        <v>1.2145748987854251E-2</v>
      </c>
      <c r="D15" s="65">
        <v>6</v>
      </c>
      <c r="E15" s="21">
        <f>IF(D29=0, "-", D15/D29)</f>
        <v>2.2304832713754646E-2</v>
      </c>
      <c r="F15" s="81">
        <v>7</v>
      </c>
      <c r="G15" s="39">
        <f>IF(F29=0, "-", F15/F29)</f>
        <v>1.0263929618768328E-2</v>
      </c>
      <c r="H15" s="65">
        <v>21</v>
      </c>
      <c r="I15" s="21">
        <f>IF(H29=0, "-", H15/H29)</f>
        <v>3.2061068702290078E-2</v>
      </c>
      <c r="J15" s="20">
        <f t="shared" si="0"/>
        <v>-0.5</v>
      </c>
      <c r="K15" s="21">
        <f t="shared" si="1"/>
        <v>-0.66666666666666663</v>
      </c>
    </row>
    <row r="16" spans="1:11" x14ac:dyDescent="0.25">
      <c r="A16" s="7" t="s">
        <v>59</v>
      </c>
      <c r="B16" s="65">
        <v>20</v>
      </c>
      <c r="C16" s="39">
        <f>IF(B29=0, "-", B16/B29)</f>
        <v>8.0971659919028341E-2</v>
      </c>
      <c r="D16" s="65">
        <v>21</v>
      </c>
      <c r="E16" s="21">
        <f>IF(D29=0, "-", D16/D29)</f>
        <v>7.8066914498141265E-2</v>
      </c>
      <c r="F16" s="81">
        <v>52</v>
      </c>
      <c r="G16" s="39">
        <f>IF(F29=0, "-", F16/F29)</f>
        <v>7.6246334310850442E-2</v>
      </c>
      <c r="H16" s="65">
        <v>62</v>
      </c>
      <c r="I16" s="21">
        <f>IF(H29=0, "-", H16/H29)</f>
        <v>9.465648854961832E-2</v>
      </c>
      <c r="J16" s="20">
        <f t="shared" si="0"/>
        <v>-4.7619047619047616E-2</v>
      </c>
      <c r="K16" s="21">
        <f t="shared" si="1"/>
        <v>-0.16129032258064516</v>
      </c>
    </row>
    <row r="17" spans="1:11" x14ac:dyDescent="0.25">
      <c r="A17" s="7" t="s">
        <v>63</v>
      </c>
      <c r="B17" s="65">
        <v>19</v>
      </c>
      <c r="C17" s="39">
        <f>IF(B29=0, "-", B17/B29)</f>
        <v>7.6923076923076927E-2</v>
      </c>
      <c r="D17" s="65">
        <v>13</v>
      </c>
      <c r="E17" s="21">
        <f>IF(D29=0, "-", D17/D29)</f>
        <v>4.8327137546468404E-2</v>
      </c>
      <c r="F17" s="81">
        <v>35</v>
      </c>
      <c r="G17" s="39">
        <f>IF(F29=0, "-", F17/F29)</f>
        <v>5.1319648093841645E-2</v>
      </c>
      <c r="H17" s="65">
        <v>29</v>
      </c>
      <c r="I17" s="21">
        <f>IF(H29=0, "-", H17/H29)</f>
        <v>4.4274809160305344E-2</v>
      </c>
      <c r="J17" s="20">
        <f t="shared" si="0"/>
        <v>0.46153846153846156</v>
      </c>
      <c r="K17" s="21">
        <f t="shared" si="1"/>
        <v>0.20689655172413793</v>
      </c>
    </row>
    <row r="18" spans="1:11" x14ac:dyDescent="0.25">
      <c r="A18" s="7" t="s">
        <v>66</v>
      </c>
      <c r="B18" s="65">
        <v>4</v>
      </c>
      <c r="C18" s="39">
        <f>IF(B29=0, "-", B18/B29)</f>
        <v>1.6194331983805668E-2</v>
      </c>
      <c r="D18" s="65">
        <v>3</v>
      </c>
      <c r="E18" s="21">
        <f>IF(D29=0, "-", D18/D29)</f>
        <v>1.1152416356877323E-2</v>
      </c>
      <c r="F18" s="81">
        <v>10</v>
      </c>
      <c r="G18" s="39">
        <f>IF(F29=0, "-", F18/F29)</f>
        <v>1.466275659824047E-2</v>
      </c>
      <c r="H18" s="65">
        <v>6</v>
      </c>
      <c r="I18" s="21">
        <f>IF(H29=0, "-", H18/H29)</f>
        <v>9.1603053435114507E-3</v>
      </c>
      <c r="J18" s="20">
        <f t="shared" si="0"/>
        <v>0.33333333333333331</v>
      </c>
      <c r="K18" s="21">
        <f t="shared" si="1"/>
        <v>0.66666666666666663</v>
      </c>
    </row>
    <row r="19" spans="1:11" x14ac:dyDescent="0.25">
      <c r="A19" s="7" t="s">
        <v>67</v>
      </c>
      <c r="B19" s="65">
        <v>0</v>
      </c>
      <c r="C19" s="39">
        <f>IF(B29=0, "-", B19/B29)</f>
        <v>0</v>
      </c>
      <c r="D19" s="65">
        <v>1</v>
      </c>
      <c r="E19" s="21">
        <f>IF(D29=0, "-", D19/D29)</f>
        <v>3.7174721189591076E-3</v>
      </c>
      <c r="F19" s="81">
        <v>0</v>
      </c>
      <c r="G19" s="39">
        <f>IF(F29=0, "-", F19/F29)</f>
        <v>0</v>
      </c>
      <c r="H19" s="65">
        <v>3</v>
      </c>
      <c r="I19" s="21">
        <f>IF(H29=0, "-", H19/H29)</f>
        <v>4.5801526717557254E-3</v>
      </c>
      <c r="J19" s="20">
        <f t="shared" si="0"/>
        <v>-1</v>
      </c>
      <c r="K19" s="21">
        <f t="shared" si="1"/>
        <v>-1</v>
      </c>
    </row>
    <row r="20" spans="1:11" x14ac:dyDescent="0.25">
      <c r="A20" s="7" t="s">
        <v>72</v>
      </c>
      <c r="B20" s="65">
        <v>10</v>
      </c>
      <c r="C20" s="39">
        <f>IF(B29=0, "-", B20/B29)</f>
        <v>4.048582995951417E-2</v>
      </c>
      <c r="D20" s="65">
        <v>4</v>
      </c>
      <c r="E20" s="21">
        <f>IF(D29=0, "-", D20/D29)</f>
        <v>1.4869888475836431E-2</v>
      </c>
      <c r="F20" s="81">
        <v>17</v>
      </c>
      <c r="G20" s="39">
        <f>IF(F29=0, "-", F20/F29)</f>
        <v>2.4926686217008796E-2</v>
      </c>
      <c r="H20" s="65">
        <v>6</v>
      </c>
      <c r="I20" s="21">
        <f>IF(H29=0, "-", H20/H29)</f>
        <v>9.1603053435114507E-3</v>
      </c>
      <c r="J20" s="20">
        <f t="shared" si="0"/>
        <v>1.5</v>
      </c>
      <c r="K20" s="21">
        <f t="shared" si="1"/>
        <v>1.8333333333333333</v>
      </c>
    </row>
    <row r="21" spans="1:11" x14ac:dyDescent="0.25">
      <c r="A21" s="7" t="s">
        <v>73</v>
      </c>
      <c r="B21" s="65">
        <v>7</v>
      </c>
      <c r="C21" s="39">
        <f>IF(B29=0, "-", B21/B29)</f>
        <v>2.8340080971659919E-2</v>
      </c>
      <c r="D21" s="65">
        <v>14</v>
      </c>
      <c r="E21" s="21">
        <f>IF(D29=0, "-", D21/D29)</f>
        <v>5.204460966542751E-2</v>
      </c>
      <c r="F21" s="81">
        <v>46</v>
      </c>
      <c r="G21" s="39">
        <f>IF(F29=0, "-", F21/F29)</f>
        <v>6.7448680351906154E-2</v>
      </c>
      <c r="H21" s="65">
        <v>19</v>
      </c>
      <c r="I21" s="21">
        <f>IF(H29=0, "-", H21/H29)</f>
        <v>2.9007633587786259E-2</v>
      </c>
      <c r="J21" s="20">
        <f t="shared" si="0"/>
        <v>-0.5</v>
      </c>
      <c r="K21" s="21">
        <f t="shared" si="1"/>
        <v>1.4210526315789473</v>
      </c>
    </row>
    <row r="22" spans="1:11" x14ac:dyDescent="0.25">
      <c r="A22" s="7" t="s">
        <v>82</v>
      </c>
      <c r="B22" s="65">
        <v>1</v>
      </c>
      <c r="C22" s="39">
        <f>IF(B29=0, "-", B22/B29)</f>
        <v>4.048582995951417E-3</v>
      </c>
      <c r="D22" s="65">
        <v>14</v>
      </c>
      <c r="E22" s="21">
        <f>IF(D29=0, "-", D22/D29)</f>
        <v>5.204460966542751E-2</v>
      </c>
      <c r="F22" s="81">
        <v>5</v>
      </c>
      <c r="G22" s="39">
        <f>IF(F29=0, "-", F22/F29)</f>
        <v>7.331378299120235E-3</v>
      </c>
      <c r="H22" s="65">
        <v>19</v>
      </c>
      <c r="I22" s="21">
        <f>IF(H29=0, "-", H22/H29)</f>
        <v>2.9007633587786259E-2</v>
      </c>
      <c r="J22" s="20">
        <f t="shared" si="0"/>
        <v>-0.9285714285714286</v>
      </c>
      <c r="K22" s="21">
        <f t="shared" si="1"/>
        <v>-0.73684210526315785</v>
      </c>
    </row>
    <row r="23" spans="1:11" x14ac:dyDescent="0.25">
      <c r="A23" s="7" t="s">
        <v>83</v>
      </c>
      <c r="B23" s="65">
        <v>12</v>
      </c>
      <c r="C23" s="39">
        <f>IF(B29=0, "-", B23/B29)</f>
        <v>4.8582995951417005E-2</v>
      </c>
      <c r="D23" s="65">
        <v>5</v>
      </c>
      <c r="E23" s="21">
        <f>IF(D29=0, "-", D23/D29)</f>
        <v>1.858736059479554E-2</v>
      </c>
      <c r="F23" s="81">
        <v>27</v>
      </c>
      <c r="G23" s="39">
        <f>IF(F29=0, "-", F23/F29)</f>
        <v>3.9589442815249266E-2</v>
      </c>
      <c r="H23" s="65">
        <v>11</v>
      </c>
      <c r="I23" s="21">
        <f>IF(H29=0, "-", H23/H29)</f>
        <v>1.6793893129770993E-2</v>
      </c>
      <c r="J23" s="20">
        <f t="shared" si="0"/>
        <v>1.4</v>
      </c>
      <c r="K23" s="21">
        <f t="shared" si="1"/>
        <v>1.4545454545454546</v>
      </c>
    </row>
    <row r="24" spans="1:11" x14ac:dyDescent="0.25">
      <c r="A24" s="7" t="s">
        <v>90</v>
      </c>
      <c r="B24" s="65">
        <v>4</v>
      </c>
      <c r="C24" s="39">
        <f>IF(B29=0, "-", B24/B29)</f>
        <v>1.6194331983805668E-2</v>
      </c>
      <c r="D24" s="65">
        <v>5</v>
      </c>
      <c r="E24" s="21">
        <f>IF(D29=0, "-", D24/D29)</f>
        <v>1.858736059479554E-2</v>
      </c>
      <c r="F24" s="81">
        <v>18</v>
      </c>
      <c r="G24" s="39">
        <f>IF(F29=0, "-", F24/F29)</f>
        <v>2.6392961876832845E-2</v>
      </c>
      <c r="H24" s="65">
        <v>13</v>
      </c>
      <c r="I24" s="21">
        <f>IF(H29=0, "-", H24/H29)</f>
        <v>1.984732824427481E-2</v>
      </c>
      <c r="J24" s="20">
        <f t="shared" si="0"/>
        <v>-0.2</v>
      </c>
      <c r="K24" s="21">
        <f t="shared" si="1"/>
        <v>0.38461538461538464</v>
      </c>
    </row>
    <row r="25" spans="1:11" x14ac:dyDescent="0.25">
      <c r="A25" s="7" t="s">
        <v>91</v>
      </c>
      <c r="B25" s="65">
        <v>10</v>
      </c>
      <c r="C25" s="39">
        <f>IF(B29=0, "-", B25/B29)</f>
        <v>4.048582995951417E-2</v>
      </c>
      <c r="D25" s="65">
        <v>3</v>
      </c>
      <c r="E25" s="21">
        <f>IF(D29=0, "-", D25/D29)</f>
        <v>1.1152416356877323E-2</v>
      </c>
      <c r="F25" s="81">
        <v>23</v>
      </c>
      <c r="G25" s="39">
        <f>IF(F29=0, "-", F25/F29)</f>
        <v>3.3724340175953077E-2</v>
      </c>
      <c r="H25" s="65">
        <v>5</v>
      </c>
      <c r="I25" s="21">
        <f>IF(H29=0, "-", H25/H29)</f>
        <v>7.6335877862595417E-3</v>
      </c>
      <c r="J25" s="20">
        <f t="shared" si="0"/>
        <v>2.3333333333333335</v>
      </c>
      <c r="K25" s="21">
        <f t="shared" si="1"/>
        <v>3.6</v>
      </c>
    </row>
    <row r="26" spans="1:11" x14ac:dyDescent="0.25">
      <c r="A26" s="7" t="s">
        <v>93</v>
      </c>
      <c r="B26" s="65">
        <v>26</v>
      </c>
      <c r="C26" s="39">
        <f>IF(B29=0, "-", B26/B29)</f>
        <v>0.10526315789473684</v>
      </c>
      <c r="D26" s="65">
        <v>5</v>
      </c>
      <c r="E26" s="21">
        <f>IF(D29=0, "-", D26/D29)</f>
        <v>1.858736059479554E-2</v>
      </c>
      <c r="F26" s="81">
        <v>61</v>
      </c>
      <c r="G26" s="39">
        <f>IF(F29=0, "-", F26/F29)</f>
        <v>8.9442815249266866E-2</v>
      </c>
      <c r="H26" s="65">
        <v>23</v>
      </c>
      <c r="I26" s="21">
        <f>IF(H29=0, "-", H26/H29)</f>
        <v>3.5114503816793895E-2</v>
      </c>
      <c r="J26" s="20">
        <f t="shared" si="0"/>
        <v>4.2</v>
      </c>
      <c r="K26" s="21">
        <f t="shared" si="1"/>
        <v>1.6521739130434783</v>
      </c>
    </row>
    <row r="27" spans="1:11" x14ac:dyDescent="0.25">
      <c r="A27" s="7" t="s">
        <v>94</v>
      </c>
      <c r="B27" s="65">
        <v>1</v>
      </c>
      <c r="C27" s="39">
        <f>IF(B29=0, "-", B27/B29)</f>
        <v>4.048582995951417E-3</v>
      </c>
      <c r="D27" s="65">
        <v>7</v>
      </c>
      <c r="E27" s="21">
        <f>IF(D29=0, "-", D27/D29)</f>
        <v>2.6022304832713755E-2</v>
      </c>
      <c r="F27" s="81">
        <v>1</v>
      </c>
      <c r="G27" s="39">
        <f>IF(F29=0, "-", F27/F29)</f>
        <v>1.4662756598240469E-3</v>
      </c>
      <c r="H27" s="65">
        <v>19</v>
      </c>
      <c r="I27" s="21">
        <f>IF(H29=0, "-", H27/H29)</f>
        <v>2.9007633587786259E-2</v>
      </c>
      <c r="J27" s="20">
        <f t="shared" si="0"/>
        <v>-0.8571428571428571</v>
      </c>
      <c r="K27" s="21">
        <f t="shared" si="1"/>
        <v>-0.94736842105263153</v>
      </c>
    </row>
    <row r="28" spans="1:11" x14ac:dyDescent="0.25">
      <c r="A28" s="2"/>
      <c r="B28" s="68"/>
      <c r="C28" s="33"/>
      <c r="D28" s="68"/>
      <c r="E28" s="6"/>
      <c r="F28" s="82"/>
      <c r="G28" s="33"/>
      <c r="H28" s="68"/>
      <c r="I28" s="6"/>
      <c r="J28" s="5"/>
      <c r="K28" s="6"/>
    </row>
    <row r="29" spans="1:11" s="43" customFormat="1" x14ac:dyDescent="0.25">
      <c r="A29" s="162" t="s">
        <v>579</v>
      </c>
      <c r="B29" s="71">
        <f>SUM(B7:B28)</f>
        <v>247</v>
      </c>
      <c r="C29" s="40">
        <v>1</v>
      </c>
      <c r="D29" s="71">
        <f>SUM(D7:D28)</f>
        <v>269</v>
      </c>
      <c r="E29" s="41">
        <v>1</v>
      </c>
      <c r="F29" s="77">
        <f>SUM(F7:F28)</f>
        <v>682</v>
      </c>
      <c r="G29" s="42">
        <v>1</v>
      </c>
      <c r="H29" s="71">
        <f>SUM(H7:H28)</f>
        <v>655</v>
      </c>
      <c r="I29" s="41">
        <v>1</v>
      </c>
      <c r="J29" s="37">
        <f>IF(D29=0, "-", (B29-D29)/D29)</f>
        <v>-8.1784386617100371E-2</v>
      </c>
      <c r="K29" s="38">
        <f>IF(H29=0, "-", (F29-H29)/H29)</f>
        <v>4.1221374045801527E-2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36"/>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105</v>
      </c>
      <c r="B2" s="202" t="s">
        <v>96</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237</v>
      </c>
      <c r="B8" s="143">
        <v>0</v>
      </c>
      <c r="C8" s="144">
        <v>4</v>
      </c>
      <c r="D8" s="143">
        <v>2</v>
      </c>
      <c r="E8" s="144">
        <v>8</v>
      </c>
      <c r="F8" s="145"/>
      <c r="G8" s="143">
        <f>B8-C8</f>
        <v>-4</v>
      </c>
      <c r="H8" s="144">
        <f>D8-E8</f>
        <v>-6</v>
      </c>
      <c r="I8" s="151">
        <f>IF(C8=0, "-", IF(G8/C8&lt;10, G8/C8, "&gt;999%"))</f>
        <v>-1</v>
      </c>
      <c r="J8" s="152">
        <f>IF(E8=0, "-", IF(H8/E8&lt;10, H8/E8, "&gt;999%"))</f>
        <v>-0.75</v>
      </c>
    </row>
    <row r="9" spans="1:10" x14ac:dyDescent="0.25">
      <c r="A9" s="158" t="s">
        <v>381</v>
      </c>
      <c r="B9" s="65">
        <v>3</v>
      </c>
      <c r="C9" s="66">
        <v>2</v>
      </c>
      <c r="D9" s="65">
        <v>8</v>
      </c>
      <c r="E9" s="66">
        <v>9</v>
      </c>
      <c r="F9" s="67"/>
      <c r="G9" s="65">
        <f>B9-C9</f>
        <v>1</v>
      </c>
      <c r="H9" s="66">
        <f>D9-E9</f>
        <v>-1</v>
      </c>
      <c r="I9" s="20">
        <f>IF(C9=0, "-", IF(G9/C9&lt;10, G9/C9, "&gt;999%"))</f>
        <v>0.5</v>
      </c>
      <c r="J9" s="21">
        <f>IF(E9=0, "-", IF(H9/E9&lt;10, H9/E9, "&gt;999%"))</f>
        <v>-0.1111111111111111</v>
      </c>
    </row>
    <row r="10" spans="1:10" x14ac:dyDescent="0.25">
      <c r="A10" s="158" t="s">
        <v>347</v>
      </c>
      <c r="B10" s="65">
        <v>1</v>
      </c>
      <c r="C10" s="66">
        <v>0</v>
      </c>
      <c r="D10" s="65">
        <v>1</v>
      </c>
      <c r="E10" s="66">
        <v>0</v>
      </c>
      <c r="F10" s="67"/>
      <c r="G10" s="65">
        <f>B10-C10</f>
        <v>1</v>
      </c>
      <c r="H10" s="66">
        <f>D10-E10</f>
        <v>1</v>
      </c>
      <c r="I10" s="20" t="str">
        <f>IF(C10=0, "-", IF(G10/C10&lt;10, G10/C10, "&gt;999%"))</f>
        <v>-</v>
      </c>
      <c r="J10" s="21" t="str">
        <f>IF(E10=0, "-", IF(H10/E10&lt;10, H10/E10, "&gt;999%"))</f>
        <v>-</v>
      </c>
    </row>
    <row r="11" spans="1:10" s="160" customFormat="1" x14ac:dyDescent="0.25">
      <c r="A11" s="178" t="s">
        <v>587</v>
      </c>
      <c r="B11" s="71">
        <v>4</v>
      </c>
      <c r="C11" s="72">
        <v>6</v>
      </c>
      <c r="D11" s="71">
        <v>11</v>
      </c>
      <c r="E11" s="72">
        <v>17</v>
      </c>
      <c r="F11" s="73"/>
      <c r="G11" s="71">
        <f>B11-C11</f>
        <v>-2</v>
      </c>
      <c r="H11" s="72">
        <f>D11-E11</f>
        <v>-6</v>
      </c>
      <c r="I11" s="37">
        <f>IF(C11=0, "-", IF(G11/C11&lt;10, G11/C11, "&gt;999%"))</f>
        <v>-0.33333333333333331</v>
      </c>
      <c r="J11" s="38">
        <f>IF(E11=0, "-", IF(H11/E11&lt;10, H11/E11, "&gt;999%"))</f>
        <v>-0.35294117647058826</v>
      </c>
    </row>
    <row r="12" spans="1:10" x14ac:dyDescent="0.25">
      <c r="A12" s="177"/>
      <c r="B12" s="143"/>
      <c r="C12" s="144"/>
      <c r="D12" s="143"/>
      <c r="E12" s="144"/>
      <c r="F12" s="145"/>
      <c r="G12" s="143"/>
      <c r="H12" s="144"/>
      <c r="I12" s="151"/>
      <c r="J12" s="152"/>
    </row>
    <row r="13" spans="1:10" s="139" customFormat="1" x14ac:dyDescent="0.25">
      <c r="A13" s="159" t="s">
        <v>32</v>
      </c>
      <c r="B13" s="65"/>
      <c r="C13" s="66"/>
      <c r="D13" s="65"/>
      <c r="E13" s="66"/>
      <c r="F13" s="67"/>
      <c r="G13" s="65"/>
      <c r="H13" s="66"/>
      <c r="I13" s="20"/>
      <c r="J13" s="21"/>
    </row>
    <row r="14" spans="1:10" x14ac:dyDescent="0.25">
      <c r="A14" s="158" t="s">
        <v>308</v>
      </c>
      <c r="B14" s="65">
        <v>0</v>
      </c>
      <c r="C14" s="66">
        <v>0</v>
      </c>
      <c r="D14" s="65">
        <v>0</v>
      </c>
      <c r="E14" s="66">
        <v>2</v>
      </c>
      <c r="F14" s="67"/>
      <c r="G14" s="65">
        <f>B14-C14</f>
        <v>0</v>
      </c>
      <c r="H14" s="66">
        <f>D14-E14</f>
        <v>-2</v>
      </c>
      <c r="I14" s="20" t="str">
        <f>IF(C14=0, "-", IF(G14/C14&lt;10, G14/C14, "&gt;999%"))</f>
        <v>-</v>
      </c>
      <c r="J14" s="21">
        <f>IF(E14=0, "-", IF(H14/E14&lt;10, H14/E14, "&gt;999%"))</f>
        <v>-1</v>
      </c>
    </row>
    <row r="15" spans="1:10" s="160" customFormat="1" x14ac:dyDescent="0.25">
      <c r="A15" s="178" t="s">
        <v>588</v>
      </c>
      <c r="B15" s="71">
        <v>0</v>
      </c>
      <c r="C15" s="72">
        <v>0</v>
      </c>
      <c r="D15" s="71">
        <v>0</v>
      </c>
      <c r="E15" s="72">
        <v>2</v>
      </c>
      <c r="F15" s="73"/>
      <c r="G15" s="71">
        <f>B15-C15</f>
        <v>0</v>
      </c>
      <c r="H15" s="72">
        <f>D15-E15</f>
        <v>-2</v>
      </c>
      <c r="I15" s="37" t="str">
        <f>IF(C15=0, "-", IF(G15/C15&lt;10, G15/C15, "&gt;999%"))</f>
        <v>-</v>
      </c>
      <c r="J15" s="38">
        <f>IF(E15=0, "-", IF(H15/E15&lt;10, H15/E15, "&gt;999%"))</f>
        <v>-1</v>
      </c>
    </row>
    <row r="16" spans="1:10" x14ac:dyDescent="0.25">
      <c r="A16" s="177"/>
      <c r="B16" s="143"/>
      <c r="C16" s="144"/>
      <c r="D16" s="143"/>
      <c r="E16" s="144"/>
      <c r="F16" s="145"/>
      <c r="G16" s="143"/>
      <c r="H16" s="144"/>
      <c r="I16" s="151"/>
      <c r="J16" s="152"/>
    </row>
    <row r="17" spans="1:10" s="139" customFormat="1" x14ac:dyDescent="0.25">
      <c r="A17" s="159" t="s">
        <v>33</v>
      </c>
      <c r="B17" s="65"/>
      <c r="C17" s="66"/>
      <c r="D17" s="65"/>
      <c r="E17" s="66"/>
      <c r="F17" s="67"/>
      <c r="G17" s="65"/>
      <c r="H17" s="66"/>
      <c r="I17" s="20"/>
      <c r="J17" s="21"/>
    </row>
    <row r="18" spans="1:10" x14ac:dyDescent="0.25">
      <c r="A18" s="158" t="s">
        <v>205</v>
      </c>
      <c r="B18" s="65">
        <v>1</v>
      </c>
      <c r="C18" s="66">
        <v>1</v>
      </c>
      <c r="D18" s="65">
        <v>4</v>
      </c>
      <c r="E18" s="66">
        <v>5</v>
      </c>
      <c r="F18" s="67"/>
      <c r="G18" s="65">
        <f t="shared" ref="G18:G34" si="0">B18-C18</f>
        <v>0</v>
      </c>
      <c r="H18" s="66">
        <f t="shared" ref="H18:H34" si="1">D18-E18</f>
        <v>-1</v>
      </c>
      <c r="I18" s="20">
        <f t="shared" ref="I18:I34" si="2">IF(C18=0, "-", IF(G18/C18&lt;10, G18/C18, "&gt;999%"))</f>
        <v>0</v>
      </c>
      <c r="J18" s="21">
        <f t="shared" ref="J18:J34" si="3">IF(E18=0, "-", IF(H18/E18&lt;10, H18/E18, "&gt;999%"))</f>
        <v>-0.2</v>
      </c>
    </row>
    <row r="19" spans="1:10" x14ac:dyDescent="0.25">
      <c r="A19" s="158" t="s">
        <v>217</v>
      </c>
      <c r="B19" s="65">
        <v>10</v>
      </c>
      <c r="C19" s="66">
        <v>5</v>
      </c>
      <c r="D19" s="65">
        <v>25</v>
      </c>
      <c r="E19" s="66">
        <v>7</v>
      </c>
      <c r="F19" s="67"/>
      <c r="G19" s="65">
        <f t="shared" si="0"/>
        <v>5</v>
      </c>
      <c r="H19" s="66">
        <f t="shared" si="1"/>
        <v>18</v>
      </c>
      <c r="I19" s="20">
        <f t="shared" si="2"/>
        <v>1</v>
      </c>
      <c r="J19" s="21">
        <f t="shared" si="3"/>
        <v>2.5714285714285716</v>
      </c>
    </row>
    <row r="20" spans="1:10" x14ac:dyDescent="0.25">
      <c r="A20" s="158" t="s">
        <v>238</v>
      </c>
      <c r="B20" s="65">
        <v>4</v>
      </c>
      <c r="C20" s="66">
        <v>3</v>
      </c>
      <c r="D20" s="65">
        <v>7</v>
      </c>
      <c r="E20" s="66">
        <v>3</v>
      </c>
      <c r="F20" s="67"/>
      <c r="G20" s="65">
        <f t="shared" si="0"/>
        <v>1</v>
      </c>
      <c r="H20" s="66">
        <f t="shared" si="1"/>
        <v>4</v>
      </c>
      <c r="I20" s="20">
        <f t="shared" si="2"/>
        <v>0.33333333333333331</v>
      </c>
      <c r="J20" s="21">
        <f t="shared" si="3"/>
        <v>1.3333333333333333</v>
      </c>
    </row>
    <row r="21" spans="1:10" x14ac:dyDescent="0.25">
      <c r="A21" s="158" t="s">
        <v>294</v>
      </c>
      <c r="B21" s="65">
        <v>0</v>
      </c>
      <c r="C21" s="66">
        <v>2</v>
      </c>
      <c r="D21" s="65">
        <v>1</v>
      </c>
      <c r="E21" s="66">
        <v>2</v>
      </c>
      <c r="F21" s="67"/>
      <c r="G21" s="65">
        <f t="shared" si="0"/>
        <v>-2</v>
      </c>
      <c r="H21" s="66">
        <f t="shared" si="1"/>
        <v>-1</v>
      </c>
      <c r="I21" s="20">
        <f t="shared" si="2"/>
        <v>-1</v>
      </c>
      <c r="J21" s="21">
        <f t="shared" si="3"/>
        <v>-0.5</v>
      </c>
    </row>
    <row r="22" spans="1:10" x14ac:dyDescent="0.25">
      <c r="A22" s="158" t="s">
        <v>239</v>
      </c>
      <c r="B22" s="65">
        <v>2</v>
      </c>
      <c r="C22" s="66">
        <v>5</v>
      </c>
      <c r="D22" s="65">
        <v>4</v>
      </c>
      <c r="E22" s="66">
        <v>5</v>
      </c>
      <c r="F22" s="67"/>
      <c r="G22" s="65">
        <f t="shared" si="0"/>
        <v>-3</v>
      </c>
      <c r="H22" s="66">
        <f t="shared" si="1"/>
        <v>-1</v>
      </c>
      <c r="I22" s="20">
        <f t="shared" si="2"/>
        <v>-0.6</v>
      </c>
      <c r="J22" s="21">
        <f t="shared" si="3"/>
        <v>-0.2</v>
      </c>
    </row>
    <row r="23" spans="1:10" x14ac:dyDescent="0.25">
      <c r="A23" s="158" t="s">
        <v>257</v>
      </c>
      <c r="B23" s="65">
        <v>1</v>
      </c>
      <c r="C23" s="66">
        <v>2</v>
      </c>
      <c r="D23" s="65">
        <v>1</v>
      </c>
      <c r="E23" s="66">
        <v>2</v>
      </c>
      <c r="F23" s="67"/>
      <c r="G23" s="65">
        <f t="shared" si="0"/>
        <v>-1</v>
      </c>
      <c r="H23" s="66">
        <f t="shared" si="1"/>
        <v>-1</v>
      </c>
      <c r="I23" s="20">
        <f t="shared" si="2"/>
        <v>-0.5</v>
      </c>
      <c r="J23" s="21">
        <f t="shared" si="3"/>
        <v>-0.5</v>
      </c>
    </row>
    <row r="24" spans="1:10" x14ac:dyDescent="0.25">
      <c r="A24" s="158" t="s">
        <v>258</v>
      </c>
      <c r="B24" s="65">
        <v>1</v>
      </c>
      <c r="C24" s="66">
        <v>0</v>
      </c>
      <c r="D24" s="65">
        <v>1</v>
      </c>
      <c r="E24" s="66">
        <v>1</v>
      </c>
      <c r="F24" s="67"/>
      <c r="G24" s="65">
        <f t="shared" si="0"/>
        <v>1</v>
      </c>
      <c r="H24" s="66">
        <f t="shared" si="1"/>
        <v>0</v>
      </c>
      <c r="I24" s="20" t="str">
        <f t="shared" si="2"/>
        <v>-</v>
      </c>
      <c r="J24" s="21">
        <f t="shared" si="3"/>
        <v>0</v>
      </c>
    </row>
    <row r="25" spans="1:10" x14ac:dyDescent="0.25">
      <c r="A25" s="158" t="s">
        <v>267</v>
      </c>
      <c r="B25" s="65">
        <v>1</v>
      </c>
      <c r="C25" s="66">
        <v>0</v>
      </c>
      <c r="D25" s="65">
        <v>1</v>
      </c>
      <c r="E25" s="66">
        <v>0</v>
      </c>
      <c r="F25" s="67"/>
      <c r="G25" s="65">
        <f t="shared" si="0"/>
        <v>1</v>
      </c>
      <c r="H25" s="66">
        <f t="shared" si="1"/>
        <v>1</v>
      </c>
      <c r="I25" s="20" t="str">
        <f t="shared" si="2"/>
        <v>-</v>
      </c>
      <c r="J25" s="21" t="str">
        <f t="shared" si="3"/>
        <v>-</v>
      </c>
    </row>
    <row r="26" spans="1:10" x14ac:dyDescent="0.25">
      <c r="A26" s="158" t="s">
        <v>420</v>
      </c>
      <c r="B26" s="65">
        <v>2</v>
      </c>
      <c r="C26" s="66">
        <v>1</v>
      </c>
      <c r="D26" s="65">
        <v>4</v>
      </c>
      <c r="E26" s="66">
        <v>1</v>
      </c>
      <c r="F26" s="67"/>
      <c r="G26" s="65">
        <f t="shared" si="0"/>
        <v>1</v>
      </c>
      <c r="H26" s="66">
        <f t="shared" si="1"/>
        <v>3</v>
      </c>
      <c r="I26" s="20">
        <f t="shared" si="2"/>
        <v>1</v>
      </c>
      <c r="J26" s="21">
        <f t="shared" si="3"/>
        <v>3</v>
      </c>
    </row>
    <row r="27" spans="1:10" x14ac:dyDescent="0.25">
      <c r="A27" s="158" t="s">
        <v>259</v>
      </c>
      <c r="B27" s="65">
        <v>2</v>
      </c>
      <c r="C27" s="66">
        <v>0</v>
      </c>
      <c r="D27" s="65">
        <v>5</v>
      </c>
      <c r="E27" s="66">
        <v>0</v>
      </c>
      <c r="F27" s="67"/>
      <c r="G27" s="65">
        <f t="shared" si="0"/>
        <v>2</v>
      </c>
      <c r="H27" s="66">
        <f t="shared" si="1"/>
        <v>5</v>
      </c>
      <c r="I27" s="20" t="str">
        <f t="shared" si="2"/>
        <v>-</v>
      </c>
      <c r="J27" s="21" t="str">
        <f t="shared" si="3"/>
        <v>-</v>
      </c>
    </row>
    <row r="28" spans="1:10" x14ac:dyDescent="0.25">
      <c r="A28" s="158" t="s">
        <v>348</v>
      </c>
      <c r="B28" s="65">
        <v>6</v>
      </c>
      <c r="C28" s="66">
        <v>2</v>
      </c>
      <c r="D28" s="65">
        <v>10</v>
      </c>
      <c r="E28" s="66">
        <v>2</v>
      </c>
      <c r="F28" s="67"/>
      <c r="G28" s="65">
        <f t="shared" si="0"/>
        <v>4</v>
      </c>
      <c r="H28" s="66">
        <f t="shared" si="1"/>
        <v>8</v>
      </c>
      <c r="I28" s="20">
        <f t="shared" si="2"/>
        <v>2</v>
      </c>
      <c r="J28" s="21">
        <f t="shared" si="3"/>
        <v>4</v>
      </c>
    </row>
    <row r="29" spans="1:10" x14ac:dyDescent="0.25">
      <c r="A29" s="158" t="s">
        <v>349</v>
      </c>
      <c r="B29" s="65">
        <v>23</v>
      </c>
      <c r="C29" s="66">
        <v>21</v>
      </c>
      <c r="D29" s="65">
        <v>55</v>
      </c>
      <c r="E29" s="66">
        <v>42</v>
      </c>
      <c r="F29" s="67"/>
      <c r="G29" s="65">
        <f t="shared" si="0"/>
        <v>2</v>
      </c>
      <c r="H29" s="66">
        <f t="shared" si="1"/>
        <v>13</v>
      </c>
      <c r="I29" s="20">
        <f t="shared" si="2"/>
        <v>9.5238095238095233E-2</v>
      </c>
      <c r="J29" s="21">
        <f t="shared" si="3"/>
        <v>0.30952380952380953</v>
      </c>
    </row>
    <row r="30" spans="1:10" x14ac:dyDescent="0.25">
      <c r="A30" s="158" t="s">
        <v>382</v>
      </c>
      <c r="B30" s="65">
        <v>24</v>
      </c>
      <c r="C30" s="66">
        <v>1</v>
      </c>
      <c r="D30" s="65">
        <v>44</v>
      </c>
      <c r="E30" s="66">
        <v>30</v>
      </c>
      <c r="F30" s="67"/>
      <c r="G30" s="65">
        <f t="shared" si="0"/>
        <v>23</v>
      </c>
      <c r="H30" s="66">
        <f t="shared" si="1"/>
        <v>14</v>
      </c>
      <c r="I30" s="20" t="str">
        <f t="shared" si="2"/>
        <v>&gt;999%</v>
      </c>
      <c r="J30" s="21">
        <f t="shared" si="3"/>
        <v>0.46666666666666667</v>
      </c>
    </row>
    <row r="31" spans="1:10" x14ac:dyDescent="0.25">
      <c r="A31" s="158" t="s">
        <v>421</v>
      </c>
      <c r="B31" s="65">
        <v>1</v>
      </c>
      <c r="C31" s="66">
        <v>4</v>
      </c>
      <c r="D31" s="65">
        <v>13</v>
      </c>
      <c r="E31" s="66">
        <v>6</v>
      </c>
      <c r="F31" s="67"/>
      <c r="G31" s="65">
        <f t="shared" si="0"/>
        <v>-3</v>
      </c>
      <c r="H31" s="66">
        <f t="shared" si="1"/>
        <v>7</v>
      </c>
      <c r="I31" s="20">
        <f t="shared" si="2"/>
        <v>-0.75</v>
      </c>
      <c r="J31" s="21">
        <f t="shared" si="3"/>
        <v>1.1666666666666667</v>
      </c>
    </row>
    <row r="32" spans="1:10" x14ac:dyDescent="0.25">
      <c r="A32" s="158" t="s">
        <v>422</v>
      </c>
      <c r="B32" s="65">
        <v>1</v>
      </c>
      <c r="C32" s="66">
        <v>2</v>
      </c>
      <c r="D32" s="65">
        <v>1</v>
      </c>
      <c r="E32" s="66">
        <v>2</v>
      </c>
      <c r="F32" s="67"/>
      <c r="G32" s="65">
        <f t="shared" si="0"/>
        <v>-1</v>
      </c>
      <c r="H32" s="66">
        <f t="shared" si="1"/>
        <v>-1</v>
      </c>
      <c r="I32" s="20">
        <f t="shared" si="2"/>
        <v>-0.5</v>
      </c>
      <c r="J32" s="21">
        <f t="shared" si="3"/>
        <v>-0.5</v>
      </c>
    </row>
    <row r="33" spans="1:10" x14ac:dyDescent="0.25">
      <c r="A33" s="158" t="s">
        <v>295</v>
      </c>
      <c r="B33" s="65">
        <v>1</v>
      </c>
      <c r="C33" s="66">
        <v>0</v>
      </c>
      <c r="D33" s="65">
        <v>1</v>
      </c>
      <c r="E33" s="66">
        <v>0</v>
      </c>
      <c r="F33" s="67"/>
      <c r="G33" s="65">
        <f t="shared" si="0"/>
        <v>1</v>
      </c>
      <c r="H33" s="66">
        <f t="shared" si="1"/>
        <v>1</v>
      </c>
      <c r="I33" s="20" t="str">
        <f t="shared" si="2"/>
        <v>-</v>
      </c>
      <c r="J33" s="21" t="str">
        <f t="shared" si="3"/>
        <v>-</v>
      </c>
    </row>
    <row r="34" spans="1:10" s="160" customFormat="1" x14ac:dyDescent="0.25">
      <c r="A34" s="178" t="s">
        <v>589</v>
      </c>
      <c r="B34" s="71">
        <v>80</v>
      </c>
      <c r="C34" s="72">
        <v>49</v>
      </c>
      <c r="D34" s="71">
        <v>177</v>
      </c>
      <c r="E34" s="72">
        <v>108</v>
      </c>
      <c r="F34" s="73"/>
      <c r="G34" s="71">
        <f t="shared" si="0"/>
        <v>31</v>
      </c>
      <c r="H34" s="72">
        <f t="shared" si="1"/>
        <v>69</v>
      </c>
      <c r="I34" s="37">
        <f t="shared" si="2"/>
        <v>0.63265306122448983</v>
      </c>
      <c r="J34" s="38">
        <f t="shared" si="3"/>
        <v>0.63888888888888884</v>
      </c>
    </row>
    <row r="35" spans="1:10" x14ac:dyDescent="0.25">
      <c r="A35" s="177"/>
      <c r="B35" s="143"/>
      <c r="C35" s="144"/>
      <c r="D35" s="143"/>
      <c r="E35" s="144"/>
      <c r="F35" s="145"/>
      <c r="G35" s="143"/>
      <c r="H35" s="144"/>
      <c r="I35" s="151"/>
      <c r="J35" s="152"/>
    </row>
    <row r="36" spans="1:10" s="139" customFormat="1" x14ac:dyDescent="0.25">
      <c r="A36" s="159" t="s">
        <v>34</v>
      </c>
      <c r="B36" s="65"/>
      <c r="C36" s="66"/>
      <c r="D36" s="65"/>
      <c r="E36" s="66"/>
      <c r="F36" s="67"/>
      <c r="G36" s="65"/>
      <c r="H36" s="66"/>
      <c r="I36" s="20"/>
      <c r="J36" s="21"/>
    </row>
    <row r="37" spans="1:10" x14ac:dyDescent="0.25">
      <c r="A37" s="158" t="s">
        <v>445</v>
      </c>
      <c r="B37" s="65">
        <v>0</v>
      </c>
      <c r="C37" s="66">
        <v>1</v>
      </c>
      <c r="D37" s="65">
        <v>1</v>
      </c>
      <c r="E37" s="66">
        <v>2</v>
      </c>
      <c r="F37" s="67"/>
      <c r="G37" s="65">
        <f>B37-C37</f>
        <v>-1</v>
      </c>
      <c r="H37" s="66">
        <f>D37-E37</f>
        <v>-1</v>
      </c>
      <c r="I37" s="20">
        <f>IF(C37=0, "-", IF(G37/C37&lt;10, G37/C37, "&gt;999%"))</f>
        <v>-1</v>
      </c>
      <c r="J37" s="21">
        <f>IF(E37=0, "-", IF(H37/E37&lt;10, H37/E37, "&gt;999%"))</f>
        <v>-0.5</v>
      </c>
    </row>
    <row r="38" spans="1:10" x14ac:dyDescent="0.25">
      <c r="A38" s="158" t="s">
        <v>309</v>
      </c>
      <c r="B38" s="65">
        <v>1</v>
      </c>
      <c r="C38" s="66">
        <v>0</v>
      </c>
      <c r="D38" s="65">
        <v>1</v>
      </c>
      <c r="E38" s="66">
        <v>0</v>
      </c>
      <c r="F38" s="67"/>
      <c r="G38" s="65">
        <f>B38-C38</f>
        <v>1</v>
      </c>
      <c r="H38" s="66">
        <f>D38-E38</f>
        <v>1</v>
      </c>
      <c r="I38" s="20" t="str">
        <f>IF(C38=0, "-", IF(G38/C38&lt;10, G38/C38, "&gt;999%"))</f>
        <v>-</v>
      </c>
      <c r="J38" s="21" t="str">
        <f>IF(E38=0, "-", IF(H38/E38&lt;10, H38/E38, "&gt;999%"))</f>
        <v>-</v>
      </c>
    </row>
    <row r="39" spans="1:10" s="160" customFormat="1" x14ac:dyDescent="0.25">
      <c r="A39" s="178" t="s">
        <v>590</v>
      </c>
      <c r="B39" s="71">
        <v>1</v>
      </c>
      <c r="C39" s="72">
        <v>1</v>
      </c>
      <c r="D39" s="71">
        <v>2</v>
      </c>
      <c r="E39" s="72">
        <v>2</v>
      </c>
      <c r="F39" s="73"/>
      <c r="G39" s="71">
        <f>B39-C39</f>
        <v>0</v>
      </c>
      <c r="H39" s="72">
        <f>D39-E39</f>
        <v>0</v>
      </c>
      <c r="I39" s="37">
        <f>IF(C39=0, "-", IF(G39/C39&lt;10, G39/C39, "&gt;999%"))</f>
        <v>0</v>
      </c>
      <c r="J39" s="38">
        <f>IF(E39=0, "-", IF(H39/E39&lt;10, H39/E39, "&gt;999%"))</f>
        <v>0</v>
      </c>
    </row>
    <row r="40" spans="1:10" x14ac:dyDescent="0.25">
      <c r="A40" s="177"/>
      <c r="B40" s="143"/>
      <c r="C40" s="144"/>
      <c r="D40" s="143"/>
      <c r="E40" s="144"/>
      <c r="F40" s="145"/>
      <c r="G40" s="143"/>
      <c r="H40" s="144"/>
      <c r="I40" s="151"/>
      <c r="J40" s="152"/>
    </row>
    <row r="41" spans="1:10" s="139" customFormat="1" x14ac:dyDescent="0.25">
      <c r="A41" s="159" t="s">
        <v>35</v>
      </c>
      <c r="B41" s="65"/>
      <c r="C41" s="66"/>
      <c r="D41" s="65"/>
      <c r="E41" s="66"/>
      <c r="F41" s="67"/>
      <c r="G41" s="65"/>
      <c r="H41" s="66"/>
      <c r="I41" s="20"/>
      <c r="J41" s="21"/>
    </row>
    <row r="42" spans="1:10" x14ac:dyDescent="0.25">
      <c r="A42" s="158" t="s">
        <v>218</v>
      </c>
      <c r="B42" s="65">
        <v>8</v>
      </c>
      <c r="C42" s="66">
        <v>2</v>
      </c>
      <c r="D42" s="65">
        <v>23</v>
      </c>
      <c r="E42" s="66">
        <v>13</v>
      </c>
      <c r="F42" s="67"/>
      <c r="G42" s="65">
        <f t="shared" ref="G42:G62" si="4">B42-C42</f>
        <v>6</v>
      </c>
      <c r="H42" s="66">
        <f t="shared" ref="H42:H62" si="5">D42-E42</f>
        <v>10</v>
      </c>
      <c r="I42" s="20">
        <f t="shared" ref="I42:I62" si="6">IF(C42=0, "-", IF(G42/C42&lt;10, G42/C42, "&gt;999%"))</f>
        <v>3</v>
      </c>
      <c r="J42" s="21">
        <f t="shared" ref="J42:J62" si="7">IF(E42=0, "-", IF(H42/E42&lt;10, H42/E42, "&gt;999%"))</f>
        <v>0.76923076923076927</v>
      </c>
    </row>
    <row r="43" spans="1:10" x14ac:dyDescent="0.25">
      <c r="A43" s="158" t="s">
        <v>286</v>
      </c>
      <c r="B43" s="65">
        <v>0</v>
      </c>
      <c r="C43" s="66">
        <v>3</v>
      </c>
      <c r="D43" s="65">
        <v>2</v>
      </c>
      <c r="E43" s="66">
        <v>10</v>
      </c>
      <c r="F43" s="67"/>
      <c r="G43" s="65">
        <f t="shared" si="4"/>
        <v>-3</v>
      </c>
      <c r="H43" s="66">
        <f t="shared" si="5"/>
        <v>-8</v>
      </c>
      <c r="I43" s="20">
        <f t="shared" si="6"/>
        <v>-1</v>
      </c>
      <c r="J43" s="21">
        <f t="shared" si="7"/>
        <v>-0.8</v>
      </c>
    </row>
    <row r="44" spans="1:10" x14ac:dyDescent="0.25">
      <c r="A44" s="158" t="s">
        <v>219</v>
      </c>
      <c r="B44" s="65">
        <v>6</v>
      </c>
      <c r="C44" s="66">
        <v>2</v>
      </c>
      <c r="D44" s="65">
        <v>6</v>
      </c>
      <c r="E44" s="66">
        <v>14</v>
      </c>
      <c r="F44" s="67"/>
      <c r="G44" s="65">
        <f t="shared" si="4"/>
        <v>4</v>
      </c>
      <c r="H44" s="66">
        <f t="shared" si="5"/>
        <v>-8</v>
      </c>
      <c r="I44" s="20">
        <f t="shared" si="6"/>
        <v>2</v>
      </c>
      <c r="J44" s="21">
        <f t="shared" si="7"/>
        <v>-0.5714285714285714</v>
      </c>
    </row>
    <row r="45" spans="1:10" x14ac:dyDescent="0.25">
      <c r="A45" s="158" t="s">
        <v>240</v>
      </c>
      <c r="B45" s="65">
        <v>4</v>
      </c>
      <c r="C45" s="66">
        <v>14</v>
      </c>
      <c r="D45" s="65">
        <v>20</v>
      </c>
      <c r="E45" s="66">
        <v>34</v>
      </c>
      <c r="F45" s="67"/>
      <c r="G45" s="65">
        <f t="shared" si="4"/>
        <v>-10</v>
      </c>
      <c r="H45" s="66">
        <f t="shared" si="5"/>
        <v>-14</v>
      </c>
      <c r="I45" s="20">
        <f t="shared" si="6"/>
        <v>-0.7142857142857143</v>
      </c>
      <c r="J45" s="21">
        <f t="shared" si="7"/>
        <v>-0.41176470588235292</v>
      </c>
    </row>
    <row r="46" spans="1:10" x14ac:dyDescent="0.25">
      <c r="A46" s="158" t="s">
        <v>296</v>
      </c>
      <c r="B46" s="65">
        <v>2</v>
      </c>
      <c r="C46" s="66">
        <v>1</v>
      </c>
      <c r="D46" s="65">
        <v>7</v>
      </c>
      <c r="E46" s="66">
        <v>3</v>
      </c>
      <c r="F46" s="67"/>
      <c r="G46" s="65">
        <f t="shared" si="4"/>
        <v>1</v>
      </c>
      <c r="H46" s="66">
        <f t="shared" si="5"/>
        <v>4</v>
      </c>
      <c r="I46" s="20">
        <f t="shared" si="6"/>
        <v>1</v>
      </c>
      <c r="J46" s="21">
        <f t="shared" si="7"/>
        <v>1.3333333333333333</v>
      </c>
    </row>
    <row r="47" spans="1:10" x14ac:dyDescent="0.25">
      <c r="A47" s="158" t="s">
        <v>241</v>
      </c>
      <c r="B47" s="65">
        <v>7</v>
      </c>
      <c r="C47" s="66">
        <v>5</v>
      </c>
      <c r="D47" s="65">
        <v>10</v>
      </c>
      <c r="E47" s="66">
        <v>9</v>
      </c>
      <c r="F47" s="67"/>
      <c r="G47" s="65">
        <f t="shared" si="4"/>
        <v>2</v>
      </c>
      <c r="H47" s="66">
        <f t="shared" si="5"/>
        <v>1</v>
      </c>
      <c r="I47" s="20">
        <f t="shared" si="6"/>
        <v>0.4</v>
      </c>
      <c r="J47" s="21">
        <f t="shared" si="7"/>
        <v>0.1111111111111111</v>
      </c>
    </row>
    <row r="48" spans="1:10" x14ac:dyDescent="0.25">
      <c r="A48" s="158" t="s">
        <v>260</v>
      </c>
      <c r="B48" s="65">
        <v>1</v>
      </c>
      <c r="C48" s="66">
        <v>0</v>
      </c>
      <c r="D48" s="65">
        <v>1</v>
      </c>
      <c r="E48" s="66">
        <v>3</v>
      </c>
      <c r="F48" s="67"/>
      <c r="G48" s="65">
        <f t="shared" si="4"/>
        <v>1</v>
      </c>
      <c r="H48" s="66">
        <f t="shared" si="5"/>
        <v>-2</v>
      </c>
      <c r="I48" s="20" t="str">
        <f t="shared" si="6"/>
        <v>-</v>
      </c>
      <c r="J48" s="21">
        <f t="shared" si="7"/>
        <v>-0.66666666666666663</v>
      </c>
    </row>
    <row r="49" spans="1:10" x14ac:dyDescent="0.25">
      <c r="A49" s="158" t="s">
        <v>268</v>
      </c>
      <c r="B49" s="65">
        <v>2</v>
      </c>
      <c r="C49" s="66">
        <v>1</v>
      </c>
      <c r="D49" s="65">
        <v>2</v>
      </c>
      <c r="E49" s="66">
        <v>2</v>
      </c>
      <c r="F49" s="67"/>
      <c r="G49" s="65">
        <f t="shared" si="4"/>
        <v>1</v>
      </c>
      <c r="H49" s="66">
        <f t="shared" si="5"/>
        <v>0</v>
      </c>
      <c r="I49" s="20">
        <f t="shared" si="6"/>
        <v>1</v>
      </c>
      <c r="J49" s="21">
        <f t="shared" si="7"/>
        <v>0</v>
      </c>
    </row>
    <row r="50" spans="1:10" x14ac:dyDescent="0.25">
      <c r="A50" s="158" t="s">
        <v>310</v>
      </c>
      <c r="B50" s="65">
        <v>0</v>
      </c>
      <c r="C50" s="66">
        <v>0</v>
      </c>
      <c r="D50" s="65">
        <v>1</v>
      </c>
      <c r="E50" s="66">
        <v>1</v>
      </c>
      <c r="F50" s="67"/>
      <c r="G50" s="65">
        <f t="shared" si="4"/>
        <v>0</v>
      </c>
      <c r="H50" s="66">
        <f t="shared" si="5"/>
        <v>0</v>
      </c>
      <c r="I50" s="20" t="str">
        <f t="shared" si="6"/>
        <v>-</v>
      </c>
      <c r="J50" s="21">
        <f t="shared" si="7"/>
        <v>0</v>
      </c>
    </row>
    <row r="51" spans="1:10" x14ac:dyDescent="0.25">
      <c r="A51" s="158" t="s">
        <v>269</v>
      </c>
      <c r="B51" s="65">
        <v>0</v>
      </c>
      <c r="C51" s="66">
        <v>0</v>
      </c>
      <c r="D51" s="65">
        <v>0</v>
      </c>
      <c r="E51" s="66">
        <v>1</v>
      </c>
      <c r="F51" s="67"/>
      <c r="G51" s="65">
        <f t="shared" si="4"/>
        <v>0</v>
      </c>
      <c r="H51" s="66">
        <f t="shared" si="5"/>
        <v>-1</v>
      </c>
      <c r="I51" s="20" t="str">
        <f t="shared" si="6"/>
        <v>-</v>
      </c>
      <c r="J51" s="21">
        <f t="shared" si="7"/>
        <v>-1</v>
      </c>
    </row>
    <row r="52" spans="1:10" x14ac:dyDescent="0.25">
      <c r="A52" s="158" t="s">
        <v>242</v>
      </c>
      <c r="B52" s="65">
        <v>0</v>
      </c>
      <c r="C52" s="66">
        <v>1</v>
      </c>
      <c r="D52" s="65">
        <v>5</v>
      </c>
      <c r="E52" s="66">
        <v>1</v>
      </c>
      <c r="F52" s="67"/>
      <c r="G52" s="65">
        <f t="shared" si="4"/>
        <v>-1</v>
      </c>
      <c r="H52" s="66">
        <f t="shared" si="5"/>
        <v>4</v>
      </c>
      <c r="I52" s="20">
        <f t="shared" si="6"/>
        <v>-1</v>
      </c>
      <c r="J52" s="21">
        <f t="shared" si="7"/>
        <v>4</v>
      </c>
    </row>
    <row r="53" spans="1:10" x14ac:dyDescent="0.25">
      <c r="A53" s="158" t="s">
        <v>423</v>
      </c>
      <c r="B53" s="65">
        <v>4</v>
      </c>
      <c r="C53" s="66">
        <v>0</v>
      </c>
      <c r="D53" s="65">
        <v>8</v>
      </c>
      <c r="E53" s="66">
        <v>4</v>
      </c>
      <c r="F53" s="67"/>
      <c r="G53" s="65">
        <f t="shared" si="4"/>
        <v>4</v>
      </c>
      <c r="H53" s="66">
        <f t="shared" si="5"/>
        <v>4</v>
      </c>
      <c r="I53" s="20" t="str">
        <f t="shared" si="6"/>
        <v>-</v>
      </c>
      <c r="J53" s="21">
        <f t="shared" si="7"/>
        <v>1</v>
      </c>
    </row>
    <row r="54" spans="1:10" x14ac:dyDescent="0.25">
      <c r="A54" s="158" t="s">
        <v>350</v>
      </c>
      <c r="B54" s="65">
        <v>6</v>
      </c>
      <c r="C54" s="66">
        <v>13</v>
      </c>
      <c r="D54" s="65">
        <v>19</v>
      </c>
      <c r="E54" s="66">
        <v>28</v>
      </c>
      <c r="F54" s="67"/>
      <c r="G54" s="65">
        <f t="shared" si="4"/>
        <v>-7</v>
      </c>
      <c r="H54" s="66">
        <f t="shared" si="5"/>
        <v>-9</v>
      </c>
      <c r="I54" s="20">
        <f t="shared" si="6"/>
        <v>-0.53846153846153844</v>
      </c>
      <c r="J54" s="21">
        <f t="shared" si="7"/>
        <v>-0.32142857142857145</v>
      </c>
    </row>
    <row r="55" spans="1:10" x14ac:dyDescent="0.25">
      <c r="A55" s="158" t="s">
        <v>351</v>
      </c>
      <c r="B55" s="65">
        <v>2</v>
      </c>
      <c r="C55" s="66">
        <v>3</v>
      </c>
      <c r="D55" s="65">
        <v>4</v>
      </c>
      <c r="E55" s="66">
        <v>12</v>
      </c>
      <c r="F55" s="67"/>
      <c r="G55" s="65">
        <f t="shared" si="4"/>
        <v>-1</v>
      </c>
      <c r="H55" s="66">
        <f t="shared" si="5"/>
        <v>-8</v>
      </c>
      <c r="I55" s="20">
        <f t="shared" si="6"/>
        <v>-0.33333333333333331</v>
      </c>
      <c r="J55" s="21">
        <f t="shared" si="7"/>
        <v>-0.66666666666666663</v>
      </c>
    </row>
    <row r="56" spans="1:10" x14ac:dyDescent="0.25">
      <c r="A56" s="158" t="s">
        <v>383</v>
      </c>
      <c r="B56" s="65">
        <v>14</v>
      </c>
      <c r="C56" s="66">
        <v>13</v>
      </c>
      <c r="D56" s="65">
        <v>29</v>
      </c>
      <c r="E56" s="66">
        <v>53</v>
      </c>
      <c r="F56" s="67"/>
      <c r="G56" s="65">
        <f t="shared" si="4"/>
        <v>1</v>
      </c>
      <c r="H56" s="66">
        <f t="shared" si="5"/>
        <v>-24</v>
      </c>
      <c r="I56" s="20">
        <f t="shared" si="6"/>
        <v>7.6923076923076927E-2</v>
      </c>
      <c r="J56" s="21">
        <f t="shared" si="7"/>
        <v>-0.45283018867924529</v>
      </c>
    </row>
    <row r="57" spans="1:10" x14ac:dyDescent="0.25">
      <c r="A57" s="158" t="s">
        <v>384</v>
      </c>
      <c r="B57" s="65">
        <v>4</v>
      </c>
      <c r="C57" s="66">
        <v>4</v>
      </c>
      <c r="D57" s="65">
        <v>6</v>
      </c>
      <c r="E57" s="66">
        <v>11</v>
      </c>
      <c r="F57" s="67"/>
      <c r="G57" s="65">
        <f t="shared" si="4"/>
        <v>0</v>
      </c>
      <c r="H57" s="66">
        <f t="shared" si="5"/>
        <v>-5</v>
      </c>
      <c r="I57" s="20">
        <f t="shared" si="6"/>
        <v>0</v>
      </c>
      <c r="J57" s="21">
        <f t="shared" si="7"/>
        <v>-0.45454545454545453</v>
      </c>
    </row>
    <row r="58" spans="1:10" x14ac:dyDescent="0.25">
      <c r="A58" s="158" t="s">
        <v>424</v>
      </c>
      <c r="B58" s="65">
        <v>16</v>
      </c>
      <c r="C58" s="66">
        <v>14</v>
      </c>
      <c r="D58" s="65">
        <v>26</v>
      </c>
      <c r="E58" s="66">
        <v>33</v>
      </c>
      <c r="F58" s="67"/>
      <c r="G58" s="65">
        <f t="shared" si="4"/>
        <v>2</v>
      </c>
      <c r="H58" s="66">
        <f t="shared" si="5"/>
        <v>-7</v>
      </c>
      <c r="I58" s="20">
        <f t="shared" si="6"/>
        <v>0.14285714285714285</v>
      </c>
      <c r="J58" s="21">
        <f t="shared" si="7"/>
        <v>-0.21212121212121213</v>
      </c>
    </row>
    <row r="59" spans="1:10" x14ac:dyDescent="0.25">
      <c r="A59" s="158" t="s">
        <v>425</v>
      </c>
      <c r="B59" s="65">
        <v>1</v>
      </c>
      <c r="C59" s="66">
        <v>3</v>
      </c>
      <c r="D59" s="65">
        <v>1</v>
      </c>
      <c r="E59" s="66">
        <v>4</v>
      </c>
      <c r="F59" s="67"/>
      <c r="G59" s="65">
        <f t="shared" si="4"/>
        <v>-2</v>
      </c>
      <c r="H59" s="66">
        <f t="shared" si="5"/>
        <v>-3</v>
      </c>
      <c r="I59" s="20">
        <f t="shared" si="6"/>
        <v>-0.66666666666666663</v>
      </c>
      <c r="J59" s="21">
        <f t="shared" si="7"/>
        <v>-0.75</v>
      </c>
    </row>
    <row r="60" spans="1:10" x14ac:dyDescent="0.25">
      <c r="A60" s="158" t="s">
        <v>446</v>
      </c>
      <c r="B60" s="65">
        <v>6</v>
      </c>
      <c r="C60" s="66">
        <v>5</v>
      </c>
      <c r="D60" s="65">
        <v>11</v>
      </c>
      <c r="E60" s="66">
        <v>10</v>
      </c>
      <c r="F60" s="67"/>
      <c r="G60" s="65">
        <f t="shared" si="4"/>
        <v>1</v>
      </c>
      <c r="H60" s="66">
        <f t="shared" si="5"/>
        <v>1</v>
      </c>
      <c r="I60" s="20">
        <f t="shared" si="6"/>
        <v>0.2</v>
      </c>
      <c r="J60" s="21">
        <f t="shared" si="7"/>
        <v>0.1</v>
      </c>
    </row>
    <row r="61" spans="1:10" x14ac:dyDescent="0.25">
      <c r="A61" s="158" t="s">
        <v>297</v>
      </c>
      <c r="B61" s="65">
        <v>0</v>
      </c>
      <c r="C61" s="66">
        <v>1</v>
      </c>
      <c r="D61" s="65">
        <v>0</v>
      </c>
      <c r="E61" s="66">
        <v>2</v>
      </c>
      <c r="F61" s="67"/>
      <c r="G61" s="65">
        <f t="shared" si="4"/>
        <v>-1</v>
      </c>
      <c r="H61" s="66">
        <f t="shared" si="5"/>
        <v>-2</v>
      </c>
      <c r="I61" s="20">
        <f t="shared" si="6"/>
        <v>-1</v>
      </c>
      <c r="J61" s="21">
        <f t="shared" si="7"/>
        <v>-1</v>
      </c>
    </row>
    <row r="62" spans="1:10" s="160" customFormat="1" x14ac:dyDescent="0.25">
      <c r="A62" s="178" t="s">
        <v>591</v>
      </c>
      <c r="B62" s="71">
        <v>83</v>
      </c>
      <c r="C62" s="72">
        <v>85</v>
      </c>
      <c r="D62" s="71">
        <v>181</v>
      </c>
      <c r="E62" s="72">
        <v>248</v>
      </c>
      <c r="F62" s="73"/>
      <c r="G62" s="71">
        <f t="shared" si="4"/>
        <v>-2</v>
      </c>
      <c r="H62" s="72">
        <f t="shared" si="5"/>
        <v>-67</v>
      </c>
      <c r="I62" s="37">
        <f t="shared" si="6"/>
        <v>-2.3529411764705882E-2</v>
      </c>
      <c r="J62" s="38">
        <f t="shared" si="7"/>
        <v>-0.27016129032258063</v>
      </c>
    </row>
    <row r="63" spans="1:10" x14ac:dyDescent="0.25">
      <c r="A63" s="177"/>
      <c r="B63" s="143"/>
      <c r="C63" s="144"/>
      <c r="D63" s="143"/>
      <c r="E63" s="144"/>
      <c r="F63" s="145"/>
      <c r="G63" s="143"/>
      <c r="H63" s="144"/>
      <c r="I63" s="151"/>
      <c r="J63" s="152"/>
    </row>
    <row r="64" spans="1:10" s="139" customFormat="1" x14ac:dyDescent="0.25">
      <c r="A64" s="159" t="s">
        <v>36</v>
      </c>
      <c r="B64" s="65"/>
      <c r="C64" s="66"/>
      <c r="D64" s="65"/>
      <c r="E64" s="66"/>
      <c r="F64" s="67"/>
      <c r="G64" s="65"/>
      <c r="H64" s="66"/>
      <c r="I64" s="20"/>
      <c r="J64" s="21"/>
    </row>
    <row r="65" spans="1:10" x14ac:dyDescent="0.25">
      <c r="A65" s="158" t="s">
        <v>360</v>
      </c>
      <c r="B65" s="65">
        <v>83</v>
      </c>
      <c r="C65" s="66">
        <v>0</v>
      </c>
      <c r="D65" s="65">
        <v>122</v>
      </c>
      <c r="E65" s="66">
        <v>0</v>
      </c>
      <c r="F65" s="67"/>
      <c r="G65" s="65">
        <f>B65-C65</f>
        <v>83</v>
      </c>
      <c r="H65" s="66">
        <f>D65-E65</f>
        <v>122</v>
      </c>
      <c r="I65" s="20" t="str">
        <f>IF(C65=0, "-", IF(G65/C65&lt;10, G65/C65, "&gt;999%"))</f>
        <v>-</v>
      </c>
      <c r="J65" s="21" t="str">
        <f>IF(E65=0, "-", IF(H65/E65&lt;10, H65/E65, "&gt;999%"))</f>
        <v>-</v>
      </c>
    </row>
    <row r="66" spans="1:10" s="160" customFormat="1" x14ac:dyDescent="0.25">
      <c r="A66" s="178" t="s">
        <v>592</v>
      </c>
      <c r="B66" s="71">
        <v>83</v>
      </c>
      <c r="C66" s="72">
        <v>0</v>
      </c>
      <c r="D66" s="71">
        <v>122</v>
      </c>
      <c r="E66" s="72">
        <v>0</v>
      </c>
      <c r="F66" s="73"/>
      <c r="G66" s="71">
        <f>B66-C66</f>
        <v>83</v>
      </c>
      <c r="H66" s="72">
        <f>D66-E66</f>
        <v>122</v>
      </c>
      <c r="I66" s="37" t="str">
        <f>IF(C66=0, "-", IF(G66/C66&lt;10, G66/C66, "&gt;999%"))</f>
        <v>-</v>
      </c>
      <c r="J66" s="38" t="str">
        <f>IF(E66=0, "-", IF(H66/E66&lt;10, H66/E66, "&gt;999%"))</f>
        <v>-</v>
      </c>
    </row>
    <row r="67" spans="1:10" x14ac:dyDescent="0.25">
      <c r="A67" s="177"/>
      <c r="B67" s="143"/>
      <c r="C67" s="144"/>
      <c r="D67" s="143"/>
      <c r="E67" s="144"/>
      <c r="F67" s="145"/>
      <c r="G67" s="143"/>
      <c r="H67" s="144"/>
      <c r="I67" s="151"/>
      <c r="J67" s="152"/>
    </row>
    <row r="68" spans="1:10" s="139" customFormat="1" x14ac:dyDescent="0.25">
      <c r="A68" s="159" t="s">
        <v>37</v>
      </c>
      <c r="B68" s="65"/>
      <c r="C68" s="66"/>
      <c r="D68" s="65"/>
      <c r="E68" s="66"/>
      <c r="F68" s="67"/>
      <c r="G68" s="65"/>
      <c r="H68" s="66"/>
      <c r="I68" s="20"/>
      <c r="J68" s="21"/>
    </row>
    <row r="69" spans="1:10" x14ac:dyDescent="0.25">
      <c r="A69" s="158" t="s">
        <v>298</v>
      </c>
      <c r="B69" s="65">
        <v>0</v>
      </c>
      <c r="C69" s="66">
        <v>0</v>
      </c>
      <c r="D69" s="65">
        <v>1</v>
      </c>
      <c r="E69" s="66">
        <v>1</v>
      </c>
      <c r="F69" s="67"/>
      <c r="G69" s="65">
        <f>B69-C69</f>
        <v>0</v>
      </c>
      <c r="H69" s="66">
        <f>D69-E69</f>
        <v>0</v>
      </c>
      <c r="I69" s="20" t="str">
        <f>IF(C69=0, "-", IF(G69/C69&lt;10, G69/C69, "&gt;999%"))</f>
        <v>-</v>
      </c>
      <c r="J69" s="21">
        <f>IF(E69=0, "-", IF(H69/E69&lt;10, H69/E69, "&gt;999%"))</f>
        <v>0</v>
      </c>
    </row>
    <row r="70" spans="1:10" x14ac:dyDescent="0.25">
      <c r="A70" s="158" t="s">
        <v>490</v>
      </c>
      <c r="B70" s="65">
        <v>5</v>
      </c>
      <c r="C70" s="66">
        <v>1</v>
      </c>
      <c r="D70" s="65">
        <v>18</v>
      </c>
      <c r="E70" s="66">
        <v>8</v>
      </c>
      <c r="F70" s="67"/>
      <c r="G70" s="65">
        <f>B70-C70</f>
        <v>4</v>
      </c>
      <c r="H70" s="66">
        <f>D70-E70</f>
        <v>10</v>
      </c>
      <c r="I70" s="20">
        <f>IF(C70=0, "-", IF(G70/C70&lt;10, G70/C70, "&gt;999%"))</f>
        <v>4</v>
      </c>
      <c r="J70" s="21">
        <f>IF(E70=0, "-", IF(H70/E70&lt;10, H70/E70, "&gt;999%"))</f>
        <v>1.25</v>
      </c>
    </row>
    <row r="71" spans="1:10" x14ac:dyDescent="0.25">
      <c r="A71" s="158" t="s">
        <v>491</v>
      </c>
      <c r="B71" s="65">
        <v>4</v>
      </c>
      <c r="C71" s="66">
        <v>4</v>
      </c>
      <c r="D71" s="65">
        <v>13</v>
      </c>
      <c r="E71" s="66">
        <v>5</v>
      </c>
      <c r="F71" s="67"/>
      <c r="G71" s="65">
        <f>B71-C71</f>
        <v>0</v>
      </c>
      <c r="H71" s="66">
        <f>D71-E71</f>
        <v>8</v>
      </c>
      <c r="I71" s="20">
        <f>IF(C71=0, "-", IF(G71/C71&lt;10, G71/C71, "&gt;999%"))</f>
        <v>0</v>
      </c>
      <c r="J71" s="21">
        <f>IF(E71=0, "-", IF(H71/E71&lt;10, H71/E71, "&gt;999%"))</f>
        <v>1.6</v>
      </c>
    </row>
    <row r="72" spans="1:10" s="160" customFormat="1" x14ac:dyDescent="0.25">
      <c r="A72" s="178" t="s">
        <v>593</v>
      </c>
      <c r="B72" s="71">
        <v>9</v>
      </c>
      <c r="C72" s="72">
        <v>5</v>
      </c>
      <c r="D72" s="71">
        <v>32</v>
      </c>
      <c r="E72" s="72">
        <v>14</v>
      </c>
      <c r="F72" s="73"/>
      <c r="G72" s="71">
        <f>B72-C72</f>
        <v>4</v>
      </c>
      <c r="H72" s="72">
        <f>D72-E72</f>
        <v>18</v>
      </c>
      <c r="I72" s="37">
        <f>IF(C72=0, "-", IF(G72/C72&lt;10, G72/C72, "&gt;999%"))</f>
        <v>0.8</v>
      </c>
      <c r="J72" s="38">
        <f>IF(E72=0, "-", IF(H72/E72&lt;10, H72/E72, "&gt;999%"))</f>
        <v>1.2857142857142858</v>
      </c>
    </row>
    <row r="73" spans="1:10" x14ac:dyDescent="0.25">
      <c r="A73" s="177"/>
      <c r="B73" s="143"/>
      <c r="C73" s="144"/>
      <c r="D73" s="143"/>
      <c r="E73" s="144"/>
      <c r="F73" s="145"/>
      <c r="G73" s="143"/>
      <c r="H73" s="144"/>
      <c r="I73" s="151"/>
      <c r="J73" s="152"/>
    </row>
    <row r="74" spans="1:10" s="139" customFormat="1" x14ac:dyDescent="0.25">
      <c r="A74" s="159" t="s">
        <v>38</v>
      </c>
      <c r="B74" s="65"/>
      <c r="C74" s="66"/>
      <c r="D74" s="65"/>
      <c r="E74" s="66"/>
      <c r="F74" s="67"/>
      <c r="G74" s="65"/>
      <c r="H74" s="66"/>
      <c r="I74" s="20"/>
      <c r="J74" s="21"/>
    </row>
    <row r="75" spans="1:10" x14ac:dyDescent="0.25">
      <c r="A75" s="158" t="s">
        <v>266</v>
      </c>
      <c r="B75" s="65">
        <v>0</v>
      </c>
      <c r="C75" s="66">
        <v>2</v>
      </c>
      <c r="D75" s="65">
        <v>0</v>
      </c>
      <c r="E75" s="66">
        <v>4</v>
      </c>
      <c r="F75" s="67"/>
      <c r="G75" s="65">
        <f>B75-C75</f>
        <v>-2</v>
      </c>
      <c r="H75" s="66">
        <f>D75-E75</f>
        <v>-4</v>
      </c>
      <c r="I75" s="20">
        <f>IF(C75=0, "-", IF(G75/C75&lt;10, G75/C75, "&gt;999%"))</f>
        <v>-1</v>
      </c>
      <c r="J75" s="21">
        <f>IF(E75=0, "-", IF(H75/E75&lt;10, H75/E75, "&gt;999%"))</f>
        <v>-1</v>
      </c>
    </row>
    <row r="76" spans="1:10" s="160" customFormat="1" x14ac:dyDescent="0.25">
      <c r="A76" s="178" t="s">
        <v>594</v>
      </c>
      <c r="B76" s="71">
        <v>0</v>
      </c>
      <c r="C76" s="72">
        <v>2</v>
      </c>
      <c r="D76" s="71">
        <v>0</v>
      </c>
      <c r="E76" s="72">
        <v>4</v>
      </c>
      <c r="F76" s="73"/>
      <c r="G76" s="71">
        <f>B76-C76</f>
        <v>-2</v>
      </c>
      <c r="H76" s="72">
        <f>D76-E76</f>
        <v>-4</v>
      </c>
      <c r="I76" s="37">
        <f>IF(C76=0, "-", IF(G76/C76&lt;10, G76/C76, "&gt;999%"))</f>
        <v>-1</v>
      </c>
      <c r="J76" s="38">
        <f>IF(E76=0, "-", IF(H76/E76&lt;10, H76/E76, "&gt;999%"))</f>
        <v>-1</v>
      </c>
    </row>
    <row r="77" spans="1:10" x14ac:dyDescent="0.25">
      <c r="A77" s="177"/>
      <c r="B77" s="143"/>
      <c r="C77" s="144"/>
      <c r="D77" s="143"/>
      <c r="E77" s="144"/>
      <c r="F77" s="145"/>
      <c r="G77" s="143"/>
      <c r="H77" s="144"/>
      <c r="I77" s="151"/>
      <c r="J77" s="152"/>
    </row>
    <row r="78" spans="1:10" s="139" customFormat="1" x14ac:dyDescent="0.25">
      <c r="A78" s="159" t="s">
        <v>39</v>
      </c>
      <c r="B78" s="65"/>
      <c r="C78" s="66"/>
      <c r="D78" s="65"/>
      <c r="E78" s="66"/>
      <c r="F78" s="67"/>
      <c r="G78" s="65"/>
      <c r="H78" s="66"/>
      <c r="I78" s="20"/>
      <c r="J78" s="21"/>
    </row>
    <row r="79" spans="1:10" x14ac:dyDescent="0.25">
      <c r="A79" s="158" t="s">
        <v>206</v>
      </c>
      <c r="B79" s="65">
        <v>0</v>
      </c>
      <c r="C79" s="66">
        <v>3</v>
      </c>
      <c r="D79" s="65">
        <v>0</v>
      </c>
      <c r="E79" s="66">
        <v>4</v>
      </c>
      <c r="F79" s="67"/>
      <c r="G79" s="65">
        <f>B79-C79</f>
        <v>-3</v>
      </c>
      <c r="H79" s="66">
        <f>D79-E79</f>
        <v>-4</v>
      </c>
      <c r="I79" s="20">
        <f>IF(C79=0, "-", IF(G79/C79&lt;10, G79/C79, "&gt;999%"))</f>
        <v>-1</v>
      </c>
      <c r="J79" s="21">
        <f>IF(E79=0, "-", IF(H79/E79&lt;10, H79/E79, "&gt;999%"))</f>
        <v>-1</v>
      </c>
    </row>
    <row r="80" spans="1:10" x14ac:dyDescent="0.25">
      <c r="A80" s="158" t="s">
        <v>326</v>
      </c>
      <c r="B80" s="65">
        <v>0</v>
      </c>
      <c r="C80" s="66">
        <v>0</v>
      </c>
      <c r="D80" s="65">
        <v>0</v>
      </c>
      <c r="E80" s="66">
        <v>1</v>
      </c>
      <c r="F80" s="67"/>
      <c r="G80" s="65">
        <f>B80-C80</f>
        <v>0</v>
      </c>
      <c r="H80" s="66">
        <f>D80-E80</f>
        <v>-1</v>
      </c>
      <c r="I80" s="20" t="str">
        <f>IF(C80=0, "-", IF(G80/C80&lt;10, G80/C80, "&gt;999%"))</f>
        <v>-</v>
      </c>
      <c r="J80" s="21">
        <f>IF(E80=0, "-", IF(H80/E80&lt;10, H80/E80, "&gt;999%"))</f>
        <v>-1</v>
      </c>
    </row>
    <row r="81" spans="1:10" x14ac:dyDescent="0.25">
      <c r="A81" s="158" t="s">
        <v>254</v>
      </c>
      <c r="B81" s="65">
        <v>0</v>
      </c>
      <c r="C81" s="66">
        <v>0</v>
      </c>
      <c r="D81" s="65">
        <v>2</v>
      </c>
      <c r="E81" s="66">
        <v>0</v>
      </c>
      <c r="F81" s="67"/>
      <c r="G81" s="65">
        <f>B81-C81</f>
        <v>0</v>
      </c>
      <c r="H81" s="66">
        <f>D81-E81</f>
        <v>2</v>
      </c>
      <c r="I81" s="20" t="str">
        <f>IF(C81=0, "-", IF(G81/C81&lt;10, G81/C81, "&gt;999%"))</f>
        <v>-</v>
      </c>
      <c r="J81" s="21" t="str">
        <f>IF(E81=0, "-", IF(H81/E81&lt;10, H81/E81, "&gt;999%"))</f>
        <v>-</v>
      </c>
    </row>
    <row r="82" spans="1:10" s="160" customFormat="1" x14ac:dyDescent="0.25">
      <c r="A82" s="178" t="s">
        <v>595</v>
      </c>
      <c r="B82" s="71">
        <v>0</v>
      </c>
      <c r="C82" s="72">
        <v>3</v>
      </c>
      <c r="D82" s="71">
        <v>2</v>
      </c>
      <c r="E82" s="72">
        <v>5</v>
      </c>
      <c r="F82" s="73"/>
      <c r="G82" s="71">
        <f>B82-C82</f>
        <v>-3</v>
      </c>
      <c r="H82" s="72">
        <f>D82-E82</f>
        <v>-3</v>
      </c>
      <c r="I82" s="37">
        <f>IF(C82=0, "-", IF(G82/C82&lt;10, G82/C82, "&gt;999%"))</f>
        <v>-1</v>
      </c>
      <c r="J82" s="38">
        <f>IF(E82=0, "-", IF(H82/E82&lt;10, H82/E82, "&gt;999%"))</f>
        <v>-0.6</v>
      </c>
    </row>
    <row r="83" spans="1:10" x14ac:dyDescent="0.25">
      <c r="A83" s="177"/>
      <c r="B83" s="143"/>
      <c r="C83" s="144"/>
      <c r="D83" s="143"/>
      <c r="E83" s="144"/>
      <c r="F83" s="145"/>
      <c r="G83" s="143"/>
      <c r="H83" s="144"/>
      <c r="I83" s="151"/>
      <c r="J83" s="152"/>
    </row>
    <row r="84" spans="1:10" s="139" customFormat="1" x14ac:dyDescent="0.25">
      <c r="A84" s="159" t="s">
        <v>40</v>
      </c>
      <c r="B84" s="65"/>
      <c r="C84" s="66"/>
      <c r="D84" s="65"/>
      <c r="E84" s="66"/>
      <c r="F84" s="67"/>
      <c r="G84" s="65"/>
      <c r="H84" s="66"/>
      <c r="I84" s="20"/>
      <c r="J84" s="21"/>
    </row>
    <row r="85" spans="1:10" x14ac:dyDescent="0.25">
      <c r="A85" s="158" t="s">
        <v>385</v>
      </c>
      <c r="B85" s="65">
        <v>1</v>
      </c>
      <c r="C85" s="66">
        <v>0</v>
      </c>
      <c r="D85" s="65">
        <v>3</v>
      </c>
      <c r="E85" s="66">
        <v>0</v>
      </c>
      <c r="F85" s="67"/>
      <c r="G85" s="65">
        <f>B85-C85</f>
        <v>1</v>
      </c>
      <c r="H85" s="66">
        <f>D85-E85</f>
        <v>3</v>
      </c>
      <c r="I85" s="20" t="str">
        <f>IF(C85=0, "-", IF(G85/C85&lt;10, G85/C85, "&gt;999%"))</f>
        <v>-</v>
      </c>
      <c r="J85" s="21" t="str">
        <f>IF(E85=0, "-", IF(H85/E85&lt;10, H85/E85, "&gt;999%"))</f>
        <v>-</v>
      </c>
    </row>
    <row r="86" spans="1:10" x14ac:dyDescent="0.25">
      <c r="A86" s="158" t="s">
        <v>361</v>
      </c>
      <c r="B86" s="65">
        <v>17</v>
      </c>
      <c r="C86" s="66">
        <v>0</v>
      </c>
      <c r="D86" s="65">
        <v>43</v>
      </c>
      <c r="E86" s="66">
        <v>0</v>
      </c>
      <c r="F86" s="67"/>
      <c r="G86" s="65">
        <f>B86-C86</f>
        <v>17</v>
      </c>
      <c r="H86" s="66">
        <f>D86-E86</f>
        <v>43</v>
      </c>
      <c r="I86" s="20" t="str">
        <f>IF(C86=0, "-", IF(G86/C86&lt;10, G86/C86, "&gt;999%"))</f>
        <v>-</v>
      </c>
      <c r="J86" s="21" t="str">
        <f>IF(E86=0, "-", IF(H86/E86&lt;10, H86/E86, "&gt;999%"))</f>
        <v>-</v>
      </c>
    </row>
    <row r="87" spans="1:10" x14ac:dyDescent="0.25">
      <c r="A87" s="158" t="s">
        <v>220</v>
      </c>
      <c r="B87" s="65">
        <v>1</v>
      </c>
      <c r="C87" s="66">
        <v>0</v>
      </c>
      <c r="D87" s="65">
        <v>5</v>
      </c>
      <c r="E87" s="66">
        <v>0</v>
      </c>
      <c r="F87" s="67"/>
      <c r="G87" s="65">
        <f>B87-C87</f>
        <v>1</v>
      </c>
      <c r="H87" s="66">
        <f>D87-E87</f>
        <v>5</v>
      </c>
      <c r="I87" s="20" t="str">
        <f>IF(C87=0, "-", IF(G87/C87&lt;10, G87/C87, "&gt;999%"))</f>
        <v>-</v>
      </c>
      <c r="J87" s="21" t="str">
        <f>IF(E87=0, "-", IF(H87/E87&lt;10, H87/E87, "&gt;999%"))</f>
        <v>-</v>
      </c>
    </row>
    <row r="88" spans="1:10" s="160" customFormat="1" x14ac:dyDescent="0.25">
      <c r="A88" s="178" t="s">
        <v>596</v>
      </c>
      <c r="B88" s="71">
        <v>19</v>
      </c>
      <c r="C88" s="72">
        <v>0</v>
      </c>
      <c r="D88" s="71">
        <v>51</v>
      </c>
      <c r="E88" s="72">
        <v>0</v>
      </c>
      <c r="F88" s="73"/>
      <c r="G88" s="71">
        <f>B88-C88</f>
        <v>19</v>
      </c>
      <c r="H88" s="72">
        <f>D88-E88</f>
        <v>51</v>
      </c>
      <c r="I88" s="37" t="str">
        <f>IF(C88=0, "-", IF(G88/C88&lt;10, G88/C88, "&gt;999%"))</f>
        <v>-</v>
      </c>
      <c r="J88" s="38" t="str">
        <f>IF(E88=0, "-", IF(H88/E88&lt;10, H88/E88, "&gt;999%"))</f>
        <v>-</v>
      </c>
    </row>
    <row r="89" spans="1:10" x14ac:dyDescent="0.25">
      <c r="A89" s="177"/>
      <c r="B89" s="143"/>
      <c r="C89" s="144"/>
      <c r="D89" s="143"/>
      <c r="E89" s="144"/>
      <c r="F89" s="145"/>
      <c r="G89" s="143"/>
      <c r="H89" s="144"/>
      <c r="I89" s="151"/>
      <c r="J89" s="152"/>
    </row>
    <row r="90" spans="1:10" s="139" customFormat="1" x14ac:dyDescent="0.25">
      <c r="A90" s="159" t="s">
        <v>41</v>
      </c>
      <c r="B90" s="65"/>
      <c r="C90" s="66"/>
      <c r="D90" s="65"/>
      <c r="E90" s="66"/>
      <c r="F90" s="67"/>
      <c r="G90" s="65"/>
      <c r="H90" s="66"/>
      <c r="I90" s="20"/>
      <c r="J90" s="21"/>
    </row>
    <row r="91" spans="1:10" x14ac:dyDescent="0.25">
      <c r="A91" s="158" t="s">
        <v>515</v>
      </c>
      <c r="B91" s="65">
        <v>4</v>
      </c>
      <c r="C91" s="66">
        <v>10</v>
      </c>
      <c r="D91" s="65">
        <v>7</v>
      </c>
      <c r="E91" s="66">
        <v>15</v>
      </c>
      <c r="F91" s="67"/>
      <c r="G91" s="65">
        <f>B91-C91</f>
        <v>-6</v>
      </c>
      <c r="H91" s="66">
        <f>D91-E91</f>
        <v>-8</v>
      </c>
      <c r="I91" s="20">
        <f>IF(C91=0, "-", IF(G91/C91&lt;10, G91/C91, "&gt;999%"))</f>
        <v>-0.6</v>
      </c>
      <c r="J91" s="21">
        <f>IF(E91=0, "-", IF(H91/E91&lt;10, H91/E91, "&gt;999%"))</f>
        <v>-0.53333333333333333</v>
      </c>
    </row>
    <row r="92" spans="1:10" s="160" customFormat="1" x14ac:dyDescent="0.25">
      <c r="A92" s="178" t="s">
        <v>597</v>
      </c>
      <c r="B92" s="71">
        <v>4</v>
      </c>
      <c r="C92" s="72">
        <v>10</v>
      </c>
      <c r="D92" s="71">
        <v>7</v>
      </c>
      <c r="E92" s="72">
        <v>15</v>
      </c>
      <c r="F92" s="73"/>
      <c r="G92" s="71">
        <f>B92-C92</f>
        <v>-6</v>
      </c>
      <c r="H92" s="72">
        <f>D92-E92</f>
        <v>-8</v>
      </c>
      <c r="I92" s="37">
        <f>IF(C92=0, "-", IF(G92/C92&lt;10, G92/C92, "&gt;999%"))</f>
        <v>-0.6</v>
      </c>
      <c r="J92" s="38">
        <f>IF(E92=0, "-", IF(H92/E92&lt;10, H92/E92, "&gt;999%"))</f>
        <v>-0.53333333333333333</v>
      </c>
    </row>
    <row r="93" spans="1:10" x14ac:dyDescent="0.25">
      <c r="A93" s="177"/>
      <c r="B93" s="143"/>
      <c r="C93" s="144"/>
      <c r="D93" s="143"/>
      <c r="E93" s="144"/>
      <c r="F93" s="145"/>
      <c r="G93" s="143"/>
      <c r="H93" s="144"/>
      <c r="I93" s="151"/>
      <c r="J93" s="152"/>
    </row>
    <row r="94" spans="1:10" s="139" customFormat="1" x14ac:dyDescent="0.25">
      <c r="A94" s="159" t="s">
        <v>42</v>
      </c>
      <c r="B94" s="65"/>
      <c r="C94" s="66"/>
      <c r="D94" s="65"/>
      <c r="E94" s="66"/>
      <c r="F94" s="67"/>
      <c r="G94" s="65"/>
      <c r="H94" s="66"/>
      <c r="I94" s="20"/>
      <c r="J94" s="21"/>
    </row>
    <row r="95" spans="1:10" x14ac:dyDescent="0.25">
      <c r="A95" s="158" t="s">
        <v>311</v>
      </c>
      <c r="B95" s="65">
        <v>4</v>
      </c>
      <c r="C95" s="66">
        <v>1</v>
      </c>
      <c r="D95" s="65">
        <v>11</v>
      </c>
      <c r="E95" s="66">
        <v>4</v>
      </c>
      <c r="F95" s="67"/>
      <c r="G95" s="65">
        <f>B95-C95</f>
        <v>3</v>
      </c>
      <c r="H95" s="66">
        <f>D95-E95</f>
        <v>7</v>
      </c>
      <c r="I95" s="20">
        <f>IF(C95=0, "-", IF(G95/C95&lt;10, G95/C95, "&gt;999%"))</f>
        <v>3</v>
      </c>
      <c r="J95" s="21">
        <f>IF(E95=0, "-", IF(H95/E95&lt;10, H95/E95, "&gt;999%"))</f>
        <v>1.75</v>
      </c>
    </row>
    <row r="96" spans="1:10" s="160" customFormat="1" x14ac:dyDescent="0.25">
      <c r="A96" s="178" t="s">
        <v>598</v>
      </c>
      <c r="B96" s="71">
        <v>4</v>
      </c>
      <c r="C96" s="72">
        <v>1</v>
      </c>
      <c r="D96" s="71">
        <v>11</v>
      </c>
      <c r="E96" s="72">
        <v>4</v>
      </c>
      <c r="F96" s="73"/>
      <c r="G96" s="71">
        <f>B96-C96</f>
        <v>3</v>
      </c>
      <c r="H96" s="72">
        <f>D96-E96</f>
        <v>7</v>
      </c>
      <c r="I96" s="37">
        <f>IF(C96=0, "-", IF(G96/C96&lt;10, G96/C96, "&gt;999%"))</f>
        <v>3</v>
      </c>
      <c r="J96" s="38">
        <f>IF(E96=0, "-", IF(H96/E96&lt;10, H96/E96, "&gt;999%"))</f>
        <v>1.75</v>
      </c>
    </row>
    <row r="97" spans="1:10" x14ac:dyDescent="0.25">
      <c r="A97" s="177"/>
      <c r="B97" s="143"/>
      <c r="C97" s="144"/>
      <c r="D97" s="143"/>
      <c r="E97" s="144"/>
      <c r="F97" s="145"/>
      <c r="G97" s="143"/>
      <c r="H97" s="144"/>
      <c r="I97" s="151"/>
      <c r="J97" s="152"/>
    </row>
    <row r="98" spans="1:10" s="139" customFormat="1" x14ac:dyDescent="0.25">
      <c r="A98" s="159" t="s">
        <v>43</v>
      </c>
      <c r="B98" s="65"/>
      <c r="C98" s="66"/>
      <c r="D98" s="65"/>
      <c r="E98" s="66"/>
      <c r="F98" s="67"/>
      <c r="G98" s="65"/>
      <c r="H98" s="66"/>
      <c r="I98" s="20"/>
      <c r="J98" s="21"/>
    </row>
    <row r="99" spans="1:10" x14ac:dyDescent="0.25">
      <c r="A99" s="158" t="s">
        <v>193</v>
      </c>
      <c r="B99" s="65">
        <v>8</v>
      </c>
      <c r="C99" s="66">
        <v>7</v>
      </c>
      <c r="D99" s="65">
        <v>21</v>
      </c>
      <c r="E99" s="66">
        <v>19</v>
      </c>
      <c r="F99" s="67"/>
      <c r="G99" s="65">
        <f>B99-C99</f>
        <v>1</v>
      </c>
      <c r="H99" s="66">
        <f>D99-E99</f>
        <v>2</v>
      </c>
      <c r="I99" s="20">
        <f>IF(C99=0, "-", IF(G99/C99&lt;10, G99/C99, "&gt;999%"))</f>
        <v>0.14285714285714285</v>
      </c>
      <c r="J99" s="21">
        <f>IF(E99=0, "-", IF(H99/E99&lt;10, H99/E99, "&gt;999%"))</f>
        <v>0.10526315789473684</v>
      </c>
    </row>
    <row r="100" spans="1:10" s="160" customFormat="1" x14ac:dyDescent="0.25">
      <c r="A100" s="178" t="s">
        <v>599</v>
      </c>
      <c r="B100" s="71">
        <v>8</v>
      </c>
      <c r="C100" s="72">
        <v>7</v>
      </c>
      <c r="D100" s="71">
        <v>21</v>
      </c>
      <c r="E100" s="72">
        <v>19</v>
      </c>
      <c r="F100" s="73"/>
      <c r="G100" s="71">
        <f>B100-C100</f>
        <v>1</v>
      </c>
      <c r="H100" s="72">
        <f>D100-E100</f>
        <v>2</v>
      </c>
      <c r="I100" s="37">
        <f>IF(C100=0, "-", IF(G100/C100&lt;10, G100/C100, "&gt;999%"))</f>
        <v>0.14285714285714285</v>
      </c>
      <c r="J100" s="38">
        <f>IF(E100=0, "-", IF(H100/E100&lt;10, H100/E100, "&gt;999%"))</f>
        <v>0.10526315789473684</v>
      </c>
    </row>
    <row r="101" spans="1:10" x14ac:dyDescent="0.25">
      <c r="A101" s="177"/>
      <c r="B101" s="143"/>
      <c r="C101" s="144"/>
      <c r="D101" s="143"/>
      <c r="E101" s="144"/>
      <c r="F101" s="145"/>
      <c r="G101" s="143"/>
      <c r="H101" s="144"/>
      <c r="I101" s="151"/>
      <c r="J101" s="152"/>
    </row>
    <row r="102" spans="1:10" s="139" customFormat="1" x14ac:dyDescent="0.25">
      <c r="A102" s="159" t="s">
        <v>44</v>
      </c>
      <c r="B102" s="65"/>
      <c r="C102" s="66"/>
      <c r="D102" s="65"/>
      <c r="E102" s="66"/>
      <c r="F102" s="67"/>
      <c r="G102" s="65"/>
      <c r="H102" s="66"/>
      <c r="I102" s="20"/>
      <c r="J102" s="21"/>
    </row>
    <row r="103" spans="1:10" x14ac:dyDescent="0.25">
      <c r="A103" s="158" t="s">
        <v>494</v>
      </c>
      <c r="B103" s="65">
        <v>4</v>
      </c>
      <c r="C103" s="66">
        <v>7</v>
      </c>
      <c r="D103" s="65">
        <v>14</v>
      </c>
      <c r="E103" s="66">
        <v>17</v>
      </c>
      <c r="F103" s="67"/>
      <c r="G103" s="65">
        <f>B103-C103</f>
        <v>-3</v>
      </c>
      <c r="H103" s="66">
        <f>D103-E103</f>
        <v>-3</v>
      </c>
      <c r="I103" s="20">
        <f>IF(C103=0, "-", IF(G103/C103&lt;10, G103/C103, "&gt;999%"))</f>
        <v>-0.42857142857142855</v>
      </c>
      <c r="J103" s="21">
        <f>IF(E103=0, "-", IF(H103/E103&lt;10, H103/E103, "&gt;999%"))</f>
        <v>-0.17647058823529413</v>
      </c>
    </row>
    <row r="104" spans="1:10" s="160" customFormat="1" x14ac:dyDescent="0.25">
      <c r="A104" s="178" t="s">
        <v>600</v>
      </c>
      <c r="B104" s="71">
        <v>4</v>
      </c>
      <c r="C104" s="72">
        <v>7</v>
      </c>
      <c r="D104" s="71">
        <v>14</v>
      </c>
      <c r="E104" s="72">
        <v>17</v>
      </c>
      <c r="F104" s="73"/>
      <c r="G104" s="71">
        <f>B104-C104</f>
        <v>-3</v>
      </c>
      <c r="H104" s="72">
        <f>D104-E104</f>
        <v>-3</v>
      </c>
      <c r="I104" s="37">
        <f>IF(C104=0, "-", IF(G104/C104&lt;10, G104/C104, "&gt;999%"))</f>
        <v>-0.42857142857142855</v>
      </c>
      <c r="J104" s="38">
        <f>IF(E104=0, "-", IF(H104/E104&lt;10, H104/E104, "&gt;999%"))</f>
        <v>-0.17647058823529413</v>
      </c>
    </row>
    <row r="105" spans="1:10" x14ac:dyDescent="0.25">
      <c r="A105" s="177"/>
      <c r="B105" s="143"/>
      <c r="C105" s="144"/>
      <c r="D105" s="143"/>
      <c r="E105" s="144"/>
      <c r="F105" s="145"/>
      <c r="G105" s="143"/>
      <c r="H105" s="144"/>
      <c r="I105" s="151"/>
      <c r="J105" s="152"/>
    </row>
    <row r="106" spans="1:10" s="139" customFormat="1" x14ac:dyDescent="0.25">
      <c r="A106" s="159" t="s">
        <v>45</v>
      </c>
      <c r="B106" s="65"/>
      <c r="C106" s="66"/>
      <c r="D106" s="65"/>
      <c r="E106" s="66"/>
      <c r="F106" s="67"/>
      <c r="G106" s="65"/>
      <c r="H106" s="66"/>
      <c r="I106" s="20"/>
      <c r="J106" s="21"/>
    </row>
    <row r="107" spans="1:10" x14ac:dyDescent="0.25">
      <c r="A107" s="158" t="s">
        <v>362</v>
      </c>
      <c r="B107" s="65">
        <v>30</v>
      </c>
      <c r="C107" s="66">
        <v>6</v>
      </c>
      <c r="D107" s="65">
        <v>55</v>
      </c>
      <c r="E107" s="66">
        <v>28</v>
      </c>
      <c r="F107" s="67"/>
      <c r="G107" s="65">
        <f t="shared" ref="G107:G117" si="8">B107-C107</f>
        <v>24</v>
      </c>
      <c r="H107" s="66">
        <f t="shared" ref="H107:H117" si="9">D107-E107</f>
        <v>27</v>
      </c>
      <c r="I107" s="20">
        <f t="shared" ref="I107:I117" si="10">IF(C107=0, "-", IF(G107/C107&lt;10, G107/C107, "&gt;999%"))</f>
        <v>4</v>
      </c>
      <c r="J107" s="21">
        <f t="shared" ref="J107:J117" si="11">IF(E107=0, "-", IF(H107/E107&lt;10, H107/E107, "&gt;999%"))</f>
        <v>0.9642857142857143</v>
      </c>
    </row>
    <row r="108" spans="1:10" x14ac:dyDescent="0.25">
      <c r="A108" s="158" t="s">
        <v>400</v>
      </c>
      <c r="B108" s="65">
        <v>35</v>
      </c>
      <c r="C108" s="66">
        <v>13</v>
      </c>
      <c r="D108" s="65">
        <v>196</v>
      </c>
      <c r="E108" s="66">
        <v>97</v>
      </c>
      <c r="F108" s="67"/>
      <c r="G108" s="65">
        <f t="shared" si="8"/>
        <v>22</v>
      </c>
      <c r="H108" s="66">
        <f t="shared" si="9"/>
        <v>99</v>
      </c>
      <c r="I108" s="20">
        <f t="shared" si="10"/>
        <v>1.6923076923076923</v>
      </c>
      <c r="J108" s="21">
        <f t="shared" si="11"/>
        <v>1.0206185567010309</v>
      </c>
    </row>
    <row r="109" spans="1:10" x14ac:dyDescent="0.25">
      <c r="A109" s="158" t="s">
        <v>196</v>
      </c>
      <c r="B109" s="65">
        <v>4</v>
      </c>
      <c r="C109" s="66">
        <v>0</v>
      </c>
      <c r="D109" s="65">
        <v>4</v>
      </c>
      <c r="E109" s="66">
        <v>1</v>
      </c>
      <c r="F109" s="67"/>
      <c r="G109" s="65">
        <f t="shared" si="8"/>
        <v>4</v>
      </c>
      <c r="H109" s="66">
        <f t="shared" si="9"/>
        <v>3</v>
      </c>
      <c r="I109" s="20" t="str">
        <f t="shared" si="10"/>
        <v>-</v>
      </c>
      <c r="J109" s="21">
        <f t="shared" si="11"/>
        <v>3</v>
      </c>
    </row>
    <row r="110" spans="1:10" x14ac:dyDescent="0.25">
      <c r="A110" s="158" t="s">
        <v>221</v>
      </c>
      <c r="B110" s="65">
        <v>0</v>
      </c>
      <c r="C110" s="66">
        <v>0</v>
      </c>
      <c r="D110" s="65">
        <v>2</v>
      </c>
      <c r="E110" s="66">
        <v>6</v>
      </c>
      <c r="F110" s="67"/>
      <c r="G110" s="65">
        <f t="shared" si="8"/>
        <v>0</v>
      </c>
      <c r="H110" s="66">
        <f t="shared" si="9"/>
        <v>-4</v>
      </c>
      <c r="I110" s="20" t="str">
        <f t="shared" si="10"/>
        <v>-</v>
      </c>
      <c r="J110" s="21">
        <f t="shared" si="11"/>
        <v>-0.66666666666666663</v>
      </c>
    </row>
    <row r="111" spans="1:10" x14ac:dyDescent="0.25">
      <c r="A111" s="158" t="s">
        <v>287</v>
      </c>
      <c r="B111" s="65">
        <v>21</v>
      </c>
      <c r="C111" s="66">
        <v>6</v>
      </c>
      <c r="D111" s="65">
        <v>37</v>
      </c>
      <c r="E111" s="66">
        <v>24</v>
      </c>
      <c r="F111" s="67"/>
      <c r="G111" s="65">
        <f t="shared" si="8"/>
        <v>15</v>
      </c>
      <c r="H111" s="66">
        <f t="shared" si="9"/>
        <v>13</v>
      </c>
      <c r="I111" s="20">
        <f t="shared" si="10"/>
        <v>2.5</v>
      </c>
      <c r="J111" s="21">
        <f t="shared" si="11"/>
        <v>0.54166666666666663</v>
      </c>
    </row>
    <row r="112" spans="1:10" x14ac:dyDescent="0.25">
      <c r="A112" s="158" t="s">
        <v>316</v>
      </c>
      <c r="B112" s="65">
        <v>20</v>
      </c>
      <c r="C112" s="66">
        <v>16</v>
      </c>
      <c r="D112" s="65">
        <v>48</v>
      </c>
      <c r="E112" s="66">
        <v>25</v>
      </c>
      <c r="F112" s="67"/>
      <c r="G112" s="65">
        <f t="shared" si="8"/>
        <v>4</v>
      </c>
      <c r="H112" s="66">
        <f t="shared" si="9"/>
        <v>23</v>
      </c>
      <c r="I112" s="20">
        <f t="shared" si="10"/>
        <v>0.25</v>
      </c>
      <c r="J112" s="21">
        <f t="shared" si="11"/>
        <v>0.92</v>
      </c>
    </row>
    <row r="113" spans="1:10" x14ac:dyDescent="0.25">
      <c r="A113" s="158" t="s">
        <v>469</v>
      </c>
      <c r="B113" s="65">
        <v>40</v>
      </c>
      <c r="C113" s="66">
        <v>16</v>
      </c>
      <c r="D113" s="65">
        <v>102</v>
      </c>
      <c r="E113" s="66">
        <v>32</v>
      </c>
      <c r="F113" s="67"/>
      <c r="G113" s="65">
        <f t="shared" si="8"/>
        <v>24</v>
      </c>
      <c r="H113" s="66">
        <f t="shared" si="9"/>
        <v>70</v>
      </c>
      <c r="I113" s="20">
        <f t="shared" si="10"/>
        <v>1.5</v>
      </c>
      <c r="J113" s="21">
        <f t="shared" si="11"/>
        <v>2.1875</v>
      </c>
    </row>
    <row r="114" spans="1:10" x14ac:dyDescent="0.25">
      <c r="A114" s="158" t="s">
        <v>478</v>
      </c>
      <c r="B114" s="65">
        <v>206</v>
      </c>
      <c r="C114" s="66">
        <v>167</v>
      </c>
      <c r="D114" s="65">
        <v>927</v>
      </c>
      <c r="E114" s="66">
        <v>567</v>
      </c>
      <c r="F114" s="67"/>
      <c r="G114" s="65">
        <f t="shared" si="8"/>
        <v>39</v>
      </c>
      <c r="H114" s="66">
        <f t="shared" si="9"/>
        <v>360</v>
      </c>
      <c r="I114" s="20">
        <f t="shared" si="10"/>
        <v>0.23353293413173654</v>
      </c>
      <c r="J114" s="21">
        <f t="shared" si="11"/>
        <v>0.63492063492063489</v>
      </c>
    </row>
    <row r="115" spans="1:10" x14ac:dyDescent="0.25">
      <c r="A115" s="158" t="s">
        <v>459</v>
      </c>
      <c r="B115" s="65">
        <v>24</v>
      </c>
      <c r="C115" s="66">
        <v>7</v>
      </c>
      <c r="D115" s="65">
        <v>44</v>
      </c>
      <c r="E115" s="66">
        <v>21</v>
      </c>
      <c r="F115" s="67"/>
      <c r="G115" s="65">
        <f t="shared" si="8"/>
        <v>17</v>
      </c>
      <c r="H115" s="66">
        <f t="shared" si="9"/>
        <v>23</v>
      </c>
      <c r="I115" s="20">
        <f t="shared" si="10"/>
        <v>2.4285714285714284</v>
      </c>
      <c r="J115" s="21">
        <f t="shared" si="11"/>
        <v>1.0952380952380953</v>
      </c>
    </row>
    <row r="116" spans="1:10" x14ac:dyDescent="0.25">
      <c r="A116" s="158" t="s">
        <v>495</v>
      </c>
      <c r="B116" s="65">
        <v>0</v>
      </c>
      <c r="C116" s="66">
        <v>9</v>
      </c>
      <c r="D116" s="65">
        <v>0</v>
      </c>
      <c r="E116" s="66">
        <v>11</v>
      </c>
      <c r="F116" s="67"/>
      <c r="G116" s="65">
        <f t="shared" si="8"/>
        <v>-9</v>
      </c>
      <c r="H116" s="66">
        <f t="shared" si="9"/>
        <v>-11</v>
      </c>
      <c r="I116" s="20">
        <f t="shared" si="10"/>
        <v>-1</v>
      </c>
      <c r="J116" s="21">
        <f t="shared" si="11"/>
        <v>-1</v>
      </c>
    </row>
    <row r="117" spans="1:10" s="160" customFormat="1" x14ac:dyDescent="0.25">
      <c r="A117" s="178" t="s">
        <v>601</v>
      </c>
      <c r="B117" s="71">
        <v>380</v>
      </c>
      <c r="C117" s="72">
        <v>240</v>
      </c>
      <c r="D117" s="71">
        <v>1415</v>
      </c>
      <c r="E117" s="72">
        <v>812</v>
      </c>
      <c r="F117" s="73"/>
      <c r="G117" s="71">
        <f t="shared" si="8"/>
        <v>140</v>
      </c>
      <c r="H117" s="72">
        <f t="shared" si="9"/>
        <v>603</v>
      </c>
      <c r="I117" s="37">
        <f t="shared" si="10"/>
        <v>0.58333333333333337</v>
      </c>
      <c r="J117" s="38">
        <f t="shared" si="11"/>
        <v>0.7426108374384236</v>
      </c>
    </row>
    <row r="118" spans="1:10" x14ac:dyDescent="0.25">
      <c r="A118" s="177"/>
      <c r="B118" s="143"/>
      <c r="C118" s="144"/>
      <c r="D118" s="143"/>
      <c r="E118" s="144"/>
      <c r="F118" s="145"/>
      <c r="G118" s="143"/>
      <c r="H118" s="144"/>
      <c r="I118" s="151"/>
      <c r="J118" s="152"/>
    </row>
    <row r="119" spans="1:10" s="139" customFormat="1" x14ac:dyDescent="0.25">
      <c r="A119" s="159" t="s">
        <v>46</v>
      </c>
      <c r="B119" s="65"/>
      <c r="C119" s="66"/>
      <c r="D119" s="65"/>
      <c r="E119" s="66"/>
      <c r="F119" s="67"/>
      <c r="G119" s="65"/>
      <c r="H119" s="66"/>
      <c r="I119" s="20"/>
      <c r="J119" s="21"/>
    </row>
    <row r="120" spans="1:10" x14ac:dyDescent="0.25">
      <c r="A120" s="158" t="s">
        <v>516</v>
      </c>
      <c r="B120" s="65">
        <v>4</v>
      </c>
      <c r="C120" s="66">
        <v>2</v>
      </c>
      <c r="D120" s="65">
        <v>8</v>
      </c>
      <c r="E120" s="66">
        <v>6</v>
      </c>
      <c r="F120" s="67"/>
      <c r="G120" s="65">
        <f>B120-C120</f>
        <v>2</v>
      </c>
      <c r="H120" s="66">
        <f>D120-E120</f>
        <v>2</v>
      </c>
      <c r="I120" s="20">
        <f>IF(C120=0, "-", IF(G120/C120&lt;10, G120/C120, "&gt;999%"))</f>
        <v>1</v>
      </c>
      <c r="J120" s="21">
        <f>IF(E120=0, "-", IF(H120/E120&lt;10, H120/E120, "&gt;999%"))</f>
        <v>0.33333333333333331</v>
      </c>
    </row>
    <row r="121" spans="1:10" s="160" customFormat="1" x14ac:dyDescent="0.25">
      <c r="A121" s="178" t="s">
        <v>602</v>
      </c>
      <c r="B121" s="71">
        <v>4</v>
      </c>
      <c r="C121" s="72">
        <v>2</v>
      </c>
      <c r="D121" s="71">
        <v>8</v>
      </c>
      <c r="E121" s="72">
        <v>6</v>
      </c>
      <c r="F121" s="73"/>
      <c r="G121" s="71">
        <f>B121-C121</f>
        <v>2</v>
      </c>
      <c r="H121" s="72">
        <f>D121-E121</f>
        <v>2</v>
      </c>
      <c r="I121" s="37">
        <f>IF(C121=0, "-", IF(G121/C121&lt;10, G121/C121, "&gt;999%"))</f>
        <v>1</v>
      </c>
      <c r="J121" s="38">
        <f>IF(E121=0, "-", IF(H121/E121&lt;10, H121/E121, "&gt;999%"))</f>
        <v>0.33333333333333331</v>
      </c>
    </row>
    <row r="122" spans="1:10" x14ac:dyDescent="0.25">
      <c r="A122" s="177"/>
      <c r="B122" s="143"/>
      <c r="C122" s="144"/>
      <c r="D122" s="143"/>
      <c r="E122" s="144"/>
      <c r="F122" s="145"/>
      <c r="G122" s="143"/>
      <c r="H122" s="144"/>
      <c r="I122" s="151"/>
      <c r="J122" s="152"/>
    </row>
    <row r="123" spans="1:10" s="139" customFormat="1" x14ac:dyDescent="0.25">
      <c r="A123" s="159" t="s">
        <v>47</v>
      </c>
      <c r="B123" s="65"/>
      <c r="C123" s="66"/>
      <c r="D123" s="65"/>
      <c r="E123" s="66"/>
      <c r="F123" s="67"/>
      <c r="G123" s="65"/>
      <c r="H123" s="66"/>
      <c r="I123" s="20"/>
      <c r="J123" s="21"/>
    </row>
    <row r="124" spans="1:10" x14ac:dyDescent="0.25">
      <c r="A124" s="158" t="s">
        <v>496</v>
      </c>
      <c r="B124" s="65">
        <v>15</v>
      </c>
      <c r="C124" s="66">
        <v>6</v>
      </c>
      <c r="D124" s="65">
        <v>38</v>
      </c>
      <c r="E124" s="66">
        <v>30</v>
      </c>
      <c r="F124" s="67"/>
      <c r="G124" s="65">
        <f>B124-C124</f>
        <v>9</v>
      </c>
      <c r="H124" s="66">
        <f>D124-E124</f>
        <v>8</v>
      </c>
      <c r="I124" s="20">
        <f>IF(C124=0, "-", IF(G124/C124&lt;10, G124/C124, "&gt;999%"))</f>
        <v>1.5</v>
      </c>
      <c r="J124" s="21">
        <f>IF(E124=0, "-", IF(H124/E124&lt;10, H124/E124, "&gt;999%"))</f>
        <v>0.26666666666666666</v>
      </c>
    </row>
    <row r="125" spans="1:10" x14ac:dyDescent="0.25">
      <c r="A125" s="158" t="s">
        <v>506</v>
      </c>
      <c r="B125" s="65">
        <v>5</v>
      </c>
      <c r="C125" s="66">
        <v>6</v>
      </c>
      <c r="D125" s="65">
        <v>12</v>
      </c>
      <c r="E125" s="66">
        <v>16</v>
      </c>
      <c r="F125" s="67"/>
      <c r="G125" s="65">
        <f>B125-C125</f>
        <v>-1</v>
      </c>
      <c r="H125" s="66">
        <f>D125-E125</f>
        <v>-4</v>
      </c>
      <c r="I125" s="20">
        <f>IF(C125=0, "-", IF(G125/C125&lt;10, G125/C125, "&gt;999%"))</f>
        <v>-0.16666666666666666</v>
      </c>
      <c r="J125" s="21">
        <f>IF(E125=0, "-", IF(H125/E125&lt;10, H125/E125, "&gt;999%"))</f>
        <v>-0.25</v>
      </c>
    </row>
    <row r="126" spans="1:10" x14ac:dyDescent="0.25">
      <c r="A126" s="158" t="s">
        <v>517</v>
      </c>
      <c r="B126" s="65">
        <v>1</v>
      </c>
      <c r="C126" s="66">
        <v>0</v>
      </c>
      <c r="D126" s="65">
        <v>3</v>
      </c>
      <c r="E126" s="66">
        <v>0</v>
      </c>
      <c r="F126" s="67"/>
      <c r="G126" s="65">
        <f>B126-C126</f>
        <v>1</v>
      </c>
      <c r="H126" s="66">
        <f>D126-E126</f>
        <v>3</v>
      </c>
      <c r="I126" s="20" t="str">
        <f>IF(C126=0, "-", IF(G126/C126&lt;10, G126/C126, "&gt;999%"))</f>
        <v>-</v>
      </c>
      <c r="J126" s="21" t="str">
        <f>IF(E126=0, "-", IF(H126/E126&lt;10, H126/E126, "&gt;999%"))</f>
        <v>-</v>
      </c>
    </row>
    <row r="127" spans="1:10" s="160" customFormat="1" x14ac:dyDescent="0.25">
      <c r="A127" s="178" t="s">
        <v>603</v>
      </c>
      <c r="B127" s="71">
        <v>21</v>
      </c>
      <c r="C127" s="72">
        <v>12</v>
      </c>
      <c r="D127" s="71">
        <v>53</v>
      </c>
      <c r="E127" s="72">
        <v>46</v>
      </c>
      <c r="F127" s="73"/>
      <c r="G127" s="71">
        <f>B127-C127</f>
        <v>9</v>
      </c>
      <c r="H127" s="72">
        <f>D127-E127</f>
        <v>7</v>
      </c>
      <c r="I127" s="37">
        <f>IF(C127=0, "-", IF(G127/C127&lt;10, G127/C127, "&gt;999%"))</f>
        <v>0.75</v>
      </c>
      <c r="J127" s="38">
        <f>IF(E127=0, "-", IF(H127/E127&lt;10, H127/E127, "&gt;999%"))</f>
        <v>0.15217391304347827</v>
      </c>
    </row>
    <row r="128" spans="1:10" x14ac:dyDescent="0.25">
      <c r="A128" s="177"/>
      <c r="B128" s="143"/>
      <c r="C128" s="144"/>
      <c r="D128" s="143"/>
      <c r="E128" s="144"/>
      <c r="F128" s="145"/>
      <c r="G128" s="143"/>
      <c r="H128" s="144"/>
      <c r="I128" s="151"/>
      <c r="J128" s="152"/>
    </row>
    <row r="129" spans="1:10" s="139" customFormat="1" x14ac:dyDescent="0.25">
      <c r="A129" s="159" t="s">
        <v>48</v>
      </c>
      <c r="B129" s="65"/>
      <c r="C129" s="66"/>
      <c r="D129" s="65"/>
      <c r="E129" s="66"/>
      <c r="F129" s="67"/>
      <c r="G129" s="65"/>
      <c r="H129" s="66"/>
      <c r="I129" s="20"/>
      <c r="J129" s="21"/>
    </row>
    <row r="130" spans="1:10" x14ac:dyDescent="0.25">
      <c r="A130" s="158" t="s">
        <v>386</v>
      </c>
      <c r="B130" s="65">
        <v>1</v>
      </c>
      <c r="C130" s="66">
        <v>0</v>
      </c>
      <c r="D130" s="65">
        <v>3</v>
      </c>
      <c r="E130" s="66">
        <v>3</v>
      </c>
      <c r="F130" s="67"/>
      <c r="G130" s="65">
        <f>B130-C130</f>
        <v>1</v>
      </c>
      <c r="H130" s="66">
        <f>D130-E130</f>
        <v>0</v>
      </c>
      <c r="I130" s="20" t="str">
        <f>IF(C130=0, "-", IF(G130/C130&lt;10, G130/C130, "&gt;999%"))</f>
        <v>-</v>
      </c>
      <c r="J130" s="21">
        <f>IF(E130=0, "-", IF(H130/E130&lt;10, H130/E130, "&gt;999%"))</f>
        <v>0</v>
      </c>
    </row>
    <row r="131" spans="1:10" x14ac:dyDescent="0.25">
      <c r="A131" s="158" t="s">
        <v>426</v>
      </c>
      <c r="B131" s="65">
        <v>0</v>
      </c>
      <c r="C131" s="66">
        <v>0</v>
      </c>
      <c r="D131" s="65">
        <v>0</v>
      </c>
      <c r="E131" s="66">
        <v>2</v>
      </c>
      <c r="F131" s="67"/>
      <c r="G131" s="65">
        <f>B131-C131</f>
        <v>0</v>
      </c>
      <c r="H131" s="66">
        <f>D131-E131</f>
        <v>-2</v>
      </c>
      <c r="I131" s="20" t="str">
        <f>IF(C131=0, "-", IF(G131/C131&lt;10, G131/C131, "&gt;999%"))</f>
        <v>-</v>
      </c>
      <c r="J131" s="21">
        <f>IF(E131=0, "-", IF(H131/E131&lt;10, H131/E131, "&gt;999%"))</f>
        <v>-1</v>
      </c>
    </row>
    <row r="132" spans="1:10" s="160" customFormat="1" x14ac:dyDescent="0.25">
      <c r="A132" s="178" t="s">
        <v>604</v>
      </c>
      <c r="B132" s="71">
        <v>1</v>
      </c>
      <c r="C132" s="72">
        <v>0</v>
      </c>
      <c r="D132" s="71">
        <v>3</v>
      </c>
      <c r="E132" s="72">
        <v>5</v>
      </c>
      <c r="F132" s="73"/>
      <c r="G132" s="71">
        <f>B132-C132</f>
        <v>1</v>
      </c>
      <c r="H132" s="72">
        <f>D132-E132</f>
        <v>-2</v>
      </c>
      <c r="I132" s="37" t="str">
        <f>IF(C132=0, "-", IF(G132/C132&lt;10, G132/C132, "&gt;999%"))</f>
        <v>-</v>
      </c>
      <c r="J132" s="38">
        <f>IF(E132=0, "-", IF(H132/E132&lt;10, H132/E132, "&gt;999%"))</f>
        <v>-0.4</v>
      </c>
    </row>
    <row r="133" spans="1:10" x14ac:dyDescent="0.25">
      <c r="A133" s="177"/>
      <c r="B133" s="143"/>
      <c r="C133" s="144"/>
      <c r="D133" s="143"/>
      <c r="E133" s="144"/>
      <c r="F133" s="145"/>
      <c r="G133" s="143"/>
      <c r="H133" s="144"/>
      <c r="I133" s="151"/>
      <c r="J133" s="152"/>
    </row>
    <row r="134" spans="1:10" s="139" customFormat="1" x14ac:dyDescent="0.25">
      <c r="A134" s="159" t="s">
        <v>49</v>
      </c>
      <c r="B134" s="65"/>
      <c r="C134" s="66"/>
      <c r="D134" s="65"/>
      <c r="E134" s="66"/>
      <c r="F134" s="67"/>
      <c r="G134" s="65"/>
      <c r="H134" s="66"/>
      <c r="I134" s="20"/>
      <c r="J134" s="21"/>
    </row>
    <row r="135" spans="1:10" x14ac:dyDescent="0.25">
      <c r="A135" s="158" t="s">
        <v>363</v>
      </c>
      <c r="B135" s="65">
        <v>30</v>
      </c>
      <c r="C135" s="66">
        <v>5</v>
      </c>
      <c r="D135" s="65">
        <v>82</v>
      </c>
      <c r="E135" s="66">
        <v>34</v>
      </c>
      <c r="F135" s="67"/>
      <c r="G135" s="65">
        <f t="shared" ref="G135:G141" si="12">B135-C135</f>
        <v>25</v>
      </c>
      <c r="H135" s="66">
        <f t="shared" ref="H135:H141" si="13">D135-E135</f>
        <v>48</v>
      </c>
      <c r="I135" s="20">
        <f t="shared" ref="I135:I141" si="14">IF(C135=0, "-", IF(G135/C135&lt;10, G135/C135, "&gt;999%"))</f>
        <v>5</v>
      </c>
      <c r="J135" s="21">
        <f t="shared" ref="J135:J141" si="15">IF(E135=0, "-", IF(H135/E135&lt;10, H135/E135, "&gt;999%"))</f>
        <v>1.411764705882353</v>
      </c>
    </row>
    <row r="136" spans="1:10" x14ac:dyDescent="0.25">
      <c r="A136" s="158" t="s">
        <v>364</v>
      </c>
      <c r="B136" s="65">
        <v>18</v>
      </c>
      <c r="C136" s="66">
        <v>0</v>
      </c>
      <c r="D136" s="65">
        <v>42</v>
      </c>
      <c r="E136" s="66">
        <v>0</v>
      </c>
      <c r="F136" s="67"/>
      <c r="G136" s="65">
        <f t="shared" si="12"/>
        <v>18</v>
      </c>
      <c r="H136" s="66">
        <f t="shared" si="13"/>
        <v>42</v>
      </c>
      <c r="I136" s="20" t="str">
        <f t="shared" si="14"/>
        <v>-</v>
      </c>
      <c r="J136" s="21" t="str">
        <f t="shared" si="15"/>
        <v>-</v>
      </c>
    </row>
    <row r="137" spans="1:10" x14ac:dyDescent="0.25">
      <c r="A137" s="158" t="s">
        <v>327</v>
      </c>
      <c r="B137" s="65">
        <v>40</v>
      </c>
      <c r="C137" s="66">
        <v>17</v>
      </c>
      <c r="D137" s="65">
        <v>120</v>
      </c>
      <c r="E137" s="66">
        <v>64</v>
      </c>
      <c r="F137" s="67"/>
      <c r="G137" s="65">
        <f t="shared" si="12"/>
        <v>23</v>
      </c>
      <c r="H137" s="66">
        <f t="shared" si="13"/>
        <v>56</v>
      </c>
      <c r="I137" s="20">
        <f t="shared" si="14"/>
        <v>1.3529411764705883</v>
      </c>
      <c r="J137" s="21">
        <f t="shared" si="15"/>
        <v>0.875</v>
      </c>
    </row>
    <row r="138" spans="1:10" x14ac:dyDescent="0.25">
      <c r="A138" s="158" t="s">
        <v>470</v>
      </c>
      <c r="B138" s="65">
        <v>0</v>
      </c>
      <c r="C138" s="66">
        <v>0</v>
      </c>
      <c r="D138" s="65">
        <v>0</v>
      </c>
      <c r="E138" s="66">
        <v>1</v>
      </c>
      <c r="F138" s="67"/>
      <c r="G138" s="65">
        <f t="shared" si="12"/>
        <v>0</v>
      </c>
      <c r="H138" s="66">
        <f t="shared" si="13"/>
        <v>-1</v>
      </c>
      <c r="I138" s="20" t="str">
        <f t="shared" si="14"/>
        <v>-</v>
      </c>
      <c r="J138" s="21">
        <f t="shared" si="15"/>
        <v>-1</v>
      </c>
    </row>
    <row r="139" spans="1:10" x14ac:dyDescent="0.25">
      <c r="A139" s="158" t="s">
        <v>471</v>
      </c>
      <c r="B139" s="65">
        <v>1</v>
      </c>
      <c r="C139" s="66">
        <v>0</v>
      </c>
      <c r="D139" s="65">
        <v>3</v>
      </c>
      <c r="E139" s="66">
        <v>3</v>
      </c>
      <c r="F139" s="67"/>
      <c r="G139" s="65">
        <f t="shared" si="12"/>
        <v>1</v>
      </c>
      <c r="H139" s="66">
        <f t="shared" si="13"/>
        <v>0</v>
      </c>
      <c r="I139" s="20" t="str">
        <f t="shared" si="14"/>
        <v>-</v>
      </c>
      <c r="J139" s="21">
        <f t="shared" si="15"/>
        <v>0</v>
      </c>
    </row>
    <row r="140" spans="1:10" x14ac:dyDescent="0.25">
      <c r="A140" s="158" t="s">
        <v>479</v>
      </c>
      <c r="B140" s="65">
        <v>42</v>
      </c>
      <c r="C140" s="66">
        <v>4</v>
      </c>
      <c r="D140" s="65">
        <v>107</v>
      </c>
      <c r="E140" s="66">
        <v>25</v>
      </c>
      <c r="F140" s="67"/>
      <c r="G140" s="65">
        <f t="shared" si="12"/>
        <v>38</v>
      </c>
      <c r="H140" s="66">
        <f t="shared" si="13"/>
        <v>82</v>
      </c>
      <c r="I140" s="20">
        <f t="shared" si="14"/>
        <v>9.5</v>
      </c>
      <c r="J140" s="21">
        <f t="shared" si="15"/>
        <v>3.28</v>
      </c>
    </row>
    <row r="141" spans="1:10" s="160" customFormat="1" x14ac:dyDescent="0.25">
      <c r="A141" s="178" t="s">
        <v>605</v>
      </c>
      <c r="B141" s="71">
        <v>131</v>
      </c>
      <c r="C141" s="72">
        <v>26</v>
      </c>
      <c r="D141" s="71">
        <v>354</v>
      </c>
      <c r="E141" s="72">
        <v>127</v>
      </c>
      <c r="F141" s="73"/>
      <c r="G141" s="71">
        <f t="shared" si="12"/>
        <v>105</v>
      </c>
      <c r="H141" s="72">
        <f t="shared" si="13"/>
        <v>227</v>
      </c>
      <c r="I141" s="37">
        <f t="shared" si="14"/>
        <v>4.0384615384615383</v>
      </c>
      <c r="J141" s="38">
        <f t="shared" si="15"/>
        <v>1.7874015748031495</v>
      </c>
    </row>
    <row r="142" spans="1:10" x14ac:dyDescent="0.25">
      <c r="A142" s="177"/>
      <c r="B142" s="143"/>
      <c r="C142" s="144"/>
      <c r="D142" s="143"/>
      <c r="E142" s="144"/>
      <c r="F142" s="145"/>
      <c r="G142" s="143"/>
      <c r="H142" s="144"/>
      <c r="I142" s="151"/>
      <c r="J142" s="152"/>
    </row>
    <row r="143" spans="1:10" s="139" customFormat="1" x14ac:dyDescent="0.25">
      <c r="A143" s="159" t="s">
        <v>50</v>
      </c>
      <c r="B143" s="65"/>
      <c r="C143" s="66"/>
      <c r="D143" s="65"/>
      <c r="E143" s="66"/>
      <c r="F143" s="67"/>
      <c r="G143" s="65"/>
      <c r="H143" s="66"/>
      <c r="I143" s="20"/>
      <c r="J143" s="21"/>
    </row>
    <row r="144" spans="1:10" x14ac:dyDescent="0.25">
      <c r="A144" s="158" t="s">
        <v>518</v>
      </c>
      <c r="B144" s="65">
        <v>3</v>
      </c>
      <c r="C144" s="66">
        <v>5</v>
      </c>
      <c r="D144" s="65">
        <v>11</v>
      </c>
      <c r="E144" s="66">
        <v>15</v>
      </c>
      <c r="F144" s="67"/>
      <c r="G144" s="65">
        <f>B144-C144</f>
        <v>-2</v>
      </c>
      <c r="H144" s="66">
        <f>D144-E144</f>
        <v>-4</v>
      </c>
      <c r="I144" s="20">
        <f>IF(C144=0, "-", IF(G144/C144&lt;10, G144/C144, "&gt;999%"))</f>
        <v>-0.4</v>
      </c>
      <c r="J144" s="21">
        <f>IF(E144=0, "-", IF(H144/E144&lt;10, H144/E144, "&gt;999%"))</f>
        <v>-0.26666666666666666</v>
      </c>
    </row>
    <row r="145" spans="1:10" x14ac:dyDescent="0.25">
      <c r="A145" s="158" t="s">
        <v>497</v>
      </c>
      <c r="B145" s="65">
        <v>10</v>
      </c>
      <c r="C145" s="66">
        <v>14</v>
      </c>
      <c r="D145" s="65">
        <v>26</v>
      </c>
      <c r="E145" s="66">
        <v>36</v>
      </c>
      <c r="F145" s="67"/>
      <c r="G145" s="65">
        <f>B145-C145</f>
        <v>-4</v>
      </c>
      <c r="H145" s="66">
        <f>D145-E145</f>
        <v>-10</v>
      </c>
      <c r="I145" s="20">
        <f>IF(C145=0, "-", IF(G145/C145&lt;10, G145/C145, "&gt;999%"))</f>
        <v>-0.2857142857142857</v>
      </c>
      <c r="J145" s="21">
        <f>IF(E145=0, "-", IF(H145/E145&lt;10, H145/E145, "&gt;999%"))</f>
        <v>-0.27777777777777779</v>
      </c>
    </row>
    <row r="146" spans="1:10" x14ac:dyDescent="0.25">
      <c r="A146" s="158" t="s">
        <v>507</v>
      </c>
      <c r="B146" s="65">
        <v>13</v>
      </c>
      <c r="C146" s="66">
        <v>20</v>
      </c>
      <c r="D146" s="65">
        <v>38</v>
      </c>
      <c r="E146" s="66">
        <v>49</v>
      </c>
      <c r="F146" s="67"/>
      <c r="G146" s="65">
        <f>B146-C146</f>
        <v>-7</v>
      </c>
      <c r="H146" s="66">
        <f>D146-E146</f>
        <v>-11</v>
      </c>
      <c r="I146" s="20">
        <f>IF(C146=0, "-", IF(G146/C146&lt;10, G146/C146, "&gt;999%"))</f>
        <v>-0.35</v>
      </c>
      <c r="J146" s="21">
        <f>IF(E146=0, "-", IF(H146/E146&lt;10, H146/E146, "&gt;999%"))</f>
        <v>-0.22448979591836735</v>
      </c>
    </row>
    <row r="147" spans="1:10" s="160" customFormat="1" x14ac:dyDescent="0.25">
      <c r="A147" s="178" t="s">
        <v>606</v>
      </c>
      <c r="B147" s="71">
        <v>26</v>
      </c>
      <c r="C147" s="72">
        <v>39</v>
      </c>
      <c r="D147" s="71">
        <v>75</v>
      </c>
      <c r="E147" s="72">
        <v>100</v>
      </c>
      <c r="F147" s="73"/>
      <c r="G147" s="71">
        <f>B147-C147</f>
        <v>-13</v>
      </c>
      <c r="H147" s="72">
        <f>D147-E147</f>
        <v>-25</v>
      </c>
      <c r="I147" s="37">
        <f>IF(C147=0, "-", IF(G147/C147&lt;10, G147/C147, "&gt;999%"))</f>
        <v>-0.33333333333333331</v>
      </c>
      <c r="J147" s="38">
        <f>IF(E147=0, "-", IF(H147/E147&lt;10, H147/E147, "&gt;999%"))</f>
        <v>-0.25</v>
      </c>
    </row>
    <row r="148" spans="1:10" x14ac:dyDescent="0.25">
      <c r="A148" s="177"/>
      <c r="B148" s="143"/>
      <c r="C148" s="144"/>
      <c r="D148" s="143"/>
      <c r="E148" s="144"/>
      <c r="F148" s="145"/>
      <c r="G148" s="143"/>
      <c r="H148" s="144"/>
      <c r="I148" s="151"/>
      <c r="J148" s="152"/>
    </row>
    <row r="149" spans="1:10" s="139" customFormat="1" x14ac:dyDescent="0.25">
      <c r="A149" s="159" t="s">
        <v>51</v>
      </c>
      <c r="B149" s="65"/>
      <c r="C149" s="66"/>
      <c r="D149" s="65"/>
      <c r="E149" s="66"/>
      <c r="F149" s="67"/>
      <c r="G149" s="65"/>
      <c r="H149" s="66"/>
      <c r="I149" s="20"/>
      <c r="J149" s="21"/>
    </row>
    <row r="150" spans="1:10" x14ac:dyDescent="0.25">
      <c r="A150" s="158" t="s">
        <v>231</v>
      </c>
      <c r="B150" s="65">
        <v>0</v>
      </c>
      <c r="C150" s="66">
        <v>1</v>
      </c>
      <c r="D150" s="65">
        <v>0</v>
      </c>
      <c r="E150" s="66">
        <v>3</v>
      </c>
      <c r="F150" s="67"/>
      <c r="G150" s="65">
        <f t="shared" ref="G150:G155" si="16">B150-C150</f>
        <v>-1</v>
      </c>
      <c r="H150" s="66">
        <f t="shared" ref="H150:H155" si="17">D150-E150</f>
        <v>-3</v>
      </c>
      <c r="I150" s="20">
        <f t="shared" ref="I150:I155" si="18">IF(C150=0, "-", IF(G150/C150&lt;10, G150/C150, "&gt;999%"))</f>
        <v>-1</v>
      </c>
      <c r="J150" s="21">
        <f t="shared" ref="J150:J155" si="19">IF(E150=0, "-", IF(H150/E150&lt;10, H150/E150, "&gt;999%"))</f>
        <v>-1</v>
      </c>
    </row>
    <row r="151" spans="1:10" x14ac:dyDescent="0.25">
      <c r="A151" s="158" t="s">
        <v>222</v>
      </c>
      <c r="B151" s="65">
        <v>8</v>
      </c>
      <c r="C151" s="66">
        <v>3</v>
      </c>
      <c r="D151" s="65">
        <v>16</v>
      </c>
      <c r="E151" s="66">
        <v>14</v>
      </c>
      <c r="F151" s="67"/>
      <c r="G151" s="65">
        <f t="shared" si="16"/>
        <v>5</v>
      </c>
      <c r="H151" s="66">
        <f t="shared" si="17"/>
        <v>2</v>
      </c>
      <c r="I151" s="20">
        <f t="shared" si="18"/>
        <v>1.6666666666666667</v>
      </c>
      <c r="J151" s="21">
        <f t="shared" si="19"/>
        <v>0.14285714285714285</v>
      </c>
    </row>
    <row r="152" spans="1:10" x14ac:dyDescent="0.25">
      <c r="A152" s="158" t="s">
        <v>365</v>
      </c>
      <c r="B152" s="65">
        <v>66</v>
      </c>
      <c r="C152" s="66">
        <v>32</v>
      </c>
      <c r="D152" s="65">
        <v>155</v>
      </c>
      <c r="E152" s="66">
        <v>91</v>
      </c>
      <c r="F152" s="67"/>
      <c r="G152" s="65">
        <f t="shared" si="16"/>
        <v>34</v>
      </c>
      <c r="H152" s="66">
        <f t="shared" si="17"/>
        <v>64</v>
      </c>
      <c r="I152" s="20">
        <f t="shared" si="18"/>
        <v>1.0625</v>
      </c>
      <c r="J152" s="21">
        <f t="shared" si="19"/>
        <v>0.70329670329670335</v>
      </c>
    </row>
    <row r="153" spans="1:10" x14ac:dyDescent="0.25">
      <c r="A153" s="158" t="s">
        <v>328</v>
      </c>
      <c r="B153" s="65">
        <v>15</v>
      </c>
      <c r="C153" s="66">
        <v>15</v>
      </c>
      <c r="D153" s="65">
        <v>34</v>
      </c>
      <c r="E153" s="66">
        <v>73</v>
      </c>
      <c r="F153" s="67"/>
      <c r="G153" s="65">
        <f t="shared" si="16"/>
        <v>0</v>
      </c>
      <c r="H153" s="66">
        <f t="shared" si="17"/>
        <v>-39</v>
      </c>
      <c r="I153" s="20">
        <f t="shared" si="18"/>
        <v>0</v>
      </c>
      <c r="J153" s="21">
        <f t="shared" si="19"/>
        <v>-0.53424657534246578</v>
      </c>
    </row>
    <row r="154" spans="1:10" x14ac:dyDescent="0.25">
      <c r="A154" s="158" t="s">
        <v>273</v>
      </c>
      <c r="B154" s="65">
        <v>0</v>
      </c>
      <c r="C154" s="66">
        <v>1</v>
      </c>
      <c r="D154" s="65">
        <v>0</v>
      </c>
      <c r="E154" s="66">
        <v>11</v>
      </c>
      <c r="F154" s="67"/>
      <c r="G154" s="65">
        <f t="shared" si="16"/>
        <v>-1</v>
      </c>
      <c r="H154" s="66">
        <f t="shared" si="17"/>
        <v>-11</v>
      </c>
      <c r="I154" s="20">
        <f t="shared" si="18"/>
        <v>-1</v>
      </c>
      <c r="J154" s="21">
        <f t="shared" si="19"/>
        <v>-1</v>
      </c>
    </row>
    <row r="155" spans="1:10" s="160" customFormat="1" x14ac:dyDescent="0.25">
      <c r="A155" s="178" t="s">
        <v>607</v>
      </c>
      <c r="B155" s="71">
        <v>89</v>
      </c>
      <c r="C155" s="72">
        <v>52</v>
      </c>
      <c r="D155" s="71">
        <v>205</v>
      </c>
      <c r="E155" s="72">
        <v>192</v>
      </c>
      <c r="F155" s="73"/>
      <c r="G155" s="71">
        <f t="shared" si="16"/>
        <v>37</v>
      </c>
      <c r="H155" s="72">
        <f t="shared" si="17"/>
        <v>13</v>
      </c>
      <c r="I155" s="37">
        <f t="shared" si="18"/>
        <v>0.71153846153846156</v>
      </c>
      <c r="J155" s="38">
        <f t="shared" si="19"/>
        <v>6.7708333333333329E-2</v>
      </c>
    </row>
    <row r="156" spans="1:10" x14ac:dyDescent="0.25">
      <c r="A156" s="177"/>
      <c r="B156" s="143"/>
      <c r="C156" s="144"/>
      <c r="D156" s="143"/>
      <c r="E156" s="144"/>
      <c r="F156" s="145"/>
      <c r="G156" s="143"/>
      <c r="H156" s="144"/>
      <c r="I156" s="151"/>
      <c r="J156" s="152"/>
    </row>
    <row r="157" spans="1:10" s="139" customFormat="1" x14ac:dyDescent="0.25">
      <c r="A157" s="159" t="s">
        <v>52</v>
      </c>
      <c r="B157" s="65"/>
      <c r="C157" s="66"/>
      <c r="D157" s="65"/>
      <c r="E157" s="66"/>
      <c r="F157" s="67"/>
      <c r="G157" s="65"/>
      <c r="H157" s="66"/>
      <c r="I157" s="20"/>
      <c r="J157" s="21"/>
    </row>
    <row r="158" spans="1:10" x14ac:dyDescent="0.25">
      <c r="A158" s="158" t="s">
        <v>197</v>
      </c>
      <c r="B158" s="65">
        <v>3</v>
      </c>
      <c r="C158" s="66">
        <v>1</v>
      </c>
      <c r="D158" s="65">
        <v>18</v>
      </c>
      <c r="E158" s="66">
        <v>33</v>
      </c>
      <c r="F158" s="67"/>
      <c r="G158" s="65">
        <f t="shared" ref="G158:G171" si="20">B158-C158</f>
        <v>2</v>
      </c>
      <c r="H158" s="66">
        <f t="shared" ref="H158:H171" si="21">D158-E158</f>
        <v>-15</v>
      </c>
      <c r="I158" s="20">
        <f t="shared" ref="I158:I171" si="22">IF(C158=0, "-", IF(G158/C158&lt;10, G158/C158, "&gt;999%"))</f>
        <v>2</v>
      </c>
      <c r="J158" s="21">
        <f t="shared" ref="J158:J171" si="23">IF(E158=0, "-", IF(H158/E158&lt;10, H158/E158, "&gt;999%"))</f>
        <v>-0.45454545454545453</v>
      </c>
    </row>
    <row r="159" spans="1:10" x14ac:dyDescent="0.25">
      <c r="A159" s="158" t="s">
        <v>209</v>
      </c>
      <c r="B159" s="65">
        <v>67</v>
      </c>
      <c r="C159" s="66">
        <v>109</v>
      </c>
      <c r="D159" s="65">
        <v>293</v>
      </c>
      <c r="E159" s="66">
        <v>309</v>
      </c>
      <c r="F159" s="67"/>
      <c r="G159" s="65">
        <f t="shared" si="20"/>
        <v>-42</v>
      </c>
      <c r="H159" s="66">
        <f t="shared" si="21"/>
        <v>-16</v>
      </c>
      <c r="I159" s="20">
        <f t="shared" si="22"/>
        <v>-0.38532110091743121</v>
      </c>
      <c r="J159" s="21">
        <f t="shared" si="23"/>
        <v>-5.1779935275080909E-2</v>
      </c>
    </row>
    <row r="160" spans="1:10" x14ac:dyDescent="0.25">
      <c r="A160" s="158" t="s">
        <v>210</v>
      </c>
      <c r="B160" s="65">
        <v>0</v>
      </c>
      <c r="C160" s="66">
        <v>7</v>
      </c>
      <c r="D160" s="65">
        <v>0</v>
      </c>
      <c r="E160" s="66">
        <v>18</v>
      </c>
      <c r="F160" s="67"/>
      <c r="G160" s="65">
        <f t="shared" si="20"/>
        <v>-7</v>
      </c>
      <c r="H160" s="66">
        <f t="shared" si="21"/>
        <v>-18</v>
      </c>
      <c r="I160" s="20">
        <f t="shared" si="22"/>
        <v>-1</v>
      </c>
      <c r="J160" s="21">
        <f t="shared" si="23"/>
        <v>-1</v>
      </c>
    </row>
    <row r="161" spans="1:10" x14ac:dyDescent="0.25">
      <c r="A161" s="158" t="s">
        <v>387</v>
      </c>
      <c r="B161" s="65">
        <v>4</v>
      </c>
      <c r="C161" s="66">
        <v>1</v>
      </c>
      <c r="D161" s="65">
        <v>18</v>
      </c>
      <c r="E161" s="66">
        <v>3</v>
      </c>
      <c r="F161" s="67"/>
      <c r="G161" s="65">
        <f t="shared" si="20"/>
        <v>3</v>
      </c>
      <c r="H161" s="66">
        <f t="shared" si="21"/>
        <v>15</v>
      </c>
      <c r="I161" s="20">
        <f t="shared" si="22"/>
        <v>3</v>
      </c>
      <c r="J161" s="21">
        <f t="shared" si="23"/>
        <v>5</v>
      </c>
    </row>
    <row r="162" spans="1:10" x14ac:dyDescent="0.25">
      <c r="A162" s="158" t="s">
        <v>243</v>
      </c>
      <c r="B162" s="65">
        <v>1</v>
      </c>
      <c r="C162" s="66">
        <v>0</v>
      </c>
      <c r="D162" s="65">
        <v>1</v>
      </c>
      <c r="E162" s="66">
        <v>0</v>
      </c>
      <c r="F162" s="67"/>
      <c r="G162" s="65">
        <f t="shared" si="20"/>
        <v>1</v>
      </c>
      <c r="H162" s="66">
        <f t="shared" si="21"/>
        <v>1</v>
      </c>
      <c r="I162" s="20" t="str">
        <f t="shared" si="22"/>
        <v>-</v>
      </c>
      <c r="J162" s="21" t="str">
        <f t="shared" si="23"/>
        <v>-</v>
      </c>
    </row>
    <row r="163" spans="1:10" x14ac:dyDescent="0.25">
      <c r="A163" s="158" t="s">
        <v>329</v>
      </c>
      <c r="B163" s="65">
        <v>45</v>
      </c>
      <c r="C163" s="66">
        <v>85</v>
      </c>
      <c r="D163" s="65">
        <v>110</v>
      </c>
      <c r="E163" s="66">
        <v>157</v>
      </c>
      <c r="F163" s="67"/>
      <c r="G163" s="65">
        <f t="shared" si="20"/>
        <v>-40</v>
      </c>
      <c r="H163" s="66">
        <f t="shared" si="21"/>
        <v>-47</v>
      </c>
      <c r="I163" s="20">
        <f t="shared" si="22"/>
        <v>-0.47058823529411764</v>
      </c>
      <c r="J163" s="21">
        <f t="shared" si="23"/>
        <v>-0.29936305732484075</v>
      </c>
    </row>
    <row r="164" spans="1:10" x14ac:dyDescent="0.25">
      <c r="A164" s="158" t="s">
        <v>401</v>
      </c>
      <c r="B164" s="65">
        <v>16</v>
      </c>
      <c r="C164" s="66">
        <v>20</v>
      </c>
      <c r="D164" s="65">
        <v>42</v>
      </c>
      <c r="E164" s="66">
        <v>52</v>
      </c>
      <c r="F164" s="67"/>
      <c r="G164" s="65">
        <f t="shared" si="20"/>
        <v>-4</v>
      </c>
      <c r="H164" s="66">
        <f t="shared" si="21"/>
        <v>-10</v>
      </c>
      <c r="I164" s="20">
        <f t="shared" si="22"/>
        <v>-0.2</v>
      </c>
      <c r="J164" s="21">
        <f t="shared" si="23"/>
        <v>-0.19230769230769232</v>
      </c>
    </row>
    <row r="165" spans="1:10" x14ac:dyDescent="0.25">
      <c r="A165" s="158" t="s">
        <v>402</v>
      </c>
      <c r="B165" s="65">
        <v>16</v>
      </c>
      <c r="C165" s="66">
        <v>23</v>
      </c>
      <c r="D165" s="65">
        <v>98</v>
      </c>
      <c r="E165" s="66">
        <v>50</v>
      </c>
      <c r="F165" s="67"/>
      <c r="G165" s="65">
        <f t="shared" si="20"/>
        <v>-7</v>
      </c>
      <c r="H165" s="66">
        <f t="shared" si="21"/>
        <v>48</v>
      </c>
      <c r="I165" s="20">
        <f t="shared" si="22"/>
        <v>-0.30434782608695654</v>
      </c>
      <c r="J165" s="21">
        <f t="shared" si="23"/>
        <v>0.96</v>
      </c>
    </row>
    <row r="166" spans="1:10" x14ac:dyDescent="0.25">
      <c r="A166" s="158" t="s">
        <v>232</v>
      </c>
      <c r="B166" s="65">
        <v>3</v>
      </c>
      <c r="C166" s="66">
        <v>2</v>
      </c>
      <c r="D166" s="65">
        <v>5</v>
      </c>
      <c r="E166" s="66">
        <v>8</v>
      </c>
      <c r="F166" s="67"/>
      <c r="G166" s="65">
        <f t="shared" si="20"/>
        <v>1</v>
      </c>
      <c r="H166" s="66">
        <f t="shared" si="21"/>
        <v>-3</v>
      </c>
      <c r="I166" s="20">
        <f t="shared" si="22"/>
        <v>0.5</v>
      </c>
      <c r="J166" s="21">
        <f t="shared" si="23"/>
        <v>-0.375</v>
      </c>
    </row>
    <row r="167" spans="1:10" x14ac:dyDescent="0.25">
      <c r="A167" s="158" t="s">
        <v>274</v>
      </c>
      <c r="B167" s="65">
        <v>1</v>
      </c>
      <c r="C167" s="66">
        <v>11</v>
      </c>
      <c r="D167" s="65">
        <v>11</v>
      </c>
      <c r="E167" s="66">
        <v>31</v>
      </c>
      <c r="F167" s="67"/>
      <c r="G167" s="65">
        <f t="shared" si="20"/>
        <v>-10</v>
      </c>
      <c r="H167" s="66">
        <f t="shared" si="21"/>
        <v>-20</v>
      </c>
      <c r="I167" s="20">
        <f t="shared" si="22"/>
        <v>-0.90909090909090906</v>
      </c>
      <c r="J167" s="21">
        <f t="shared" si="23"/>
        <v>-0.64516129032258063</v>
      </c>
    </row>
    <row r="168" spans="1:10" x14ac:dyDescent="0.25">
      <c r="A168" s="158" t="s">
        <v>460</v>
      </c>
      <c r="B168" s="65">
        <v>5</v>
      </c>
      <c r="C168" s="66">
        <v>9</v>
      </c>
      <c r="D168" s="65">
        <v>50</v>
      </c>
      <c r="E168" s="66">
        <v>26</v>
      </c>
      <c r="F168" s="67"/>
      <c r="G168" s="65">
        <f t="shared" si="20"/>
        <v>-4</v>
      </c>
      <c r="H168" s="66">
        <f t="shared" si="21"/>
        <v>24</v>
      </c>
      <c r="I168" s="20">
        <f t="shared" si="22"/>
        <v>-0.44444444444444442</v>
      </c>
      <c r="J168" s="21">
        <f t="shared" si="23"/>
        <v>0.92307692307692313</v>
      </c>
    </row>
    <row r="169" spans="1:10" x14ac:dyDescent="0.25">
      <c r="A169" s="158" t="s">
        <v>366</v>
      </c>
      <c r="B169" s="65">
        <v>81</v>
      </c>
      <c r="C169" s="66">
        <v>16</v>
      </c>
      <c r="D169" s="65">
        <v>247</v>
      </c>
      <c r="E169" s="66">
        <v>98</v>
      </c>
      <c r="F169" s="67"/>
      <c r="G169" s="65">
        <f t="shared" si="20"/>
        <v>65</v>
      </c>
      <c r="H169" s="66">
        <f t="shared" si="21"/>
        <v>149</v>
      </c>
      <c r="I169" s="20">
        <f t="shared" si="22"/>
        <v>4.0625</v>
      </c>
      <c r="J169" s="21">
        <f t="shared" si="23"/>
        <v>1.5204081632653061</v>
      </c>
    </row>
    <row r="170" spans="1:10" x14ac:dyDescent="0.25">
      <c r="A170" s="158" t="s">
        <v>317</v>
      </c>
      <c r="B170" s="65">
        <v>18</v>
      </c>
      <c r="C170" s="66">
        <v>44</v>
      </c>
      <c r="D170" s="65">
        <v>83</v>
      </c>
      <c r="E170" s="66">
        <v>114</v>
      </c>
      <c r="F170" s="67"/>
      <c r="G170" s="65">
        <f t="shared" si="20"/>
        <v>-26</v>
      </c>
      <c r="H170" s="66">
        <f t="shared" si="21"/>
        <v>-31</v>
      </c>
      <c r="I170" s="20">
        <f t="shared" si="22"/>
        <v>-0.59090909090909094</v>
      </c>
      <c r="J170" s="21">
        <f t="shared" si="23"/>
        <v>-0.27192982456140352</v>
      </c>
    </row>
    <row r="171" spans="1:10" s="160" customFormat="1" x14ac:dyDescent="0.25">
      <c r="A171" s="178" t="s">
        <v>608</v>
      </c>
      <c r="B171" s="71">
        <v>260</v>
      </c>
      <c r="C171" s="72">
        <v>328</v>
      </c>
      <c r="D171" s="71">
        <v>976</v>
      </c>
      <c r="E171" s="72">
        <v>899</v>
      </c>
      <c r="F171" s="73"/>
      <c r="G171" s="71">
        <f t="shared" si="20"/>
        <v>-68</v>
      </c>
      <c r="H171" s="72">
        <f t="shared" si="21"/>
        <v>77</v>
      </c>
      <c r="I171" s="37">
        <f t="shared" si="22"/>
        <v>-0.2073170731707317</v>
      </c>
      <c r="J171" s="38">
        <f t="shared" si="23"/>
        <v>8.5650723025583977E-2</v>
      </c>
    </row>
    <row r="172" spans="1:10" x14ac:dyDescent="0.25">
      <c r="A172" s="177"/>
      <c r="B172" s="143"/>
      <c r="C172" s="144"/>
      <c r="D172" s="143"/>
      <c r="E172" s="144"/>
      <c r="F172" s="145"/>
      <c r="G172" s="143"/>
      <c r="H172" s="144"/>
      <c r="I172" s="151"/>
      <c r="J172" s="152"/>
    </row>
    <row r="173" spans="1:10" s="139" customFormat="1" x14ac:dyDescent="0.25">
      <c r="A173" s="159" t="s">
        <v>53</v>
      </c>
      <c r="B173" s="65"/>
      <c r="C173" s="66"/>
      <c r="D173" s="65"/>
      <c r="E173" s="66"/>
      <c r="F173" s="67"/>
      <c r="G173" s="65"/>
      <c r="H173" s="66"/>
      <c r="I173" s="20"/>
      <c r="J173" s="21"/>
    </row>
    <row r="174" spans="1:10" x14ac:dyDescent="0.25">
      <c r="A174" s="158" t="s">
        <v>508</v>
      </c>
      <c r="B174" s="65">
        <v>0</v>
      </c>
      <c r="C174" s="66">
        <v>0</v>
      </c>
      <c r="D174" s="65">
        <v>1</v>
      </c>
      <c r="E174" s="66">
        <v>2</v>
      </c>
      <c r="F174" s="67"/>
      <c r="G174" s="65">
        <f t="shared" ref="G174:G180" si="24">B174-C174</f>
        <v>0</v>
      </c>
      <c r="H174" s="66">
        <f t="shared" ref="H174:H180" si="25">D174-E174</f>
        <v>-1</v>
      </c>
      <c r="I174" s="20" t="str">
        <f t="shared" ref="I174:I180" si="26">IF(C174=0, "-", IF(G174/C174&lt;10, G174/C174, "&gt;999%"))</f>
        <v>-</v>
      </c>
      <c r="J174" s="21">
        <f t="shared" ref="J174:J180" si="27">IF(E174=0, "-", IF(H174/E174&lt;10, H174/E174, "&gt;999%"))</f>
        <v>-0.5</v>
      </c>
    </row>
    <row r="175" spans="1:10" x14ac:dyDescent="0.25">
      <c r="A175" s="158" t="s">
        <v>498</v>
      </c>
      <c r="B175" s="65">
        <v>1</v>
      </c>
      <c r="C175" s="66">
        <v>2</v>
      </c>
      <c r="D175" s="65">
        <v>1</v>
      </c>
      <c r="E175" s="66">
        <v>8</v>
      </c>
      <c r="F175" s="67"/>
      <c r="G175" s="65">
        <f t="shared" si="24"/>
        <v>-1</v>
      </c>
      <c r="H175" s="66">
        <f t="shared" si="25"/>
        <v>-7</v>
      </c>
      <c r="I175" s="20">
        <f t="shared" si="26"/>
        <v>-0.5</v>
      </c>
      <c r="J175" s="21">
        <f t="shared" si="27"/>
        <v>-0.875</v>
      </c>
    </row>
    <row r="176" spans="1:10" x14ac:dyDescent="0.25">
      <c r="A176" s="158" t="s">
        <v>509</v>
      </c>
      <c r="B176" s="65">
        <v>0</v>
      </c>
      <c r="C176" s="66">
        <v>0</v>
      </c>
      <c r="D176" s="65">
        <v>3</v>
      </c>
      <c r="E176" s="66">
        <v>0</v>
      </c>
      <c r="F176" s="67"/>
      <c r="G176" s="65">
        <f t="shared" si="24"/>
        <v>0</v>
      </c>
      <c r="H176" s="66">
        <f t="shared" si="25"/>
        <v>3</v>
      </c>
      <c r="I176" s="20" t="str">
        <f t="shared" si="26"/>
        <v>-</v>
      </c>
      <c r="J176" s="21" t="str">
        <f t="shared" si="27"/>
        <v>-</v>
      </c>
    </row>
    <row r="177" spans="1:10" x14ac:dyDescent="0.25">
      <c r="A177" s="158" t="s">
        <v>499</v>
      </c>
      <c r="B177" s="65">
        <v>0</v>
      </c>
      <c r="C177" s="66">
        <v>0</v>
      </c>
      <c r="D177" s="65">
        <v>1</v>
      </c>
      <c r="E177" s="66">
        <v>0</v>
      </c>
      <c r="F177" s="67"/>
      <c r="G177" s="65">
        <f t="shared" si="24"/>
        <v>0</v>
      </c>
      <c r="H177" s="66">
        <f t="shared" si="25"/>
        <v>1</v>
      </c>
      <c r="I177" s="20" t="str">
        <f t="shared" si="26"/>
        <v>-</v>
      </c>
      <c r="J177" s="21" t="str">
        <f t="shared" si="27"/>
        <v>-</v>
      </c>
    </row>
    <row r="178" spans="1:10" x14ac:dyDescent="0.25">
      <c r="A178" s="158" t="s">
        <v>510</v>
      </c>
      <c r="B178" s="65">
        <v>0</v>
      </c>
      <c r="C178" s="66">
        <v>0</v>
      </c>
      <c r="D178" s="65">
        <v>1</v>
      </c>
      <c r="E178" s="66">
        <v>0</v>
      </c>
      <c r="F178" s="67"/>
      <c r="G178" s="65">
        <f t="shared" si="24"/>
        <v>0</v>
      </c>
      <c r="H178" s="66">
        <f t="shared" si="25"/>
        <v>1</v>
      </c>
      <c r="I178" s="20" t="str">
        <f t="shared" si="26"/>
        <v>-</v>
      </c>
      <c r="J178" s="21" t="str">
        <f t="shared" si="27"/>
        <v>-</v>
      </c>
    </row>
    <row r="179" spans="1:10" x14ac:dyDescent="0.25">
      <c r="A179" s="158" t="s">
        <v>519</v>
      </c>
      <c r="B179" s="65">
        <v>1</v>
      </c>
      <c r="C179" s="66">
        <v>0</v>
      </c>
      <c r="D179" s="65">
        <v>1</v>
      </c>
      <c r="E179" s="66">
        <v>1</v>
      </c>
      <c r="F179" s="67"/>
      <c r="G179" s="65">
        <f t="shared" si="24"/>
        <v>1</v>
      </c>
      <c r="H179" s="66">
        <f t="shared" si="25"/>
        <v>0</v>
      </c>
      <c r="I179" s="20" t="str">
        <f t="shared" si="26"/>
        <v>-</v>
      </c>
      <c r="J179" s="21">
        <f t="shared" si="27"/>
        <v>0</v>
      </c>
    </row>
    <row r="180" spans="1:10" s="160" customFormat="1" x14ac:dyDescent="0.25">
      <c r="A180" s="178" t="s">
        <v>609</v>
      </c>
      <c r="B180" s="71">
        <v>2</v>
      </c>
      <c r="C180" s="72">
        <v>2</v>
      </c>
      <c r="D180" s="71">
        <v>8</v>
      </c>
      <c r="E180" s="72">
        <v>11</v>
      </c>
      <c r="F180" s="73"/>
      <c r="G180" s="71">
        <f t="shared" si="24"/>
        <v>0</v>
      </c>
      <c r="H180" s="72">
        <f t="shared" si="25"/>
        <v>-3</v>
      </c>
      <c r="I180" s="37">
        <f t="shared" si="26"/>
        <v>0</v>
      </c>
      <c r="J180" s="38">
        <f t="shared" si="27"/>
        <v>-0.27272727272727271</v>
      </c>
    </row>
    <row r="181" spans="1:10" x14ac:dyDescent="0.25">
      <c r="A181" s="177"/>
      <c r="B181" s="143"/>
      <c r="C181" s="144"/>
      <c r="D181" s="143"/>
      <c r="E181" s="144"/>
      <c r="F181" s="145"/>
      <c r="G181" s="143"/>
      <c r="H181" s="144"/>
      <c r="I181" s="151"/>
      <c r="J181" s="152"/>
    </row>
    <row r="182" spans="1:10" s="139" customFormat="1" x14ac:dyDescent="0.25">
      <c r="A182" s="159" t="s">
        <v>54</v>
      </c>
      <c r="B182" s="65"/>
      <c r="C182" s="66"/>
      <c r="D182" s="65"/>
      <c r="E182" s="66"/>
      <c r="F182" s="67"/>
      <c r="G182" s="65"/>
      <c r="H182" s="66"/>
      <c r="I182" s="20"/>
      <c r="J182" s="21"/>
    </row>
    <row r="183" spans="1:10" x14ac:dyDescent="0.25">
      <c r="A183" s="158" t="s">
        <v>520</v>
      </c>
      <c r="B183" s="65">
        <v>5</v>
      </c>
      <c r="C183" s="66">
        <v>12</v>
      </c>
      <c r="D183" s="65">
        <v>33</v>
      </c>
      <c r="E183" s="66">
        <v>40</v>
      </c>
      <c r="F183" s="67"/>
      <c r="G183" s="65">
        <f>B183-C183</f>
        <v>-7</v>
      </c>
      <c r="H183" s="66">
        <f>D183-E183</f>
        <v>-7</v>
      </c>
      <c r="I183" s="20">
        <f>IF(C183=0, "-", IF(G183/C183&lt;10, G183/C183, "&gt;999%"))</f>
        <v>-0.58333333333333337</v>
      </c>
      <c r="J183" s="21">
        <f>IF(E183=0, "-", IF(H183/E183&lt;10, H183/E183, "&gt;999%"))</f>
        <v>-0.17499999999999999</v>
      </c>
    </row>
    <row r="184" spans="1:10" x14ac:dyDescent="0.25">
      <c r="A184" s="158" t="s">
        <v>500</v>
      </c>
      <c r="B184" s="65">
        <v>40</v>
      </c>
      <c r="C184" s="66">
        <v>41</v>
      </c>
      <c r="D184" s="65">
        <v>113</v>
      </c>
      <c r="E184" s="66">
        <v>100</v>
      </c>
      <c r="F184" s="67"/>
      <c r="G184" s="65">
        <f>B184-C184</f>
        <v>-1</v>
      </c>
      <c r="H184" s="66">
        <f>D184-E184</f>
        <v>13</v>
      </c>
      <c r="I184" s="20">
        <f>IF(C184=0, "-", IF(G184/C184&lt;10, G184/C184, "&gt;999%"))</f>
        <v>-2.4390243902439025E-2</v>
      </c>
      <c r="J184" s="21">
        <f>IF(E184=0, "-", IF(H184/E184&lt;10, H184/E184, "&gt;999%"))</f>
        <v>0.13</v>
      </c>
    </row>
    <row r="185" spans="1:10" x14ac:dyDescent="0.25">
      <c r="A185" s="158" t="s">
        <v>511</v>
      </c>
      <c r="B185" s="65">
        <v>24</v>
      </c>
      <c r="C185" s="66">
        <v>34</v>
      </c>
      <c r="D185" s="65">
        <v>69</v>
      </c>
      <c r="E185" s="66">
        <v>73</v>
      </c>
      <c r="F185" s="67"/>
      <c r="G185" s="65">
        <f>B185-C185</f>
        <v>-10</v>
      </c>
      <c r="H185" s="66">
        <f>D185-E185</f>
        <v>-4</v>
      </c>
      <c r="I185" s="20">
        <f>IF(C185=0, "-", IF(G185/C185&lt;10, G185/C185, "&gt;999%"))</f>
        <v>-0.29411764705882354</v>
      </c>
      <c r="J185" s="21">
        <f>IF(E185=0, "-", IF(H185/E185&lt;10, H185/E185, "&gt;999%"))</f>
        <v>-5.4794520547945202E-2</v>
      </c>
    </row>
    <row r="186" spans="1:10" s="160" customFormat="1" x14ac:dyDescent="0.25">
      <c r="A186" s="178" t="s">
        <v>610</v>
      </c>
      <c r="B186" s="71">
        <v>69</v>
      </c>
      <c r="C186" s="72">
        <v>87</v>
      </c>
      <c r="D186" s="71">
        <v>215</v>
      </c>
      <c r="E186" s="72">
        <v>213</v>
      </c>
      <c r="F186" s="73"/>
      <c r="G186" s="71">
        <f>B186-C186</f>
        <v>-18</v>
      </c>
      <c r="H186" s="72">
        <f>D186-E186</f>
        <v>2</v>
      </c>
      <c r="I186" s="37">
        <f>IF(C186=0, "-", IF(G186/C186&lt;10, G186/C186, "&gt;999%"))</f>
        <v>-0.20689655172413793</v>
      </c>
      <c r="J186" s="38">
        <f>IF(E186=0, "-", IF(H186/E186&lt;10, H186/E186, "&gt;999%"))</f>
        <v>9.3896713615023476E-3</v>
      </c>
    </row>
    <row r="187" spans="1:10" x14ac:dyDescent="0.25">
      <c r="A187" s="177"/>
      <c r="B187" s="143"/>
      <c r="C187" s="144"/>
      <c r="D187" s="143"/>
      <c r="E187" s="144"/>
      <c r="F187" s="145"/>
      <c r="G187" s="143"/>
      <c r="H187" s="144"/>
      <c r="I187" s="151"/>
      <c r="J187" s="152"/>
    </row>
    <row r="188" spans="1:10" s="139" customFormat="1" x14ac:dyDescent="0.25">
      <c r="A188" s="159" t="s">
        <v>55</v>
      </c>
      <c r="B188" s="65"/>
      <c r="C188" s="66"/>
      <c r="D188" s="65"/>
      <c r="E188" s="66"/>
      <c r="F188" s="67"/>
      <c r="G188" s="65"/>
      <c r="H188" s="66"/>
      <c r="I188" s="20"/>
      <c r="J188" s="21"/>
    </row>
    <row r="189" spans="1:10" x14ac:dyDescent="0.25">
      <c r="A189" s="158" t="s">
        <v>472</v>
      </c>
      <c r="B189" s="65">
        <v>55</v>
      </c>
      <c r="C189" s="66">
        <v>52</v>
      </c>
      <c r="D189" s="65">
        <v>110</v>
      </c>
      <c r="E189" s="66">
        <v>109</v>
      </c>
      <c r="F189" s="67"/>
      <c r="G189" s="65">
        <f>B189-C189</f>
        <v>3</v>
      </c>
      <c r="H189" s="66">
        <f>D189-E189</f>
        <v>1</v>
      </c>
      <c r="I189" s="20">
        <f>IF(C189=0, "-", IF(G189/C189&lt;10, G189/C189, "&gt;999%"))</f>
        <v>5.7692307692307696E-2</v>
      </c>
      <c r="J189" s="21">
        <f>IF(E189=0, "-", IF(H189/E189&lt;10, H189/E189, "&gt;999%"))</f>
        <v>9.1743119266055051E-3</v>
      </c>
    </row>
    <row r="190" spans="1:10" x14ac:dyDescent="0.25">
      <c r="A190" s="158" t="s">
        <v>480</v>
      </c>
      <c r="B190" s="65">
        <v>199</v>
      </c>
      <c r="C190" s="66">
        <v>133</v>
      </c>
      <c r="D190" s="65">
        <v>471</v>
      </c>
      <c r="E190" s="66">
        <v>394</v>
      </c>
      <c r="F190" s="67"/>
      <c r="G190" s="65">
        <f>B190-C190</f>
        <v>66</v>
      </c>
      <c r="H190" s="66">
        <f>D190-E190</f>
        <v>77</v>
      </c>
      <c r="I190" s="20">
        <f>IF(C190=0, "-", IF(G190/C190&lt;10, G190/C190, "&gt;999%"))</f>
        <v>0.49624060150375937</v>
      </c>
      <c r="J190" s="21">
        <f>IF(E190=0, "-", IF(H190/E190&lt;10, H190/E190, "&gt;999%"))</f>
        <v>0.19543147208121828</v>
      </c>
    </row>
    <row r="191" spans="1:10" x14ac:dyDescent="0.25">
      <c r="A191" s="158" t="s">
        <v>403</v>
      </c>
      <c r="B191" s="65">
        <v>124</v>
      </c>
      <c r="C191" s="66">
        <v>68</v>
      </c>
      <c r="D191" s="65">
        <v>344</v>
      </c>
      <c r="E191" s="66">
        <v>250</v>
      </c>
      <c r="F191" s="67"/>
      <c r="G191" s="65">
        <f>B191-C191</f>
        <v>56</v>
      </c>
      <c r="H191" s="66">
        <f>D191-E191</f>
        <v>94</v>
      </c>
      <c r="I191" s="20">
        <f>IF(C191=0, "-", IF(G191/C191&lt;10, G191/C191, "&gt;999%"))</f>
        <v>0.82352941176470584</v>
      </c>
      <c r="J191" s="21">
        <f>IF(E191=0, "-", IF(H191/E191&lt;10, H191/E191, "&gt;999%"))</f>
        <v>0.376</v>
      </c>
    </row>
    <row r="192" spans="1:10" s="160" customFormat="1" x14ac:dyDescent="0.25">
      <c r="A192" s="178" t="s">
        <v>611</v>
      </c>
      <c r="B192" s="71">
        <v>378</v>
      </c>
      <c r="C192" s="72">
        <v>253</v>
      </c>
      <c r="D192" s="71">
        <v>925</v>
      </c>
      <c r="E192" s="72">
        <v>753</v>
      </c>
      <c r="F192" s="73"/>
      <c r="G192" s="71">
        <f>B192-C192</f>
        <v>125</v>
      </c>
      <c r="H192" s="72">
        <f>D192-E192</f>
        <v>172</v>
      </c>
      <c r="I192" s="37">
        <f>IF(C192=0, "-", IF(G192/C192&lt;10, G192/C192, "&gt;999%"))</f>
        <v>0.49407114624505927</v>
      </c>
      <c r="J192" s="38">
        <f>IF(E192=0, "-", IF(H192/E192&lt;10, H192/E192, "&gt;999%"))</f>
        <v>0.22841965471447542</v>
      </c>
    </row>
    <row r="193" spans="1:10" x14ac:dyDescent="0.25">
      <c r="A193" s="177"/>
      <c r="B193" s="143"/>
      <c r="C193" s="144"/>
      <c r="D193" s="143"/>
      <c r="E193" s="144"/>
      <c r="F193" s="145"/>
      <c r="G193" s="143"/>
      <c r="H193" s="144"/>
      <c r="I193" s="151"/>
      <c r="J193" s="152"/>
    </row>
    <row r="194" spans="1:10" s="139" customFormat="1" x14ac:dyDescent="0.25">
      <c r="A194" s="159" t="s">
        <v>56</v>
      </c>
      <c r="B194" s="65"/>
      <c r="C194" s="66"/>
      <c r="D194" s="65"/>
      <c r="E194" s="66"/>
      <c r="F194" s="67"/>
      <c r="G194" s="65"/>
      <c r="H194" s="66"/>
      <c r="I194" s="20"/>
      <c r="J194" s="21"/>
    </row>
    <row r="195" spans="1:10" x14ac:dyDescent="0.25">
      <c r="A195" s="158" t="s">
        <v>521</v>
      </c>
      <c r="B195" s="65">
        <v>0</v>
      </c>
      <c r="C195" s="66">
        <v>2</v>
      </c>
      <c r="D195" s="65">
        <v>1</v>
      </c>
      <c r="E195" s="66">
        <v>13</v>
      </c>
      <c r="F195" s="67"/>
      <c r="G195" s="65">
        <f>B195-C195</f>
        <v>-2</v>
      </c>
      <c r="H195" s="66">
        <f>D195-E195</f>
        <v>-12</v>
      </c>
      <c r="I195" s="20">
        <f>IF(C195=0, "-", IF(G195/C195&lt;10, G195/C195, "&gt;999%"))</f>
        <v>-1</v>
      </c>
      <c r="J195" s="21">
        <f>IF(E195=0, "-", IF(H195/E195&lt;10, H195/E195, "&gt;999%"))</f>
        <v>-0.92307692307692313</v>
      </c>
    </row>
    <row r="196" spans="1:10" x14ac:dyDescent="0.25">
      <c r="A196" s="158" t="s">
        <v>512</v>
      </c>
      <c r="B196" s="65">
        <v>1</v>
      </c>
      <c r="C196" s="66">
        <v>1</v>
      </c>
      <c r="D196" s="65">
        <v>2</v>
      </c>
      <c r="E196" s="66">
        <v>2</v>
      </c>
      <c r="F196" s="67"/>
      <c r="G196" s="65">
        <f>B196-C196</f>
        <v>0</v>
      </c>
      <c r="H196" s="66">
        <f>D196-E196</f>
        <v>0</v>
      </c>
      <c r="I196" s="20">
        <f>IF(C196=0, "-", IF(G196/C196&lt;10, G196/C196, "&gt;999%"))</f>
        <v>0</v>
      </c>
      <c r="J196" s="21">
        <f>IF(E196=0, "-", IF(H196/E196&lt;10, H196/E196, "&gt;999%"))</f>
        <v>0</v>
      </c>
    </row>
    <row r="197" spans="1:10" x14ac:dyDescent="0.25">
      <c r="A197" s="158" t="s">
        <v>501</v>
      </c>
      <c r="B197" s="65">
        <v>2</v>
      </c>
      <c r="C197" s="66">
        <v>3</v>
      </c>
      <c r="D197" s="65">
        <v>4</v>
      </c>
      <c r="E197" s="66">
        <v>6</v>
      </c>
      <c r="F197" s="67"/>
      <c r="G197" s="65">
        <f>B197-C197</f>
        <v>-1</v>
      </c>
      <c r="H197" s="66">
        <f>D197-E197</f>
        <v>-2</v>
      </c>
      <c r="I197" s="20">
        <f>IF(C197=0, "-", IF(G197/C197&lt;10, G197/C197, "&gt;999%"))</f>
        <v>-0.33333333333333331</v>
      </c>
      <c r="J197" s="21">
        <f>IF(E197=0, "-", IF(H197/E197&lt;10, H197/E197, "&gt;999%"))</f>
        <v>-0.33333333333333331</v>
      </c>
    </row>
    <row r="198" spans="1:10" s="160" customFormat="1" x14ac:dyDescent="0.25">
      <c r="A198" s="178" t="s">
        <v>612</v>
      </c>
      <c r="B198" s="71">
        <v>3</v>
      </c>
      <c r="C198" s="72">
        <v>6</v>
      </c>
      <c r="D198" s="71">
        <v>7</v>
      </c>
      <c r="E198" s="72">
        <v>21</v>
      </c>
      <c r="F198" s="73"/>
      <c r="G198" s="71">
        <f>B198-C198</f>
        <v>-3</v>
      </c>
      <c r="H198" s="72">
        <f>D198-E198</f>
        <v>-14</v>
      </c>
      <c r="I198" s="37">
        <f>IF(C198=0, "-", IF(G198/C198&lt;10, G198/C198, "&gt;999%"))</f>
        <v>-0.5</v>
      </c>
      <c r="J198" s="38">
        <f>IF(E198=0, "-", IF(H198/E198&lt;10, H198/E198, "&gt;999%"))</f>
        <v>-0.66666666666666663</v>
      </c>
    </row>
    <row r="199" spans="1:10" x14ac:dyDescent="0.25">
      <c r="A199" s="177"/>
      <c r="B199" s="143"/>
      <c r="C199" s="144"/>
      <c r="D199" s="143"/>
      <c r="E199" s="144"/>
      <c r="F199" s="145"/>
      <c r="G199" s="143"/>
      <c r="H199" s="144"/>
      <c r="I199" s="151"/>
      <c r="J199" s="152"/>
    </row>
    <row r="200" spans="1:10" s="139" customFormat="1" x14ac:dyDescent="0.25">
      <c r="A200" s="159" t="s">
        <v>57</v>
      </c>
      <c r="B200" s="65"/>
      <c r="C200" s="66"/>
      <c r="D200" s="65"/>
      <c r="E200" s="66"/>
      <c r="F200" s="67"/>
      <c r="G200" s="65"/>
      <c r="H200" s="66"/>
      <c r="I200" s="20"/>
      <c r="J200" s="21"/>
    </row>
    <row r="201" spans="1:10" x14ac:dyDescent="0.25">
      <c r="A201" s="158" t="s">
        <v>352</v>
      </c>
      <c r="B201" s="65">
        <v>1</v>
      </c>
      <c r="C201" s="66">
        <v>7</v>
      </c>
      <c r="D201" s="65">
        <v>3</v>
      </c>
      <c r="E201" s="66">
        <v>7</v>
      </c>
      <c r="F201" s="67"/>
      <c r="G201" s="65">
        <f t="shared" ref="G201:G207" si="28">B201-C201</f>
        <v>-6</v>
      </c>
      <c r="H201" s="66">
        <f t="shared" ref="H201:H207" si="29">D201-E201</f>
        <v>-4</v>
      </c>
      <c r="I201" s="20">
        <f t="shared" ref="I201:I207" si="30">IF(C201=0, "-", IF(G201/C201&lt;10, G201/C201, "&gt;999%"))</f>
        <v>-0.8571428571428571</v>
      </c>
      <c r="J201" s="21">
        <f t="shared" ref="J201:J207" si="31">IF(E201=0, "-", IF(H201/E201&lt;10, H201/E201, "&gt;999%"))</f>
        <v>-0.5714285714285714</v>
      </c>
    </row>
    <row r="202" spans="1:10" x14ac:dyDescent="0.25">
      <c r="A202" s="158" t="s">
        <v>427</v>
      </c>
      <c r="B202" s="65">
        <v>1</v>
      </c>
      <c r="C202" s="66">
        <v>1</v>
      </c>
      <c r="D202" s="65">
        <v>2</v>
      </c>
      <c r="E202" s="66">
        <v>4</v>
      </c>
      <c r="F202" s="67"/>
      <c r="G202" s="65">
        <f t="shared" si="28"/>
        <v>0</v>
      </c>
      <c r="H202" s="66">
        <f t="shared" si="29"/>
        <v>-2</v>
      </c>
      <c r="I202" s="20">
        <f t="shared" si="30"/>
        <v>0</v>
      </c>
      <c r="J202" s="21">
        <f t="shared" si="31"/>
        <v>-0.5</v>
      </c>
    </row>
    <row r="203" spans="1:10" x14ac:dyDescent="0.25">
      <c r="A203" s="158" t="s">
        <v>299</v>
      </c>
      <c r="B203" s="65">
        <v>2</v>
      </c>
      <c r="C203" s="66">
        <v>0</v>
      </c>
      <c r="D203" s="65">
        <v>3</v>
      </c>
      <c r="E203" s="66">
        <v>0</v>
      </c>
      <c r="F203" s="67"/>
      <c r="G203" s="65">
        <f t="shared" si="28"/>
        <v>2</v>
      </c>
      <c r="H203" s="66">
        <f t="shared" si="29"/>
        <v>3</v>
      </c>
      <c r="I203" s="20" t="str">
        <f t="shared" si="30"/>
        <v>-</v>
      </c>
      <c r="J203" s="21" t="str">
        <f t="shared" si="31"/>
        <v>-</v>
      </c>
    </row>
    <row r="204" spans="1:10" x14ac:dyDescent="0.25">
      <c r="A204" s="158" t="s">
        <v>428</v>
      </c>
      <c r="B204" s="65">
        <v>2</v>
      </c>
      <c r="C204" s="66">
        <v>1</v>
      </c>
      <c r="D204" s="65">
        <v>2</v>
      </c>
      <c r="E204" s="66">
        <v>1</v>
      </c>
      <c r="F204" s="67"/>
      <c r="G204" s="65">
        <f t="shared" si="28"/>
        <v>1</v>
      </c>
      <c r="H204" s="66">
        <f t="shared" si="29"/>
        <v>1</v>
      </c>
      <c r="I204" s="20">
        <f t="shared" si="30"/>
        <v>1</v>
      </c>
      <c r="J204" s="21">
        <f t="shared" si="31"/>
        <v>1</v>
      </c>
    </row>
    <row r="205" spans="1:10" x14ac:dyDescent="0.25">
      <c r="A205" s="158" t="s">
        <v>244</v>
      </c>
      <c r="B205" s="65">
        <v>2</v>
      </c>
      <c r="C205" s="66">
        <v>1</v>
      </c>
      <c r="D205" s="65">
        <v>2</v>
      </c>
      <c r="E205" s="66">
        <v>1</v>
      </c>
      <c r="F205" s="67"/>
      <c r="G205" s="65">
        <f t="shared" si="28"/>
        <v>1</v>
      </c>
      <c r="H205" s="66">
        <f t="shared" si="29"/>
        <v>1</v>
      </c>
      <c r="I205" s="20">
        <f t="shared" si="30"/>
        <v>1</v>
      </c>
      <c r="J205" s="21">
        <f t="shared" si="31"/>
        <v>1</v>
      </c>
    </row>
    <row r="206" spans="1:10" x14ac:dyDescent="0.25">
      <c r="A206" s="158" t="s">
        <v>261</v>
      </c>
      <c r="B206" s="65">
        <v>0</v>
      </c>
      <c r="C206" s="66">
        <v>1</v>
      </c>
      <c r="D206" s="65">
        <v>0</v>
      </c>
      <c r="E206" s="66">
        <v>1</v>
      </c>
      <c r="F206" s="67"/>
      <c r="G206" s="65">
        <f t="shared" si="28"/>
        <v>-1</v>
      </c>
      <c r="H206" s="66">
        <f t="shared" si="29"/>
        <v>-1</v>
      </c>
      <c r="I206" s="20">
        <f t="shared" si="30"/>
        <v>-1</v>
      </c>
      <c r="J206" s="21">
        <f t="shared" si="31"/>
        <v>-1</v>
      </c>
    </row>
    <row r="207" spans="1:10" s="160" customFormat="1" x14ac:dyDescent="0.25">
      <c r="A207" s="178" t="s">
        <v>613</v>
      </c>
      <c r="B207" s="71">
        <v>8</v>
      </c>
      <c r="C207" s="72">
        <v>11</v>
      </c>
      <c r="D207" s="71">
        <v>12</v>
      </c>
      <c r="E207" s="72">
        <v>14</v>
      </c>
      <c r="F207" s="73"/>
      <c r="G207" s="71">
        <f t="shared" si="28"/>
        <v>-3</v>
      </c>
      <c r="H207" s="72">
        <f t="shared" si="29"/>
        <v>-2</v>
      </c>
      <c r="I207" s="37">
        <f t="shared" si="30"/>
        <v>-0.27272727272727271</v>
      </c>
      <c r="J207" s="38">
        <f t="shared" si="31"/>
        <v>-0.14285714285714285</v>
      </c>
    </row>
    <row r="208" spans="1:10" x14ac:dyDescent="0.25">
      <c r="A208" s="177"/>
      <c r="B208" s="143"/>
      <c r="C208" s="144"/>
      <c r="D208" s="143"/>
      <c r="E208" s="144"/>
      <c r="F208" s="145"/>
      <c r="G208" s="143"/>
      <c r="H208" s="144"/>
      <c r="I208" s="151"/>
      <c r="J208" s="152"/>
    </row>
    <row r="209" spans="1:10" s="139" customFormat="1" x14ac:dyDescent="0.25">
      <c r="A209" s="159" t="s">
        <v>58</v>
      </c>
      <c r="B209" s="65"/>
      <c r="C209" s="66"/>
      <c r="D209" s="65"/>
      <c r="E209" s="66"/>
      <c r="F209" s="67"/>
      <c r="G209" s="65"/>
      <c r="H209" s="66"/>
      <c r="I209" s="20"/>
      <c r="J209" s="21"/>
    </row>
    <row r="210" spans="1:10" x14ac:dyDescent="0.25">
      <c r="A210" s="158" t="s">
        <v>367</v>
      </c>
      <c r="B210" s="65">
        <v>0</v>
      </c>
      <c r="C210" s="66">
        <v>2</v>
      </c>
      <c r="D210" s="65">
        <v>0</v>
      </c>
      <c r="E210" s="66">
        <v>6</v>
      </c>
      <c r="F210" s="67"/>
      <c r="G210" s="65">
        <f t="shared" ref="G210:G215" si="32">B210-C210</f>
        <v>-2</v>
      </c>
      <c r="H210" s="66">
        <f t="shared" ref="H210:H215" si="33">D210-E210</f>
        <v>-6</v>
      </c>
      <c r="I210" s="20">
        <f t="shared" ref="I210:I215" si="34">IF(C210=0, "-", IF(G210/C210&lt;10, G210/C210, "&gt;999%"))</f>
        <v>-1</v>
      </c>
      <c r="J210" s="21">
        <f t="shared" ref="J210:J215" si="35">IF(E210=0, "-", IF(H210/E210&lt;10, H210/E210, "&gt;999%"))</f>
        <v>-1</v>
      </c>
    </row>
    <row r="211" spans="1:10" x14ac:dyDescent="0.25">
      <c r="A211" s="158" t="s">
        <v>330</v>
      </c>
      <c r="B211" s="65">
        <v>17</v>
      </c>
      <c r="C211" s="66">
        <v>5</v>
      </c>
      <c r="D211" s="65">
        <v>33</v>
      </c>
      <c r="E211" s="66">
        <v>13</v>
      </c>
      <c r="F211" s="67"/>
      <c r="G211" s="65">
        <f t="shared" si="32"/>
        <v>12</v>
      </c>
      <c r="H211" s="66">
        <f t="shared" si="33"/>
        <v>20</v>
      </c>
      <c r="I211" s="20">
        <f t="shared" si="34"/>
        <v>2.4</v>
      </c>
      <c r="J211" s="21">
        <f t="shared" si="35"/>
        <v>1.5384615384615385</v>
      </c>
    </row>
    <row r="212" spans="1:10" x14ac:dyDescent="0.25">
      <c r="A212" s="158" t="s">
        <v>481</v>
      </c>
      <c r="B212" s="65">
        <v>4</v>
      </c>
      <c r="C212" s="66">
        <v>3</v>
      </c>
      <c r="D212" s="65">
        <v>6</v>
      </c>
      <c r="E212" s="66">
        <v>24</v>
      </c>
      <c r="F212" s="67"/>
      <c r="G212" s="65">
        <f t="shared" si="32"/>
        <v>1</v>
      </c>
      <c r="H212" s="66">
        <f t="shared" si="33"/>
        <v>-18</v>
      </c>
      <c r="I212" s="20">
        <f t="shared" si="34"/>
        <v>0.33333333333333331</v>
      </c>
      <c r="J212" s="21">
        <f t="shared" si="35"/>
        <v>-0.75</v>
      </c>
    </row>
    <row r="213" spans="1:10" x14ac:dyDescent="0.25">
      <c r="A213" s="158" t="s">
        <v>429</v>
      </c>
      <c r="B213" s="65">
        <v>8</v>
      </c>
      <c r="C213" s="66">
        <v>17</v>
      </c>
      <c r="D213" s="65">
        <v>29</v>
      </c>
      <c r="E213" s="66">
        <v>37</v>
      </c>
      <c r="F213" s="67"/>
      <c r="G213" s="65">
        <f t="shared" si="32"/>
        <v>-9</v>
      </c>
      <c r="H213" s="66">
        <f t="shared" si="33"/>
        <v>-8</v>
      </c>
      <c r="I213" s="20">
        <f t="shared" si="34"/>
        <v>-0.52941176470588236</v>
      </c>
      <c r="J213" s="21">
        <f t="shared" si="35"/>
        <v>-0.21621621621621623</v>
      </c>
    </row>
    <row r="214" spans="1:10" x14ac:dyDescent="0.25">
      <c r="A214" s="158" t="s">
        <v>404</v>
      </c>
      <c r="B214" s="65">
        <v>3</v>
      </c>
      <c r="C214" s="66">
        <v>2</v>
      </c>
      <c r="D214" s="65">
        <v>10</v>
      </c>
      <c r="E214" s="66">
        <v>7</v>
      </c>
      <c r="F214" s="67"/>
      <c r="G214" s="65">
        <f t="shared" si="32"/>
        <v>1</v>
      </c>
      <c r="H214" s="66">
        <f t="shared" si="33"/>
        <v>3</v>
      </c>
      <c r="I214" s="20">
        <f t="shared" si="34"/>
        <v>0.5</v>
      </c>
      <c r="J214" s="21">
        <f t="shared" si="35"/>
        <v>0.42857142857142855</v>
      </c>
    </row>
    <row r="215" spans="1:10" s="160" customFormat="1" x14ac:dyDescent="0.25">
      <c r="A215" s="178" t="s">
        <v>614</v>
      </c>
      <c r="B215" s="71">
        <v>32</v>
      </c>
      <c r="C215" s="72">
        <v>29</v>
      </c>
      <c r="D215" s="71">
        <v>78</v>
      </c>
      <c r="E215" s="72">
        <v>87</v>
      </c>
      <c r="F215" s="73"/>
      <c r="G215" s="71">
        <f t="shared" si="32"/>
        <v>3</v>
      </c>
      <c r="H215" s="72">
        <f t="shared" si="33"/>
        <v>-9</v>
      </c>
      <c r="I215" s="37">
        <f t="shared" si="34"/>
        <v>0.10344827586206896</v>
      </c>
      <c r="J215" s="38">
        <f t="shared" si="35"/>
        <v>-0.10344827586206896</v>
      </c>
    </row>
    <row r="216" spans="1:10" x14ac:dyDescent="0.25">
      <c r="A216" s="177"/>
      <c r="B216" s="143"/>
      <c r="C216" s="144"/>
      <c r="D216" s="143"/>
      <c r="E216" s="144"/>
      <c r="F216" s="145"/>
      <c r="G216" s="143"/>
      <c r="H216" s="144"/>
      <c r="I216" s="151"/>
      <c r="J216" s="152"/>
    </row>
    <row r="217" spans="1:10" s="139" customFormat="1" x14ac:dyDescent="0.25">
      <c r="A217" s="159" t="s">
        <v>59</v>
      </c>
      <c r="B217" s="65"/>
      <c r="C217" s="66"/>
      <c r="D217" s="65"/>
      <c r="E217" s="66"/>
      <c r="F217" s="67"/>
      <c r="G217" s="65"/>
      <c r="H217" s="66"/>
      <c r="I217" s="20"/>
      <c r="J217" s="21"/>
    </row>
    <row r="218" spans="1:10" x14ac:dyDescent="0.25">
      <c r="A218" s="158" t="s">
        <v>59</v>
      </c>
      <c r="B218" s="65">
        <v>20</v>
      </c>
      <c r="C218" s="66">
        <v>21</v>
      </c>
      <c r="D218" s="65">
        <v>52</v>
      </c>
      <c r="E218" s="66">
        <v>62</v>
      </c>
      <c r="F218" s="67"/>
      <c r="G218" s="65">
        <f>B218-C218</f>
        <v>-1</v>
      </c>
      <c r="H218" s="66">
        <f>D218-E218</f>
        <v>-10</v>
      </c>
      <c r="I218" s="20">
        <f>IF(C218=0, "-", IF(G218/C218&lt;10, G218/C218, "&gt;999%"))</f>
        <v>-4.7619047619047616E-2</v>
      </c>
      <c r="J218" s="21">
        <f>IF(E218=0, "-", IF(H218/E218&lt;10, H218/E218, "&gt;999%"))</f>
        <v>-0.16129032258064516</v>
      </c>
    </row>
    <row r="219" spans="1:10" s="160" customFormat="1" x14ac:dyDescent="0.25">
      <c r="A219" s="178" t="s">
        <v>615</v>
      </c>
      <c r="B219" s="71">
        <v>20</v>
      </c>
      <c r="C219" s="72">
        <v>21</v>
      </c>
      <c r="D219" s="71">
        <v>52</v>
      </c>
      <c r="E219" s="72">
        <v>62</v>
      </c>
      <c r="F219" s="73"/>
      <c r="G219" s="71">
        <f>B219-C219</f>
        <v>-1</v>
      </c>
      <c r="H219" s="72">
        <f>D219-E219</f>
        <v>-10</v>
      </c>
      <c r="I219" s="37">
        <f>IF(C219=0, "-", IF(G219/C219&lt;10, G219/C219, "&gt;999%"))</f>
        <v>-4.7619047619047616E-2</v>
      </c>
      <c r="J219" s="38">
        <f>IF(E219=0, "-", IF(H219/E219&lt;10, H219/E219, "&gt;999%"))</f>
        <v>-0.16129032258064516</v>
      </c>
    </row>
    <row r="220" spans="1:10" x14ac:dyDescent="0.25">
      <c r="A220" s="177"/>
      <c r="B220" s="143"/>
      <c r="C220" s="144"/>
      <c r="D220" s="143"/>
      <c r="E220" s="144"/>
      <c r="F220" s="145"/>
      <c r="G220" s="143"/>
      <c r="H220" s="144"/>
      <c r="I220" s="151"/>
      <c r="J220" s="152"/>
    </row>
    <row r="221" spans="1:10" s="139" customFormat="1" x14ac:dyDescent="0.25">
      <c r="A221" s="159" t="s">
        <v>60</v>
      </c>
      <c r="B221" s="65"/>
      <c r="C221" s="66"/>
      <c r="D221" s="65"/>
      <c r="E221" s="66"/>
      <c r="F221" s="67"/>
      <c r="G221" s="65"/>
      <c r="H221" s="66"/>
      <c r="I221" s="20"/>
      <c r="J221" s="21"/>
    </row>
    <row r="222" spans="1:10" x14ac:dyDescent="0.25">
      <c r="A222" s="158" t="s">
        <v>275</v>
      </c>
      <c r="B222" s="65">
        <v>72</v>
      </c>
      <c r="C222" s="66">
        <v>24</v>
      </c>
      <c r="D222" s="65">
        <v>197</v>
      </c>
      <c r="E222" s="66">
        <v>51</v>
      </c>
      <c r="F222" s="67"/>
      <c r="G222" s="65">
        <f t="shared" ref="G222:G233" si="36">B222-C222</f>
        <v>48</v>
      </c>
      <c r="H222" s="66">
        <f t="shared" ref="H222:H233" si="37">D222-E222</f>
        <v>146</v>
      </c>
      <c r="I222" s="20">
        <f t="shared" ref="I222:I233" si="38">IF(C222=0, "-", IF(G222/C222&lt;10, G222/C222, "&gt;999%"))</f>
        <v>2</v>
      </c>
      <c r="J222" s="21">
        <f t="shared" ref="J222:J233" si="39">IF(E222=0, "-", IF(H222/E222&lt;10, H222/E222, "&gt;999%"))</f>
        <v>2.8627450980392157</v>
      </c>
    </row>
    <row r="223" spans="1:10" x14ac:dyDescent="0.25">
      <c r="A223" s="158" t="s">
        <v>211</v>
      </c>
      <c r="B223" s="65">
        <v>46</v>
      </c>
      <c r="C223" s="66">
        <v>74</v>
      </c>
      <c r="D223" s="65">
        <v>78</v>
      </c>
      <c r="E223" s="66">
        <v>193</v>
      </c>
      <c r="F223" s="67"/>
      <c r="G223" s="65">
        <f t="shared" si="36"/>
        <v>-28</v>
      </c>
      <c r="H223" s="66">
        <f t="shared" si="37"/>
        <v>-115</v>
      </c>
      <c r="I223" s="20">
        <f t="shared" si="38"/>
        <v>-0.3783783783783784</v>
      </c>
      <c r="J223" s="21">
        <f t="shared" si="39"/>
        <v>-0.59585492227979275</v>
      </c>
    </row>
    <row r="224" spans="1:10" x14ac:dyDescent="0.25">
      <c r="A224" s="158" t="s">
        <v>430</v>
      </c>
      <c r="B224" s="65">
        <v>4</v>
      </c>
      <c r="C224" s="66">
        <v>5</v>
      </c>
      <c r="D224" s="65">
        <v>12</v>
      </c>
      <c r="E224" s="66">
        <v>8</v>
      </c>
      <c r="F224" s="67"/>
      <c r="G224" s="65">
        <f t="shared" si="36"/>
        <v>-1</v>
      </c>
      <c r="H224" s="66">
        <f t="shared" si="37"/>
        <v>4</v>
      </c>
      <c r="I224" s="20">
        <f t="shared" si="38"/>
        <v>-0.2</v>
      </c>
      <c r="J224" s="21">
        <f t="shared" si="39"/>
        <v>0.5</v>
      </c>
    </row>
    <row r="225" spans="1:10" x14ac:dyDescent="0.25">
      <c r="A225" s="158" t="s">
        <v>353</v>
      </c>
      <c r="B225" s="65">
        <v>12</v>
      </c>
      <c r="C225" s="66">
        <v>7</v>
      </c>
      <c r="D225" s="65">
        <v>108</v>
      </c>
      <c r="E225" s="66">
        <v>19</v>
      </c>
      <c r="F225" s="67"/>
      <c r="G225" s="65">
        <f t="shared" si="36"/>
        <v>5</v>
      </c>
      <c r="H225" s="66">
        <f t="shared" si="37"/>
        <v>89</v>
      </c>
      <c r="I225" s="20">
        <f t="shared" si="38"/>
        <v>0.7142857142857143</v>
      </c>
      <c r="J225" s="21">
        <f t="shared" si="39"/>
        <v>4.6842105263157894</v>
      </c>
    </row>
    <row r="226" spans="1:10" x14ac:dyDescent="0.25">
      <c r="A226" s="158" t="s">
        <v>194</v>
      </c>
      <c r="B226" s="65">
        <v>44</v>
      </c>
      <c r="C226" s="66">
        <v>28</v>
      </c>
      <c r="D226" s="65">
        <v>87</v>
      </c>
      <c r="E226" s="66">
        <v>67</v>
      </c>
      <c r="F226" s="67"/>
      <c r="G226" s="65">
        <f t="shared" si="36"/>
        <v>16</v>
      </c>
      <c r="H226" s="66">
        <f t="shared" si="37"/>
        <v>20</v>
      </c>
      <c r="I226" s="20">
        <f t="shared" si="38"/>
        <v>0.5714285714285714</v>
      </c>
      <c r="J226" s="21">
        <f t="shared" si="39"/>
        <v>0.29850746268656714</v>
      </c>
    </row>
    <row r="227" spans="1:10" x14ac:dyDescent="0.25">
      <c r="A227" s="158" t="s">
        <v>198</v>
      </c>
      <c r="B227" s="65">
        <v>48</v>
      </c>
      <c r="C227" s="66">
        <v>4</v>
      </c>
      <c r="D227" s="65">
        <v>90</v>
      </c>
      <c r="E227" s="66">
        <v>55</v>
      </c>
      <c r="F227" s="67"/>
      <c r="G227" s="65">
        <f t="shared" si="36"/>
        <v>44</v>
      </c>
      <c r="H227" s="66">
        <f t="shared" si="37"/>
        <v>35</v>
      </c>
      <c r="I227" s="20" t="str">
        <f t="shared" si="38"/>
        <v>&gt;999%</v>
      </c>
      <c r="J227" s="21">
        <f t="shared" si="39"/>
        <v>0.63636363636363635</v>
      </c>
    </row>
    <row r="228" spans="1:10" x14ac:dyDescent="0.25">
      <c r="A228" s="158" t="s">
        <v>331</v>
      </c>
      <c r="B228" s="65">
        <v>36</v>
      </c>
      <c r="C228" s="66">
        <v>27</v>
      </c>
      <c r="D228" s="65">
        <v>93</v>
      </c>
      <c r="E228" s="66">
        <v>142</v>
      </c>
      <c r="F228" s="67"/>
      <c r="G228" s="65">
        <f t="shared" si="36"/>
        <v>9</v>
      </c>
      <c r="H228" s="66">
        <f t="shared" si="37"/>
        <v>-49</v>
      </c>
      <c r="I228" s="20">
        <f t="shared" si="38"/>
        <v>0.33333333333333331</v>
      </c>
      <c r="J228" s="21">
        <f t="shared" si="39"/>
        <v>-0.34507042253521125</v>
      </c>
    </row>
    <row r="229" spans="1:10" x14ac:dyDescent="0.25">
      <c r="A229" s="158" t="s">
        <v>405</v>
      </c>
      <c r="B229" s="65">
        <v>72</v>
      </c>
      <c r="C229" s="66">
        <v>27</v>
      </c>
      <c r="D229" s="65">
        <v>229</v>
      </c>
      <c r="E229" s="66">
        <v>66</v>
      </c>
      <c r="F229" s="67"/>
      <c r="G229" s="65">
        <f t="shared" si="36"/>
        <v>45</v>
      </c>
      <c r="H229" s="66">
        <f t="shared" si="37"/>
        <v>163</v>
      </c>
      <c r="I229" s="20">
        <f t="shared" si="38"/>
        <v>1.6666666666666667</v>
      </c>
      <c r="J229" s="21">
        <f t="shared" si="39"/>
        <v>2.4696969696969697</v>
      </c>
    </row>
    <row r="230" spans="1:10" x14ac:dyDescent="0.25">
      <c r="A230" s="158" t="s">
        <v>368</v>
      </c>
      <c r="B230" s="65">
        <v>60</v>
      </c>
      <c r="C230" s="66">
        <v>110</v>
      </c>
      <c r="D230" s="65">
        <v>206</v>
      </c>
      <c r="E230" s="66">
        <v>253</v>
      </c>
      <c r="F230" s="67"/>
      <c r="G230" s="65">
        <f t="shared" si="36"/>
        <v>-50</v>
      </c>
      <c r="H230" s="66">
        <f t="shared" si="37"/>
        <v>-47</v>
      </c>
      <c r="I230" s="20">
        <f t="shared" si="38"/>
        <v>-0.45454545454545453</v>
      </c>
      <c r="J230" s="21">
        <f t="shared" si="39"/>
        <v>-0.1857707509881423</v>
      </c>
    </row>
    <row r="231" spans="1:10" x14ac:dyDescent="0.25">
      <c r="A231" s="158" t="s">
        <v>255</v>
      </c>
      <c r="B231" s="65">
        <v>26</v>
      </c>
      <c r="C231" s="66">
        <v>11</v>
      </c>
      <c r="D231" s="65">
        <v>39</v>
      </c>
      <c r="E231" s="66">
        <v>34</v>
      </c>
      <c r="F231" s="67"/>
      <c r="G231" s="65">
        <f t="shared" si="36"/>
        <v>15</v>
      </c>
      <c r="H231" s="66">
        <f t="shared" si="37"/>
        <v>5</v>
      </c>
      <c r="I231" s="20">
        <f t="shared" si="38"/>
        <v>1.3636363636363635</v>
      </c>
      <c r="J231" s="21">
        <f t="shared" si="39"/>
        <v>0.14705882352941177</v>
      </c>
    </row>
    <row r="232" spans="1:10" x14ac:dyDescent="0.25">
      <c r="A232" s="158" t="s">
        <v>318</v>
      </c>
      <c r="B232" s="65">
        <v>49</v>
      </c>
      <c r="C232" s="66">
        <v>14</v>
      </c>
      <c r="D232" s="65">
        <v>95</v>
      </c>
      <c r="E232" s="66">
        <v>76</v>
      </c>
      <c r="F232" s="67"/>
      <c r="G232" s="65">
        <f t="shared" si="36"/>
        <v>35</v>
      </c>
      <c r="H232" s="66">
        <f t="shared" si="37"/>
        <v>19</v>
      </c>
      <c r="I232" s="20">
        <f t="shared" si="38"/>
        <v>2.5</v>
      </c>
      <c r="J232" s="21">
        <f t="shared" si="39"/>
        <v>0.25</v>
      </c>
    </row>
    <row r="233" spans="1:10" s="160" customFormat="1" x14ac:dyDescent="0.25">
      <c r="A233" s="178" t="s">
        <v>616</v>
      </c>
      <c r="B233" s="71">
        <v>469</v>
      </c>
      <c r="C233" s="72">
        <v>331</v>
      </c>
      <c r="D233" s="71">
        <v>1234</v>
      </c>
      <c r="E233" s="72">
        <v>964</v>
      </c>
      <c r="F233" s="73"/>
      <c r="G233" s="71">
        <f t="shared" si="36"/>
        <v>138</v>
      </c>
      <c r="H233" s="72">
        <f t="shared" si="37"/>
        <v>270</v>
      </c>
      <c r="I233" s="37">
        <f t="shared" si="38"/>
        <v>0.41691842900302117</v>
      </c>
      <c r="J233" s="38">
        <f t="shared" si="39"/>
        <v>0.28008298755186722</v>
      </c>
    </row>
    <row r="234" spans="1:10" x14ac:dyDescent="0.25">
      <c r="A234" s="177"/>
      <c r="B234" s="143"/>
      <c r="C234" s="144"/>
      <c r="D234" s="143"/>
      <c r="E234" s="144"/>
      <c r="F234" s="145"/>
      <c r="G234" s="143"/>
      <c r="H234" s="144"/>
      <c r="I234" s="151"/>
      <c r="J234" s="152"/>
    </row>
    <row r="235" spans="1:10" s="139" customFormat="1" x14ac:dyDescent="0.25">
      <c r="A235" s="159" t="s">
        <v>61</v>
      </c>
      <c r="B235" s="65"/>
      <c r="C235" s="66"/>
      <c r="D235" s="65"/>
      <c r="E235" s="66"/>
      <c r="F235" s="67"/>
      <c r="G235" s="65"/>
      <c r="H235" s="66"/>
      <c r="I235" s="20"/>
      <c r="J235" s="21"/>
    </row>
    <row r="236" spans="1:10" x14ac:dyDescent="0.25">
      <c r="A236" s="158" t="s">
        <v>312</v>
      </c>
      <c r="B236" s="65">
        <v>0</v>
      </c>
      <c r="C236" s="66">
        <v>0</v>
      </c>
      <c r="D236" s="65">
        <v>1</v>
      </c>
      <c r="E236" s="66">
        <v>0</v>
      </c>
      <c r="F236" s="67"/>
      <c r="G236" s="65">
        <f>B236-C236</f>
        <v>0</v>
      </c>
      <c r="H236" s="66">
        <f>D236-E236</f>
        <v>1</v>
      </c>
      <c r="I236" s="20" t="str">
        <f>IF(C236=0, "-", IF(G236/C236&lt;10, G236/C236, "&gt;999%"))</f>
        <v>-</v>
      </c>
      <c r="J236" s="21" t="str">
        <f>IF(E236=0, "-", IF(H236/E236&lt;10, H236/E236, "&gt;999%"))</f>
        <v>-</v>
      </c>
    </row>
    <row r="237" spans="1:10" x14ac:dyDescent="0.25">
      <c r="A237" s="158" t="s">
        <v>447</v>
      </c>
      <c r="B237" s="65">
        <v>0</v>
      </c>
      <c r="C237" s="66">
        <v>2</v>
      </c>
      <c r="D237" s="65">
        <v>0</v>
      </c>
      <c r="E237" s="66">
        <v>2</v>
      </c>
      <c r="F237" s="67"/>
      <c r="G237" s="65">
        <f>B237-C237</f>
        <v>-2</v>
      </c>
      <c r="H237" s="66">
        <f>D237-E237</f>
        <v>-2</v>
      </c>
      <c r="I237" s="20">
        <f>IF(C237=0, "-", IF(G237/C237&lt;10, G237/C237, "&gt;999%"))</f>
        <v>-1</v>
      </c>
      <c r="J237" s="21">
        <f>IF(E237=0, "-", IF(H237/E237&lt;10, H237/E237, "&gt;999%"))</f>
        <v>-1</v>
      </c>
    </row>
    <row r="238" spans="1:10" s="160" customFormat="1" x14ac:dyDescent="0.25">
      <c r="A238" s="178" t="s">
        <v>617</v>
      </c>
      <c r="B238" s="71">
        <v>0</v>
      </c>
      <c r="C238" s="72">
        <v>2</v>
      </c>
      <c r="D238" s="71">
        <v>1</v>
      </c>
      <c r="E238" s="72">
        <v>2</v>
      </c>
      <c r="F238" s="73"/>
      <c r="G238" s="71">
        <f>B238-C238</f>
        <v>-2</v>
      </c>
      <c r="H238" s="72">
        <f>D238-E238</f>
        <v>-1</v>
      </c>
      <c r="I238" s="37">
        <f>IF(C238=0, "-", IF(G238/C238&lt;10, G238/C238, "&gt;999%"))</f>
        <v>-1</v>
      </c>
      <c r="J238" s="38">
        <f>IF(E238=0, "-", IF(H238/E238&lt;10, H238/E238, "&gt;999%"))</f>
        <v>-0.5</v>
      </c>
    </row>
    <row r="239" spans="1:10" x14ac:dyDescent="0.25">
      <c r="A239" s="177"/>
      <c r="B239" s="143"/>
      <c r="C239" s="144"/>
      <c r="D239" s="143"/>
      <c r="E239" s="144"/>
      <c r="F239" s="145"/>
      <c r="G239" s="143"/>
      <c r="H239" s="144"/>
      <c r="I239" s="151"/>
      <c r="J239" s="152"/>
    </row>
    <row r="240" spans="1:10" s="139" customFormat="1" x14ac:dyDescent="0.25">
      <c r="A240" s="159" t="s">
        <v>62</v>
      </c>
      <c r="B240" s="65"/>
      <c r="C240" s="66"/>
      <c r="D240" s="65"/>
      <c r="E240" s="66"/>
      <c r="F240" s="67"/>
      <c r="G240" s="65"/>
      <c r="H240" s="66"/>
      <c r="I240" s="20"/>
      <c r="J240" s="21"/>
    </row>
    <row r="241" spans="1:10" x14ac:dyDescent="0.25">
      <c r="A241" s="158" t="s">
        <v>431</v>
      </c>
      <c r="B241" s="65">
        <v>8</v>
      </c>
      <c r="C241" s="66">
        <v>3</v>
      </c>
      <c r="D241" s="65">
        <v>23</v>
      </c>
      <c r="E241" s="66">
        <v>14</v>
      </c>
      <c r="F241" s="67"/>
      <c r="G241" s="65">
        <f t="shared" ref="G241:G248" si="40">B241-C241</f>
        <v>5</v>
      </c>
      <c r="H241" s="66">
        <f t="shared" ref="H241:H248" si="41">D241-E241</f>
        <v>9</v>
      </c>
      <c r="I241" s="20">
        <f t="shared" ref="I241:I248" si="42">IF(C241=0, "-", IF(G241/C241&lt;10, G241/C241, "&gt;999%"))</f>
        <v>1.6666666666666667</v>
      </c>
      <c r="J241" s="21">
        <f t="shared" ref="J241:J248" si="43">IF(E241=0, "-", IF(H241/E241&lt;10, H241/E241, "&gt;999%"))</f>
        <v>0.6428571428571429</v>
      </c>
    </row>
    <row r="242" spans="1:10" x14ac:dyDescent="0.25">
      <c r="A242" s="158" t="s">
        <v>442</v>
      </c>
      <c r="B242" s="65">
        <v>0</v>
      </c>
      <c r="C242" s="66">
        <v>3</v>
      </c>
      <c r="D242" s="65">
        <v>0</v>
      </c>
      <c r="E242" s="66">
        <v>5</v>
      </c>
      <c r="F242" s="67"/>
      <c r="G242" s="65">
        <f t="shared" si="40"/>
        <v>-3</v>
      </c>
      <c r="H242" s="66">
        <f t="shared" si="41"/>
        <v>-5</v>
      </c>
      <c r="I242" s="20">
        <f t="shared" si="42"/>
        <v>-1</v>
      </c>
      <c r="J242" s="21">
        <f t="shared" si="43"/>
        <v>-1</v>
      </c>
    </row>
    <row r="243" spans="1:10" x14ac:dyDescent="0.25">
      <c r="A243" s="158" t="s">
        <v>388</v>
      </c>
      <c r="B243" s="65">
        <v>1</v>
      </c>
      <c r="C243" s="66">
        <v>4</v>
      </c>
      <c r="D243" s="65">
        <v>1</v>
      </c>
      <c r="E243" s="66">
        <v>8</v>
      </c>
      <c r="F243" s="67"/>
      <c r="G243" s="65">
        <f t="shared" si="40"/>
        <v>-3</v>
      </c>
      <c r="H243" s="66">
        <f t="shared" si="41"/>
        <v>-7</v>
      </c>
      <c r="I243" s="20">
        <f t="shared" si="42"/>
        <v>-0.75</v>
      </c>
      <c r="J243" s="21">
        <f t="shared" si="43"/>
        <v>-0.875</v>
      </c>
    </row>
    <row r="244" spans="1:10" x14ac:dyDescent="0.25">
      <c r="A244" s="158" t="s">
        <v>448</v>
      </c>
      <c r="B244" s="65">
        <v>3</v>
      </c>
      <c r="C244" s="66">
        <v>0</v>
      </c>
      <c r="D244" s="65">
        <v>6</v>
      </c>
      <c r="E244" s="66">
        <v>0</v>
      </c>
      <c r="F244" s="67"/>
      <c r="G244" s="65">
        <f t="shared" si="40"/>
        <v>3</v>
      </c>
      <c r="H244" s="66">
        <f t="shared" si="41"/>
        <v>6</v>
      </c>
      <c r="I244" s="20" t="str">
        <f t="shared" si="42"/>
        <v>-</v>
      </c>
      <c r="J244" s="21" t="str">
        <f t="shared" si="43"/>
        <v>-</v>
      </c>
    </row>
    <row r="245" spans="1:10" x14ac:dyDescent="0.25">
      <c r="A245" s="158" t="s">
        <v>389</v>
      </c>
      <c r="B245" s="65">
        <v>1</v>
      </c>
      <c r="C245" s="66">
        <v>7</v>
      </c>
      <c r="D245" s="65">
        <v>2</v>
      </c>
      <c r="E245" s="66">
        <v>9</v>
      </c>
      <c r="F245" s="67"/>
      <c r="G245" s="65">
        <f t="shared" si="40"/>
        <v>-6</v>
      </c>
      <c r="H245" s="66">
        <f t="shared" si="41"/>
        <v>-7</v>
      </c>
      <c r="I245" s="20">
        <f t="shared" si="42"/>
        <v>-0.8571428571428571</v>
      </c>
      <c r="J245" s="21">
        <f t="shared" si="43"/>
        <v>-0.77777777777777779</v>
      </c>
    </row>
    <row r="246" spans="1:10" x14ac:dyDescent="0.25">
      <c r="A246" s="158" t="s">
        <v>432</v>
      </c>
      <c r="B246" s="65">
        <v>10</v>
      </c>
      <c r="C246" s="66">
        <v>10</v>
      </c>
      <c r="D246" s="65">
        <v>12</v>
      </c>
      <c r="E246" s="66">
        <v>14</v>
      </c>
      <c r="F246" s="67"/>
      <c r="G246" s="65">
        <f t="shared" si="40"/>
        <v>0</v>
      </c>
      <c r="H246" s="66">
        <f t="shared" si="41"/>
        <v>-2</v>
      </c>
      <c r="I246" s="20">
        <f t="shared" si="42"/>
        <v>0</v>
      </c>
      <c r="J246" s="21">
        <f t="shared" si="43"/>
        <v>-0.14285714285714285</v>
      </c>
    </row>
    <row r="247" spans="1:10" x14ac:dyDescent="0.25">
      <c r="A247" s="158" t="s">
        <v>433</v>
      </c>
      <c r="B247" s="65">
        <v>1</v>
      </c>
      <c r="C247" s="66">
        <v>3</v>
      </c>
      <c r="D247" s="65">
        <v>1</v>
      </c>
      <c r="E247" s="66">
        <v>7</v>
      </c>
      <c r="F247" s="67"/>
      <c r="G247" s="65">
        <f t="shared" si="40"/>
        <v>-2</v>
      </c>
      <c r="H247" s="66">
        <f t="shared" si="41"/>
        <v>-6</v>
      </c>
      <c r="I247" s="20">
        <f t="shared" si="42"/>
        <v>-0.66666666666666663</v>
      </c>
      <c r="J247" s="21">
        <f t="shared" si="43"/>
        <v>-0.8571428571428571</v>
      </c>
    </row>
    <row r="248" spans="1:10" s="160" customFormat="1" x14ac:dyDescent="0.25">
      <c r="A248" s="178" t="s">
        <v>618</v>
      </c>
      <c r="B248" s="71">
        <v>24</v>
      </c>
      <c r="C248" s="72">
        <v>30</v>
      </c>
      <c r="D248" s="71">
        <v>45</v>
      </c>
      <c r="E248" s="72">
        <v>57</v>
      </c>
      <c r="F248" s="73"/>
      <c r="G248" s="71">
        <f t="shared" si="40"/>
        <v>-6</v>
      </c>
      <c r="H248" s="72">
        <f t="shared" si="41"/>
        <v>-12</v>
      </c>
      <c r="I248" s="37">
        <f t="shared" si="42"/>
        <v>-0.2</v>
      </c>
      <c r="J248" s="38">
        <f t="shared" si="43"/>
        <v>-0.21052631578947367</v>
      </c>
    </row>
    <row r="249" spans="1:10" x14ac:dyDescent="0.25">
      <c r="A249" s="177"/>
      <c r="B249" s="143"/>
      <c r="C249" s="144"/>
      <c r="D249" s="143"/>
      <c r="E249" s="144"/>
      <c r="F249" s="145"/>
      <c r="G249" s="143"/>
      <c r="H249" s="144"/>
      <c r="I249" s="151"/>
      <c r="J249" s="152"/>
    </row>
    <row r="250" spans="1:10" s="139" customFormat="1" x14ac:dyDescent="0.25">
      <c r="A250" s="159" t="s">
        <v>63</v>
      </c>
      <c r="B250" s="65"/>
      <c r="C250" s="66"/>
      <c r="D250" s="65"/>
      <c r="E250" s="66"/>
      <c r="F250" s="67"/>
      <c r="G250" s="65"/>
      <c r="H250" s="66"/>
      <c r="I250" s="20"/>
      <c r="J250" s="21"/>
    </row>
    <row r="251" spans="1:10" x14ac:dyDescent="0.25">
      <c r="A251" s="158" t="s">
        <v>406</v>
      </c>
      <c r="B251" s="65">
        <v>13</v>
      </c>
      <c r="C251" s="66">
        <v>3</v>
      </c>
      <c r="D251" s="65">
        <v>27</v>
      </c>
      <c r="E251" s="66">
        <v>14</v>
      </c>
      <c r="F251" s="67"/>
      <c r="G251" s="65">
        <f t="shared" ref="G251:G260" si="44">B251-C251</f>
        <v>10</v>
      </c>
      <c r="H251" s="66">
        <f t="shared" ref="H251:H260" si="45">D251-E251</f>
        <v>13</v>
      </c>
      <c r="I251" s="20">
        <f t="shared" ref="I251:I260" si="46">IF(C251=0, "-", IF(G251/C251&lt;10, G251/C251, "&gt;999%"))</f>
        <v>3.3333333333333335</v>
      </c>
      <c r="J251" s="21">
        <f t="shared" ref="J251:J260" si="47">IF(E251=0, "-", IF(H251/E251&lt;10, H251/E251, "&gt;999%"))</f>
        <v>0.9285714285714286</v>
      </c>
    </row>
    <row r="252" spans="1:10" x14ac:dyDescent="0.25">
      <c r="A252" s="158" t="s">
        <v>502</v>
      </c>
      <c r="B252" s="65">
        <v>19</v>
      </c>
      <c r="C252" s="66">
        <v>13</v>
      </c>
      <c r="D252" s="65">
        <v>35</v>
      </c>
      <c r="E252" s="66">
        <v>29</v>
      </c>
      <c r="F252" s="67"/>
      <c r="G252" s="65">
        <f t="shared" si="44"/>
        <v>6</v>
      </c>
      <c r="H252" s="66">
        <f t="shared" si="45"/>
        <v>6</v>
      </c>
      <c r="I252" s="20">
        <f t="shared" si="46"/>
        <v>0.46153846153846156</v>
      </c>
      <c r="J252" s="21">
        <f t="shared" si="47"/>
        <v>0.20689655172413793</v>
      </c>
    </row>
    <row r="253" spans="1:10" x14ac:dyDescent="0.25">
      <c r="A253" s="158" t="s">
        <v>452</v>
      </c>
      <c r="B253" s="65">
        <v>0</v>
      </c>
      <c r="C253" s="66">
        <v>1</v>
      </c>
      <c r="D253" s="65">
        <v>5</v>
      </c>
      <c r="E253" s="66">
        <v>2</v>
      </c>
      <c r="F253" s="67"/>
      <c r="G253" s="65">
        <f t="shared" si="44"/>
        <v>-1</v>
      </c>
      <c r="H253" s="66">
        <f t="shared" si="45"/>
        <v>3</v>
      </c>
      <c r="I253" s="20">
        <f t="shared" si="46"/>
        <v>-1</v>
      </c>
      <c r="J253" s="21">
        <f t="shared" si="47"/>
        <v>1.5</v>
      </c>
    </row>
    <row r="254" spans="1:10" x14ac:dyDescent="0.25">
      <c r="A254" s="158" t="s">
        <v>276</v>
      </c>
      <c r="B254" s="65">
        <v>0</v>
      </c>
      <c r="C254" s="66">
        <v>0</v>
      </c>
      <c r="D254" s="65">
        <v>0</v>
      </c>
      <c r="E254" s="66">
        <v>4</v>
      </c>
      <c r="F254" s="67"/>
      <c r="G254" s="65">
        <f t="shared" si="44"/>
        <v>0</v>
      </c>
      <c r="H254" s="66">
        <f t="shared" si="45"/>
        <v>-4</v>
      </c>
      <c r="I254" s="20" t="str">
        <f t="shared" si="46"/>
        <v>-</v>
      </c>
      <c r="J254" s="21">
        <f t="shared" si="47"/>
        <v>-1</v>
      </c>
    </row>
    <row r="255" spans="1:10" x14ac:dyDescent="0.25">
      <c r="A255" s="158" t="s">
        <v>461</v>
      </c>
      <c r="B255" s="65">
        <v>9</v>
      </c>
      <c r="C255" s="66">
        <v>14</v>
      </c>
      <c r="D255" s="65">
        <v>15</v>
      </c>
      <c r="E255" s="66">
        <v>34</v>
      </c>
      <c r="F255" s="67"/>
      <c r="G255" s="65">
        <f t="shared" si="44"/>
        <v>-5</v>
      </c>
      <c r="H255" s="66">
        <f t="shared" si="45"/>
        <v>-19</v>
      </c>
      <c r="I255" s="20">
        <f t="shared" si="46"/>
        <v>-0.35714285714285715</v>
      </c>
      <c r="J255" s="21">
        <f t="shared" si="47"/>
        <v>-0.55882352941176472</v>
      </c>
    </row>
    <row r="256" spans="1:10" x14ac:dyDescent="0.25">
      <c r="A256" s="158" t="s">
        <v>277</v>
      </c>
      <c r="B256" s="65">
        <v>1</v>
      </c>
      <c r="C256" s="66">
        <v>0</v>
      </c>
      <c r="D256" s="65">
        <v>4</v>
      </c>
      <c r="E256" s="66">
        <v>0</v>
      </c>
      <c r="F256" s="67"/>
      <c r="G256" s="65">
        <f t="shared" si="44"/>
        <v>1</v>
      </c>
      <c r="H256" s="66">
        <f t="shared" si="45"/>
        <v>4</v>
      </c>
      <c r="I256" s="20" t="str">
        <f t="shared" si="46"/>
        <v>-</v>
      </c>
      <c r="J256" s="21" t="str">
        <f t="shared" si="47"/>
        <v>-</v>
      </c>
    </row>
    <row r="257" spans="1:10" x14ac:dyDescent="0.25">
      <c r="A257" s="158" t="s">
        <v>473</v>
      </c>
      <c r="B257" s="65">
        <v>1</v>
      </c>
      <c r="C257" s="66">
        <v>0</v>
      </c>
      <c r="D257" s="65">
        <v>1</v>
      </c>
      <c r="E257" s="66">
        <v>0</v>
      </c>
      <c r="F257" s="67"/>
      <c r="G257" s="65">
        <f t="shared" si="44"/>
        <v>1</v>
      </c>
      <c r="H257" s="66">
        <f t="shared" si="45"/>
        <v>1</v>
      </c>
      <c r="I257" s="20" t="str">
        <f t="shared" si="46"/>
        <v>-</v>
      </c>
      <c r="J257" s="21" t="str">
        <f t="shared" si="47"/>
        <v>-</v>
      </c>
    </row>
    <row r="258" spans="1:10" x14ac:dyDescent="0.25">
      <c r="A258" s="158" t="s">
        <v>482</v>
      </c>
      <c r="B258" s="65">
        <v>29</v>
      </c>
      <c r="C258" s="66">
        <v>9</v>
      </c>
      <c r="D258" s="65">
        <v>78</v>
      </c>
      <c r="E258" s="66">
        <v>30</v>
      </c>
      <c r="F258" s="67"/>
      <c r="G258" s="65">
        <f t="shared" si="44"/>
        <v>20</v>
      </c>
      <c r="H258" s="66">
        <f t="shared" si="45"/>
        <v>48</v>
      </c>
      <c r="I258" s="20">
        <f t="shared" si="46"/>
        <v>2.2222222222222223</v>
      </c>
      <c r="J258" s="21">
        <f t="shared" si="47"/>
        <v>1.6</v>
      </c>
    </row>
    <row r="259" spans="1:10" x14ac:dyDescent="0.25">
      <c r="A259" s="158" t="s">
        <v>462</v>
      </c>
      <c r="B259" s="65">
        <v>1</v>
      </c>
      <c r="C259" s="66">
        <v>1</v>
      </c>
      <c r="D259" s="65">
        <v>5</v>
      </c>
      <c r="E259" s="66">
        <v>4</v>
      </c>
      <c r="F259" s="67"/>
      <c r="G259" s="65">
        <f t="shared" si="44"/>
        <v>0</v>
      </c>
      <c r="H259" s="66">
        <f t="shared" si="45"/>
        <v>1</v>
      </c>
      <c r="I259" s="20">
        <f t="shared" si="46"/>
        <v>0</v>
      </c>
      <c r="J259" s="21">
        <f t="shared" si="47"/>
        <v>0.25</v>
      </c>
    </row>
    <row r="260" spans="1:10" s="160" customFormat="1" x14ac:dyDescent="0.25">
      <c r="A260" s="178" t="s">
        <v>619</v>
      </c>
      <c r="B260" s="71">
        <v>73</v>
      </c>
      <c r="C260" s="72">
        <v>41</v>
      </c>
      <c r="D260" s="71">
        <v>170</v>
      </c>
      <c r="E260" s="72">
        <v>117</v>
      </c>
      <c r="F260" s="73"/>
      <c r="G260" s="71">
        <f t="shared" si="44"/>
        <v>32</v>
      </c>
      <c r="H260" s="72">
        <f t="shared" si="45"/>
        <v>53</v>
      </c>
      <c r="I260" s="37">
        <f t="shared" si="46"/>
        <v>0.78048780487804881</v>
      </c>
      <c r="J260" s="38">
        <f t="shared" si="47"/>
        <v>0.45299145299145299</v>
      </c>
    </row>
    <row r="261" spans="1:10" x14ac:dyDescent="0.25">
      <c r="A261" s="177"/>
      <c r="B261" s="143"/>
      <c r="C261" s="144"/>
      <c r="D261" s="143"/>
      <c r="E261" s="144"/>
      <c r="F261" s="145"/>
      <c r="G261" s="143"/>
      <c r="H261" s="144"/>
      <c r="I261" s="151"/>
      <c r="J261" s="152"/>
    </row>
    <row r="262" spans="1:10" s="139" customFormat="1" x14ac:dyDescent="0.25">
      <c r="A262" s="159" t="s">
        <v>64</v>
      </c>
      <c r="B262" s="65"/>
      <c r="C262" s="66"/>
      <c r="D262" s="65"/>
      <c r="E262" s="66"/>
      <c r="F262" s="67"/>
      <c r="G262" s="65"/>
      <c r="H262" s="66"/>
      <c r="I262" s="20"/>
      <c r="J262" s="21"/>
    </row>
    <row r="263" spans="1:10" x14ac:dyDescent="0.25">
      <c r="A263" s="158" t="s">
        <v>245</v>
      </c>
      <c r="B263" s="65">
        <v>2</v>
      </c>
      <c r="C263" s="66">
        <v>4</v>
      </c>
      <c r="D263" s="65">
        <v>10</v>
      </c>
      <c r="E263" s="66">
        <v>14</v>
      </c>
      <c r="F263" s="67"/>
      <c r="G263" s="65">
        <f t="shared" ref="G263:G270" si="48">B263-C263</f>
        <v>-2</v>
      </c>
      <c r="H263" s="66">
        <f t="shared" ref="H263:H270" si="49">D263-E263</f>
        <v>-4</v>
      </c>
      <c r="I263" s="20">
        <f t="shared" ref="I263:I270" si="50">IF(C263=0, "-", IF(G263/C263&lt;10, G263/C263, "&gt;999%"))</f>
        <v>-0.5</v>
      </c>
      <c r="J263" s="21">
        <f t="shared" ref="J263:J270" si="51">IF(E263=0, "-", IF(H263/E263&lt;10, H263/E263, "&gt;999%"))</f>
        <v>-0.2857142857142857</v>
      </c>
    </row>
    <row r="264" spans="1:10" x14ac:dyDescent="0.25">
      <c r="A264" s="158" t="s">
        <v>300</v>
      </c>
      <c r="B264" s="65">
        <v>0</v>
      </c>
      <c r="C264" s="66">
        <v>1</v>
      </c>
      <c r="D264" s="65">
        <v>0</v>
      </c>
      <c r="E264" s="66">
        <v>1</v>
      </c>
      <c r="F264" s="67"/>
      <c r="G264" s="65">
        <f t="shared" si="48"/>
        <v>-1</v>
      </c>
      <c r="H264" s="66">
        <f t="shared" si="49"/>
        <v>-1</v>
      </c>
      <c r="I264" s="20">
        <f t="shared" si="50"/>
        <v>-1</v>
      </c>
      <c r="J264" s="21">
        <f t="shared" si="51"/>
        <v>-1</v>
      </c>
    </row>
    <row r="265" spans="1:10" x14ac:dyDescent="0.25">
      <c r="A265" s="158" t="s">
        <v>270</v>
      </c>
      <c r="B265" s="65">
        <v>0</v>
      </c>
      <c r="C265" s="66">
        <v>1</v>
      </c>
      <c r="D265" s="65">
        <v>0</v>
      </c>
      <c r="E265" s="66">
        <v>1</v>
      </c>
      <c r="F265" s="67"/>
      <c r="G265" s="65">
        <f t="shared" si="48"/>
        <v>-1</v>
      </c>
      <c r="H265" s="66">
        <f t="shared" si="49"/>
        <v>-1</v>
      </c>
      <c r="I265" s="20">
        <f t="shared" si="50"/>
        <v>-1</v>
      </c>
      <c r="J265" s="21">
        <f t="shared" si="51"/>
        <v>-1</v>
      </c>
    </row>
    <row r="266" spans="1:10" x14ac:dyDescent="0.25">
      <c r="A266" s="158" t="s">
        <v>449</v>
      </c>
      <c r="B266" s="65">
        <v>6</v>
      </c>
      <c r="C266" s="66">
        <v>0</v>
      </c>
      <c r="D266" s="65">
        <v>12</v>
      </c>
      <c r="E266" s="66">
        <v>0</v>
      </c>
      <c r="F266" s="67"/>
      <c r="G266" s="65">
        <f t="shared" si="48"/>
        <v>6</v>
      </c>
      <c r="H266" s="66">
        <f t="shared" si="49"/>
        <v>12</v>
      </c>
      <c r="I266" s="20" t="str">
        <f t="shared" si="50"/>
        <v>-</v>
      </c>
      <c r="J266" s="21" t="str">
        <f t="shared" si="51"/>
        <v>-</v>
      </c>
    </row>
    <row r="267" spans="1:10" x14ac:dyDescent="0.25">
      <c r="A267" s="158" t="s">
        <v>390</v>
      </c>
      <c r="B267" s="65">
        <v>22</v>
      </c>
      <c r="C267" s="66">
        <v>24</v>
      </c>
      <c r="D267" s="65">
        <v>35</v>
      </c>
      <c r="E267" s="66">
        <v>42</v>
      </c>
      <c r="F267" s="67"/>
      <c r="G267" s="65">
        <f t="shared" si="48"/>
        <v>-2</v>
      </c>
      <c r="H267" s="66">
        <f t="shared" si="49"/>
        <v>-7</v>
      </c>
      <c r="I267" s="20">
        <f t="shared" si="50"/>
        <v>-8.3333333333333329E-2</v>
      </c>
      <c r="J267" s="21">
        <f t="shared" si="51"/>
        <v>-0.16666666666666666</v>
      </c>
    </row>
    <row r="268" spans="1:10" x14ac:dyDescent="0.25">
      <c r="A268" s="158" t="s">
        <v>434</v>
      </c>
      <c r="B268" s="65">
        <v>1</v>
      </c>
      <c r="C268" s="66">
        <v>9</v>
      </c>
      <c r="D268" s="65">
        <v>6</v>
      </c>
      <c r="E268" s="66">
        <v>17</v>
      </c>
      <c r="F268" s="67"/>
      <c r="G268" s="65">
        <f t="shared" si="48"/>
        <v>-8</v>
      </c>
      <c r="H268" s="66">
        <f t="shared" si="49"/>
        <v>-11</v>
      </c>
      <c r="I268" s="20">
        <f t="shared" si="50"/>
        <v>-0.88888888888888884</v>
      </c>
      <c r="J268" s="21">
        <f t="shared" si="51"/>
        <v>-0.6470588235294118</v>
      </c>
    </row>
    <row r="269" spans="1:10" x14ac:dyDescent="0.25">
      <c r="A269" s="158" t="s">
        <v>354</v>
      </c>
      <c r="B269" s="65">
        <v>2</v>
      </c>
      <c r="C269" s="66">
        <v>7</v>
      </c>
      <c r="D269" s="65">
        <v>9</v>
      </c>
      <c r="E269" s="66">
        <v>15</v>
      </c>
      <c r="F269" s="67"/>
      <c r="G269" s="65">
        <f t="shared" si="48"/>
        <v>-5</v>
      </c>
      <c r="H269" s="66">
        <f t="shared" si="49"/>
        <v>-6</v>
      </c>
      <c r="I269" s="20">
        <f t="shared" si="50"/>
        <v>-0.7142857142857143</v>
      </c>
      <c r="J269" s="21">
        <f t="shared" si="51"/>
        <v>-0.4</v>
      </c>
    </row>
    <row r="270" spans="1:10" s="160" customFormat="1" x14ac:dyDescent="0.25">
      <c r="A270" s="178" t="s">
        <v>620</v>
      </c>
      <c r="B270" s="71">
        <v>33</v>
      </c>
      <c r="C270" s="72">
        <v>46</v>
      </c>
      <c r="D270" s="71">
        <v>72</v>
      </c>
      <c r="E270" s="72">
        <v>90</v>
      </c>
      <c r="F270" s="73"/>
      <c r="G270" s="71">
        <f t="shared" si="48"/>
        <v>-13</v>
      </c>
      <c r="H270" s="72">
        <f t="shared" si="49"/>
        <v>-18</v>
      </c>
      <c r="I270" s="37">
        <f t="shared" si="50"/>
        <v>-0.28260869565217389</v>
      </c>
      <c r="J270" s="38">
        <f t="shared" si="51"/>
        <v>-0.2</v>
      </c>
    </row>
    <row r="271" spans="1:10" x14ac:dyDescent="0.25">
      <c r="A271" s="177"/>
      <c r="B271" s="143"/>
      <c r="C271" s="144"/>
      <c r="D271" s="143"/>
      <c r="E271" s="144"/>
      <c r="F271" s="145"/>
      <c r="G271" s="143"/>
      <c r="H271" s="144"/>
      <c r="I271" s="151"/>
      <c r="J271" s="152"/>
    </row>
    <row r="272" spans="1:10" s="139" customFormat="1" x14ac:dyDescent="0.25">
      <c r="A272" s="159" t="s">
        <v>65</v>
      </c>
      <c r="B272" s="65"/>
      <c r="C272" s="66"/>
      <c r="D272" s="65"/>
      <c r="E272" s="66"/>
      <c r="F272" s="67"/>
      <c r="G272" s="65"/>
      <c r="H272" s="66"/>
      <c r="I272" s="20"/>
      <c r="J272" s="21"/>
    </row>
    <row r="273" spans="1:10" x14ac:dyDescent="0.25">
      <c r="A273" s="158" t="s">
        <v>301</v>
      </c>
      <c r="B273" s="65">
        <v>0</v>
      </c>
      <c r="C273" s="66">
        <v>0</v>
      </c>
      <c r="D273" s="65">
        <v>0</v>
      </c>
      <c r="E273" s="66">
        <v>1</v>
      </c>
      <c r="F273" s="67"/>
      <c r="G273" s="65">
        <f>B273-C273</f>
        <v>0</v>
      </c>
      <c r="H273" s="66">
        <f>D273-E273</f>
        <v>-1</v>
      </c>
      <c r="I273" s="20" t="str">
        <f>IF(C273=0, "-", IF(G273/C273&lt;10, G273/C273, "&gt;999%"))</f>
        <v>-</v>
      </c>
      <c r="J273" s="21">
        <f>IF(E273=0, "-", IF(H273/E273&lt;10, H273/E273, "&gt;999%"))</f>
        <v>-1</v>
      </c>
    </row>
    <row r="274" spans="1:10" x14ac:dyDescent="0.25">
      <c r="A274" s="158" t="s">
        <v>302</v>
      </c>
      <c r="B274" s="65">
        <v>1</v>
      </c>
      <c r="C274" s="66">
        <v>0</v>
      </c>
      <c r="D274" s="65">
        <v>2</v>
      </c>
      <c r="E274" s="66">
        <v>0</v>
      </c>
      <c r="F274" s="67"/>
      <c r="G274" s="65">
        <f>B274-C274</f>
        <v>1</v>
      </c>
      <c r="H274" s="66">
        <f>D274-E274</f>
        <v>2</v>
      </c>
      <c r="I274" s="20" t="str">
        <f>IF(C274=0, "-", IF(G274/C274&lt;10, G274/C274, "&gt;999%"))</f>
        <v>-</v>
      </c>
      <c r="J274" s="21" t="str">
        <f>IF(E274=0, "-", IF(H274/E274&lt;10, H274/E274, "&gt;999%"))</f>
        <v>-</v>
      </c>
    </row>
    <row r="275" spans="1:10" x14ac:dyDescent="0.25">
      <c r="A275" s="158" t="s">
        <v>303</v>
      </c>
      <c r="B275" s="65">
        <v>0</v>
      </c>
      <c r="C275" s="66">
        <v>1</v>
      </c>
      <c r="D275" s="65">
        <v>0</v>
      </c>
      <c r="E275" s="66">
        <v>1</v>
      </c>
      <c r="F275" s="67"/>
      <c r="G275" s="65">
        <f>B275-C275</f>
        <v>-1</v>
      </c>
      <c r="H275" s="66">
        <f>D275-E275</f>
        <v>-1</v>
      </c>
      <c r="I275" s="20">
        <f>IF(C275=0, "-", IF(G275/C275&lt;10, G275/C275, "&gt;999%"))</f>
        <v>-1</v>
      </c>
      <c r="J275" s="21">
        <f>IF(E275=0, "-", IF(H275/E275&lt;10, H275/E275, "&gt;999%"))</f>
        <v>-1</v>
      </c>
    </row>
    <row r="276" spans="1:10" s="160" customFormat="1" x14ac:dyDescent="0.25">
      <c r="A276" s="178" t="s">
        <v>621</v>
      </c>
      <c r="B276" s="71">
        <v>1</v>
      </c>
      <c r="C276" s="72">
        <v>1</v>
      </c>
      <c r="D276" s="71">
        <v>2</v>
      </c>
      <c r="E276" s="72">
        <v>2</v>
      </c>
      <c r="F276" s="73"/>
      <c r="G276" s="71">
        <f>B276-C276</f>
        <v>0</v>
      </c>
      <c r="H276" s="72">
        <f>D276-E276</f>
        <v>0</v>
      </c>
      <c r="I276" s="37">
        <f>IF(C276=0, "-", IF(G276/C276&lt;10, G276/C276, "&gt;999%"))</f>
        <v>0</v>
      </c>
      <c r="J276" s="38">
        <f>IF(E276=0, "-", IF(H276/E276&lt;10, H276/E276, "&gt;999%"))</f>
        <v>0</v>
      </c>
    </row>
    <row r="277" spans="1:10" x14ac:dyDescent="0.25">
      <c r="A277" s="177"/>
      <c r="B277" s="143"/>
      <c r="C277" s="144"/>
      <c r="D277" s="143"/>
      <c r="E277" s="144"/>
      <c r="F277" s="145"/>
      <c r="G277" s="143"/>
      <c r="H277" s="144"/>
      <c r="I277" s="151"/>
      <c r="J277" s="152"/>
    </row>
    <row r="278" spans="1:10" s="139" customFormat="1" x14ac:dyDescent="0.25">
      <c r="A278" s="159" t="s">
        <v>66</v>
      </c>
      <c r="B278" s="65"/>
      <c r="C278" s="66"/>
      <c r="D278" s="65"/>
      <c r="E278" s="66"/>
      <c r="F278" s="67"/>
      <c r="G278" s="65"/>
      <c r="H278" s="66"/>
      <c r="I278" s="20"/>
      <c r="J278" s="21"/>
    </row>
    <row r="279" spans="1:10" x14ac:dyDescent="0.25">
      <c r="A279" s="158" t="s">
        <v>522</v>
      </c>
      <c r="B279" s="65">
        <v>4</v>
      </c>
      <c r="C279" s="66">
        <v>3</v>
      </c>
      <c r="D279" s="65">
        <v>10</v>
      </c>
      <c r="E279" s="66">
        <v>6</v>
      </c>
      <c r="F279" s="67"/>
      <c r="G279" s="65">
        <f>B279-C279</f>
        <v>1</v>
      </c>
      <c r="H279" s="66">
        <f>D279-E279</f>
        <v>4</v>
      </c>
      <c r="I279" s="20">
        <f>IF(C279=0, "-", IF(G279/C279&lt;10, G279/C279, "&gt;999%"))</f>
        <v>0.33333333333333331</v>
      </c>
      <c r="J279" s="21">
        <f>IF(E279=0, "-", IF(H279/E279&lt;10, H279/E279, "&gt;999%"))</f>
        <v>0.66666666666666663</v>
      </c>
    </row>
    <row r="280" spans="1:10" s="160" customFormat="1" x14ac:dyDescent="0.25">
      <c r="A280" s="178" t="s">
        <v>622</v>
      </c>
      <c r="B280" s="71">
        <v>4</v>
      </c>
      <c r="C280" s="72">
        <v>3</v>
      </c>
      <c r="D280" s="71">
        <v>10</v>
      </c>
      <c r="E280" s="72">
        <v>6</v>
      </c>
      <c r="F280" s="73"/>
      <c r="G280" s="71">
        <f>B280-C280</f>
        <v>1</v>
      </c>
      <c r="H280" s="72">
        <f>D280-E280</f>
        <v>4</v>
      </c>
      <c r="I280" s="37">
        <f>IF(C280=0, "-", IF(G280/C280&lt;10, G280/C280, "&gt;999%"))</f>
        <v>0.33333333333333331</v>
      </c>
      <c r="J280" s="38">
        <f>IF(E280=0, "-", IF(H280/E280&lt;10, H280/E280, "&gt;999%"))</f>
        <v>0.66666666666666663</v>
      </c>
    </row>
    <row r="281" spans="1:10" x14ac:dyDescent="0.25">
      <c r="A281" s="177"/>
      <c r="B281" s="143"/>
      <c r="C281" s="144"/>
      <c r="D281" s="143"/>
      <c r="E281" s="144"/>
      <c r="F281" s="145"/>
      <c r="G281" s="143"/>
      <c r="H281" s="144"/>
      <c r="I281" s="151"/>
      <c r="J281" s="152"/>
    </row>
    <row r="282" spans="1:10" s="139" customFormat="1" x14ac:dyDescent="0.25">
      <c r="A282" s="159" t="s">
        <v>67</v>
      </c>
      <c r="B282" s="65"/>
      <c r="C282" s="66"/>
      <c r="D282" s="65"/>
      <c r="E282" s="66"/>
      <c r="F282" s="67"/>
      <c r="G282" s="65"/>
      <c r="H282" s="66"/>
      <c r="I282" s="20"/>
      <c r="J282" s="21"/>
    </row>
    <row r="283" spans="1:10" x14ac:dyDescent="0.25">
      <c r="A283" s="158" t="s">
        <v>523</v>
      </c>
      <c r="B283" s="65">
        <v>0</v>
      </c>
      <c r="C283" s="66">
        <v>0</v>
      </c>
      <c r="D283" s="65">
        <v>0</v>
      </c>
      <c r="E283" s="66">
        <v>2</v>
      </c>
      <c r="F283" s="67"/>
      <c r="G283" s="65">
        <f>B283-C283</f>
        <v>0</v>
      </c>
      <c r="H283" s="66">
        <f>D283-E283</f>
        <v>-2</v>
      </c>
      <c r="I283" s="20" t="str">
        <f>IF(C283=0, "-", IF(G283/C283&lt;10, G283/C283, "&gt;999%"))</f>
        <v>-</v>
      </c>
      <c r="J283" s="21">
        <f>IF(E283=0, "-", IF(H283/E283&lt;10, H283/E283, "&gt;999%"))</f>
        <v>-1</v>
      </c>
    </row>
    <row r="284" spans="1:10" x14ac:dyDescent="0.25">
      <c r="A284" s="158" t="s">
        <v>513</v>
      </c>
      <c r="B284" s="65">
        <v>0</v>
      </c>
      <c r="C284" s="66">
        <v>1</v>
      </c>
      <c r="D284" s="65">
        <v>0</v>
      </c>
      <c r="E284" s="66">
        <v>1</v>
      </c>
      <c r="F284" s="67"/>
      <c r="G284" s="65">
        <f>B284-C284</f>
        <v>-1</v>
      </c>
      <c r="H284" s="66">
        <f>D284-E284</f>
        <v>-1</v>
      </c>
      <c r="I284" s="20">
        <f>IF(C284=0, "-", IF(G284/C284&lt;10, G284/C284, "&gt;999%"))</f>
        <v>-1</v>
      </c>
      <c r="J284" s="21">
        <f>IF(E284=0, "-", IF(H284/E284&lt;10, H284/E284, "&gt;999%"))</f>
        <v>-1</v>
      </c>
    </row>
    <row r="285" spans="1:10" s="160" customFormat="1" x14ac:dyDescent="0.25">
      <c r="A285" s="178" t="s">
        <v>623</v>
      </c>
      <c r="B285" s="71">
        <v>0</v>
      </c>
      <c r="C285" s="72">
        <v>1</v>
      </c>
      <c r="D285" s="71">
        <v>0</v>
      </c>
      <c r="E285" s="72">
        <v>3</v>
      </c>
      <c r="F285" s="73"/>
      <c r="G285" s="71">
        <f>B285-C285</f>
        <v>-1</v>
      </c>
      <c r="H285" s="72">
        <f>D285-E285</f>
        <v>-3</v>
      </c>
      <c r="I285" s="37">
        <f>IF(C285=0, "-", IF(G285/C285&lt;10, G285/C285, "&gt;999%"))</f>
        <v>-1</v>
      </c>
      <c r="J285" s="38">
        <f>IF(E285=0, "-", IF(H285/E285&lt;10, H285/E285, "&gt;999%"))</f>
        <v>-1</v>
      </c>
    </row>
    <row r="286" spans="1:10" x14ac:dyDescent="0.25">
      <c r="A286" s="177"/>
      <c r="B286" s="143"/>
      <c r="C286" s="144"/>
      <c r="D286" s="143"/>
      <c r="E286" s="144"/>
      <c r="F286" s="145"/>
      <c r="G286" s="143"/>
      <c r="H286" s="144"/>
      <c r="I286" s="151"/>
      <c r="J286" s="152"/>
    </row>
    <row r="287" spans="1:10" s="139" customFormat="1" x14ac:dyDescent="0.25">
      <c r="A287" s="159" t="s">
        <v>68</v>
      </c>
      <c r="B287" s="65"/>
      <c r="C287" s="66"/>
      <c r="D287" s="65"/>
      <c r="E287" s="66"/>
      <c r="F287" s="67"/>
      <c r="G287" s="65"/>
      <c r="H287" s="66"/>
      <c r="I287" s="20"/>
      <c r="J287" s="21"/>
    </row>
    <row r="288" spans="1:10" x14ac:dyDescent="0.25">
      <c r="A288" s="158" t="s">
        <v>313</v>
      </c>
      <c r="B288" s="65">
        <v>0</v>
      </c>
      <c r="C288" s="66">
        <v>0</v>
      </c>
      <c r="D288" s="65">
        <v>1</v>
      </c>
      <c r="E288" s="66">
        <v>0</v>
      </c>
      <c r="F288" s="67"/>
      <c r="G288" s="65">
        <f>B288-C288</f>
        <v>0</v>
      </c>
      <c r="H288" s="66">
        <f>D288-E288</f>
        <v>1</v>
      </c>
      <c r="I288" s="20" t="str">
        <f>IF(C288=0, "-", IF(G288/C288&lt;10, G288/C288, "&gt;999%"))</f>
        <v>-</v>
      </c>
      <c r="J288" s="21" t="str">
        <f>IF(E288=0, "-", IF(H288/E288&lt;10, H288/E288, "&gt;999%"))</f>
        <v>-</v>
      </c>
    </row>
    <row r="289" spans="1:10" x14ac:dyDescent="0.25">
      <c r="A289" s="158" t="s">
        <v>391</v>
      </c>
      <c r="B289" s="65">
        <v>1</v>
      </c>
      <c r="C289" s="66">
        <v>0</v>
      </c>
      <c r="D289" s="65">
        <v>1</v>
      </c>
      <c r="E289" s="66">
        <v>0</v>
      </c>
      <c r="F289" s="67"/>
      <c r="G289" s="65">
        <f>B289-C289</f>
        <v>1</v>
      </c>
      <c r="H289" s="66">
        <f>D289-E289</f>
        <v>1</v>
      </c>
      <c r="I289" s="20" t="str">
        <f>IF(C289=0, "-", IF(G289/C289&lt;10, G289/C289, "&gt;999%"))</f>
        <v>-</v>
      </c>
      <c r="J289" s="21" t="str">
        <f>IF(E289=0, "-", IF(H289/E289&lt;10, H289/E289, "&gt;999%"))</f>
        <v>-</v>
      </c>
    </row>
    <row r="290" spans="1:10" x14ac:dyDescent="0.25">
      <c r="A290" s="158" t="s">
        <v>435</v>
      </c>
      <c r="B290" s="65">
        <v>0</v>
      </c>
      <c r="C290" s="66">
        <v>2</v>
      </c>
      <c r="D290" s="65">
        <v>2</v>
      </c>
      <c r="E290" s="66">
        <v>3</v>
      </c>
      <c r="F290" s="67"/>
      <c r="G290" s="65">
        <f>B290-C290</f>
        <v>-2</v>
      </c>
      <c r="H290" s="66">
        <f>D290-E290</f>
        <v>-1</v>
      </c>
      <c r="I290" s="20">
        <f>IF(C290=0, "-", IF(G290/C290&lt;10, G290/C290, "&gt;999%"))</f>
        <v>-1</v>
      </c>
      <c r="J290" s="21">
        <f>IF(E290=0, "-", IF(H290/E290&lt;10, H290/E290, "&gt;999%"))</f>
        <v>-0.33333333333333331</v>
      </c>
    </row>
    <row r="291" spans="1:10" s="160" customFormat="1" x14ac:dyDescent="0.25">
      <c r="A291" s="178" t="s">
        <v>624</v>
      </c>
      <c r="B291" s="71">
        <v>1</v>
      </c>
      <c r="C291" s="72">
        <v>2</v>
      </c>
      <c r="D291" s="71">
        <v>4</v>
      </c>
      <c r="E291" s="72">
        <v>3</v>
      </c>
      <c r="F291" s="73"/>
      <c r="G291" s="71">
        <f>B291-C291</f>
        <v>-1</v>
      </c>
      <c r="H291" s="72">
        <f>D291-E291</f>
        <v>1</v>
      </c>
      <c r="I291" s="37">
        <f>IF(C291=0, "-", IF(G291/C291&lt;10, G291/C291, "&gt;999%"))</f>
        <v>-0.5</v>
      </c>
      <c r="J291" s="38">
        <f>IF(E291=0, "-", IF(H291/E291&lt;10, H291/E291, "&gt;999%"))</f>
        <v>0.33333333333333331</v>
      </c>
    </row>
    <row r="292" spans="1:10" x14ac:dyDescent="0.25">
      <c r="A292" s="177"/>
      <c r="B292" s="143"/>
      <c r="C292" s="144"/>
      <c r="D292" s="143"/>
      <c r="E292" s="144"/>
      <c r="F292" s="145"/>
      <c r="G292" s="143"/>
      <c r="H292" s="144"/>
      <c r="I292" s="151"/>
      <c r="J292" s="152"/>
    </row>
    <row r="293" spans="1:10" s="139" customFormat="1" x14ac:dyDescent="0.25">
      <c r="A293" s="159" t="s">
        <v>69</v>
      </c>
      <c r="B293" s="65"/>
      <c r="C293" s="66"/>
      <c r="D293" s="65"/>
      <c r="E293" s="66"/>
      <c r="F293" s="67"/>
      <c r="G293" s="65"/>
      <c r="H293" s="66"/>
      <c r="I293" s="20"/>
      <c r="J293" s="21"/>
    </row>
    <row r="294" spans="1:10" x14ac:dyDescent="0.25">
      <c r="A294" s="158" t="s">
        <v>474</v>
      </c>
      <c r="B294" s="65">
        <v>6</v>
      </c>
      <c r="C294" s="66">
        <v>15</v>
      </c>
      <c r="D294" s="65">
        <v>13</v>
      </c>
      <c r="E294" s="66">
        <v>30</v>
      </c>
      <c r="F294" s="67"/>
      <c r="G294" s="65">
        <f t="shared" ref="G294:G306" si="52">B294-C294</f>
        <v>-9</v>
      </c>
      <c r="H294" s="66">
        <f t="shared" ref="H294:H306" si="53">D294-E294</f>
        <v>-17</v>
      </c>
      <c r="I294" s="20">
        <f t="shared" ref="I294:I306" si="54">IF(C294=0, "-", IF(G294/C294&lt;10, G294/C294, "&gt;999%"))</f>
        <v>-0.6</v>
      </c>
      <c r="J294" s="21">
        <f t="shared" ref="J294:J306" si="55">IF(E294=0, "-", IF(H294/E294&lt;10, H294/E294, "&gt;999%"))</f>
        <v>-0.56666666666666665</v>
      </c>
    </row>
    <row r="295" spans="1:10" x14ac:dyDescent="0.25">
      <c r="A295" s="158" t="s">
        <v>483</v>
      </c>
      <c r="B295" s="65">
        <v>57</v>
      </c>
      <c r="C295" s="66">
        <v>84</v>
      </c>
      <c r="D295" s="65">
        <v>209</v>
      </c>
      <c r="E295" s="66">
        <v>234</v>
      </c>
      <c r="F295" s="67"/>
      <c r="G295" s="65">
        <f t="shared" si="52"/>
        <v>-27</v>
      </c>
      <c r="H295" s="66">
        <f t="shared" si="53"/>
        <v>-25</v>
      </c>
      <c r="I295" s="20">
        <f t="shared" si="54"/>
        <v>-0.32142857142857145</v>
      </c>
      <c r="J295" s="21">
        <f t="shared" si="55"/>
        <v>-0.10683760683760683</v>
      </c>
    </row>
    <row r="296" spans="1:10" x14ac:dyDescent="0.25">
      <c r="A296" s="158" t="s">
        <v>319</v>
      </c>
      <c r="B296" s="65">
        <v>57</v>
      </c>
      <c r="C296" s="66">
        <v>97</v>
      </c>
      <c r="D296" s="65">
        <v>355</v>
      </c>
      <c r="E296" s="66">
        <v>316</v>
      </c>
      <c r="F296" s="67"/>
      <c r="G296" s="65">
        <f t="shared" si="52"/>
        <v>-40</v>
      </c>
      <c r="H296" s="66">
        <f t="shared" si="53"/>
        <v>39</v>
      </c>
      <c r="I296" s="20">
        <f t="shared" si="54"/>
        <v>-0.41237113402061853</v>
      </c>
      <c r="J296" s="21">
        <f t="shared" si="55"/>
        <v>0.12341772151898735</v>
      </c>
    </row>
    <row r="297" spans="1:10" x14ac:dyDescent="0.25">
      <c r="A297" s="158" t="s">
        <v>332</v>
      </c>
      <c r="B297" s="65">
        <v>57</v>
      </c>
      <c r="C297" s="66">
        <v>160</v>
      </c>
      <c r="D297" s="65">
        <v>176</v>
      </c>
      <c r="E297" s="66">
        <v>395</v>
      </c>
      <c r="F297" s="67"/>
      <c r="G297" s="65">
        <f t="shared" si="52"/>
        <v>-103</v>
      </c>
      <c r="H297" s="66">
        <f t="shared" si="53"/>
        <v>-219</v>
      </c>
      <c r="I297" s="20">
        <f t="shared" si="54"/>
        <v>-0.64375000000000004</v>
      </c>
      <c r="J297" s="21">
        <f t="shared" si="55"/>
        <v>-0.5544303797468354</v>
      </c>
    </row>
    <row r="298" spans="1:10" x14ac:dyDescent="0.25">
      <c r="A298" s="158" t="s">
        <v>369</v>
      </c>
      <c r="B298" s="65">
        <v>203</v>
      </c>
      <c r="C298" s="66">
        <v>185</v>
      </c>
      <c r="D298" s="65">
        <v>602</v>
      </c>
      <c r="E298" s="66">
        <v>663</v>
      </c>
      <c r="F298" s="67"/>
      <c r="G298" s="65">
        <f t="shared" si="52"/>
        <v>18</v>
      </c>
      <c r="H298" s="66">
        <f t="shared" si="53"/>
        <v>-61</v>
      </c>
      <c r="I298" s="20">
        <f t="shared" si="54"/>
        <v>9.7297297297297303E-2</v>
      </c>
      <c r="J298" s="21">
        <f t="shared" si="55"/>
        <v>-9.2006033182503777E-2</v>
      </c>
    </row>
    <row r="299" spans="1:10" x14ac:dyDescent="0.25">
      <c r="A299" s="158" t="s">
        <v>407</v>
      </c>
      <c r="B299" s="65">
        <v>26</v>
      </c>
      <c r="C299" s="66">
        <v>37</v>
      </c>
      <c r="D299" s="65">
        <v>130</v>
      </c>
      <c r="E299" s="66">
        <v>104</v>
      </c>
      <c r="F299" s="67"/>
      <c r="G299" s="65">
        <f t="shared" si="52"/>
        <v>-11</v>
      </c>
      <c r="H299" s="66">
        <f t="shared" si="53"/>
        <v>26</v>
      </c>
      <c r="I299" s="20">
        <f t="shared" si="54"/>
        <v>-0.29729729729729731</v>
      </c>
      <c r="J299" s="21">
        <f t="shared" si="55"/>
        <v>0.25</v>
      </c>
    </row>
    <row r="300" spans="1:10" x14ac:dyDescent="0.25">
      <c r="A300" s="158" t="s">
        <v>408</v>
      </c>
      <c r="B300" s="65">
        <v>57</v>
      </c>
      <c r="C300" s="66">
        <v>67</v>
      </c>
      <c r="D300" s="65">
        <v>117</v>
      </c>
      <c r="E300" s="66">
        <v>161</v>
      </c>
      <c r="F300" s="67"/>
      <c r="G300" s="65">
        <f t="shared" si="52"/>
        <v>-10</v>
      </c>
      <c r="H300" s="66">
        <f t="shared" si="53"/>
        <v>-44</v>
      </c>
      <c r="I300" s="20">
        <f t="shared" si="54"/>
        <v>-0.14925373134328357</v>
      </c>
      <c r="J300" s="21">
        <f t="shared" si="55"/>
        <v>-0.27329192546583853</v>
      </c>
    </row>
    <row r="301" spans="1:10" x14ac:dyDescent="0.25">
      <c r="A301" s="158" t="s">
        <v>333</v>
      </c>
      <c r="B301" s="65">
        <v>5</v>
      </c>
      <c r="C301" s="66">
        <v>2</v>
      </c>
      <c r="D301" s="65">
        <v>15</v>
      </c>
      <c r="E301" s="66">
        <v>8</v>
      </c>
      <c r="F301" s="67"/>
      <c r="G301" s="65">
        <f t="shared" si="52"/>
        <v>3</v>
      </c>
      <c r="H301" s="66">
        <f t="shared" si="53"/>
        <v>7</v>
      </c>
      <c r="I301" s="20">
        <f t="shared" si="54"/>
        <v>1.5</v>
      </c>
      <c r="J301" s="21">
        <f t="shared" si="55"/>
        <v>0.875</v>
      </c>
    </row>
    <row r="302" spans="1:10" x14ac:dyDescent="0.25">
      <c r="A302" s="158" t="s">
        <v>288</v>
      </c>
      <c r="B302" s="65">
        <v>3</v>
      </c>
      <c r="C302" s="66">
        <v>0</v>
      </c>
      <c r="D302" s="65">
        <v>7</v>
      </c>
      <c r="E302" s="66">
        <v>8</v>
      </c>
      <c r="F302" s="67"/>
      <c r="G302" s="65">
        <f t="shared" si="52"/>
        <v>3</v>
      </c>
      <c r="H302" s="66">
        <f t="shared" si="53"/>
        <v>-1</v>
      </c>
      <c r="I302" s="20" t="str">
        <f t="shared" si="54"/>
        <v>-</v>
      </c>
      <c r="J302" s="21">
        <f t="shared" si="55"/>
        <v>-0.125</v>
      </c>
    </row>
    <row r="303" spans="1:10" x14ac:dyDescent="0.25">
      <c r="A303" s="158" t="s">
        <v>199</v>
      </c>
      <c r="B303" s="65">
        <v>15</v>
      </c>
      <c r="C303" s="66">
        <v>20</v>
      </c>
      <c r="D303" s="65">
        <v>106</v>
      </c>
      <c r="E303" s="66">
        <v>101</v>
      </c>
      <c r="F303" s="67"/>
      <c r="G303" s="65">
        <f t="shared" si="52"/>
        <v>-5</v>
      </c>
      <c r="H303" s="66">
        <f t="shared" si="53"/>
        <v>5</v>
      </c>
      <c r="I303" s="20">
        <f t="shared" si="54"/>
        <v>-0.25</v>
      </c>
      <c r="J303" s="21">
        <f t="shared" si="55"/>
        <v>4.9504950495049507E-2</v>
      </c>
    </row>
    <row r="304" spans="1:10" x14ac:dyDescent="0.25">
      <c r="A304" s="158" t="s">
        <v>212</v>
      </c>
      <c r="B304" s="65">
        <v>67</v>
      </c>
      <c r="C304" s="66">
        <v>89</v>
      </c>
      <c r="D304" s="65">
        <v>231</v>
      </c>
      <c r="E304" s="66">
        <v>280</v>
      </c>
      <c r="F304" s="67"/>
      <c r="G304" s="65">
        <f t="shared" si="52"/>
        <v>-22</v>
      </c>
      <c r="H304" s="66">
        <f t="shared" si="53"/>
        <v>-49</v>
      </c>
      <c r="I304" s="20">
        <f t="shared" si="54"/>
        <v>-0.24719101123595505</v>
      </c>
      <c r="J304" s="21">
        <f t="shared" si="55"/>
        <v>-0.17499999999999999</v>
      </c>
    </row>
    <row r="305" spans="1:10" x14ac:dyDescent="0.25">
      <c r="A305" s="158" t="s">
        <v>233</v>
      </c>
      <c r="B305" s="65">
        <v>12</v>
      </c>
      <c r="C305" s="66">
        <v>8</v>
      </c>
      <c r="D305" s="65">
        <v>48</v>
      </c>
      <c r="E305" s="66">
        <v>27</v>
      </c>
      <c r="F305" s="67"/>
      <c r="G305" s="65">
        <f t="shared" si="52"/>
        <v>4</v>
      </c>
      <c r="H305" s="66">
        <f t="shared" si="53"/>
        <v>21</v>
      </c>
      <c r="I305" s="20">
        <f t="shared" si="54"/>
        <v>0.5</v>
      </c>
      <c r="J305" s="21">
        <f t="shared" si="55"/>
        <v>0.77777777777777779</v>
      </c>
    </row>
    <row r="306" spans="1:10" s="160" customFormat="1" x14ac:dyDescent="0.25">
      <c r="A306" s="178" t="s">
        <v>625</v>
      </c>
      <c r="B306" s="71">
        <v>565</v>
      </c>
      <c r="C306" s="72">
        <v>764</v>
      </c>
      <c r="D306" s="71">
        <v>2009</v>
      </c>
      <c r="E306" s="72">
        <v>2327</v>
      </c>
      <c r="F306" s="73"/>
      <c r="G306" s="71">
        <f t="shared" si="52"/>
        <v>-199</v>
      </c>
      <c r="H306" s="72">
        <f t="shared" si="53"/>
        <v>-318</v>
      </c>
      <c r="I306" s="37">
        <f t="shared" si="54"/>
        <v>-0.26047120418848169</v>
      </c>
      <c r="J306" s="38">
        <f t="shared" si="55"/>
        <v>-0.13665663944993553</v>
      </c>
    </row>
    <row r="307" spans="1:10" x14ac:dyDescent="0.25">
      <c r="A307" s="177"/>
      <c r="B307" s="143"/>
      <c r="C307" s="144"/>
      <c r="D307" s="143"/>
      <c r="E307" s="144"/>
      <c r="F307" s="145"/>
      <c r="G307" s="143"/>
      <c r="H307" s="144"/>
      <c r="I307" s="151"/>
      <c r="J307" s="152"/>
    </row>
    <row r="308" spans="1:10" s="139" customFormat="1" x14ac:dyDescent="0.25">
      <c r="A308" s="159" t="s">
        <v>70</v>
      </c>
      <c r="B308" s="65"/>
      <c r="C308" s="66"/>
      <c r="D308" s="65"/>
      <c r="E308" s="66"/>
      <c r="F308" s="67"/>
      <c r="G308" s="65"/>
      <c r="H308" s="66"/>
      <c r="I308" s="20"/>
      <c r="J308" s="21"/>
    </row>
    <row r="309" spans="1:10" x14ac:dyDescent="0.25">
      <c r="A309" s="158" t="s">
        <v>314</v>
      </c>
      <c r="B309" s="65">
        <v>1</v>
      </c>
      <c r="C309" s="66">
        <v>1</v>
      </c>
      <c r="D309" s="65">
        <v>3</v>
      </c>
      <c r="E309" s="66">
        <v>1</v>
      </c>
      <c r="F309" s="67"/>
      <c r="G309" s="65">
        <f>B309-C309</f>
        <v>0</v>
      </c>
      <c r="H309" s="66">
        <f>D309-E309</f>
        <v>2</v>
      </c>
      <c r="I309" s="20">
        <f>IF(C309=0, "-", IF(G309/C309&lt;10, G309/C309, "&gt;999%"))</f>
        <v>0</v>
      </c>
      <c r="J309" s="21">
        <f>IF(E309=0, "-", IF(H309/E309&lt;10, H309/E309, "&gt;999%"))</f>
        <v>2</v>
      </c>
    </row>
    <row r="310" spans="1:10" s="160" customFormat="1" x14ac:dyDescent="0.25">
      <c r="A310" s="178" t="s">
        <v>626</v>
      </c>
      <c r="B310" s="71">
        <v>1</v>
      </c>
      <c r="C310" s="72">
        <v>1</v>
      </c>
      <c r="D310" s="71">
        <v>3</v>
      </c>
      <c r="E310" s="72">
        <v>1</v>
      </c>
      <c r="F310" s="73"/>
      <c r="G310" s="71">
        <f>B310-C310</f>
        <v>0</v>
      </c>
      <c r="H310" s="72">
        <f>D310-E310</f>
        <v>2</v>
      </c>
      <c r="I310" s="37">
        <f>IF(C310=0, "-", IF(G310/C310&lt;10, G310/C310, "&gt;999%"))</f>
        <v>0</v>
      </c>
      <c r="J310" s="38">
        <f>IF(E310=0, "-", IF(H310/E310&lt;10, H310/E310, "&gt;999%"))</f>
        <v>2</v>
      </c>
    </row>
    <row r="311" spans="1:10" x14ac:dyDescent="0.25">
      <c r="A311" s="177"/>
      <c r="B311" s="143"/>
      <c r="C311" s="144"/>
      <c r="D311" s="143"/>
      <c r="E311" s="144"/>
      <c r="F311" s="145"/>
      <c r="G311" s="143"/>
      <c r="H311" s="144"/>
      <c r="I311" s="151"/>
      <c r="J311" s="152"/>
    </row>
    <row r="312" spans="1:10" s="139" customFormat="1" x14ac:dyDescent="0.25">
      <c r="A312" s="159" t="s">
        <v>71</v>
      </c>
      <c r="B312" s="65"/>
      <c r="C312" s="66"/>
      <c r="D312" s="65"/>
      <c r="E312" s="66"/>
      <c r="F312" s="67"/>
      <c r="G312" s="65"/>
      <c r="H312" s="66"/>
      <c r="I312" s="20"/>
      <c r="J312" s="21"/>
    </row>
    <row r="313" spans="1:10" x14ac:dyDescent="0.25">
      <c r="A313" s="158" t="s">
        <v>223</v>
      </c>
      <c r="B313" s="65">
        <v>22</v>
      </c>
      <c r="C313" s="66">
        <v>13</v>
      </c>
      <c r="D313" s="65">
        <v>34</v>
      </c>
      <c r="E313" s="66">
        <v>32</v>
      </c>
      <c r="F313" s="67"/>
      <c r="G313" s="65">
        <f t="shared" ref="G313:G333" si="56">B313-C313</f>
        <v>9</v>
      </c>
      <c r="H313" s="66">
        <f t="shared" ref="H313:H333" si="57">D313-E313</f>
        <v>2</v>
      </c>
      <c r="I313" s="20">
        <f t="shared" ref="I313:I333" si="58">IF(C313=0, "-", IF(G313/C313&lt;10, G313/C313, "&gt;999%"))</f>
        <v>0.69230769230769229</v>
      </c>
      <c r="J313" s="21">
        <f t="shared" ref="J313:J333" si="59">IF(E313=0, "-", IF(H313/E313&lt;10, H313/E313, "&gt;999%"))</f>
        <v>6.25E-2</v>
      </c>
    </row>
    <row r="314" spans="1:10" x14ac:dyDescent="0.25">
      <c r="A314" s="158" t="s">
        <v>224</v>
      </c>
      <c r="B314" s="65">
        <v>2</v>
      </c>
      <c r="C314" s="66">
        <v>0</v>
      </c>
      <c r="D314" s="65">
        <v>2</v>
      </c>
      <c r="E314" s="66">
        <v>2</v>
      </c>
      <c r="F314" s="67"/>
      <c r="G314" s="65">
        <f t="shared" si="56"/>
        <v>2</v>
      </c>
      <c r="H314" s="66">
        <f t="shared" si="57"/>
        <v>0</v>
      </c>
      <c r="I314" s="20" t="str">
        <f t="shared" si="58"/>
        <v>-</v>
      </c>
      <c r="J314" s="21">
        <f t="shared" si="59"/>
        <v>0</v>
      </c>
    </row>
    <row r="315" spans="1:10" x14ac:dyDescent="0.25">
      <c r="A315" s="158" t="s">
        <v>246</v>
      </c>
      <c r="B315" s="65">
        <v>12</v>
      </c>
      <c r="C315" s="66">
        <v>15</v>
      </c>
      <c r="D315" s="65">
        <v>42</v>
      </c>
      <c r="E315" s="66">
        <v>24</v>
      </c>
      <c r="F315" s="67"/>
      <c r="G315" s="65">
        <f t="shared" si="56"/>
        <v>-3</v>
      </c>
      <c r="H315" s="66">
        <f t="shared" si="57"/>
        <v>18</v>
      </c>
      <c r="I315" s="20">
        <f t="shared" si="58"/>
        <v>-0.2</v>
      </c>
      <c r="J315" s="21">
        <f t="shared" si="59"/>
        <v>0.75</v>
      </c>
    </row>
    <row r="316" spans="1:10" x14ac:dyDescent="0.25">
      <c r="A316" s="158" t="s">
        <v>304</v>
      </c>
      <c r="B316" s="65">
        <v>8</v>
      </c>
      <c r="C316" s="66">
        <v>4</v>
      </c>
      <c r="D316" s="65">
        <v>11</v>
      </c>
      <c r="E316" s="66">
        <v>12</v>
      </c>
      <c r="F316" s="67"/>
      <c r="G316" s="65">
        <f t="shared" si="56"/>
        <v>4</v>
      </c>
      <c r="H316" s="66">
        <f t="shared" si="57"/>
        <v>-1</v>
      </c>
      <c r="I316" s="20">
        <f t="shared" si="58"/>
        <v>1</v>
      </c>
      <c r="J316" s="21">
        <f t="shared" si="59"/>
        <v>-8.3333333333333329E-2</v>
      </c>
    </row>
    <row r="317" spans="1:10" x14ac:dyDescent="0.25">
      <c r="A317" s="158" t="s">
        <v>247</v>
      </c>
      <c r="B317" s="65">
        <v>11</v>
      </c>
      <c r="C317" s="66">
        <v>7</v>
      </c>
      <c r="D317" s="65">
        <v>15</v>
      </c>
      <c r="E317" s="66">
        <v>16</v>
      </c>
      <c r="F317" s="67"/>
      <c r="G317" s="65">
        <f t="shared" si="56"/>
        <v>4</v>
      </c>
      <c r="H317" s="66">
        <f t="shared" si="57"/>
        <v>-1</v>
      </c>
      <c r="I317" s="20">
        <f t="shared" si="58"/>
        <v>0.5714285714285714</v>
      </c>
      <c r="J317" s="21">
        <f t="shared" si="59"/>
        <v>-6.25E-2</v>
      </c>
    </row>
    <row r="318" spans="1:10" x14ac:dyDescent="0.25">
      <c r="A318" s="158" t="s">
        <v>262</v>
      </c>
      <c r="B318" s="65">
        <v>0</v>
      </c>
      <c r="C318" s="66">
        <v>1</v>
      </c>
      <c r="D318" s="65">
        <v>0</v>
      </c>
      <c r="E318" s="66">
        <v>1</v>
      </c>
      <c r="F318" s="67"/>
      <c r="G318" s="65">
        <f t="shared" si="56"/>
        <v>-1</v>
      </c>
      <c r="H318" s="66">
        <f t="shared" si="57"/>
        <v>-1</v>
      </c>
      <c r="I318" s="20">
        <f t="shared" si="58"/>
        <v>-1</v>
      </c>
      <c r="J318" s="21">
        <f t="shared" si="59"/>
        <v>-1</v>
      </c>
    </row>
    <row r="319" spans="1:10" x14ac:dyDescent="0.25">
      <c r="A319" s="158" t="s">
        <v>263</v>
      </c>
      <c r="B319" s="65">
        <v>4</v>
      </c>
      <c r="C319" s="66">
        <v>4</v>
      </c>
      <c r="D319" s="65">
        <v>6</v>
      </c>
      <c r="E319" s="66">
        <v>8</v>
      </c>
      <c r="F319" s="67"/>
      <c r="G319" s="65">
        <f t="shared" si="56"/>
        <v>0</v>
      </c>
      <c r="H319" s="66">
        <f t="shared" si="57"/>
        <v>-2</v>
      </c>
      <c r="I319" s="20">
        <f t="shared" si="58"/>
        <v>0</v>
      </c>
      <c r="J319" s="21">
        <f t="shared" si="59"/>
        <v>-0.25</v>
      </c>
    </row>
    <row r="320" spans="1:10" x14ac:dyDescent="0.25">
      <c r="A320" s="158" t="s">
        <v>355</v>
      </c>
      <c r="B320" s="65">
        <v>3</v>
      </c>
      <c r="C320" s="66">
        <v>11</v>
      </c>
      <c r="D320" s="65">
        <v>3</v>
      </c>
      <c r="E320" s="66">
        <v>24</v>
      </c>
      <c r="F320" s="67"/>
      <c r="G320" s="65">
        <f t="shared" si="56"/>
        <v>-8</v>
      </c>
      <c r="H320" s="66">
        <f t="shared" si="57"/>
        <v>-21</v>
      </c>
      <c r="I320" s="20">
        <f t="shared" si="58"/>
        <v>-0.72727272727272729</v>
      </c>
      <c r="J320" s="21">
        <f t="shared" si="59"/>
        <v>-0.875</v>
      </c>
    </row>
    <row r="321" spans="1:10" x14ac:dyDescent="0.25">
      <c r="A321" s="158" t="s">
        <v>392</v>
      </c>
      <c r="B321" s="65">
        <v>2</v>
      </c>
      <c r="C321" s="66">
        <v>0</v>
      </c>
      <c r="D321" s="65">
        <v>2</v>
      </c>
      <c r="E321" s="66">
        <v>0</v>
      </c>
      <c r="F321" s="67"/>
      <c r="G321" s="65">
        <f t="shared" si="56"/>
        <v>2</v>
      </c>
      <c r="H321" s="66">
        <f t="shared" si="57"/>
        <v>2</v>
      </c>
      <c r="I321" s="20" t="str">
        <f t="shared" si="58"/>
        <v>-</v>
      </c>
      <c r="J321" s="21" t="str">
        <f t="shared" si="59"/>
        <v>-</v>
      </c>
    </row>
    <row r="322" spans="1:10" x14ac:dyDescent="0.25">
      <c r="A322" s="158" t="s">
        <v>393</v>
      </c>
      <c r="B322" s="65">
        <v>1</v>
      </c>
      <c r="C322" s="66">
        <v>5</v>
      </c>
      <c r="D322" s="65">
        <v>3</v>
      </c>
      <c r="E322" s="66">
        <v>13</v>
      </c>
      <c r="F322" s="67"/>
      <c r="G322" s="65">
        <f t="shared" si="56"/>
        <v>-4</v>
      </c>
      <c r="H322" s="66">
        <f t="shared" si="57"/>
        <v>-10</v>
      </c>
      <c r="I322" s="20">
        <f t="shared" si="58"/>
        <v>-0.8</v>
      </c>
      <c r="J322" s="21">
        <f t="shared" si="59"/>
        <v>-0.76923076923076927</v>
      </c>
    </row>
    <row r="323" spans="1:10" x14ac:dyDescent="0.25">
      <c r="A323" s="158" t="s">
        <v>264</v>
      </c>
      <c r="B323" s="65">
        <v>4</v>
      </c>
      <c r="C323" s="66">
        <v>0</v>
      </c>
      <c r="D323" s="65">
        <v>6</v>
      </c>
      <c r="E323" s="66">
        <v>0</v>
      </c>
      <c r="F323" s="67"/>
      <c r="G323" s="65">
        <f t="shared" si="56"/>
        <v>4</v>
      </c>
      <c r="H323" s="66">
        <f t="shared" si="57"/>
        <v>6</v>
      </c>
      <c r="I323" s="20" t="str">
        <f t="shared" si="58"/>
        <v>-</v>
      </c>
      <c r="J323" s="21" t="str">
        <f t="shared" si="59"/>
        <v>-</v>
      </c>
    </row>
    <row r="324" spans="1:10" x14ac:dyDescent="0.25">
      <c r="A324" s="158" t="s">
        <v>450</v>
      </c>
      <c r="B324" s="65">
        <v>8</v>
      </c>
      <c r="C324" s="66">
        <v>4</v>
      </c>
      <c r="D324" s="65">
        <v>8</v>
      </c>
      <c r="E324" s="66">
        <v>7</v>
      </c>
      <c r="F324" s="67"/>
      <c r="G324" s="65">
        <f t="shared" si="56"/>
        <v>4</v>
      </c>
      <c r="H324" s="66">
        <f t="shared" si="57"/>
        <v>1</v>
      </c>
      <c r="I324" s="20">
        <f t="shared" si="58"/>
        <v>1</v>
      </c>
      <c r="J324" s="21">
        <f t="shared" si="59"/>
        <v>0.14285714285714285</v>
      </c>
    </row>
    <row r="325" spans="1:10" x14ac:dyDescent="0.25">
      <c r="A325" s="158" t="s">
        <v>356</v>
      </c>
      <c r="B325" s="65">
        <v>6</v>
      </c>
      <c r="C325" s="66">
        <v>14</v>
      </c>
      <c r="D325" s="65">
        <v>12</v>
      </c>
      <c r="E325" s="66">
        <v>30</v>
      </c>
      <c r="F325" s="67"/>
      <c r="G325" s="65">
        <f t="shared" si="56"/>
        <v>-8</v>
      </c>
      <c r="H325" s="66">
        <f t="shared" si="57"/>
        <v>-18</v>
      </c>
      <c r="I325" s="20">
        <f t="shared" si="58"/>
        <v>-0.5714285714285714</v>
      </c>
      <c r="J325" s="21">
        <f t="shared" si="59"/>
        <v>-0.6</v>
      </c>
    </row>
    <row r="326" spans="1:10" x14ac:dyDescent="0.25">
      <c r="A326" s="158" t="s">
        <v>394</v>
      </c>
      <c r="B326" s="65">
        <v>9</v>
      </c>
      <c r="C326" s="66">
        <v>3</v>
      </c>
      <c r="D326" s="65">
        <v>18</v>
      </c>
      <c r="E326" s="66">
        <v>23</v>
      </c>
      <c r="F326" s="67"/>
      <c r="G326" s="65">
        <f t="shared" si="56"/>
        <v>6</v>
      </c>
      <c r="H326" s="66">
        <f t="shared" si="57"/>
        <v>-5</v>
      </c>
      <c r="I326" s="20">
        <f t="shared" si="58"/>
        <v>2</v>
      </c>
      <c r="J326" s="21">
        <f t="shared" si="59"/>
        <v>-0.21739130434782608</v>
      </c>
    </row>
    <row r="327" spans="1:10" x14ac:dyDescent="0.25">
      <c r="A327" s="158" t="s">
        <v>395</v>
      </c>
      <c r="B327" s="65">
        <v>8</v>
      </c>
      <c r="C327" s="66">
        <v>7</v>
      </c>
      <c r="D327" s="65">
        <v>16</v>
      </c>
      <c r="E327" s="66">
        <v>20</v>
      </c>
      <c r="F327" s="67"/>
      <c r="G327" s="65">
        <f t="shared" si="56"/>
        <v>1</v>
      </c>
      <c r="H327" s="66">
        <f t="shared" si="57"/>
        <v>-4</v>
      </c>
      <c r="I327" s="20">
        <f t="shared" si="58"/>
        <v>0.14285714285714285</v>
      </c>
      <c r="J327" s="21">
        <f t="shared" si="59"/>
        <v>-0.2</v>
      </c>
    </row>
    <row r="328" spans="1:10" x14ac:dyDescent="0.25">
      <c r="A328" s="158" t="s">
        <v>396</v>
      </c>
      <c r="B328" s="65">
        <v>5</v>
      </c>
      <c r="C328" s="66">
        <v>24</v>
      </c>
      <c r="D328" s="65">
        <v>13</v>
      </c>
      <c r="E328" s="66">
        <v>45</v>
      </c>
      <c r="F328" s="67"/>
      <c r="G328" s="65">
        <f t="shared" si="56"/>
        <v>-19</v>
      </c>
      <c r="H328" s="66">
        <f t="shared" si="57"/>
        <v>-32</v>
      </c>
      <c r="I328" s="20">
        <f t="shared" si="58"/>
        <v>-0.79166666666666663</v>
      </c>
      <c r="J328" s="21">
        <f t="shared" si="59"/>
        <v>-0.71111111111111114</v>
      </c>
    </row>
    <row r="329" spans="1:10" x14ac:dyDescent="0.25">
      <c r="A329" s="158" t="s">
        <v>436</v>
      </c>
      <c r="B329" s="65">
        <v>3</v>
      </c>
      <c r="C329" s="66">
        <v>2</v>
      </c>
      <c r="D329" s="65">
        <v>6</v>
      </c>
      <c r="E329" s="66">
        <v>5</v>
      </c>
      <c r="F329" s="67"/>
      <c r="G329" s="65">
        <f t="shared" si="56"/>
        <v>1</v>
      </c>
      <c r="H329" s="66">
        <f t="shared" si="57"/>
        <v>1</v>
      </c>
      <c r="I329" s="20">
        <f t="shared" si="58"/>
        <v>0.5</v>
      </c>
      <c r="J329" s="21">
        <f t="shared" si="59"/>
        <v>0.2</v>
      </c>
    </row>
    <row r="330" spans="1:10" x14ac:dyDescent="0.25">
      <c r="A330" s="158" t="s">
        <v>437</v>
      </c>
      <c r="B330" s="65">
        <v>11</v>
      </c>
      <c r="C330" s="66">
        <v>4</v>
      </c>
      <c r="D330" s="65">
        <v>30</v>
      </c>
      <c r="E330" s="66">
        <v>18</v>
      </c>
      <c r="F330" s="67"/>
      <c r="G330" s="65">
        <f t="shared" si="56"/>
        <v>7</v>
      </c>
      <c r="H330" s="66">
        <f t="shared" si="57"/>
        <v>12</v>
      </c>
      <c r="I330" s="20">
        <f t="shared" si="58"/>
        <v>1.75</v>
      </c>
      <c r="J330" s="21">
        <f t="shared" si="59"/>
        <v>0.66666666666666663</v>
      </c>
    </row>
    <row r="331" spans="1:10" x14ac:dyDescent="0.25">
      <c r="A331" s="158" t="s">
        <v>451</v>
      </c>
      <c r="B331" s="65">
        <v>3</v>
      </c>
      <c r="C331" s="66">
        <v>2</v>
      </c>
      <c r="D331" s="65">
        <v>11</v>
      </c>
      <c r="E331" s="66">
        <v>5</v>
      </c>
      <c r="F331" s="67"/>
      <c r="G331" s="65">
        <f t="shared" si="56"/>
        <v>1</v>
      </c>
      <c r="H331" s="66">
        <f t="shared" si="57"/>
        <v>6</v>
      </c>
      <c r="I331" s="20">
        <f t="shared" si="58"/>
        <v>0.5</v>
      </c>
      <c r="J331" s="21">
        <f t="shared" si="59"/>
        <v>1.2</v>
      </c>
    </row>
    <row r="332" spans="1:10" x14ac:dyDescent="0.25">
      <c r="A332" s="158" t="s">
        <v>271</v>
      </c>
      <c r="B332" s="65">
        <v>0</v>
      </c>
      <c r="C332" s="66">
        <v>2</v>
      </c>
      <c r="D332" s="65">
        <v>1</v>
      </c>
      <c r="E332" s="66">
        <v>5</v>
      </c>
      <c r="F332" s="67"/>
      <c r="G332" s="65">
        <f t="shared" si="56"/>
        <v>-2</v>
      </c>
      <c r="H332" s="66">
        <f t="shared" si="57"/>
        <v>-4</v>
      </c>
      <c r="I332" s="20">
        <f t="shared" si="58"/>
        <v>-1</v>
      </c>
      <c r="J332" s="21">
        <f t="shared" si="59"/>
        <v>-0.8</v>
      </c>
    </row>
    <row r="333" spans="1:10" s="160" customFormat="1" x14ac:dyDescent="0.25">
      <c r="A333" s="178" t="s">
        <v>627</v>
      </c>
      <c r="B333" s="71">
        <v>122</v>
      </c>
      <c r="C333" s="72">
        <v>122</v>
      </c>
      <c r="D333" s="71">
        <v>239</v>
      </c>
      <c r="E333" s="72">
        <v>290</v>
      </c>
      <c r="F333" s="73"/>
      <c r="G333" s="71">
        <f t="shared" si="56"/>
        <v>0</v>
      </c>
      <c r="H333" s="72">
        <f t="shared" si="57"/>
        <v>-51</v>
      </c>
      <c r="I333" s="37">
        <f t="shared" si="58"/>
        <v>0</v>
      </c>
      <c r="J333" s="38">
        <f t="shared" si="59"/>
        <v>-0.17586206896551723</v>
      </c>
    </row>
    <row r="334" spans="1:10" x14ac:dyDescent="0.25">
      <c r="A334" s="177"/>
      <c r="B334" s="143"/>
      <c r="C334" s="144"/>
      <c r="D334" s="143"/>
      <c r="E334" s="144"/>
      <c r="F334" s="145"/>
      <c r="G334" s="143"/>
      <c r="H334" s="144"/>
      <c r="I334" s="151"/>
      <c r="J334" s="152"/>
    </row>
    <row r="335" spans="1:10" s="139" customFormat="1" x14ac:dyDescent="0.25">
      <c r="A335" s="159" t="s">
        <v>72</v>
      </c>
      <c r="B335" s="65"/>
      <c r="C335" s="66"/>
      <c r="D335" s="65"/>
      <c r="E335" s="66"/>
      <c r="F335" s="67"/>
      <c r="G335" s="65"/>
      <c r="H335" s="66"/>
      <c r="I335" s="20"/>
      <c r="J335" s="21"/>
    </row>
    <row r="336" spans="1:10" x14ac:dyDescent="0.25">
      <c r="A336" s="158" t="s">
        <v>524</v>
      </c>
      <c r="B336" s="65">
        <v>10</v>
      </c>
      <c r="C336" s="66">
        <v>4</v>
      </c>
      <c r="D336" s="65">
        <v>17</v>
      </c>
      <c r="E336" s="66">
        <v>6</v>
      </c>
      <c r="F336" s="67"/>
      <c r="G336" s="65">
        <f>B336-C336</f>
        <v>6</v>
      </c>
      <c r="H336" s="66">
        <f>D336-E336</f>
        <v>11</v>
      </c>
      <c r="I336" s="20">
        <f>IF(C336=0, "-", IF(G336/C336&lt;10, G336/C336, "&gt;999%"))</f>
        <v>1.5</v>
      </c>
      <c r="J336" s="21">
        <f>IF(E336=0, "-", IF(H336/E336&lt;10, H336/E336, "&gt;999%"))</f>
        <v>1.8333333333333333</v>
      </c>
    </row>
    <row r="337" spans="1:10" s="160" customFormat="1" x14ac:dyDescent="0.25">
      <c r="A337" s="178" t="s">
        <v>628</v>
      </c>
      <c r="B337" s="71">
        <v>10</v>
      </c>
      <c r="C337" s="72">
        <v>4</v>
      </c>
      <c r="D337" s="71">
        <v>17</v>
      </c>
      <c r="E337" s="72">
        <v>6</v>
      </c>
      <c r="F337" s="73"/>
      <c r="G337" s="71">
        <f>B337-C337</f>
        <v>6</v>
      </c>
      <c r="H337" s="72">
        <f>D337-E337</f>
        <v>11</v>
      </c>
      <c r="I337" s="37">
        <f>IF(C337=0, "-", IF(G337/C337&lt;10, G337/C337, "&gt;999%"))</f>
        <v>1.5</v>
      </c>
      <c r="J337" s="38">
        <f>IF(E337=0, "-", IF(H337/E337&lt;10, H337/E337, "&gt;999%"))</f>
        <v>1.8333333333333333</v>
      </c>
    </row>
    <row r="338" spans="1:10" x14ac:dyDescent="0.25">
      <c r="A338" s="177"/>
      <c r="B338" s="143"/>
      <c r="C338" s="144"/>
      <c r="D338" s="143"/>
      <c r="E338" s="144"/>
      <c r="F338" s="145"/>
      <c r="G338" s="143"/>
      <c r="H338" s="144"/>
      <c r="I338" s="151"/>
      <c r="J338" s="152"/>
    </row>
    <row r="339" spans="1:10" s="139" customFormat="1" x14ac:dyDescent="0.25">
      <c r="A339" s="159" t="s">
        <v>73</v>
      </c>
      <c r="B339" s="65"/>
      <c r="C339" s="66"/>
      <c r="D339" s="65"/>
      <c r="E339" s="66"/>
      <c r="F339" s="67"/>
      <c r="G339" s="65"/>
      <c r="H339" s="66"/>
      <c r="I339" s="20"/>
      <c r="J339" s="21"/>
    </row>
    <row r="340" spans="1:10" x14ac:dyDescent="0.25">
      <c r="A340" s="158" t="s">
        <v>503</v>
      </c>
      <c r="B340" s="65">
        <v>7</v>
      </c>
      <c r="C340" s="66">
        <v>14</v>
      </c>
      <c r="D340" s="65">
        <v>46</v>
      </c>
      <c r="E340" s="66">
        <v>19</v>
      </c>
      <c r="F340" s="67"/>
      <c r="G340" s="65">
        <f t="shared" ref="G340:G346" si="60">B340-C340</f>
        <v>-7</v>
      </c>
      <c r="H340" s="66">
        <f t="shared" ref="H340:H346" si="61">D340-E340</f>
        <v>27</v>
      </c>
      <c r="I340" s="20">
        <f t="shared" ref="I340:I346" si="62">IF(C340=0, "-", IF(G340/C340&lt;10, G340/C340, "&gt;999%"))</f>
        <v>-0.5</v>
      </c>
      <c r="J340" s="21">
        <f t="shared" ref="J340:J346" si="63">IF(E340=0, "-", IF(H340/E340&lt;10, H340/E340, "&gt;999%"))</f>
        <v>1.4210526315789473</v>
      </c>
    </row>
    <row r="341" spans="1:10" x14ac:dyDescent="0.25">
      <c r="A341" s="158" t="s">
        <v>453</v>
      </c>
      <c r="B341" s="65">
        <v>0</v>
      </c>
      <c r="C341" s="66">
        <v>0</v>
      </c>
      <c r="D341" s="65">
        <v>1</v>
      </c>
      <c r="E341" s="66">
        <v>0</v>
      </c>
      <c r="F341" s="67"/>
      <c r="G341" s="65">
        <f t="shared" si="60"/>
        <v>0</v>
      </c>
      <c r="H341" s="66">
        <f t="shared" si="61"/>
        <v>1</v>
      </c>
      <c r="I341" s="20" t="str">
        <f t="shared" si="62"/>
        <v>-</v>
      </c>
      <c r="J341" s="21" t="str">
        <f t="shared" si="63"/>
        <v>-</v>
      </c>
    </row>
    <row r="342" spans="1:10" x14ac:dyDescent="0.25">
      <c r="A342" s="158" t="s">
        <v>281</v>
      </c>
      <c r="B342" s="65">
        <v>0</v>
      </c>
      <c r="C342" s="66">
        <v>1</v>
      </c>
      <c r="D342" s="65">
        <v>0</v>
      </c>
      <c r="E342" s="66">
        <v>1</v>
      </c>
      <c r="F342" s="67"/>
      <c r="G342" s="65">
        <f t="shared" si="60"/>
        <v>-1</v>
      </c>
      <c r="H342" s="66">
        <f t="shared" si="61"/>
        <v>-1</v>
      </c>
      <c r="I342" s="20">
        <f t="shared" si="62"/>
        <v>-1</v>
      </c>
      <c r="J342" s="21">
        <f t="shared" si="63"/>
        <v>-1</v>
      </c>
    </row>
    <row r="343" spans="1:10" x14ac:dyDescent="0.25">
      <c r="A343" s="158" t="s">
        <v>282</v>
      </c>
      <c r="B343" s="65">
        <v>2</v>
      </c>
      <c r="C343" s="66">
        <v>0</v>
      </c>
      <c r="D343" s="65">
        <v>5</v>
      </c>
      <c r="E343" s="66">
        <v>3</v>
      </c>
      <c r="F343" s="67"/>
      <c r="G343" s="65">
        <f t="shared" si="60"/>
        <v>2</v>
      </c>
      <c r="H343" s="66">
        <f t="shared" si="61"/>
        <v>2</v>
      </c>
      <c r="I343" s="20" t="str">
        <f t="shared" si="62"/>
        <v>-</v>
      </c>
      <c r="J343" s="21">
        <f t="shared" si="63"/>
        <v>0.66666666666666663</v>
      </c>
    </row>
    <row r="344" spans="1:10" x14ac:dyDescent="0.25">
      <c r="A344" s="158" t="s">
        <v>283</v>
      </c>
      <c r="B344" s="65">
        <v>0</v>
      </c>
      <c r="C344" s="66">
        <v>0</v>
      </c>
      <c r="D344" s="65">
        <v>3</v>
      </c>
      <c r="E344" s="66">
        <v>0</v>
      </c>
      <c r="F344" s="67"/>
      <c r="G344" s="65">
        <f t="shared" si="60"/>
        <v>0</v>
      </c>
      <c r="H344" s="66">
        <f t="shared" si="61"/>
        <v>3</v>
      </c>
      <c r="I344" s="20" t="str">
        <f t="shared" si="62"/>
        <v>-</v>
      </c>
      <c r="J344" s="21" t="str">
        <f t="shared" si="63"/>
        <v>-</v>
      </c>
    </row>
    <row r="345" spans="1:10" x14ac:dyDescent="0.25">
      <c r="A345" s="158" t="s">
        <v>463</v>
      </c>
      <c r="B345" s="65">
        <v>3</v>
      </c>
      <c r="C345" s="66">
        <v>5</v>
      </c>
      <c r="D345" s="65">
        <v>10</v>
      </c>
      <c r="E345" s="66">
        <v>15</v>
      </c>
      <c r="F345" s="67"/>
      <c r="G345" s="65">
        <f t="shared" si="60"/>
        <v>-2</v>
      </c>
      <c r="H345" s="66">
        <f t="shared" si="61"/>
        <v>-5</v>
      </c>
      <c r="I345" s="20">
        <f t="shared" si="62"/>
        <v>-0.4</v>
      </c>
      <c r="J345" s="21">
        <f t="shared" si="63"/>
        <v>-0.33333333333333331</v>
      </c>
    </row>
    <row r="346" spans="1:10" s="160" customFormat="1" x14ac:dyDescent="0.25">
      <c r="A346" s="178" t="s">
        <v>629</v>
      </c>
      <c r="B346" s="71">
        <v>12</v>
      </c>
      <c r="C346" s="72">
        <v>20</v>
      </c>
      <c r="D346" s="71">
        <v>65</v>
      </c>
      <c r="E346" s="72">
        <v>38</v>
      </c>
      <c r="F346" s="73"/>
      <c r="G346" s="71">
        <f t="shared" si="60"/>
        <v>-8</v>
      </c>
      <c r="H346" s="72">
        <f t="shared" si="61"/>
        <v>27</v>
      </c>
      <c r="I346" s="37">
        <f t="shared" si="62"/>
        <v>-0.4</v>
      </c>
      <c r="J346" s="38">
        <f t="shared" si="63"/>
        <v>0.71052631578947367</v>
      </c>
    </row>
    <row r="347" spans="1:10" x14ac:dyDescent="0.25">
      <c r="A347" s="177"/>
      <c r="B347" s="143"/>
      <c r="C347" s="144"/>
      <c r="D347" s="143"/>
      <c r="E347" s="144"/>
      <c r="F347" s="145"/>
      <c r="G347" s="143"/>
      <c r="H347" s="144"/>
      <c r="I347" s="151"/>
      <c r="J347" s="152"/>
    </row>
    <row r="348" spans="1:10" s="139" customFormat="1" x14ac:dyDescent="0.25">
      <c r="A348" s="159" t="s">
        <v>74</v>
      </c>
      <c r="B348" s="65"/>
      <c r="C348" s="66"/>
      <c r="D348" s="65"/>
      <c r="E348" s="66"/>
      <c r="F348" s="67"/>
      <c r="G348" s="65"/>
      <c r="H348" s="66"/>
      <c r="I348" s="20"/>
      <c r="J348" s="21"/>
    </row>
    <row r="349" spans="1:10" x14ac:dyDescent="0.25">
      <c r="A349" s="158" t="s">
        <v>370</v>
      </c>
      <c r="B349" s="65">
        <v>34</v>
      </c>
      <c r="C349" s="66">
        <v>37</v>
      </c>
      <c r="D349" s="65">
        <v>92</v>
      </c>
      <c r="E349" s="66">
        <v>88</v>
      </c>
      <c r="F349" s="67"/>
      <c r="G349" s="65">
        <f>B349-C349</f>
        <v>-3</v>
      </c>
      <c r="H349" s="66">
        <f>D349-E349</f>
        <v>4</v>
      </c>
      <c r="I349" s="20">
        <f>IF(C349=0, "-", IF(G349/C349&lt;10, G349/C349, "&gt;999%"))</f>
        <v>-8.1081081081081086E-2</v>
      </c>
      <c r="J349" s="21">
        <f>IF(E349=0, "-", IF(H349/E349&lt;10, H349/E349, "&gt;999%"))</f>
        <v>4.5454545454545456E-2</v>
      </c>
    </row>
    <row r="350" spans="1:10" x14ac:dyDescent="0.25">
      <c r="A350" s="158" t="s">
        <v>200</v>
      </c>
      <c r="B350" s="65">
        <v>102</v>
      </c>
      <c r="C350" s="66">
        <v>81</v>
      </c>
      <c r="D350" s="65">
        <v>210</v>
      </c>
      <c r="E350" s="66">
        <v>301</v>
      </c>
      <c r="F350" s="67"/>
      <c r="G350" s="65">
        <f>B350-C350</f>
        <v>21</v>
      </c>
      <c r="H350" s="66">
        <f>D350-E350</f>
        <v>-91</v>
      </c>
      <c r="I350" s="20">
        <f>IF(C350=0, "-", IF(G350/C350&lt;10, G350/C350, "&gt;999%"))</f>
        <v>0.25925925925925924</v>
      </c>
      <c r="J350" s="21">
        <f>IF(E350=0, "-", IF(H350/E350&lt;10, H350/E350, "&gt;999%"))</f>
        <v>-0.30232558139534882</v>
      </c>
    </row>
    <row r="351" spans="1:10" x14ac:dyDescent="0.25">
      <c r="A351" s="158" t="s">
        <v>334</v>
      </c>
      <c r="B351" s="65">
        <v>127</v>
      </c>
      <c r="C351" s="66">
        <v>109</v>
      </c>
      <c r="D351" s="65">
        <v>467</v>
      </c>
      <c r="E351" s="66">
        <v>381</v>
      </c>
      <c r="F351" s="67"/>
      <c r="G351" s="65">
        <f>B351-C351</f>
        <v>18</v>
      </c>
      <c r="H351" s="66">
        <f>D351-E351</f>
        <v>86</v>
      </c>
      <c r="I351" s="20">
        <f>IF(C351=0, "-", IF(G351/C351&lt;10, G351/C351, "&gt;999%"))</f>
        <v>0.16513761467889909</v>
      </c>
      <c r="J351" s="21">
        <f>IF(E351=0, "-", IF(H351/E351&lt;10, H351/E351, "&gt;999%"))</f>
        <v>0.22572178477690288</v>
      </c>
    </row>
    <row r="352" spans="1:10" s="160" customFormat="1" x14ac:dyDescent="0.25">
      <c r="A352" s="178" t="s">
        <v>630</v>
      </c>
      <c r="B352" s="71">
        <v>263</v>
      </c>
      <c r="C352" s="72">
        <v>227</v>
      </c>
      <c r="D352" s="71">
        <v>769</v>
      </c>
      <c r="E352" s="72">
        <v>770</v>
      </c>
      <c r="F352" s="73"/>
      <c r="G352" s="71">
        <f>B352-C352</f>
        <v>36</v>
      </c>
      <c r="H352" s="72">
        <f>D352-E352</f>
        <v>-1</v>
      </c>
      <c r="I352" s="37">
        <f>IF(C352=0, "-", IF(G352/C352&lt;10, G352/C352, "&gt;999%"))</f>
        <v>0.15859030837004406</v>
      </c>
      <c r="J352" s="38">
        <f>IF(E352=0, "-", IF(H352/E352&lt;10, H352/E352, "&gt;999%"))</f>
        <v>-1.2987012987012987E-3</v>
      </c>
    </row>
    <row r="353" spans="1:10" x14ac:dyDescent="0.25">
      <c r="A353" s="177"/>
      <c r="B353" s="143"/>
      <c r="C353" s="144"/>
      <c r="D353" s="143"/>
      <c r="E353" s="144"/>
      <c r="F353" s="145"/>
      <c r="G353" s="143"/>
      <c r="H353" s="144"/>
      <c r="I353" s="151"/>
      <c r="J353" s="152"/>
    </row>
    <row r="354" spans="1:10" s="139" customFormat="1" x14ac:dyDescent="0.25">
      <c r="A354" s="159" t="s">
        <v>75</v>
      </c>
      <c r="B354" s="65"/>
      <c r="C354" s="66"/>
      <c r="D354" s="65"/>
      <c r="E354" s="66"/>
      <c r="F354" s="67"/>
      <c r="G354" s="65"/>
      <c r="H354" s="66"/>
      <c r="I354" s="20"/>
      <c r="J354" s="21"/>
    </row>
    <row r="355" spans="1:10" x14ac:dyDescent="0.25">
      <c r="A355" s="158" t="s">
        <v>289</v>
      </c>
      <c r="B355" s="65">
        <v>0</v>
      </c>
      <c r="C355" s="66">
        <v>3</v>
      </c>
      <c r="D355" s="65">
        <v>2</v>
      </c>
      <c r="E355" s="66">
        <v>6</v>
      </c>
      <c r="F355" s="67"/>
      <c r="G355" s="65">
        <f>B355-C355</f>
        <v>-3</v>
      </c>
      <c r="H355" s="66">
        <f>D355-E355</f>
        <v>-4</v>
      </c>
      <c r="I355" s="20">
        <f>IF(C355=0, "-", IF(G355/C355&lt;10, G355/C355, "&gt;999%"))</f>
        <v>-1</v>
      </c>
      <c r="J355" s="21">
        <f>IF(E355=0, "-", IF(H355/E355&lt;10, H355/E355, "&gt;999%"))</f>
        <v>-0.66666666666666663</v>
      </c>
    </row>
    <row r="356" spans="1:10" x14ac:dyDescent="0.25">
      <c r="A356" s="158" t="s">
        <v>225</v>
      </c>
      <c r="B356" s="65">
        <v>0</v>
      </c>
      <c r="C356" s="66">
        <v>3</v>
      </c>
      <c r="D356" s="65">
        <v>0</v>
      </c>
      <c r="E356" s="66">
        <v>5</v>
      </c>
      <c r="F356" s="67"/>
      <c r="G356" s="65">
        <f>B356-C356</f>
        <v>-3</v>
      </c>
      <c r="H356" s="66">
        <f>D356-E356</f>
        <v>-5</v>
      </c>
      <c r="I356" s="20">
        <f>IF(C356=0, "-", IF(G356/C356&lt;10, G356/C356, "&gt;999%"))</f>
        <v>-1</v>
      </c>
      <c r="J356" s="21">
        <f>IF(E356=0, "-", IF(H356/E356&lt;10, H356/E356, "&gt;999%"))</f>
        <v>-1</v>
      </c>
    </row>
    <row r="357" spans="1:10" x14ac:dyDescent="0.25">
      <c r="A357" s="158" t="s">
        <v>357</v>
      </c>
      <c r="B357" s="65">
        <v>7</v>
      </c>
      <c r="C357" s="66">
        <v>3</v>
      </c>
      <c r="D357" s="65">
        <v>13</v>
      </c>
      <c r="E357" s="66">
        <v>9</v>
      </c>
      <c r="F357" s="67"/>
      <c r="G357" s="65">
        <f>B357-C357</f>
        <v>4</v>
      </c>
      <c r="H357" s="66">
        <f>D357-E357</f>
        <v>4</v>
      </c>
      <c r="I357" s="20">
        <f>IF(C357=0, "-", IF(G357/C357&lt;10, G357/C357, "&gt;999%"))</f>
        <v>1.3333333333333333</v>
      </c>
      <c r="J357" s="21">
        <f>IF(E357=0, "-", IF(H357/E357&lt;10, H357/E357, "&gt;999%"))</f>
        <v>0.44444444444444442</v>
      </c>
    </row>
    <row r="358" spans="1:10" x14ac:dyDescent="0.25">
      <c r="A358" s="158" t="s">
        <v>207</v>
      </c>
      <c r="B358" s="65">
        <v>9</v>
      </c>
      <c r="C358" s="66">
        <v>10</v>
      </c>
      <c r="D358" s="65">
        <v>22</v>
      </c>
      <c r="E358" s="66">
        <v>27</v>
      </c>
      <c r="F358" s="67"/>
      <c r="G358" s="65">
        <f>B358-C358</f>
        <v>-1</v>
      </c>
      <c r="H358" s="66">
        <f>D358-E358</f>
        <v>-5</v>
      </c>
      <c r="I358" s="20">
        <f>IF(C358=0, "-", IF(G358/C358&lt;10, G358/C358, "&gt;999%"))</f>
        <v>-0.1</v>
      </c>
      <c r="J358" s="21">
        <f>IF(E358=0, "-", IF(H358/E358&lt;10, H358/E358, "&gt;999%"))</f>
        <v>-0.18518518518518517</v>
      </c>
    </row>
    <row r="359" spans="1:10" s="160" customFormat="1" x14ac:dyDescent="0.25">
      <c r="A359" s="178" t="s">
        <v>631</v>
      </c>
      <c r="B359" s="71">
        <v>16</v>
      </c>
      <c r="C359" s="72">
        <v>19</v>
      </c>
      <c r="D359" s="71">
        <v>37</v>
      </c>
      <c r="E359" s="72">
        <v>47</v>
      </c>
      <c r="F359" s="73"/>
      <c r="G359" s="71">
        <f>B359-C359</f>
        <v>-3</v>
      </c>
      <c r="H359" s="72">
        <f>D359-E359</f>
        <v>-10</v>
      </c>
      <c r="I359" s="37">
        <f>IF(C359=0, "-", IF(G359/C359&lt;10, G359/C359, "&gt;999%"))</f>
        <v>-0.15789473684210525</v>
      </c>
      <c r="J359" s="38">
        <f>IF(E359=0, "-", IF(H359/E359&lt;10, H359/E359, "&gt;999%"))</f>
        <v>-0.21276595744680851</v>
      </c>
    </row>
    <row r="360" spans="1:10" x14ac:dyDescent="0.25">
      <c r="A360" s="177"/>
      <c r="B360" s="143"/>
      <c r="C360" s="144"/>
      <c r="D360" s="143"/>
      <c r="E360" s="144"/>
      <c r="F360" s="145"/>
      <c r="G360" s="143"/>
      <c r="H360" s="144"/>
      <c r="I360" s="151"/>
      <c r="J360" s="152"/>
    </row>
    <row r="361" spans="1:10" s="139" customFormat="1" x14ac:dyDescent="0.25">
      <c r="A361" s="159" t="s">
        <v>76</v>
      </c>
      <c r="B361" s="65"/>
      <c r="C361" s="66"/>
      <c r="D361" s="65"/>
      <c r="E361" s="66"/>
      <c r="F361" s="67"/>
      <c r="G361" s="65"/>
      <c r="H361" s="66"/>
      <c r="I361" s="20"/>
      <c r="J361" s="21"/>
    </row>
    <row r="362" spans="1:10" x14ac:dyDescent="0.25">
      <c r="A362" s="158" t="s">
        <v>335</v>
      </c>
      <c r="B362" s="65">
        <v>56</v>
      </c>
      <c r="C362" s="66">
        <v>75</v>
      </c>
      <c r="D362" s="65">
        <v>177</v>
      </c>
      <c r="E362" s="66">
        <v>254</v>
      </c>
      <c r="F362" s="67"/>
      <c r="G362" s="65">
        <f t="shared" ref="G362:G371" si="64">B362-C362</f>
        <v>-19</v>
      </c>
      <c r="H362" s="66">
        <f t="shared" ref="H362:H371" si="65">D362-E362</f>
        <v>-77</v>
      </c>
      <c r="I362" s="20">
        <f t="shared" ref="I362:I371" si="66">IF(C362=0, "-", IF(G362/C362&lt;10, G362/C362, "&gt;999%"))</f>
        <v>-0.25333333333333335</v>
      </c>
      <c r="J362" s="21">
        <f t="shared" ref="J362:J371" si="67">IF(E362=0, "-", IF(H362/E362&lt;10, H362/E362, "&gt;999%"))</f>
        <v>-0.30314960629921262</v>
      </c>
    </row>
    <row r="363" spans="1:10" x14ac:dyDescent="0.25">
      <c r="A363" s="158" t="s">
        <v>336</v>
      </c>
      <c r="B363" s="65">
        <v>92</v>
      </c>
      <c r="C363" s="66">
        <v>43</v>
      </c>
      <c r="D363" s="65">
        <v>169</v>
      </c>
      <c r="E363" s="66">
        <v>154</v>
      </c>
      <c r="F363" s="67"/>
      <c r="G363" s="65">
        <f t="shared" si="64"/>
        <v>49</v>
      </c>
      <c r="H363" s="66">
        <f t="shared" si="65"/>
        <v>15</v>
      </c>
      <c r="I363" s="20">
        <f t="shared" si="66"/>
        <v>1.1395348837209303</v>
      </c>
      <c r="J363" s="21">
        <f t="shared" si="67"/>
        <v>9.7402597402597407E-2</v>
      </c>
    </row>
    <row r="364" spans="1:10" x14ac:dyDescent="0.25">
      <c r="A364" s="158" t="s">
        <v>464</v>
      </c>
      <c r="B364" s="65">
        <v>1</v>
      </c>
      <c r="C364" s="66">
        <v>7</v>
      </c>
      <c r="D364" s="65">
        <v>2</v>
      </c>
      <c r="E364" s="66">
        <v>19</v>
      </c>
      <c r="F364" s="67"/>
      <c r="G364" s="65">
        <f t="shared" si="64"/>
        <v>-6</v>
      </c>
      <c r="H364" s="66">
        <f t="shared" si="65"/>
        <v>-17</v>
      </c>
      <c r="I364" s="20">
        <f t="shared" si="66"/>
        <v>-0.8571428571428571</v>
      </c>
      <c r="J364" s="21">
        <f t="shared" si="67"/>
        <v>-0.89473684210526316</v>
      </c>
    </row>
    <row r="365" spans="1:10" x14ac:dyDescent="0.25">
      <c r="A365" s="158" t="s">
        <v>195</v>
      </c>
      <c r="B365" s="65">
        <v>0</v>
      </c>
      <c r="C365" s="66">
        <v>5</v>
      </c>
      <c r="D365" s="65">
        <v>0</v>
      </c>
      <c r="E365" s="66">
        <v>50</v>
      </c>
      <c r="F365" s="67"/>
      <c r="G365" s="65">
        <f t="shared" si="64"/>
        <v>-5</v>
      </c>
      <c r="H365" s="66">
        <f t="shared" si="65"/>
        <v>-50</v>
      </c>
      <c r="I365" s="20">
        <f t="shared" si="66"/>
        <v>-1</v>
      </c>
      <c r="J365" s="21">
        <f t="shared" si="67"/>
        <v>-1</v>
      </c>
    </row>
    <row r="366" spans="1:10" x14ac:dyDescent="0.25">
      <c r="A366" s="158" t="s">
        <v>371</v>
      </c>
      <c r="B366" s="65">
        <v>241</v>
      </c>
      <c r="C366" s="66">
        <v>156</v>
      </c>
      <c r="D366" s="65">
        <v>558</v>
      </c>
      <c r="E366" s="66">
        <v>444</v>
      </c>
      <c r="F366" s="67"/>
      <c r="G366" s="65">
        <f t="shared" si="64"/>
        <v>85</v>
      </c>
      <c r="H366" s="66">
        <f t="shared" si="65"/>
        <v>114</v>
      </c>
      <c r="I366" s="20">
        <f t="shared" si="66"/>
        <v>0.54487179487179482</v>
      </c>
      <c r="J366" s="21">
        <f t="shared" si="67"/>
        <v>0.25675675675675674</v>
      </c>
    </row>
    <row r="367" spans="1:10" x14ac:dyDescent="0.25">
      <c r="A367" s="158" t="s">
        <v>409</v>
      </c>
      <c r="B367" s="65">
        <v>0</v>
      </c>
      <c r="C367" s="66">
        <v>1</v>
      </c>
      <c r="D367" s="65">
        <v>0</v>
      </c>
      <c r="E367" s="66">
        <v>1</v>
      </c>
      <c r="F367" s="67"/>
      <c r="G367" s="65">
        <f t="shared" si="64"/>
        <v>-1</v>
      </c>
      <c r="H367" s="66">
        <f t="shared" si="65"/>
        <v>-1</v>
      </c>
      <c r="I367" s="20">
        <f t="shared" si="66"/>
        <v>-1</v>
      </c>
      <c r="J367" s="21">
        <f t="shared" si="67"/>
        <v>-1</v>
      </c>
    </row>
    <row r="368" spans="1:10" x14ac:dyDescent="0.25">
      <c r="A368" s="158" t="s">
        <v>410</v>
      </c>
      <c r="B368" s="65">
        <v>61</v>
      </c>
      <c r="C368" s="66">
        <v>171</v>
      </c>
      <c r="D368" s="65">
        <v>154</v>
      </c>
      <c r="E368" s="66">
        <v>239</v>
      </c>
      <c r="F368" s="67"/>
      <c r="G368" s="65">
        <f t="shared" si="64"/>
        <v>-110</v>
      </c>
      <c r="H368" s="66">
        <f t="shared" si="65"/>
        <v>-85</v>
      </c>
      <c r="I368" s="20">
        <f t="shared" si="66"/>
        <v>-0.64327485380116955</v>
      </c>
      <c r="J368" s="21">
        <f t="shared" si="67"/>
        <v>-0.35564853556485354</v>
      </c>
    </row>
    <row r="369" spans="1:10" x14ac:dyDescent="0.25">
      <c r="A369" s="158" t="s">
        <v>475</v>
      </c>
      <c r="B369" s="65">
        <v>27</v>
      </c>
      <c r="C369" s="66">
        <v>32</v>
      </c>
      <c r="D369" s="65">
        <v>68</v>
      </c>
      <c r="E369" s="66">
        <v>92</v>
      </c>
      <c r="F369" s="67"/>
      <c r="G369" s="65">
        <f t="shared" si="64"/>
        <v>-5</v>
      </c>
      <c r="H369" s="66">
        <f t="shared" si="65"/>
        <v>-24</v>
      </c>
      <c r="I369" s="20">
        <f t="shared" si="66"/>
        <v>-0.15625</v>
      </c>
      <c r="J369" s="21">
        <f t="shared" si="67"/>
        <v>-0.2608695652173913</v>
      </c>
    </row>
    <row r="370" spans="1:10" x14ac:dyDescent="0.25">
      <c r="A370" s="158" t="s">
        <v>484</v>
      </c>
      <c r="B370" s="65">
        <v>118</v>
      </c>
      <c r="C370" s="66">
        <v>262</v>
      </c>
      <c r="D370" s="65">
        <v>239</v>
      </c>
      <c r="E370" s="66">
        <v>771</v>
      </c>
      <c r="F370" s="67"/>
      <c r="G370" s="65">
        <f t="shared" si="64"/>
        <v>-144</v>
      </c>
      <c r="H370" s="66">
        <f t="shared" si="65"/>
        <v>-532</v>
      </c>
      <c r="I370" s="20">
        <f t="shared" si="66"/>
        <v>-0.54961832061068705</v>
      </c>
      <c r="J370" s="21">
        <f t="shared" si="67"/>
        <v>-0.69001297016861218</v>
      </c>
    </row>
    <row r="371" spans="1:10" s="160" customFormat="1" x14ac:dyDescent="0.25">
      <c r="A371" s="178" t="s">
        <v>632</v>
      </c>
      <c r="B371" s="71">
        <v>596</v>
      </c>
      <c r="C371" s="72">
        <v>752</v>
      </c>
      <c r="D371" s="71">
        <v>1367</v>
      </c>
      <c r="E371" s="72">
        <v>2024</v>
      </c>
      <c r="F371" s="73"/>
      <c r="G371" s="71">
        <f t="shared" si="64"/>
        <v>-156</v>
      </c>
      <c r="H371" s="72">
        <f t="shared" si="65"/>
        <v>-657</v>
      </c>
      <c r="I371" s="37">
        <f t="shared" si="66"/>
        <v>-0.20744680851063829</v>
      </c>
      <c r="J371" s="38">
        <f t="shared" si="67"/>
        <v>-0.32460474308300397</v>
      </c>
    </row>
    <row r="372" spans="1:10" x14ac:dyDescent="0.25">
      <c r="A372" s="177"/>
      <c r="B372" s="143"/>
      <c r="C372" s="144"/>
      <c r="D372" s="143"/>
      <c r="E372" s="144"/>
      <c r="F372" s="145"/>
      <c r="G372" s="143"/>
      <c r="H372" s="144"/>
      <c r="I372" s="151"/>
      <c r="J372" s="152"/>
    </row>
    <row r="373" spans="1:10" s="139" customFormat="1" x14ac:dyDescent="0.25">
      <c r="A373" s="159" t="s">
        <v>77</v>
      </c>
      <c r="B373" s="65"/>
      <c r="C373" s="66"/>
      <c r="D373" s="65"/>
      <c r="E373" s="66"/>
      <c r="F373" s="67"/>
      <c r="G373" s="65"/>
      <c r="H373" s="66"/>
      <c r="I373" s="20"/>
      <c r="J373" s="21"/>
    </row>
    <row r="374" spans="1:10" x14ac:dyDescent="0.25">
      <c r="A374" s="158" t="s">
        <v>290</v>
      </c>
      <c r="B374" s="65">
        <v>0</v>
      </c>
      <c r="C374" s="66">
        <v>0</v>
      </c>
      <c r="D374" s="65">
        <v>0</v>
      </c>
      <c r="E374" s="66">
        <v>1</v>
      </c>
      <c r="F374" s="67"/>
      <c r="G374" s="65">
        <f t="shared" ref="G374:G384" si="68">B374-C374</f>
        <v>0</v>
      </c>
      <c r="H374" s="66">
        <f t="shared" ref="H374:H384" si="69">D374-E374</f>
        <v>-1</v>
      </c>
      <c r="I374" s="20" t="str">
        <f t="shared" ref="I374:I384" si="70">IF(C374=0, "-", IF(G374/C374&lt;10, G374/C374, "&gt;999%"))</f>
        <v>-</v>
      </c>
      <c r="J374" s="21">
        <f t="shared" ref="J374:J384" si="71">IF(E374=0, "-", IF(H374/E374&lt;10, H374/E374, "&gt;999%"))</f>
        <v>-1</v>
      </c>
    </row>
    <row r="375" spans="1:10" x14ac:dyDescent="0.25">
      <c r="A375" s="158" t="s">
        <v>320</v>
      </c>
      <c r="B375" s="65">
        <v>8</v>
      </c>
      <c r="C375" s="66">
        <v>8</v>
      </c>
      <c r="D375" s="65">
        <v>21</v>
      </c>
      <c r="E375" s="66">
        <v>28</v>
      </c>
      <c r="F375" s="67"/>
      <c r="G375" s="65">
        <f t="shared" si="68"/>
        <v>0</v>
      </c>
      <c r="H375" s="66">
        <f t="shared" si="69"/>
        <v>-7</v>
      </c>
      <c r="I375" s="20">
        <f t="shared" si="70"/>
        <v>0</v>
      </c>
      <c r="J375" s="21">
        <f t="shared" si="71"/>
        <v>-0.25</v>
      </c>
    </row>
    <row r="376" spans="1:10" x14ac:dyDescent="0.25">
      <c r="A376" s="158" t="s">
        <v>226</v>
      </c>
      <c r="B376" s="65">
        <v>8</v>
      </c>
      <c r="C376" s="66">
        <v>9</v>
      </c>
      <c r="D376" s="65">
        <v>17</v>
      </c>
      <c r="E376" s="66">
        <v>10</v>
      </c>
      <c r="F376" s="67"/>
      <c r="G376" s="65">
        <f t="shared" si="68"/>
        <v>-1</v>
      </c>
      <c r="H376" s="66">
        <f t="shared" si="69"/>
        <v>7</v>
      </c>
      <c r="I376" s="20">
        <f t="shared" si="70"/>
        <v>-0.1111111111111111</v>
      </c>
      <c r="J376" s="21">
        <f t="shared" si="71"/>
        <v>0.7</v>
      </c>
    </row>
    <row r="377" spans="1:10" x14ac:dyDescent="0.25">
      <c r="A377" s="158" t="s">
        <v>476</v>
      </c>
      <c r="B377" s="65">
        <v>0</v>
      </c>
      <c r="C377" s="66">
        <v>10</v>
      </c>
      <c r="D377" s="65">
        <v>2</v>
      </c>
      <c r="E377" s="66">
        <v>23</v>
      </c>
      <c r="F377" s="67"/>
      <c r="G377" s="65">
        <f t="shared" si="68"/>
        <v>-10</v>
      </c>
      <c r="H377" s="66">
        <f t="shared" si="69"/>
        <v>-21</v>
      </c>
      <c r="I377" s="20">
        <f t="shared" si="70"/>
        <v>-1</v>
      </c>
      <c r="J377" s="21">
        <f t="shared" si="71"/>
        <v>-0.91304347826086951</v>
      </c>
    </row>
    <row r="378" spans="1:10" x14ac:dyDescent="0.25">
      <c r="A378" s="158" t="s">
        <v>485</v>
      </c>
      <c r="B378" s="65">
        <v>53</v>
      </c>
      <c r="C378" s="66">
        <v>90</v>
      </c>
      <c r="D378" s="65">
        <v>126</v>
      </c>
      <c r="E378" s="66">
        <v>236</v>
      </c>
      <c r="F378" s="67"/>
      <c r="G378" s="65">
        <f t="shared" si="68"/>
        <v>-37</v>
      </c>
      <c r="H378" s="66">
        <f t="shared" si="69"/>
        <v>-110</v>
      </c>
      <c r="I378" s="20">
        <f t="shared" si="70"/>
        <v>-0.41111111111111109</v>
      </c>
      <c r="J378" s="21">
        <f t="shared" si="71"/>
        <v>-0.46610169491525422</v>
      </c>
    </row>
    <row r="379" spans="1:10" x14ac:dyDescent="0.25">
      <c r="A379" s="158" t="s">
        <v>411</v>
      </c>
      <c r="B379" s="65">
        <v>13</v>
      </c>
      <c r="C379" s="66">
        <v>0</v>
      </c>
      <c r="D379" s="65">
        <v>19</v>
      </c>
      <c r="E379" s="66">
        <v>0</v>
      </c>
      <c r="F379" s="67"/>
      <c r="G379" s="65">
        <f t="shared" si="68"/>
        <v>13</v>
      </c>
      <c r="H379" s="66">
        <f t="shared" si="69"/>
        <v>19</v>
      </c>
      <c r="I379" s="20" t="str">
        <f t="shared" si="70"/>
        <v>-</v>
      </c>
      <c r="J379" s="21" t="str">
        <f t="shared" si="71"/>
        <v>-</v>
      </c>
    </row>
    <row r="380" spans="1:10" x14ac:dyDescent="0.25">
      <c r="A380" s="158" t="s">
        <v>443</v>
      </c>
      <c r="B380" s="65">
        <v>23</v>
      </c>
      <c r="C380" s="66">
        <v>40</v>
      </c>
      <c r="D380" s="65">
        <v>55</v>
      </c>
      <c r="E380" s="66">
        <v>55</v>
      </c>
      <c r="F380" s="67"/>
      <c r="G380" s="65">
        <f t="shared" si="68"/>
        <v>-17</v>
      </c>
      <c r="H380" s="66">
        <f t="shared" si="69"/>
        <v>0</v>
      </c>
      <c r="I380" s="20">
        <f t="shared" si="70"/>
        <v>-0.42499999999999999</v>
      </c>
      <c r="J380" s="21">
        <f t="shared" si="71"/>
        <v>0</v>
      </c>
    </row>
    <row r="381" spans="1:10" x14ac:dyDescent="0.25">
      <c r="A381" s="158" t="s">
        <v>337</v>
      </c>
      <c r="B381" s="65">
        <v>59</v>
      </c>
      <c r="C381" s="66">
        <v>0</v>
      </c>
      <c r="D381" s="65">
        <v>139</v>
      </c>
      <c r="E381" s="66">
        <v>1</v>
      </c>
      <c r="F381" s="67"/>
      <c r="G381" s="65">
        <f t="shared" si="68"/>
        <v>59</v>
      </c>
      <c r="H381" s="66">
        <f t="shared" si="69"/>
        <v>138</v>
      </c>
      <c r="I381" s="20" t="str">
        <f t="shared" si="70"/>
        <v>-</v>
      </c>
      <c r="J381" s="21" t="str">
        <f t="shared" si="71"/>
        <v>&gt;999%</v>
      </c>
    </row>
    <row r="382" spans="1:10" x14ac:dyDescent="0.25">
      <c r="A382" s="158" t="s">
        <v>372</v>
      </c>
      <c r="B382" s="65">
        <v>57</v>
      </c>
      <c r="C382" s="66">
        <v>21</v>
      </c>
      <c r="D382" s="65">
        <v>171</v>
      </c>
      <c r="E382" s="66">
        <v>111</v>
      </c>
      <c r="F382" s="67"/>
      <c r="G382" s="65">
        <f t="shared" si="68"/>
        <v>36</v>
      </c>
      <c r="H382" s="66">
        <f t="shared" si="69"/>
        <v>60</v>
      </c>
      <c r="I382" s="20">
        <f t="shared" si="70"/>
        <v>1.7142857142857142</v>
      </c>
      <c r="J382" s="21">
        <f t="shared" si="71"/>
        <v>0.54054054054054057</v>
      </c>
    </row>
    <row r="383" spans="1:10" x14ac:dyDescent="0.25">
      <c r="A383" s="158" t="s">
        <v>291</v>
      </c>
      <c r="B383" s="65">
        <v>2</v>
      </c>
      <c r="C383" s="66">
        <v>0</v>
      </c>
      <c r="D383" s="65">
        <v>9</v>
      </c>
      <c r="E383" s="66">
        <v>0</v>
      </c>
      <c r="F383" s="67"/>
      <c r="G383" s="65">
        <f t="shared" si="68"/>
        <v>2</v>
      </c>
      <c r="H383" s="66">
        <f t="shared" si="69"/>
        <v>9</v>
      </c>
      <c r="I383" s="20" t="str">
        <f t="shared" si="70"/>
        <v>-</v>
      </c>
      <c r="J383" s="21" t="str">
        <f t="shared" si="71"/>
        <v>-</v>
      </c>
    </row>
    <row r="384" spans="1:10" s="160" customFormat="1" x14ac:dyDescent="0.25">
      <c r="A384" s="178" t="s">
        <v>633</v>
      </c>
      <c r="B384" s="71">
        <v>223</v>
      </c>
      <c r="C384" s="72">
        <v>178</v>
      </c>
      <c r="D384" s="71">
        <v>559</v>
      </c>
      <c r="E384" s="72">
        <v>465</v>
      </c>
      <c r="F384" s="73"/>
      <c r="G384" s="71">
        <f t="shared" si="68"/>
        <v>45</v>
      </c>
      <c r="H384" s="72">
        <f t="shared" si="69"/>
        <v>94</v>
      </c>
      <c r="I384" s="37">
        <f t="shared" si="70"/>
        <v>0.25280898876404495</v>
      </c>
      <c r="J384" s="38">
        <f t="shared" si="71"/>
        <v>0.2021505376344086</v>
      </c>
    </row>
    <row r="385" spans="1:10" x14ac:dyDescent="0.25">
      <c r="A385" s="177"/>
      <c r="B385" s="143"/>
      <c r="C385" s="144"/>
      <c r="D385" s="143"/>
      <c r="E385" s="144"/>
      <c r="F385" s="145"/>
      <c r="G385" s="143"/>
      <c r="H385" s="144"/>
      <c r="I385" s="151"/>
      <c r="J385" s="152"/>
    </row>
    <row r="386" spans="1:10" s="139" customFormat="1" x14ac:dyDescent="0.25">
      <c r="A386" s="159" t="s">
        <v>78</v>
      </c>
      <c r="B386" s="65"/>
      <c r="C386" s="66"/>
      <c r="D386" s="65"/>
      <c r="E386" s="66"/>
      <c r="F386" s="67"/>
      <c r="G386" s="65"/>
      <c r="H386" s="66"/>
      <c r="I386" s="20"/>
      <c r="J386" s="21"/>
    </row>
    <row r="387" spans="1:10" x14ac:dyDescent="0.25">
      <c r="A387" s="158" t="s">
        <v>338</v>
      </c>
      <c r="B387" s="65">
        <v>0</v>
      </c>
      <c r="C387" s="66">
        <v>0</v>
      </c>
      <c r="D387" s="65">
        <v>1</v>
      </c>
      <c r="E387" s="66">
        <v>0</v>
      </c>
      <c r="F387" s="67"/>
      <c r="G387" s="65">
        <f t="shared" ref="G387:G393" si="72">B387-C387</f>
        <v>0</v>
      </c>
      <c r="H387" s="66">
        <f t="shared" ref="H387:H393" si="73">D387-E387</f>
        <v>1</v>
      </c>
      <c r="I387" s="20" t="str">
        <f t="shared" ref="I387:I393" si="74">IF(C387=0, "-", IF(G387/C387&lt;10, G387/C387, "&gt;999%"))</f>
        <v>-</v>
      </c>
      <c r="J387" s="21" t="str">
        <f t="shared" ref="J387:J393" si="75">IF(E387=0, "-", IF(H387/E387&lt;10, H387/E387, "&gt;999%"))</f>
        <v>-</v>
      </c>
    </row>
    <row r="388" spans="1:10" x14ac:dyDescent="0.25">
      <c r="A388" s="158" t="s">
        <v>373</v>
      </c>
      <c r="B388" s="65">
        <v>2</v>
      </c>
      <c r="C388" s="66">
        <v>1</v>
      </c>
      <c r="D388" s="65">
        <v>4</v>
      </c>
      <c r="E388" s="66">
        <v>10</v>
      </c>
      <c r="F388" s="67"/>
      <c r="G388" s="65">
        <f t="shared" si="72"/>
        <v>1</v>
      </c>
      <c r="H388" s="66">
        <f t="shared" si="73"/>
        <v>-6</v>
      </c>
      <c r="I388" s="20">
        <f t="shared" si="74"/>
        <v>1</v>
      </c>
      <c r="J388" s="21">
        <f t="shared" si="75"/>
        <v>-0.6</v>
      </c>
    </row>
    <row r="389" spans="1:10" x14ac:dyDescent="0.25">
      <c r="A389" s="158" t="s">
        <v>227</v>
      </c>
      <c r="B389" s="65">
        <v>0</v>
      </c>
      <c r="C389" s="66">
        <v>0</v>
      </c>
      <c r="D389" s="65">
        <v>3</v>
      </c>
      <c r="E389" s="66">
        <v>0</v>
      </c>
      <c r="F389" s="67"/>
      <c r="G389" s="65">
        <f t="shared" si="72"/>
        <v>0</v>
      </c>
      <c r="H389" s="66">
        <f t="shared" si="73"/>
        <v>3</v>
      </c>
      <c r="I389" s="20" t="str">
        <f t="shared" si="74"/>
        <v>-</v>
      </c>
      <c r="J389" s="21" t="str">
        <f t="shared" si="75"/>
        <v>-</v>
      </c>
    </row>
    <row r="390" spans="1:10" x14ac:dyDescent="0.25">
      <c r="A390" s="158" t="s">
        <v>374</v>
      </c>
      <c r="B390" s="65">
        <v>0</v>
      </c>
      <c r="C390" s="66">
        <v>0</v>
      </c>
      <c r="D390" s="65">
        <v>0</v>
      </c>
      <c r="E390" s="66">
        <v>3</v>
      </c>
      <c r="F390" s="67"/>
      <c r="G390" s="65">
        <f t="shared" si="72"/>
        <v>0</v>
      </c>
      <c r="H390" s="66">
        <f t="shared" si="73"/>
        <v>-3</v>
      </c>
      <c r="I390" s="20" t="str">
        <f t="shared" si="74"/>
        <v>-</v>
      </c>
      <c r="J390" s="21">
        <f t="shared" si="75"/>
        <v>-1</v>
      </c>
    </row>
    <row r="391" spans="1:10" x14ac:dyDescent="0.25">
      <c r="A391" s="158" t="s">
        <v>248</v>
      </c>
      <c r="B391" s="65">
        <v>1</v>
      </c>
      <c r="C391" s="66">
        <v>0</v>
      </c>
      <c r="D391" s="65">
        <v>3</v>
      </c>
      <c r="E391" s="66">
        <v>2</v>
      </c>
      <c r="F391" s="67"/>
      <c r="G391" s="65">
        <f t="shared" si="72"/>
        <v>1</v>
      </c>
      <c r="H391" s="66">
        <f t="shared" si="73"/>
        <v>1</v>
      </c>
      <c r="I391" s="20" t="str">
        <f t="shared" si="74"/>
        <v>-</v>
      </c>
      <c r="J391" s="21">
        <f t="shared" si="75"/>
        <v>0.5</v>
      </c>
    </row>
    <row r="392" spans="1:10" x14ac:dyDescent="0.25">
      <c r="A392" s="158" t="s">
        <v>465</v>
      </c>
      <c r="B392" s="65">
        <v>0</v>
      </c>
      <c r="C392" s="66">
        <v>0</v>
      </c>
      <c r="D392" s="65">
        <v>3</v>
      </c>
      <c r="E392" s="66">
        <v>2</v>
      </c>
      <c r="F392" s="67"/>
      <c r="G392" s="65">
        <f t="shared" si="72"/>
        <v>0</v>
      </c>
      <c r="H392" s="66">
        <f t="shared" si="73"/>
        <v>1</v>
      </c>
      <c r="I392" s="20" t="str">
        <f t="shared" si="74"/>
        <v>-</v>
      </c>
      <c r="J392" s="21">
        <f t="shared" si="75"/>
        <v>0.5</v>
      </c>
    </row>
    <row r="393" spans="1:10" s="160" customFormat="1" x14ac:dyDescent="0.25">
      <c r="A393" s="178" t="s">
        <v>634</v>
      </c>
      <c r="B393" s="71">
        <v>3</v>
      </c>
      <c r="C393" s="72">
        <v>1</v>
      </c>
      <c r="D393" s="71">
        <v>14</v>
      </c>
      <c r="E393" s="72">
        <v>17</v>
      </c>
      <c r="F393" s="73"/>
      <c r="G393" s="71">
        <f t="shared" si="72"/>
        <v>2</v>
      </c>
      <c r="H393" s="72">
        <f t="shared" si="73"/>
        <v>-3</v>
      </c>
      <c r="I393" s="37">
        <f t="shared" si="74"/>
        <v>2</v>
      </c>
      <c r="J393" s="38">
        <f t="shared" si="75"/>
        <v>-0.17647058823529413</v>
      </c>
    </row>
    <row r="394" spans="1:10" x14ac:dyDescent="0.25">
      <c r="A394" s="177"/>
      <c r="B394" s="143"/>
      <c r="C394" s="144"/>
      <c r="D394" s="143"/>
      <c r="E394" s="144"/>
      <c r="F394" s="145"/>
      <c r="G394" s="143"/>
      <c r="H394" s="144"/>
      <c r="I394" s="151"/>
      <c r="J394" s="152"/>
    </row>
    <row r="395" spans="1:10" s="139" customFormat="1" x14ac:dyDescent="0.25">
      <c r="A395" s="159" t="s">
        <v>79</v>
      </c>
      <c r="B395" s="65"/>
      <c r="C395" s="66"/>
      <c r="D395" s="65"/>
      <c r="E395" s="66"/>
      <c r="F395" s="67"/>
      <c r="G395" s="65"/>
      <c r="H395" s="66"/>
      <c r="I395" s="20"/>
      <c r="J395" s="21"/>
    </row>
    <row r="396" spans="1:10" x14ac:dyDescent="0.25">
      <c r="A396" s="158" t="s">
        <v>249</v>
      </c>
      <c r="B396" s="65">
        <v>3</v>
      </c>
      <c r="C396" s="66">
        <v>0</v>
      </c>
      <c r="D396" s="65">
        <v>9</v>
      </c>
      <c r="E396" s="66">
        <v>0</v>
      </c>
      <c r="F396" s="67"/>
      <c r="G396" s="65">
        <f>B396-C396</f>
        <v>3</v>
      </c>
      <c r="H396" s="66">
        <f>D396-E396</f>
        <v>9</v>
      </c>
      <c r="I396" s="20" t="str">
        <f>IF(C396=0, "-", IF(G396/C396&lt;10, G396/C396, "&gt;999%"))</f>
        <v>-</v>
      </c>
      <c r="J396" s="21" t="str">
        <f>IF(E396=0, "-", IF(H396/E396&lt;10, H396/E396, "&gt;999%"))</f>
        <v>-</v>
      </c>
    </row>
    <row r="397" spans="1:10" s="160" customFormat="1" x14ac:dyDescent="0.25">
      <c r="A397" s="178" t="s">
        <v>635</v>
      </c>
      <c r="B397" s="71">
        <v>3</v>
      </c>
      <c r="C397" s="72">
        <v>0</v>
      </c>
      <c r="D397" s="71">
        <v>9</v>
      </c>
      <c r="E397" s="72">
        <v>0</v>
      </c>
      <c r="F397" s="73"/>
      <c r="G397" s="71">
        <f>B397-C397</f>
        <v>3</v>
      </c>
      <c r="H397" s="72">
        <f>D397-E397</f>
        <v>9</v>
      </c>
      <c r="I397" s="37" t="str">
        <f>IF(C397=0, "-", IF(G397/C397&lt;10, G397/C397, "&gt;999%"))</f>
        <v>-</v>
      </c>
      <c r="J397" s="38" t="str">
        <f>IF(E397=0, "-", IF(H397/E397&lt;10, H397/E397, "&gt;999%"))</f>
        <v>-</v>
      </c>
    </row>
    <row r="398" spans="1:10" x14ac:dyDescent="0.25">
      <c r="A398" s="177"/>
      <c r="B398" s="143"/>
      <c r="C398" s="144"/>
      <c r="D398" s="143"/>
      <c r="E398" s="144"/>
      <c r="F398" s="145"/>
      <c r="G398" s="143"/>
      <c r="H398" s="144"/>
      <c r="I398" s="151"/>
      <c r="J398" s="152"/>
    </row>
    <row r="399" spans="1:10" s="139" customFormat="1" x14ac:dyDescent="0.25">
      <c r="A399" s="159" t="s">
        <v>80</v>
      </c>
      <c r="B399" s="65"/>
      <c r="C399" s="66"/>
      <c r="D399" s="65"/>
      <c r="E399" s="66"/>
      <c r="F399" s="67"/>
      <c r="G399" s="65"/>
      <c r="H399" s="66"/>
      <c r="I399" s="20"/>
      <c r="J399" s="21"/>
    </row>
    <row r="400" spans="1:10" x14ac:dyDescent="0.25">
      <c r="A400" s="158" t="s">
        <v>315</v>
      </c>
      <c r="B400" s="65">
        <v>1</v>
      </c>
      <c r="C400" s="66">
        <v>1</v>
      </c>
      <c r="D400" s="65">
        <v>4</v>
      </c>
      <c r="E400" s="66">
        <v>5</v>
      </c>
      <c r="F400" s="67"/>
      <c r="G400" s="65">
        <f t="shared" ref="G400:G408" si="76">B400-C400</f>
        <v>0</v>
      </c>
      <c r="H400" s="66">
        <f t="shared" ref="H400:H408" si="77">D400-E400</f>
        <v>-1</v>
      </c>
      <c r="I400" s="20">
        <f t="shared" ref="I400:I408" si="78">IF(C400=0, "-", IF(G400/C400&lt;10, G400/C400, "&gt;999%"))</f>
        <v>0</v>
      </c>
      <c r="J400" s="21">
        <f t="shared" ref="J400:J408" si="79">IF(E400=0, "-", IF(H400/E400&lt;10, H400/E400, "&gt;999%"))</f>
        <v>-0.2</v>
      </c>
    </row>
    <row r="401" spans="1:10" x14ac:dyDescent="0.25">
      <c r="A401" s="158" t="s">
        <v>305</v>
      </c>
      <c r="B401" s="65">
        <v>0</v>
      </c>
      <c r="C401" s="66">
        <v>0</v>
      </c>
      <c r="D401" s="65">
        <v>2</v>
      </c>
      <c r="E401" s="66">
        <v>2</v>
      </c>
      <c r="F401" s="67"/>
      <c r="G401" s="65">
        <f t="shared" si="76"/>
        <v>0</v>
      </c>
      <c r="H401" s="66">
        <f t="shared" si="77"/>
        <v>0</v>
      </c>
      <c r="I401" s="20" t="str">
        <f t="shared" si="78"/>
        <v>-</v>
      </c>
      <c r="J401" s="21">
        <f t="shared" si="79"/>
        <v>0</v>
      </c>
    </row>
    <row r="402" spans="1:10" x14ac:dyDescent="0.25">
      <c r="A402" s="158" t="s">
        <v>438</v>
      </c>
      <c r="B402" s="65">
        <v>5</v>
      </c>
      <c r="C402" s="66">
        <v>7</v>
      </c>
      <c r="D402" s="65">
        <v>14</v>
      </c>
      <c r="E402" s="66">
        <v>9</v>
      </c>
      <c r="F402" s="67"/>
      <c r="G402" s="65">
        <f t="shared" si="76"/>
        <v>-2</v>
      </c>
      <c r="H402" s="66">
        <f t="shared" si="77"/>
        <v>5</v>
      </c>
      <c r="I402" s="20">
        <f t="shared" si="78"/>
        <v>-0.2857142857142857</v>
      </c>
      <c r="J402" s="21">
        <f t="shared" si="79"/>
        <v>0.55555555555555558</v>
      </c>
    </row>
    <row r="403" spans="1:10" x14ac:dyDescent="0.25">
      <c r="A403" s="158" t="s">
        <v>439</v>
      </c>
      <c r="B403" s="65">
        <v>1</v>
      </c>
      <c r="C403" s="66">
        <v>6</v>
      </c>
      <c r="D403" s="65">
        <v>9</v>
      </c>
      <c r="E403" s="66">
        <v>10</v>
      </c>
      <c r="F403" s="67"/>
      <c r="G403" s="65">
        <f t="shared" si="76"/>
        <v>-5</v>
      </c>
      <c r="H403" s="66">
        <f t="shared" si="77"/>
        <v>-1</v>
      </c>
      <c r="I403" s="20">
        <f t="shared" si="78"/>
        <v>-0.83333333333333337</v>
      </c>
      <c r="J403" s="21">
        <f t="shared" si="79"/>
        <v>-0.1</v>
      </c>
    </row>
    <row r="404" spans="1:10" x14ac:dyDescent="0.25">
      <c r="A404" s="158" t="s">
        <v>306</v>
      </c>
      <c r="B404" s="65">
        <v>0</v>
      </c>
      <c r="C404" s="66">
        <v>1</v>
      </c>
      <c r="D404" s="65">
        <v>4</v>
      </c>
      <c r="E404" s="66">
        <v>1</v>
      </c>
      <c r="F404" s="67"/>
      <c r="G404" s="65">
        <f t="shared" si="76"/>
        <v>-1</v>
      </c>
      <c r="H404" s="66">
        <f t="shared" si="77"/>
        <v>3</v>
      </c>
      <c r="I404" s="20">
        <f t="shared" si="78"/>
        <v>-1</v>
      </c>
      <c r="J404" s="21">
        <f t="shared" si="79"/>
        <v>3</v>
      </c>
    </row>
    <row r="405" spans="1:10" x14ac:dyDescent="0.25">
      <c r="A405" s="158" t="s">
        <v>397</v>
      </c>
      <c r="B405" s="65">
        <v>12</v>
      </c>
      <c r="C405" s="66">
        <v>26</v>
      </c>
      <c r="D405" s="65">
        <v>36</v>
      </c>
      <c r="E405" s="66">
        <v>59</v>
      </c>
      <c r="F405" s="67"/>
      <c r="G405" s="65">
        <f t="shared" si="76"/>
        <v>-14</v>
      </c>
      <c r="H405" s="66">
        <f t="shared" si="77"/>
        <v>-23</v>
      </c>
      <c r="I405" s="20">
        <f t="shared" si="78"/>
        <v>-0.53846153846153844</v>
      </c>
      <c r="J405" s="21">
        <f t="shared" si="79"/>
        <v>-0.38983050847457629</v>
      </c>
    </row>
    <row r="406" spans="1:10" x14ac:dyDescent="0.25">
      <c r="A406" s="158" t="s">
        <v>272</v>
      </c>
      <c r="B406" s="65">
        <v>0</v>
      </c>
      <c r="C406" s="66">
        <v>0</v>
      </c>
      <c r="D406" s="65">
        <v>1</v>
      </c>
      <c r="E406" s="66">
        <v>1</v>
      </c>
      <c r="F406" s="67"/>
      <c r="G406" s="65">
        <f t="shared" si="76"/>
        <v>0</v>
      </c>
      <c r="H406" s="66">
        <f t="shared" si="77"/>
        <v>0</v>
      </c>
      <c r="I406" s="20" t="str">
        <f t="shared" si="78"/>
        <v>-</v>
      </c>
      <c r="J406" s="21">
        <f t="shared" si="79"/>
        <v>0</v>
      </c>
    </row>
    <row r="407" spans="1:10" x14ac:dyDescent="0.25">
      <c r="A407" s="158" t="s">
        <v>265</v>
      </c>
      <c r="B407" s="65">
        <v>1</v>
      </c>
      <c r="C407" s="66">
        <v>5</v>
      </c>
      <c r="D407" s="65">
        <v>5</v>
      </c>
      <c r="E407" s="66">
        <v>10</v>
      </c>
      <c r="F407" s="67"/>
      <c r="G407" s="65">
        <f t="shared" si="76"/>
        <v>-4</v>
      </c>
      <c r="H407" s="66">
        <f t="shared" si="77"/>
        <v>-5</v>
      </c>
      <c r="I407" s="20">
        <f t="shared" si="78"/>
        <v>-0.8</v>
      </c>
      <c r="J407" s="21">
        <f t="shared" si="79"/>
        <v>-0.5</v>
      </c>
    </row>
    <row r="408" spans="1:10" s="160" customFormat="1" x14ac:dyDescent="0.25">
      <c r="A408" s="178" t="s">
        <v>636</v>
      </c>
      <c r="B408" s="71">
        <v>20</v>
      </c>
      <c r="C408" s="72">
        <v>46</v>
      </c>
      <c r="D408" s="71">
        <v>75</v>
      </c>
      <c r="E408" s="72">
        <v>97</v>
      </c>
      <c r="F408" s="73"/>
      <c r="G408" s="71">
        <f t="shared" si="76"/>
        <v>-26</v>
      </c>
      <c r="H408" s="72">
        <f t="shared" si="77"/>
        <v>-22</v>
      </c>
      <c r="I408" s="37">
        <f t="shared" si="78"/>
        <v>-0.56521739130434778</v>
      </c>
      <c r="J408" s="38">
        <f t="shared" si="79"/>
        <v>-0.22680412371134021</v>
      </c>
    </row>
    <row r="409" spans="1:10" x14ac:dyDescent="0.25">
      <c r="A409" s="177"/>
      <c r="B409" s="143"/>
      <c r="C409" s="144"/>
      <c r="D409" s="143"/>
      <c r="E409" s="144"/>
      <c r="F409" s="145"/>
      <c r="G409" s="143"/>
      <c r="H409" s="144"/>
      <c r="I409" s="151"/>
      <c r="J409" s="152"/>
    </row>
    <row r="410" spans="1:10" s="139" customFormat="1" x14ac:dyDescent="0.25">
      <c r="A410" s="159" t="s">
        <v>81</v>
      </c>
      <c r="B410" s="65"/>
      <c r="C410" s="66"/>
      <c r="D410" s="65"/>
      <c r="E410" s="66"/>
      <c r="F410" s="67"/>
      <c r="G410" s="65"/>
      <c r="H410" s="66"/>
      <c r="I410" s="20"/>
      <c r="J410" s="21"/>
    </row>
    <row r="411" spans="1:10" x14ac:dyDescent="0.25">
      <c r="A411" s="158" t="s">
        <v>492</v>
      </c>
      <c r="B411" s="65">
        <v>31</v>
      </c>
      <c r="C411" s="66">
        <v>19</v>
      </c>
      <c r="D411" s="65">
        <v>79</v>
      </c>
      <c r="E411" s="66">
        <v>38</v>
      </c>
      <c r="F411" s="67"/>
      <c r="G411" s="65">
        <f>B411-C411</f>
        <v>12</v>
      </c>
      <c r="H411" s="66">
        <f>D411-E411</f>
        <v>41</v>
      </c>
      <c r="I411" s="20">
        <f>IF(C411=0, "-", IF(G411/C411&lt;10, G411/C411, "&gt;999%"))</f>
        <v>0.63157894736842102</v>
      </c>
      <c r="J411" s="21">
        <f>IF(E411=0, "-", IF(H411/E411&lt;10, H411/E411, "&gt;999%"))</f>
        <v>1.0789473684210527</v>
      </c>
    </row>
    <row r="412" spans="1:10" x14ac:dyDescent="0.25">
      <c r="A412" s="158" t="s">
        <v>493</v>
      </c>
      <c r="B412" s="65">
        <v>5</v>
      </c>
      <c r="C412" s="66">
        <v>1</v>
      </c>
      <c r="D412" s="65">
        <v>5</v>
      </c>
      <c r="E412" s="66">
        <v>4</v>
      </c>
      <c r="F412" s="67"/>
      <c r="G412" s="65">
        <f>B412-C412</f>
        <v>4</v>
      </c>
      <c r="H412" s="66">
        <f>D412-E412</f>
        <v>1</v>
      </c>
      <c r="I412" s="20">
        <f>IF(C412=0, "-", IF(G412/C412&lt;10, G412/C412, "&gt;999%"))</f>
        <v>4</v>
      </c>
      <c r="J412" s="21">
        <f>IF(E412=0, "-", IF(H412/E412&lt;10, H412/E412, "&gt;999%"))</f>
        <v>0.25</v>
      </c>
    </row>
    <row r="413" spans="1:10" s="160" customFormat="1" x14ac:dyDescent="0.25">
      <c r="A413" s="178" t="s">
        <v>637</v>
      </c>
      <c r="B413" s="71">
        <v>36</v>
      </c>
      <c r="C413" s="72">
        <v>20</v>
      </c>
      <c r="D413" s="71">
        <v>84</v>
      </c>
      <c r="E413" s="72">
        <v>42</v>
      </c>
      <c r="F413" s="73"/>
      <c r="G413" s="71">
        <f>B413-C413</f>
        <v>16</v>
      </c>
      <c r="H413" s="72">
        <f>D413-E413</f>
        <v>42</v>
      </c>
      <c r="I413" s="37">
        <f>IF(C413=0, "-", IF(G413/C413&lt;10, G413/C413, "&gt;999%"))</f>
        <v>0.8</v>
      </c>
      <c r="J413" s="38">
        <f>IF(E413=0, "-", IF(H413/E413&lt;10, H413/E413, "&gt;999%"))</f>
        <v>1</v>
      </c>
    </row>
    <row r="414" spans="1:10" x14ac:dyDescent="0.25">
      <c r="A414" s="177"/>
      <c r="B414" s="143"/>
      <c r="C414" s="144"/>
      <c r="D414" s="143"/>
      <c r="E414" s="144"/>
      <c r="F414" s="145"/>
      <c r="G414" s="143"/>
      <c r="H414" s="144"/>
      <c r="I414" s="151"/>
      <c r="J414" s="152"/>
    </row>
    <row r="415" spans="1:10" s="139" customFormat="1" x14ac:dyDescent="0.25">
      <c r="A415" s="159" t="s">
        <v>82</v>
      </c>
      <c r="B415" s="65"/>
      <c r="C415" s="66"/>
      <c r="D415" s="65"/>
      <c r="E415" s="66"/>
      <c r="F415" s="67"/>
      <c r="G415" s="65"/>
      <c r="H415" s="66"/>
      <c r="I415" s="20"/>
      <c r="J415" s="21"/>
    </row>
    <row r="416" spans="1:10" x14ac:dyDescent="0.25">
      <c r="A416" s="158" t="s">
        <v>339</v>
      </c>
      <c r="B416" s="65">
        <v>12</v>
      </c>
      <c r="C416" s="66">
        <v>2</v>
      </c>
      <c r="D416" s="65">
        <v>25</v>
      </c>
      <c r="E416" s="66">
        <v>15</v>
      </c>
      <c r="F416" s="67"/>
      <c r="G416" s="65">
        <f t="shared" ref="G416:G424" si="80">B416-C416</f>
        <v>10</v>
      </c>
      <c r="H416" s="66">
        <f t="shared" ref="H416:H424" si="81">D416-E416</f>
        <v>10</v>
      </c>
      <c r="I416" s="20">
        <f t="shared" ref="I416:I424" si="82">IF(C416=0, "-", IF(G416/C416&lt;10, G416/C416, "&gt;999%"))</f>
        <v>5</v>
      </c>
      <c r="J416" s="21">
        <f t="shared" ref="J416:J424" si="83">IF(E416=0, "-", IF(H416/E416&lt;10, H416/E416, "&gt;999%"))</f>
        <v>0.66666666666666663</v>
      </c>
    </row>
    <row r="417" spans="1:10" x14ac:dyDescent="0.25">
      <c r="A417" s="158" t="s">
        <v>321</v>
      </c>
      <c r="B417" s="65">
        <v>4</v>
      </c>
      <c r="C417" s="66">
        <v>15</v>
      </c>
      <c r="D417" s="65">
        <v>12</v>
      </c>
      <c r="E417" s="66">
        <v>36</v>
      </c>
      <c r="F417" s="67"/>
      <c r="G417" s="65">
        <f t="shared" si="80"/>
        <v>-11</v>
      </c>
      <c r="H417" s="66">
        <f t="shared" si="81"/>
        <v>-24</v>
      </c>
      <c r="I417" s="20">
        <f t="shared" si="82"/>
        <v>-0.73333333333333328</v>
      </c>
      <c r="J417" s="21">
        <f t="shared" si="83"/>
        <v>-0.66666666666666663</v>
      </c>
    </row>
    <row r="418" spans="1:10" x14ac:dyDescent="0.25">
      <c r="A418" s="158" t="s">
        <v>457</v>
      </c>
      <c r="B418" s="65">
        <v>1</v>
      </c>
      <c r="C418" s="66">
        <v>14</v>
      </c>
      <c r="D418" s="65">
        <v>1</v>
      </c>
      <c r="E418" s="66">
        <v>19</v>
      </c>
      <c r="F418" s="67"/>
      <c r="G418" s="65">
        <f t="shared" si="80"/>
        <v>-13</v>
      </c>
      <c r="H418" s="66">
        <f t="shared" si="81"/>
        <v>-18</v>
      </c>
      <c r="I418" s="20">
        <f t="shared" si="82"/>
        <v>-0.9285714285714286</v>
      </c>
      <c r="J418" s="21">
        <f t="shared" si="83"/>
        <v>-0.94736842105263153</v>
      </c>
    </row>
    <row r="419" spans="1:10" x14ac:dyDescent="0.25">
      <c r="A419" s="158" t="s">
        <v>375</v>
      </c>
      <c r="B419" s="65">
        <v>9</v>
      </c>
      <c r="C419" s="66">
        <v>15</v>
      </c>
      <c r="D419" s="65">
        <v>50</v>
      </c>
      <c r="E419" s="66">
        <v>32</v>
      </c>
      <c r="F419" s="67"/>
      <c r="G419" s="65">
        <f t="shared" si="80"/>
        <v>-6</v>
      </c>
      <c r="H419" s="66">
        <f t="shared" si="81"/>
        <v>18</v>
      </c>
      <c r="I419" s="20">
        <f t="shared" si="82"/>
        <v>-0.4</v>
      </c>
      <c r="J419" s="21">
        <f t="shared" si="83"/>
        <v>0.5625</v>
      </c>
    </row>
    <row r="420" spans="1:10" x14ac:dyDescent="0.25">
      <c r="A420" s="158" t="s">
        <v>504</v>
      </c>
      <c r="B420" s="65">
        <v>1</v>
      </c>
      <c r="C420" s="66">
        <v>14</v>
      </c>
      <c r="D420" s="65">
        <v>5</v>
      </c>
      <c r="E420" s="66">
        <v>19</v>
      </c>
      <c r="F420" s="67"/>
      <c r="G420" s="65">
        <f t="shared" si="80"/>
        <v>-13</v>
      </c>
      <c r="H420" s="66">
        <f t="shared" si="81"/>
        <v>-14</v>
      </c>
      <c r="I420" s="20">
        <f t="shared" si="82"/>
        <v>-0.9285714285714286</v>
      </c>
      <c r="J420" s="21">
        <f t="shared" si="83"/>
        <v>-0.73684210526315785</v>
      </c>
    </row>
    <row r="421" spans="1:10" x14ac:dyDescent="0.25">
      <c r="A421" s="158" t="s">
        <v>454</v>
      </c>
      <c r="B421" s="65">
        <v>0</v>
      </c>
      <c r="C421" s="66">
        <v>0</v>
      </c>
      <c r="D421" s="65">
        <v>0</v>
      </c>
      <c r="E421" s="66">
        <v>1</v>
      </c>
      <c r="F421" s="67"/>
      <c r="G421" s="65">
        <f t="shared" si="80"/>
        <v>0</v>
      </c>
      <c r="H421" s="66">
        <f t="shared" si="81"/>
        <v>-1</v>
      </c>
      <c r="I421" s="20" t="str">
        <f t="shared" si="82"/>
        <v>-</v>
      </c>
      <c r="J421" s="21">
        <f t="shared" si="83"/>
        <v>-1</v>
      </c>
    </row>
    <row r="422" spans="1:10" x14ac:dyDescent="0.25">
      <c r="A422" s="158" t="s">
        <v>228</v>
      </c>
      <c r="B422" s="65">
        <v>0</v>
      </c>
      <c r="C422" s="66">
        <v>5</v>
      </c>
      <c r="D422" s="65">
        <v>1</v>
      </c>
      <c r="E422" s="66">
        <v>6</v>
      </c>
      <c r="F422" s="67"/>
      <c r="G422" s="65">
        <f t="shared" si="80"/>
        <v>-5</v>
      </c>
      <c r="H422" s="66">
        <f t="shared" si="81"/>
        <v>-5</v>
      </c>
      <c r="I422" s="20">
        <f t="shared" si="82"/>
        <v>-1</v>
      </c>
      <c r="J422" s="21">
        <f t="shared" si="83"/>
        <v>-0.83333333333333337</v>
      </c>
    </row>
    <row r="423" spans="1:10" x14ac:dyDescent="0.25">
      <c r="A423" s="158" t="s">
        <v>466</v>
      </c>
      <c r="B423" s="65">
        <v>7</v>
      </c>
      <c r="C423" s="66">
        <v>3</v>
      </c>
      <c r="D423" s="65">
        <v>23</v>
      </c>
      <c r="E423" s="66">
        <v>9</v>
      </c>
      <c r="F423" s="67"/>
      <c r="G423" s="65">
        <f t="shared" si="80"/>
        <v>4</v>
      </c>
      <c r="H423" s="66">
        <f t="shared" si="81"/>
        <v>14</v>
      </c>
      <c r="I423" s="20">
        <f t="shared" si="82"/>
        <v>1.3333333333333333</v>
      </c>
      <c r="J423" s="21">
        <f t="shared" si="83"/>
        <v>1.5555555555555556</v>
      </c>
    </row>
    <row r="424" spans="1:10" s="160" customFormat="1" x14ac:dyDescent="0.25">
      <c r="A424" s="178" t="s">
        <v>638</v>
      </c>
      <c r="B424" s="71">
        <v>34</v>
      </c>
      <c r="C424" s="72">
        <v>68</v>
      </c>
      <c r="D424" s="71">
        <v>117</v>
      </c>
      <c r="E424" s="72">
        <v>137</v>
      </c>
      <c r="F424" s="73"/>
      <c r="G424" s="71">
        <f t="shared" si="80"/>
        <v>-34</v>
      </c>
      <c r="H424" s="72">
        <f t="shared" si="81"/>
        <v>-20</v>
      </c>
      <c r="I424" s="37">
        <f t="shared" si="82"/>
        <v>-0.5</v>
      </c>
      <c r="J424" s="38">
        <f t="shared" si="83"/>
        <v>-0.145985401459854</v>
      </c>
    </row>
    <row r="425" spans="1:10" x14ac:dyDescent="0.25">
      <c r="A425" s="177"/>
      <c r="B425" s="143"/>
      <c r="C425" s="144"/>
      <c r="D425" s="143"/>
      <c r="E425" s="144"/>
      <c r="F425" s="145"/>
      <c r="G425" s="143"/>
      <c r="H425" s="144"/>
      <c r="I425" s="151"/>
      <c r="J425" s="152"/>
    </row>
    <row r="426" spans="1:10" s="139" customFormat="1" x14ac:dyDescent="0.25">
      <c r="A426" s="159" t="s">
        <v>83</v>
      </c>
      <c r="B426" s="65"/>
      <c r="C426" s="66"/>
      <c r="D426" s="65"/>
      <c r="E426" s="66"/>
      <c r="F426" s="67"/>
      <c r="G426" s="65"/>
      <c r="H426" s="66"/>
      <c r="I426" s="20"/>
      <c r="J426" s="21"/>
    </row>
    <row r="427" spans="1:10" x14ac:dyDescent="0.25">
      <c r="A427" s="158" t="s">
        <v>525</v>
      </c>
      <c r="B427" s="65">
        <v>12</v>
      </c>
      <c r="C427" s="66">
        <v>5</v>
      </c>
      <c r="D427" s="65">
        <v>27</v>
      </c>
      <c r="E427" s="66">
        <v>11</v>
      </c>
      <c r="F427" s="67"/>
      <c r="G427" s="65">
        <f>B427-C427</f>
        <v>7</v>
      </c>
      <c r="H427" s="66">
        <f>D427-E427</f>
        <v>16</v>
      </c>
      <c r="I427" s="20">
        <f>IF(C427=0, "-", IF(G427/C427&lt;10, G427/C427, "&gt;999%"))</f>
        <v>1.4</v>
      </c>
      <c r="J427" s="21">
        <f>IF(E427=0, "-", IF(H427/E427&lt;10, H427/E427, "&gt;999%"))</f>
        <v>1.4545454545454546</v>
      </c>
    </row>
    <row r="428" spans="1:10" s="160" customFormat="1" x14ac:dyDescent="0.25">
      <c r="A428" s="178" t="s">
        <v>639</v>
      </c>
      <c r="B428" s="71">
        <v>12</v>
      </c>
      <c r="C428" s="72">
        <v>5</v>
      </c>
      <c r="D428" s="71">
        <v>27</v>
      </c>
      <c r="E428" s="72">
        <v>11</v>
      </c>
      <c r="F428" s="73"/>
      <c r="G428" s="71">
        <f>B428-C428</f>
        <v>7</v>
      </c>
      <c r="H428" s="72">
        <f>D428-E428</f>
        <v>16</v>
      </c>
      <c r="I428" s="37">
        <f>IF(C428=0, "-", IF(G428/C428&lt;10, G428/C428, "&gt;999%"))</f>
        <v>1.4</v>
      </c>
      <c r="J428" s="38">
        <f>IF(E428=0, "-", IF(H428/E428&lt;10, H428/E428, "&gt;999%"))</f>
        <v>1.4545454545454546</v>
      </c>
    </row>
    <row r="429" spans="1:10" x14ac:dyDescent="0.25">
      <c r="A429" s="177"/>
      <c r="B429" s="143"/>
      <c r="C429" s="144"/>
      <c r="D429" s="143"/>
      <c r="E429" s="144"/>
      <c r="F429" s="145"/>
      <c r="G429" s="143"/>
      <c r="H429" s="144"/>
      <c r="I429" s="151"/>
      <c r="J429" s="152"/>
    </row>
    <row r="430" spans="1:10" s="139" customFormat="1" x14ac:dyDescent="0.25">
      <c r="A430" s="159" t="s">
        <v>84</v>
      </c>
      <c r="B430" s="65"/>
      <c r="C430" s="66"/>
      <c r="D430" s="65"/>
      <c r="E430" s="66"/>
      <c r="F430" s="67"/>
      <c r="G430" s="65"/>
      <c r="H430" s="66"/>
      <c r="I430" s="20"/>
      <c r="J430" s="21"/>
    </row>
    <row r="431" spans="1:10" x14ac:dyDescent="0.25">
      <c r="A431" s="158" t="s">
        <v>208</v>
      </c>
      <c r="B431" s="65">
        <v>3</v>
      </c>
      <c r="C431" s="66">
        <v>0</v>
      </c>
      <c r="D431" s="65">
        <v>5</v>
      </c>
      <c r="E431" s="66">
        <v>2</v>
      </c>
      <c r="F431" s="67"/>
      <c r="G431" s="65">
        <f t="shared" ref="G431:G438" si="84">B431-C431</f>
        <v>3</v>
      </c>
      <c r="H431" s="66">
        <f t="shared" ref="H431:H438" si="85">D431-E431</f>
        <v>3</v>
      </c>
      <c r="I431" s="20" t="str">
        <f t="shared" ref="I431:I438" si="86">IF(C431=0, "-", IF(G431/C431&lt;10, G431/C431, "&gt;999%"))</f>
        <v>-</v>
      </c>
      <c r="J431" s="21">
        <f t="shared" ref="J431:J438" si="87">IF(E431=0, "-", IF(H431/E431&lt;10, H431/E431, "&gt;999%"))</f>
        <v>1.5</v>
      </c>
    </row>
    <row r="432" spans="1:10" x14ac:dyDescent="0.25">
      <c r="A432" s="158" t="s">
        <v>340</v>
      </c>
      <c r="B432" s="65">
        <v>6</v>
      </c>
      <c r="C432" s="66">
        <v>10</v>
      </c>
      <c r="D432" s="65">
        <v>34</v>
      </c>
      <c r="E432" s="66">
        <v>15</v>
      </c>
      <c r="F432" s="67"/>
      <c r="G432" s="65">
        <f t="shared" si="84"/>
        <v>-4</v>
      </c>
      <c r="H432" s="66">
        <f t="shared" si="85"/>
        <v>19</v>
      </c>
      <c r="I432" s="20">
        <f t="shared" si="86"/>
        <v>-0.4</v>
      </c>
      <c r="J432" s="21">
        <f t="shared" si="87"/>
        <v>1.2666666666666666</v>
      </c>
    </row>
    <row r="433" spans="1:10" x14ac:dyDescent="0.25">
      <c r="A433" s="158" t="s">
        <v>376</v>
      </c>
      <c r="B433" s="65">
        <v>8</v>
      </c>
      <c r="C433" s="66">
        <v>4</v>
      </c>
      <c r="D433" s="65">
        <v>23</v>
      </c>
      <c r="E433" s="66">
        <v>10</v>
      </c>
      <c r="F433" s="67"/>
      <c r="G433" s="65">
        <f t="shared" si="84"/>
        <v>4</v>
      </c>
      <c r="H433" s="66">
        <f t="shared" si="85"/>
        <v>13</v>
      </c>
      <c r="I433" s="20">
        <f t="shared" si="86"/>
        <v>1</v>
      </c>
      <c r="J433" s="21">
        <f t="shared" si="87"/>
        <v>1.3</v>
      </c>
    </row>
    <row r="434" spans="1:10" x14ac:dyDescent="0.25">
      <c r="A434" s="158" t="s">
        <v>412</v>
      </c>
      <c r="B434" s="65">
        <v>5</v>
      </c>
      <c r="C434" s="66">
        <v>9</v>
      </c>
      <c r="D434" s="65">
        <v>19</v>
      </c>
      <c r="E434" s="66">
        <v>12</v>
      </c>
      <c r="F434" s="67"/>
      <c r="G434" s="65">
        <f t="shared" si="84"/>
        <v>-4</v>
      </c>
      <c r="H434" s="66">
        <f t="shared" si="85"/>
        <v>7</v>
      </c>
      <c r="I434" s="20">
        <f t="shared" si="86"/>
        <v>-0.44444444444444442</v>
      </c>
      <c r="J434" s="21">
        <f t="shared" si="87"/>
        <v>0.58333333333333337</v>
      </c>
    </row>
    <row r="435" spans="1:10" x14ac:dyDescent="0.25">
      <c r="A435" s="158" t="s">
        <v>234</v>
      </c>
      <c r="B435" s="65">
        <v>5</v>
      </c>
      <c r="C435" s="66">
        <v>13</v>
      </c>
      <c r="D435" s="65">
        <v>15</v>
      </c>
      <c r="E435" s="66">
        <v>20</v>
      </c>
      <c r="F435" s="67"/>
      <c r="G435" s="65">
        <f t="shared" si="84"/>
        <v>-8</v>
      </c>
      <c r="H435" s="66">
        <f t="shared" si="85"/>
        <v>-5</v>
      </c>
      <c r="I435" s="20">
        <f t="shared" si="86"/>
        <v>-0.61538461538461542</v>
      </c>
      <c r="J435" s="21">
        <f t="shared" si="87"/>
        <v>-0.25</v>
      </c>
    </row>
    <row r="436" spans="1:10" x14ac:dyDescent="0.25">
      <c r="A436" s="158" t="s">
        <v>213</v>
      </c>
      <c r="B436" s="65">
        <v>0</v>
      </c>
      <c r="C436" s="66">
        <v>3</v>
      </c>
      <c r="D436" s="65">
        <v>2</v>
      </c>
      <c r="E436" s="66">
        <v>6</v>
      </c>
      <c r="F436" s="67"/>
      <c r="G436" s="65">
        <f t="shared" si="84"/>
        <v>-3</v>
      </c>
      <c r="H436" s="66">
        <f t="shared" si="85"/>
        <v>-4</v>
      </c>
      <c r="I436" s="20">
        <f t="shared" si="86"/>
        <v>-1</v>
      </c>
      <c r="J436" s="21">
        <f t="shared" si="87"/>
        <v>-0.66666666666666663</v>
      </c>
    </row>
    <row r="437" spans="1:10" x14ac:dyDescent="0.25">
      <c r="A437" s="158" t="s">
        <v>256</v>
      </c>
      <c r="B437" s="65">
        <v>1</v>
      </c>
      <c r="C437" s="66">
        <v>1</v>
      </c>
      <c r="D437" s="65">
        <v>7</v>
      </c>
      <c r="E437" s="66">
        <v>11</v>
      </c>
      <c r="F437" s="67"/>
      <c r="G437" s="65">
        <f t="shared" si="84"/>
        <v>0</v>
      </c>
      <c r="H437" s="66">
        <f t="shared" si="85"/>
        <v>-4</v>
      </c>
      <c r="I437" s="20">
        <f t="shared" si="86"/>
        <v>0</v>
      </c>
      <c r="J437" s="21">
        <f t="shared" si="87"/>
        <v>-0.36363636363636365</v>
      </c>
    </row>
    <row r="438" spans="1:10" s="160" customFormat="1" x14ac:dyDescent="0.25">
      <c r="A438" s="178" t="s">
        <v>640</v>
      </c>
      <c r="B438" s="71">
        <v>28</v>
      </c>
      <c r="C438" s="72">
        <v>40</v>
      </c>
      <c r="D438" s="71">
        <v>105</v>
      </c>
      <c r="E438" s="72">
        <v>76</v>
      </c>
      <c r="F438" s="73"/>
      <c r="G438" s="71">
        <f t="shared" si="84"/>
        <v>-12</v>
      </c>
      <c r="H438" s="72">
        <f t="shared" si="85"/>
        <v>29</v>
      </c>
      <c r="I438" s="37">
        <f t="shared" si="86"/>
        <v>-0.3</v>
      </c>
      <c r="J438" s="38">
        <f t="shared" si="87"/>
        <v>0.38157894736842107</v>
      </c>
    </row>
    <row r="439" spans="1:10" x14ac:dyDescent="0.25">
      <c r="A439" s="177"/>
      <c r="B439" s="143"/>
      <c r="C439" s="144"/>
      <c r="D439" s="143"/>
      <c r="E439" s="144"/>
      <c r="F439" s="145"/>
      <c r="G439" s="143"/>
      <c r="H439" s="144"/>
      <c r="I439" s="151"/>
      <c r="J439" s="152"/>
    </row>
    <row r="440" spans="1:10" s="139" customFormat="1" x14ac:dyDescent="0.25">
      <c r="A440" s="159" t="s">
        <v>85</v>
      </c>
      <c r="B440" s="65"/>
      <c r="C440" s="66"/>
      <c r="D440" s="65"/>
      <c r="E440" s="66"/>
      <c r="F440" s="67"/>
      <c r="G440" s="65"/>
      <c r="H440" s="66"/>
      <c r="I440" s="20"/>
      <c r="J440" s="21"/>
    </row>
    <row r="441" spans="1:10" x14ac:dyDescent="0.25">
      <c r="A441" s="158" t="s">
        <v>377</v>
      </c>
      <c r="B441" s="65">
        <v>4</v>
      </c>
      <c r="C441" s="66">
        <v>1</v>
      </c>
      <c r="D441" s="65">
        <v>4</v>
      </c>
      <c r="E441" s="66">
        <v>3</v>
      </c>
      <c r="F441" s="67"/>
      <c r="G441" s="65">
        <f>B441-C441</f>
        <v>3</v>
      </c>
      <c r="H441" s="66">
        <f>D441-E441</f>
        <v>1</v>
      </c>
      <c r="I441" s="20">
        <f>IF(C441=0, "-", IF(G441/C441&lt;10, G441/C441, "&gt;999%"))</f>
        <v>3</v>
      </c>
      <c r="J441" s="21">
        <f>IF(E441=0, "-", IF(H441/E441&lt;10, H441/E441, "&gt;999%"))</f>
        <v>0.33333333333333331</v>
      </c>
    </row>
    <row r="442" spans="1:10" x14ac:dyDescent="0.25">
      <c r="A442" s="158" t="s">
        <v>486</v>
      </c>
      <c r="B442" s="65">
        <v>15</v>
      </c>
      <c r="C442" s="66">
        <v>3</v>
      </c>
      <c r="D442" s="65">
        <v>58</v>
      </c>
      <c r="E442" s="66">
        <v>12</v>
      </c>
      <c r="F442" s="67"/>
      <c r="G442" s="65">
        <f>B442-C442</f>
        <v>12</v>
      </c>
      <c r="H442" s="66">
        <f>D442-E442</f>
        <v>46</v>
      </c>
      <c r="I442" s="20">
        <f>IF(C442=0, "-", IF(G442/C442&lt;10, G442/C442, "&gt;999%"))</f>
        <v>4</v>
      </c>
      <c r="J442" s="21">
        <f>IF(E442=0, "-", IF(H442/E442&lt;10, H442/E442, "&gt;999%"))</f>
        <v>3.8333333333333335</v>
      </c>
    </row>
    <row r="443" spans="1:10" x14ac:dyDescent="0.25">
      <c r="A443" s="158" t="s">
        <v>413</v>
      </c>
      <c r="B443" s="65">
        <v>10</v>
      </c>
      <c r="C443" s="66">
        <v>3</v>
      </c>
      <c r="D443" s="65">
        <v>23</v>
      </c>
      <c r="E443" s="66">
        <v>9</v>
      </c>
      <c r="F443" s="67"/>
      <c r="G443" s="65">
        <f>B443-C443</f>
        <v>7</v>
      </c>
      <c r="H443" s="66">
        <f>D443-E443</f>
        <v>14</v>
      </c>
      <c r="I443" s="20">
        <f>IF(C443=0, "-", IF(G443/C443&lt;10, G443/C443, "&gt;999%"))</f>
        <v>2.3333333333333335</v>
      </c>
      <c r="J443" s="21">
        <f>IF(E443=0, "-", IF(H443/E443&lt;10, H443/E443, "&gt;999%"))</f>
        <v>1.5555555555555556</v>
      </c>
    </row>
    <row r="444" spans="1:10" s="160" customFormat="1" x14ac:dyDescent="0.25">
      <c r="A444" s="178" t="s">
        <v>641</v>
      </c>
      <c r="B444" s="71">
        <v>29</v>
      </c>
      <c r="C444" s="72">
        <v>7</v>
      </c>
      <c r="D444" s="71">
        <v>85</v>
      </c>
      <c r="E444" s="72">
        <v>24</v>
      </c>
      <c r="F444" s="73"/>
      <c r="G444" s="71">
        <f>B444-C444</f>
        <v>22</v>
      </c>
      <c r="H444" s="72">
        <f>D444-E444</f>
        <v>61</v>
      </c>
      <c r="I444" s="37">
        <f>IF(C444=0, "-", IF(G444/C444&lt;10, G444/C444, "&gt;999%"))</f>
        <v>3.1428571428571428</v>
      </c>
      <c r="J444" s="38">
        <f>IF(E444=0, "-", IF(H444/E444&lt;10, H444/E444, "&gt;999%"))</f>
        <v>2.5416666666666665</v>
      </c>
    </row>
    <row r="445" spans="1:10" x14ac:dyDescent="0.25">
      <c r="A445" s="177"/>
      <c r="B445" s="143"/>
      <c r="C445" s="144"/>
      <c r="D445" s="143"/>
      <c r="E445" s="144"/>
      <c r="F445" s="145"/>
      <c r="G445" s="143"/>
      <c r="H445" s="144"/>
      <c r="I445" s="151"/>
      <c r="J445" s="152"/>
    </row>
    <row r="446" spans="1:10" s="139" customFormat="1" x14ac:dyDescent="0.25">
      <c r="A446" s="159" t="s">
        <v>86</v>
      </c>
      <c r="B446" s="65"/>
      <c r="C446" s="66"/>
      <c r="D446" s="65"/>
      <c r="E446" s="66"/>
      <c r="F446" s="67"/>
      <c r="G446" s="65"/>
      <c r="H446" s="66"/>
      <c r="I446" s="20"/>
      <c r="J446" s="21"/>
    </row>
    <row r="447" spans="1:10" x14ac:dyDescent="0.25">
      <c r="A447" s="158" t="s">
        <v>292</v>
      </c>
      <c r="B447" s="65">
        <v>17</v>
      </c>
      <c r="C447" s="66">
        <v>10</v>
      </c>
      <c r="D447" s="65">
        <v>39</v>
      </c>
      <c r="E447" s="66">
        <v>17</v>
      </c>
      <c r="F447" s="67"/>
      <c r="G447" s="65">
        <f t="shared" ref="G447:G453" si="88">B447-C447</f>
        <v>7</v>
      </c>
      <c r="H447" s="66">
        <f t="shared" ref="H447:H453" si="89">D447-E447</f>
        <v>22</v>
      </c>
      <c r="I447" s="20">
        <f t="shared" ref="I447:I453" si="90">IF(C447=0, "-", IF(G447/C447&lt;10, G447/C447, "&gt;999%"))</f>
        <v>0.7</v>
      </c>
      <c r="J447" s="21">
        <f t="shared" ref="J447:J453" si="91">IF(E447=0, "-", IF(H447/E447&lt;10, H447/E447, "&gt;999%"))</f>
        <v>1.2941176470588236</v>
      </c>
    </row>
    <row r="448" spans="1:10" x14ac:dyDescent="0.25">
      <c r="A448" s="158" t="s">
        <v>378</v>
      </c>
      <c r="B448" s="65">
        <v>169</v>
      </c>
      <c r="C448" s="66">
        <v>50</v>
      </c>
      <c r="D448" s="65">
        <v>438</v>
      </c>
      <c r="E448" s="66">
        <v>309</v>
      </c>
      <c r="F448" s="67"/>
      <c r="G448" s="65">
        <f t="shared" si="88"/>
        <v>119</v>
      </c>
      <c r="H448" s="66">
        <f t="shared" si="89"/>
        <v>129</v>
      </c>
      <c r="I448" s="20">
        <f t="shared" si="90"/>
        <v>2.38</v>
      </c>
      <c r="J448" s="21">
        <f t="shared" si="91"/>
        <v>0.41747572815533979</v>
      </c>
    </row>
    <row r="449" spans="1:10" x14ac:dyDescent="0.25">
      <c r="A449" s="158" t="s">
        <v>214</v>
      </c>
      <c r="B449" s="65">
        <v>33</v>
      </c>
      <c r="C449" s="66">
        <v>6</v>
      </c>
      <c r="D449" s="65">
        <v>64</v>
      </c>
      <c r="E449" s="66">
        <v>36</v>
      </c>
      <c r="F449" s="67"/>
      <c r="G449" s="65">
        <f t="shared" si="88"/>
        <v>27</v>
      </c>
      <c r="H449" s="66">
        <f t="shared" si="89"/>
        <v>28</v>
      </c>
      <c r="I449" s="20">
        <f t="shared" si="90"/>
        <v>4.5</v>
      </c>
      <c r="J449" s="21">
        <f t="shared" si="91"/>
        <v>0.77777777777777779</v>
      </c>
    </row>
    <row r="450" spans="1:10" x14ac:dyDescent="0.25">
      <c r="A450" s="158" t="s">
        <v>414</v>
      </c>
      <c r="B450" s="65">
        <v>62</v>
      </c>
      <c r="C450" s="66">
        <v>77</v>
      </c>
      <c r="D450" s="65">
        <v>216</v>
      </c>
      <c r="E450" s="66">
        <v>125</v>
      </c>
      <c r="F450" s="67"/>
      <c r="G450" s="65">
        <f t="shared" si="88"/>
        <v>-15</v>
      </c>
      <c r="H450" s="66">
        <f t="shared" si="89"/>
        <v>91</v>
      </c>
      <c r="I450" s="20">
        <f t="shared" si="90"/>
        <v>-0.19480519480519481</v>
      </c>
      <c r="J450" s="21">
        <f t="shared" si="91"/>
        <v>0.72799999999999998</v>
      </c>
    </row>
    <row r="451" spans="1:10" x14ac:dyDescent="0.25">
      <c r="A451" s="158" t="s">
        <v>229</v>
      </c>
      <c r="B451" s="65">
        <v>23</v>
      </c>
      <c r="C451" s="66">
        <v>0</v>
      </c>
      <c r="D451" s="65">
        <v>69</v>
      </c>
      <c r="E451" s="66">
        <v>0</v>
      </c>
      <c r="F451" s="67"/>
      <c r="G451" s="65">
        <f t="shared" si="88"/>
        <v>23</v>
      </c>
      <c r="H451" s="66">
        <f t="shared" si="89"/>
        <v>69</v>
      </c>
      <c r="I451" s="20" t="str">
        <f t="shared" si="90"/>
        <v>-</v>
      </c>
      <c r="J451" s="21" t="str">
        <f t="shared" si="91"/>
        <v>-</v>
      </c>
    </row>
    <row r="452" spans="1:10" x14ac:dyDescent="0.25">
      <c r="A452" s="158" t="s">
        <v>341</v>
      </c>
      <c r="B452" s="65">
        <v>19</v>
      </c>
      <c r="C452" s="66">
        <v>20</v>
      </c>
      <c r="D452" s="65">
        <v>103</v>
      </c>
      <c r="E452" s="66">
        <v>140</v>
      </c>
      <c r="F452" s="67"/>
      <c r="G452" s="65">
        <f t="shared" si="88"/>
        <v>-1</v>
      </c>
      <c r="H452" s="66">
        <f t="shared" si="89"/>
        <v>-37</v>
      </c>
      <c r="I452" s="20">
        <f t="shared" si="90"/>
        <v>-0.05</v>
      </c>
      <c r="J452" s="21">
        <f t="shared" si="91"/>
        <v>-0.26428571428571429</v>
      </c>
    </row>
    <row r="453" spans="1:10" s="160" customFormat="1" x14ac:dyDescent="0.25">
      <c r="A453" s="178" t="s">
        <v>642</v>
      </c>
      <c r="B453" s="71">
        <v>323</v>
      </c>
      <c r="C453" s="72">
        <v>163</v>
      </c>
      <c r="D453" s="71">
        <v>929</v>
      </c>
      <c r="E453" s="72">
        <v>627</v>
      </c>
      <c r="F453" s="73"/>
      <c r="G453" s="71">
        <f t="shared" si="88"/>
        <v>160</v>
      </c>
      <c r="H453" s="72">
        <f t="shared" si="89"/>
        <v>302</v>
      </c>
      <c r="I453" s="37">
        <f t="shared" si="90"/>
        <v>0.98159509202453987</v>
      </c>
      <c r="J453" s="38">
        <f t="shared" si="91"/>
        <v>0.48165869218500795</v>
      </c>
    </row>
    <row r="454" spans="1:10" x14ac:dyDescent="0.25">
      <c r="A454" s="177"/>
      <c r="B454" s="143"/>
      <c r="C454" s="144"/>
      <c r="D454" s="143"/>
      <c r="E454" s="144"/>
      <c r="F454" s="145"/>
      <c r="G454" s="143"/>
      <c r="H454" s="144"/>
      <c r="I454" s="151"/>
      <c r="J454" s="152"/>
    </row>
    <row r="455" spans="1:10" s="139" customFormat="1" x14ac:dyDescent="0.25">
      <c r="A455" s="159" t="s">
        <v>87</v>
      </c>
      <c r="B455" s="65"/>
      <c r="C455" s="66"/>
      <c r="D455" s="65"/>
      <c r="E455" s="66"/>
      <c r="F455" s="67"/>
      <c r="G455" s="65"/>
      <c r="H455" s="66"/>
      <c r="I455" s="20"/>
      <c r="J455" s="21"/>
    </row>
    <row r="456" spans="1:10" x14ac:dyDescent="0.25">
      <c r="A456" s="158" t="s">
        <v>201</v>
      </c>
      <c r="B456" s="65">
        <v>4</v>
      </c>
      <c r="C456" s="66">
        <v>70</v>
      </c>
      <c r="D456" s="65">
        <v>12</v>
      </c>
      <c r="E456" s="66">
        <v>125</v>
      </c>
      <c r="F456" s="67"/>
      <c r="G456" s="65">
        <f t="shared" ref="G456:G462" si="92">B456-C456</f>
        <v>-66</v>
      </c>
      <c r="H456" s="66">
        <f t="shared" ref="H456:H462" si="93">D456-E456</f>
        <v>-113</v>
      </c>
      <c r="I456" s="20">
        <f t="shared" ref="I456:I462" si="94">IF(C456=0, "-", IF(G456/C456&lt;10, G456/C456, "&gt;999%"))</f>
        <v>-0.94285714285714284</v>
      </c>
      <c r="J456" s="21">
        <f t="shared" ref="J456:J462" si="95">IF(E456=0, "-", IF(H456/E456&lt;10, H456/E456, "&gt;999%"))</f>
        <v>-0.90400000000000003</v>
      </c>
    </row>
    <row r="457" spans="1:10" x14ac:dyDescent="0.25">
      <c r="A457" s="158" t="s">
        <v>322</v>
      </c>
      <c r="B457" s="65">
        <v>24</v>
      </c>
      <c r="C457" s="66">
        <v>15</v>
      </c>
      <c r="D457" s="65">
        <v>54</v>
      </c>
      <c r="E457" s="66">
        <v>55</v>
      </c>
      <c r="F457" s="67"/>
      <c r="G457" s="65">
        <f t="shared" si="92"/>
        <v>9</v>
      </c>
      <c r="H457" s="66">
        <f t="shared" si="93"/>
        <v>-1</v>
      </c>
      <c r="I457" s="20">
        <f t="shared" si="94"/>
        <v>0.6</v>
      </c>
      <c r="J457" s="21">
        <f t="shared" si="95"/>
        <v>-1.8181818181818181E-2</v>
      </c>
    </row>
    <row r="458" spans="1:10" x14ac:dyDescent="0.25">
      <c r="A458" s="158" t="s">
        <v>323</v>
      </c>
      <c r="B458" s="65">
        <v>39</v>
      </c>
      <c r="C458" s="66">
        <v>77</v>
      </c>
      <c r="D458" s="65">
        <v>110</v>
      </c>
      <c r="E458" s="66">
        <v>141</v>
      </c>
      <c r="F458" s="67"/>
      <c r="G458" s="65">
        <f t="shared" si="92"/>
        <v>-38</v>
      </c>
      <c r="H458" s="66">
        <f t="shared" si="93"/>
        <v>-31</v>
      </c>
      <c r="I458" s="20">
        <f t="shared" si="94"/>
        <v>-0.4935064935064935</v>
      </c>
      <c r="J458" s="21">
        <f t="shared" si="95"/>
        <v>-0.21985815602836881</v>
      </c>
    </row>
    <row r="459" spans="1:10" x14ac:dyDescent="0.25">
      <c r="A459" s="158" t="s">
        <v>342</v>
      </c>
      <c r="B459" s="65">
        <v>3</v>
      </c>
      <c r="C459" s="66">
        <v>1</v>
      </c>
      <c r="D459" s="65">
        <v>8</v>
      </c>
      <c r="E459" s="66">
        <v>8</v>
      </c>
      <c r="F459" s="67"/>
      <c r="G459" s="65">
        <f t="shared" si="92"/>
        <v>2</v>
      </c>
      <c r="H459" s="66">
        <f t="shared" si="93"/>
        <v>0</v>
      </c>
      <c r="I459" s="20">
        <f t="shared" si="94"/>
        <v>2</v>
      </c>
      <c r="J459" s="21">
        <f t="shared" si="95"/>
        <v>0</v>
      </c>
    </row>
    <row r="460" spans="1:10" x14ac:dyDescent="0.25">
      <c r="A460" s="158" t="s">
        <v>202</v>
      </c>
      <c r="B460" s="65">
        <v>70</v>
      </c>
      <c r="C460" s="66">
        <v>21</v>
      </c>
      <c r="D460" s="65">
        <v>171</v>
      </c>
      <c r="E460" s="66">
        <v>60</v>
      </c>
      <c r="F460" s="67"/>
      <c r="G460" s="65">
        <f t="shared" si="92"/>
        <v>49</v>
      </c>
      <c r="H460" s="66">
        <f t="shared" si="93"/>
        <v>111</v>
      </c>
      <c r="I460" s="20">
        <f t="shared" si="94"/>
        <v>2.3333333333333335</v>
      </c>
      <c r="J460" s="21">
        <f t="shared" si="95"/>
        <v>1.85</v>
      </c>
    </row>
    <row r="461" spans="1:10" x14ac:dyDescent="0.25">
      <c r="A461" s="158" t="s">
        <v>343</v>
      </c>
      <c r="B461" s="65">
        <v>2</v>
      </c>
      <c r="C461" s="66">
        <v>2</v>
      </c>
      <c r="D461" s="65">
        <v>25</v>
      </c>
      <c r="E461" s="66">
        <v>9</v>
      </c>
      <c r="F461" s="67"/>
      <c r="G461" s="65">
        <f t="shared" si="92"/>
        <v>0</v>
      </c>
      <c r="H461" s="66">
        <f t="shared" si="93"/>
        <v>16</v>
      </c>
      <c r="I461" s="20">
        <f t="shared" si="94"/>
        <v>0</v>
      </c>
      <c r="J461" s="21">
        <f t="shared" si="95"/>
        <v>1.7777777777777777</v>
      </c>
    </row>
    <row r="462" spans="1:10" s="160" customFormat="1" x14ac:dyDescent="0.25">
      <c r="A462" s="178" t="s">
        <v>643</v>
      </c>
      <c r="B462" s="71">
        <v>142</v>
      </c>
      <c r="C462" s="72">
        <v>186</v>
      </c>
      <c r="D462" s="71">
        <v>380</v>
      </c>
      <c r="E462" s="72">
        <v>398</v>
      </c>
      <c r="F462" s="73"/>
      <c r="G462" s="71">
        <f t="shared" si="92"/>
        <v>-44</v>
      </c>
      <c r="H462" s="72">
        <f t="shared" si="93"/>
        <v>-18</v>
      </c>
      <c r="I462" s="37">
        <f t="shared" si="94"/>
        <v>-0.23655913978494625</v>
      </c>
      <c r="J462" s="38">
        <f t="shared" si="95"/>
        <v>-4.5226130653266333E-2</v>
      </c>
    </row>
    <row r="463" spans="1:10" x14ac:dyDescent="0.25">
      <c r="A463" s="177"/>
      <c r="B463" s="143"/>
      <c r="C463" s="144"/>
      <c r="D463" s="143"/>
      <c r="E463" s="144"/>
      <c r="F463" s="145"/>
      <c r="G463" s="143"/>
      <c r="H463" s="144"/>
      <c r="I463" s="151"/>
      <c r="J463" s="152"/>
    </row>
    <row r="464" spans="1:10" s="139" customFormat="1" x14ac:dyDescent="0.25">
      <c r="A464" s="159" t="s">
        <v>88</v>
      </c>
      <c r="B464" s="65"/>
      <c r="C464" s="66"/>
      <c r="D464" s="65"/>
      <c r="E464" s="66"/>
      <c r="F464" s="67"/>
      <c r="G464" s="65"/>
      <c r="H464" s="66"/>
      <c r="I464" s="20"/>
      <c r="J464" s="21"/>
    </row>
    <row r="465" spans="1:10" x14ac:dyDescent="0.25">
      <c r="A465" s="158" t="s">
        <v>250</v>
      </c>
      <c r="B465" s="65">
        <v>127</v>
      </c>
      <c r="C465" s="66">
        <v>145</v>
      </c>
      <c r="D465" s="65">
        <v>284</v>
      </c>
      <c r="E465" s="66">
        <v>145</v>
      </c>
      <c r="F465" s="67"/>
      <c r="G465" s="65">
        <f>B465-C465</f>
        <v>-18</v>
      </c>
      <c r="H465" s="66">
        <f>D465-E465</f>
        <v>139</v>
      </c>
      <c r="I465" s="20">
        <f>IF(C465=0, "-", IF(G465/C465&lt;10, G465/C465, "&gt;999%"))</f>
        <v>-0.12413793103448276</v>
      </c>
      <c r="J465" s="21">
        <f>IF(E465=0, "-", IF(H465/E465&lt;10, H465/E465, "&gt;999%"))</f>
        <v>0.95862068965517244</v>
      </c>
    </row>
    <row r="466" spans="1:10" x14ac:dyDescent="0.25">
      <c r="A466" s="158" t="s">
        <v>398</v>
      </c>
      <c r="B466" s="65">
        <v>58</v>
      </c>
      <c r="C466" s="66">
        <v>0</v>
      </c>
      <c r="D466" s="65">
        <v>109</v>
      </c>
      <c r="E466" s="66">
        <v>0</v>
      </c>
      <c r="F466" s="67"/>
      <c r="G466" s="65">
        <f>B466-C466</f>
        <v>58</v>
      </c>
      <c r="H466" s="66">
        <f>D466-E466</f>
        <v>109</v>
      </c>
      <c r="I466" s="20" t="str">
        <f>IF(C466=0, "-", IF(G466/C466&lt;10, G466/C466, "&gt;999%"))</f>
        <v>-</v>
      </c>
      <c r="J466" s="21" t="str">
        <f>IF(E466=0, "-", IF(H466/E466&lt;10, H466/E466, "&gt;999%"))</f>
        <v>-</v>
      </c>
    </row>
    <row r="467" spans="1:10" s="160" customFormat="1" x14ac:dyDescent="0.25">
      <c r="A467" s="178" t="s">
        <v>644</v>
      </c>
      <c r="B467" s="71">
        <v>185</v>
      </c>
      <c r="C467" s="72">
        <v>145</v>
      </c>
      <c r="D467" s="71">
        <v>393</v>
      </c>
      <c r="E467" s="72">
        <v>145</v>
      </c>
      <c r="F467" s="73"/>
      <c r="G467" s="71">
        <f>B467-C467</f>
        <v>40</v>
      </c>
      <c r="H467" s="72">
        <f>D467-E467</f>
        <v>248</v>
      </c>
      <c r="I467" s="37">
        <f>IF(C467=0, "-", IF(G467/C467&lt;10, G467/C467, "&gt;999%"))</f>
        <v>0.27586206896551724</v>
      </c>
      <c r="J467" s="38">
        <f>IF(E467=0, "-", IF(H467/E467&lt;10, H467/E467, "&gt;999%"))</f>
        <v>1.710344827586207</v>
      </c>
    </row>
    <row r="468" spans="1:10" x14ac:dyDescent="0.25">
      <c r="A468" s="177"/>
      <c r="B468" s="143"/>
      <c r="C468" s="144"/>
      <c r="D468" s="143"/>
      <c r="E468" s="144"/>
      <c r="F468" s="145"/>
      <c r="G468" s="143"/>
      <c r="H468" s="144"/>
      <c r="I468" s="151"/>
      <c r="J468" s="152"/>
    </row>
    <row r="469" spans="1:10" s="139" customFormat="1" x14ac:dyDescent="0.25">
      <c r="A469" s="159" t="s">
        <v>89</v>
      </c>
      <c r="B469" s="65"/>
      <c r="C469" s="66"/>
      <c r="D469" s="65"/>
      <c r="E469" s="66"/>
      <c r="F469" s="67"/>
      <c r="G469" s="65"/>
      <c r="H469" s="66"/>
      <c r="I469" s="20"/>
      <c r="J469" s="21"/>
    </row>
    <row r="470" spans="1:10" x14ac:dyDescent="0.25">
      <c r="A470" s="158" t="s">
        <v>235</v>
      </c>
      <c r="B470" s="65">
        <v>66</v>
      </c>
      <c r="C470" s="66">
        <v>131</v>
      </c>
      <c r="D470" s="65">
        <v>154</v>
      </c>
      <c r="E470" s="66">
        <v>416</v>
      </c>
      <c r="F470" s="67"/>
      <c r="G470" s="65">
        <f t="shared" ref="G470:G491" si="96">B470-C470</f>
        <v>-65</v>
      </c>
      <c r="H470" s="66">
        <f t="shared" ref="H470:H491" si="97">D470-E470</f>
        <v>-262</v>
      </c>
      <c r="I470" s="20">
        <f t="shared" ref="I470:I491" si="98">IF(C470=0, "-", IF(G470/C470&lt;10, G470/C470, "&gt;999%"))</f>
        <v>-0.49618320610687022</v>
      </c>
      <c r="J470" s="21">
        <f t="shared" ref="J470:J491" si="99">IF(E470=0, "-", IF(H470/E470&lt;10, H470/E470, "&gt;999%"))</f>
        <v>-0.62980769230769229</v>
      </c>
    </row>
    <row r="471" spans="1:10" x14ac:dyDescent="0.25">
      <c r="A471" s="158" t="s">
        <v>344</v>
      </c>
      <c r="B471" s="65">
        <v>31</v>
      </c>
      <c r="C471" s="66">
        <v>38</v>
      </c>
      <c r="D471" s="65">
        <v>49</v>
      </c>
      <c r="E471" s="66">
        <v>160</v>
      </c>
      <c r="F471" s="67"/>
      <c r="G471" s="65">
        <f t="shared" si="96"/>
        <v>-7</v>
      </c>
      <c r="H471" s="66">
        <f t="shared" si="97"/>
        <v>-111</v>
      </c>
      <c r="I471" s="20">
        <f t="shared" si="98"/>
        <v>-0.18421052631578946</v>
      </c>
      <c r="J471" s="21">
        <f t="shared" si="99"/>
        <v>-0.69374999999999998</v>
      </c>
    </row>
    <row r="472" spans="1:10" x14ac:dyDescent="0.25">
      <c r="A472" s="158" t="s">
        <v>456</v>
      </c>
      <c r="B472" s="65">
        <v>0</v>
      </c>
      <c r="C472" s="66">
        <v>2</v>
      </c>
      <c r="D472" s="65">
        <v>2</v>
      </c>
      <c r="E472" s="66">
        <v>7</v>
      </c>
      <c r="F472" s="67"/>
      <c r="G472" s="65">
        <f t="shared" si="96"/>
        <v>-2</v>
      </c>
      <c r="H472" s="66">
        <f t="shared" si="97"/>
        <v>-5</v>
      </c>
      <c r="I472" s="20">
        <f t="shared" si="98"/>
        <v>-1</v>
      </c>
      <c r="J472" s="21">
        <f t="shared" si="99"/>
        <v>-0.7142857142857143</v>
      </c>
    </row>
    <row r="473" spans="1:10" x14ac:dyDescent="0.25">
      <c r="A473" s="158" t="s">
        <v>215</v>
      </c>
      <c r="B473" s="65">
        <v>106</v>
      </c>
      <c r="C473" s="66">
        <v>168</v>
      </c>
      <c r="D473" s="65">
        <v>232</v>
      </c>
      <c r="E473" s="66">
        <v>352</v>
      </c>
      <c r="F473" s="67"/>
      <c r="G473" s="65">
        <f t="shared" si="96"/>
        <v>-62</v>
      </c>
      <c r="H473" s="66">
        <f t="shared" si="97"/>
        <v>-120</v>
      </c>
      <c r="I473" s="20">
        <f t="shared" si="98"/>
        <v>-0.36904761904761907</v>
      </c>
      <c r="J473" s="21">
        <f t="shared" si="99"/>
        <v>-0.34090909090909088</v>
      </c>
    </row>
    <row r="474" spans="1:10" x14ac:dyDescent="0.25">
      <c r="A474" s="158" t="s">
        <v>345</v>
      </c>
      <c r="B474" s="65">
        <v>51</v>
      </c>
      <c r="C474" s="66">
        <v>0</v>
      </c>
      <c r="D474" s="65">
        <v>139</v>
      </c>
      <c r="E474" s="66">
        <v>0</v>
      </c>
      <c r="F474" s="67"/>
      <c r="G474" s="65">
        <f t="shared" si="96"/>
        <v>51</v>
      </c>
      <c r="H474" s="66">
        <f t="shared" si="97"/>
        <v>139</v>
      </c>
      <c r="I474" s="20" t="str">
        <f t="shared" si="98"/>
        <v>-</v>
      </c>
      <c r="J474" s="21" t="str">
        <f t="shared" si="99"/>
        <v>-</v>
      </c>
    </row>
    <row r="475" spans="1:10" x14ac:dyDescent="0.25">
      <c r="A475" s="158" t="s">
        <v>415</v>
      </c>
      <c r="B475" s="65">
        <v>17</v>
      </c>
      <c r="C475" s="66">
        <v>48</v>
      </c>
      <c r="D475" s="65">
        <v>56</v>
      </c>
      <c r="E475" s="66">
        <v>122</v>
      </c>
      <c r="F475" s="67"/>
      <c r="G475" s="65">
        <f t="shared" si="96"/>
        <v>-31</v>
      </c>
      <c r="H475" s="66">
        <f t="shared" si="97"/>
        <v>-66</v>
      </c>
      <c r="I475" s="20">
        <f t="shared" si="98"/>
        <v>-0.64583333333333337</v>
      </c>
      <c r="J475" s="21">
        <f t="shared" si="99"/>
        <v>-0.54098360655737709</v>
      </c>
    </row>
    <row r="476" spans="1:10" x14ac:dyDescent="0.25">
      <c r="A476" s="158" t="s">
        <v>293</v>
      </c>
      <c r="B476" s="65">
        <v>8</v>
      </c>
      <c r="C476" s="66">
        <v>0</v>
      </c>
      <c r="D476" s="65">
        <v>9</v>
      </c>
      <c r="E476" s="66">
        <v>0</v>
      </c>
      <c r="F476" s="67"/>
      <c r="G476" s="65">
        <f t="shared" si="96"/>
        <v>8</v>
      </c>
      <c r="H476" s="66">
        <f t="shared" si="97"/>
        <v>9</v>
      </c>
      <c r="I476" s="20" t="str">
        <f t="shared" si="98"/>
        <v>-</v>
      </c>
      <c r="J476" s="21" t="str">
        <f t="shared" si="99"/>
        <v>-</v>
      </c>
    </row>
    <row r="477" spans="1:10" x14ac:dyDescent="0.25">
      <c r="A477" s="158" t="s">
        <v>284</v>
      </c>
      <c r="B477" s="65">
        <v>0</v>
      </c>
      <c r="C477" s="66">
        <v>2</v>
      </c>
      <c r="D477" s="65">
        <v>2</v>
      </c>
      <c r="E477" s="66">
        <v>4</v>
      </c>
      <c r="F477" s="67"/>
      <c r="G477" s="65">
        <f t="shared" si="96"/>
        <v>-2</v>
      </c>
      <c r="H477" s="66">
        <f t="shared" si="97"/>
        <v>-2</v>
      </c>
      <c r="I477" s="20">
        <f t="shared" si="98"/>
        <v>-1</v>
      </c>
      <c r="J477" s="21">
        <f t="shared" si="99"/>
        <v>-0.5</v>
      </c>
    </row>
    <row r="478" spans="1:10" x14ac:dyDescent="0.25">
      <c r="A478" s="158" t="s">
        <v>455</v>
      </c>
      <c r="B478" s="65">
        <v>16</v>
      </c>
      <c r="C478" s="66">
        <v>16</v>
      </c>
      <c r="D478" s="65">
        <v>34</v>
      </c>
      <c r="E478" s="66">
        <v>64</v>
      </c>
      <c r="F478" s="67"/>
      <c r="G478" s="65">
        <f t="shared" si="96"/>
        <v>0</v>
      </c>
      <c r="H478" s="66">
        <f t="shared" si="97"/>
        <v>-30</v>
      </c>
      <c r="I478" s="20">
        <f t="shared" si="98"/>
        <v>0</v>
      </c>
      <c r="J478" s="21">
        <f t="shared" si="99"/>
        <v>-0.46875</v>
      </c>
    </row>
    <row r="479" spans="1:10" x14ac:dyDescent="0.25">
      <c r="A479" s="158" t="s">
        <v>467</v>
      </c>
      <c r="B479" s="65">
        <v>28</v>
      </c>
      <c r="C479" s="66">
        <v>87</v>
      </c>
      <c r="D479" s="65">
        <v>108</v>
      </c>
      <c r="E479" s="66">
        <v>235</v>
      </c>
      <c r="F479" s="67"/>
      <c r="G479" s="65">
        <f t="shared" si="96"/>
        <v>-59</v>
      </c>
      <c r="H479" s="66">
        <f t="shared" si="97"/>
        <v>-127</v>
      </c>
      <c r="I479" s="20">
        <f t="shared" si="98"/>
        <v>-0.67816091954022983</v>
      </c>
      <c r="J479" s="21">
        <f t="shared" si="99"/>
        <v>-0.54042553191489362</v>
      </c>
    </row>
    <row r="480" spans="1:10" x14ac:dyDescent="0.25">
      <c r="A480" s="158" t="s">
        <v>477</v>
      </c>
      <c r="B480" s="65">
        <v>65</v>
      </c>
      <c r="C480" s="66">
        <v>86</v>
      </c>
      <c r="D480" s="65">
        <v>146</v>
      </c>
      <c r="E480" s="66">
        <v>178</v>
      </c>
      <c r="F480" s="67"/>
      <c r="G480" s="65">
        <f t="shared" si="96"/>
        <v>-21</v>
      </c>
      <c r="H480" s="66">
        <f t="shared" si="97"/>
        <v>-32</v>
      </c>
      <c r="I480" s="20">
        <f t="shared" si="98"/>
        <v>-0.2441860465116279</v>
      </c>
      <c r="J480" s="21">
        <f t="shared" si="99"/>
        <v>-0.1797752808988764</v>
      </c>
    </row>
    <row r="481" spans="1:10" x14ac:dyDescent="0.25">
      <c r="A481" s="158" t="s">
        <v>487</v>
      </c>
      <c r="B481" s="65">
        <v>322</v>
      </c>
      <c r="C481" s="66">
        <v>307</v>
      </c>
      <c r="D481" s="65">
        <v>830</v>
      </c>
      <c r="E481" s="66">
        <v>715</v>
      </c>
      <c r="F481" s="67"/>
      <c r="G481" s="65">
        <f t="shared" si="96"/>
        <v>15</v>
      </c>
      <c r="H481" s="66">
        <f t="shared" si="97"/>
        <v>115</v>
      </c>
      <c r="I481" s="20">
        <f t="shared" si="98"/>
        <v>4.8859934853420196E-2</v>
      </c>
      <c r="J481" s="21">
        <f t="shared" si="99"/>
        <v>0.16083916083916083</v>
      </c>
    </row>
    <row r="482" spans="1:10" x14ac:dyDescent="0.25">
      <c r="A482" s="158" t="s">
        <v>416</v>
      </c>
      <c r="B482" s="65">
        <v>32</v>
      </c>
      <c r="C482" s="66">
        <v>54</v>
      </c>
      <c r="D482" s="65">
        <v>183</v>
      </c>
      <c r="E482" s="66">
        <v>102</v>
      </c>
      <c r="F482" s="67"/>
      <c r="G482" s="65">
        <f t="shared" si="96"/>
        <v>-22</v>
      </c>
      <c r="H482" s="66">
        <f t="shared" si="97"/>
        <v>81</v>
      </c>
      <c r="I482" s="20">
        <f t="shared" si="98"/>
        <v>-0.40740740740740738</v>
      </c>
      <c r="J482" s="21">
        <f t="shared" si="99"/>
        <v>0.79411764705882348</v>
      </c>
    </row>
    <row r="483" spans="1:10" x14ac:dyDescent="0.25">
      <c r="A483" s="158" t="s">
        <v>488</v>
      </c>
      <c r="B483" s="65">
        <v>56</v>
      </c>
      <c r="C483" s="66">
        <v>38</v>
      </c>
      <c r="D483" s="65">
        <v>146</v>
      </c>
      <c r="E483" s="66">
        <v>139</v>
      </c>
      <c r="F483" s="67"/>
      <c r="G483" s="65">
        <f t="shared" si="96"/>
        <v>18</v>
      </c>
      <c r="H483" s="66">
        <f t="shared" si="97"/>
        <v>7</v>
      </c>
      <c r="I483" s="20">
        <f t="shared" si="98"/>
        <v>0.47368421052631576</v>
      </c>
      <c r="J483" s="21">
        <f t="shared" si="99"/>
        <v>5.0359712230215826E-2</v>
      </c>
    </row>
    <row r="484" spans="1:10" x14ac:dyDescent="0.25">
      <c r="A484" s="158" t="s">
        <v>444</v>
      </c>
      <c r="B484" s="65">
        <v>86</v>
      </c>
      <c r="C484" s="66">
        <v>59</v>
      </c>
      <c r="D484" s="65">
        <v>200</v>
      </c>
      <c r="E484" s="66">
        <v>165</v>
      </c>
      <c r="F484" s="67"/>
      <c r="G484" s="65">
        <f t="shared" si="96"/>
        <v>27</v>
      </c>
      <c r="H484" s="66">
        <f t="shared" si="97"/>
        <v>35</v>
      </c>
      <c r="I484" s="20">
        <f t="shared" si="98"/>
        <v>0.4576271186440678</v>
      </c>
      <c r="J484" s="21">
        <f t="shared" si="99"/>
        <v>0.21212121212121213</v>
      </c>
    </row>
    <row r="485" spans="1:10" x14ac:dyDescent="0.25">
      <c r="A485" s="158" t="s">
        <v>417</v>
      </c>
      <c r="B485" s="65">
        <v>89</v>
      </c>
      <c r="C485" s="66">
        <v>179</v>
      </c>
      <c r="D485" s="65">
        <v>200</v>
      </c>
      <c r="E485" s="66">
        <v>534</v>
      </c>
      <c r="F485" s="67"/>
      <c r="G485" s="65">
        <f t="shared" si="96"/>
        <v>-90</v>
      </c>
      <c r="H485" s="66">
        <f t="shared" si="97"/>
        <v>-334</v>
      </c>
      <c r="I485" s="20">
        <f t="shared" si="98"/>
        <v>-0.5027932960893855</v>
      </c>
      <c r="J485" s="21">
        <f t="shared" si="99"/>
        <v>-0.62546816479400746</v>
      </c>
    </row>
    <row r="486" spans="1:10" x14ac:dyDescent="0.25">
      <c r="A486" s="158" t="s">
        <v>216</v>
      </c>
      <c r="B486" s="65">
        <v>0</v>
      </c>
      <c r="C486" s="66">
        <v>1</v>
      </c>
      <c r="D486" s="65">
        <v>0</v>
      </c>
      <c r="E486" s="66">
        <v>2</v>
      </c>
      <c r="F486" s="67"/>
      <c r="G486" s="65">
        <f t="shared" si="96"/>
        <v>-1</v>
      </c>
      <c r="H486" s="66">
        <f t="shared" si="97"/>
        <v>-2</v>
      </c>
      <c r="I486" s="20">
        <f t="shared" si="98"/>
        <v>-1</v>
      </c>
      <c r="J486" s="21">
        <f t="shared" si="99"/>
        <v>-1</v>
      </c>
    </row>
    <row r="487" spans="1:10" x14ac:dyDescent="0.25">
      <c r="A487" s="158" t="s">
        <v>379</v>
      </c>
      <c r="B487" s="65">
        <v>198</v>
      </c>
      <c r="C487" s="66">
        <v>361</v>
      </c>
      <c r="D487" s="65">
        <v>497</v>
      </c>
      <c r="E487" s="66">
        <v>805</v>
      </c>
      <c r="F487" s="67"/>
      <c r="G487" s="65">
        <f t="shared" si="96"/>
        <v>-163</v>
      </c>
      <c r="H487" s="66">
        <f t="shared" si="97"/>
        <v>-308</v>
      </c>
      <c r="I487" s="20">
        <f t="shared" si="98"/>
        <v>-0.45152354570637121</v>
      </c>
      <c r="J487" s="21">
        <f t="shared" si="99"/>
        <v>-0.38260869565217392</v>
      </c>
    </row>
    <row r="488" spans="1:10" x14ac:dyDescent="0.25">
      <c r="A488" s="158" t="s">
        <v>307</v>
      </c>
      <c r="B488" s="65">
        <v>2</v>
      </c>
      <c r="C488" s="66">
        <v>1</v>
      </c>
      <c r="D488" s="65">
        <v>3</v>
      </c>
      <c r="E488" s="66">
        <v>1</v>
      </c>
      <c r="F488" s="67"/>
      <c r="G488" s="65">
        <f t="shared" si="96"/>
        <v>1</v>
      </c>
      <c r="H488" s="66">
        <f t="shared" si="97"/>
        <v>2</v>
      </c>
      <c r="I488" s="20">
        <f t="shared" si="98"/>
        <v>1</v>
      </c>
      <c r="J488" s="21">
        <f t="shared" si="99"/>
        <v>2</v>
      </c>
    </row>
    <row r="489" spans="1:10" x14ac:dyDescent="0.25">
      <c r="A489" s="158" t="s">
        <v>203</v>
      </c>
      <c r="B489" s="65">
        <v>31</v>
      </c>
      <c r="C489" s="66">
        <v>19</v>
      </c>
      <c r="D489" s="65">
        <v>49</v>
      </c>
      <c r="E489" s="66">
        <v>49</v>
      </c>
      <c r="F489" s="67"/>
      <c r="G489" s="65">
        <f t="shared" si="96"/>
        <v>12</v>
      </c>
      <c r="H489" s="66">
        <f t="shared" si="97"/>
        <v>0</v>
      </c>
      <c r="I489" s="20">
        <f t="shared" si="98"/>
        <v>0.63157894736842102</v>
      </c>
      <c r="J489" s="21">
        <f t="shared" si="99"/>
        <v>0</v>
      </c>
    </row>
    <row r="490" spans="1:10" x14ac:dyDescent="0.25">
      <c r="A490" s="158" t="s">
        <v>324</v>
      </c>
      <c r="B490" s="65">
        <v>59</v>
      </c>
      <c r="C490" s="66">
        <v>51</v>
      </c>
      <c r="D490" s="65">
        <v>123</v>
      </c>
      <c r="E490" s="66">
        <v>206</v>
      </c>
      <c r="F490" s="67"/>
      <c r="G490" s="65">
        <f t="shared" si="96"/>
        <v>8</v>
      </c>
      <c r="H490" s="66">
        <f t="shared" si="97"/>
        <v>-83</v>
      </c>
      <c r="I490" s="20">
        <f t="shared" si="98"/>
        <v>0.15686274509803921</v>
      </c>
      <c r="J490" s="21">
        <f t="shared" si="99"/>
        <v>-0.40291262135922329</v>
      </c>
    </row>
    <row r="491" spans="1:10" s="160" customFormat="1" x14ac:dyDescent="0.25">
      <c r="A491" s="178" t="s">
        <v>645</v>
      </c>
      <c r="B491" s="71">
        <v>1263</v>
      </c>
      <c r="C491" s="72">
        <v>1648</v>
      </c>
      <c r="D491" s="71">
        <v>3162</v>
      </c>
      <c r="E491" s="72">
        <v>4256</v>
      </c>
      <c r="F491" s="73"/>
      <c r="G491" s="71">
        <f t="shared" si="96"/>
        <v>-385</v>
      </c>
      <c r="H491" s="72">
        <f t="shared" si="97"/>
        <v>-1094</v>
      </c>
      <c r="I491" s="37">
        <f t="shared" si="98"/>
        <v>-0.23361650485436894</v>
      </c>
      <c r="J491" s="38">
        <f t="shared" si="99"/>
        <v>-0.25704887218045114</v>
      </c>
    </row>
    <row r="492" spans="1:10" x14ac:dyDescent="0.25">
      <c r="A492" s="177"/>
      <c r="B492" s="143"/>
      <c r="C492" s="144"/>
      <c r="D492" s="143"/>
      <c r="E492" s="144"/>
      <c r="F492" s="145"/>
      <c r="G492" s="143"/>
      <c r="H492" s="144"/>
      <c r="I492" s="151"/>
      <c r="J492" s="152"/>
    </row>
    <row r="493" spans="1:10" s="139" customFormat="1" x14ac:dyDescent="0.25">
      <c r="A493" s="159" t="s">
        <v>90</v>
      </c>
      <c r="B493" s="65"/>
      <c r="C493" s="66"/>
      <c r="D493" s="65"/>
      <c r="E493" s="66"/>
      <c r="F493" s="67"/>
      <c r="G493" s="65"/>
      <c r="H493" s="66"/>
      <c r="I493" s="20"/>
      <c r="J493" s="21"/>
    </row>
    <row r="494" spans="1:10" x14ac:dyDescent="0.25">
      <c r="A494" s="158" t="s">
        <v>526</v>
      </c>
      <c r="B494" s="65">
        <v>3</v>
      </c>
      <c r="C494" s="66">
        <v>4</v>
      </c>
      <c r="D494" s="65">
        <v>16</v>
      </c>
      <c r="E494" s="66">
        <v>11</v>
      </c>
      <c r="F494" s="67"/>
      <c r="G494" s="65">
        <f>B494-C494</f>
        <v>-1</v>
      </c>
      <c r="H494" s="66">
        <f>D494-E494</f>
        <v>5</v>
      </c>
      <c r="I494" s="20">
        <f>IF(C494=0, "-", IF(G494/C494&lt;10, G494/C494, "&gt;999%"))</f>
        <v>-0.25</v>
      </c>
      <c r="J494" s="21">
        <f>IF(E494=0, "-", IF(H494/E494&lt;10, H494/E494, "&gt;999%"))</f>
        <v>0.45454545454545453</v>
      </c>
    </row>
    <row r="495" spans="1:10" x14ac:dyDescent="0.25">
      <c r="A495" s="158" t="s">
        <v>514</v>
      </c>
      <c r="B495" s="65">
        <v>1</v>
      </c>
      <c r="C495" s="66">
        <v>1</v>
      </c>
      <c r="D495" s="65">
        <v>2</v>
      </c>
      <c r="E495" s="66">
        <v>2</v>
      </c>
      <c r="F495" s="67"/>
      <c r="G495" s="65">
        <f>B495-C495</f>
        <v>0</v>
      </c>
      <c r="H495" s="66">
        <f>D495-E495</f>
        <v>0</v>
      </c>
      <c r="I495" s="20">
        <f>IF(C495=0, "-", IF(G495/C495&lt;10, G495/C495, "&gt;999%"))</f>
        <v>0</v>
      </c>
      <c r="J495" s="21">
        <f>IF(E495=0, "-", IF(H495/E495&lt;10, H495/E495, "&gt;999%"))</f>
        <v>0</v>
      </c>
    </row>
    <row r="496" spans="1:10" s="160" customFormat="1" x14ac:dyDescent="0.25">
      <c r="A496" s="178" t="s">
        <v>646</v>
      </c>
      <c r="B496" s="71">
        <v>4</v>
      </c>
      <c r="C496" s="72">
        <v>5</v>
      </c>
      <c r="D496" s="71">
        <v>18</v>
      </c>
      <c r="E496" s="72">
        <v>13</v>
      </c>
      <c r="F496" s="73"/>
      <c r="G496" s="71">
        <f>B496-C496</f>
        <v>-1</v>
      </c>
      <c r="H496" s="72">
        <f>D496-E496</f>
        <v>5</v>
      </c>
      <c r="I496" s="37">
        <f>IF(C496=0, "-", IF(G496/C496&lt;10, G496/C496, "&gt;999%"))</f>
        <v>-0.2</v>
      </c>
      <c r="J496" s="38">
        <f>IF(E496=0, "-", IF(H496/E496&lt;10, H496/E496, "&gt;999%"))</f>
        <v>0.38461538461538464</v>
      </c>
    </row>
    <row r="497" spans="1:10" x14ac:dyDescent="0.25">
      <c r="A497" s="177"/>
      <c r="B497" s="143"/>
      <c r="C497" s="144"/>
      <c r="D497" s="143"/>
      <c r="E497" s="144"/>
      <c r="F497" s="145"/>
      <c r="G497" s="143"/>
      <c r="H497" s="144"/>
      <c r="I497" s="151"/>
      <c r="J497" s="152"/>
    </row>
    <row r="498" spans="1:10" s="139" customFormat="1" x14ac:dyDescent="0.25">
      <c r="A498" s="159" t="s">
        <v>91</v>
      </c>
      <c r="B498" s="65"/>
      <c r="C498" s="66"/>
      <c r="D498" s="65"/>
      <c r="E498" s="66"/>
      <c r="F498" s="67"/>
      <c r="G498" s="65"/>
      <c r="H498" s="66"/>
      <c r="I498" s="20"/>
      <c r="J498" s="21"/>
    </row>
    <row r="499" spans="1:10" x14ac:dyDescent="0.25">
      <c r="A499" s="158" t="s">
        <v>489</v>
      </c>
      <c r="B499" s="65">
        <v>15</v>
      </c>
      <c r="C499" s="66">
        <v>33</v>
      </c>
      <c r="D499" s="65">
        <v>77</v>
      </c>
      <c r="E499" s="66">
        <v>73</v>
      </c>
      <c r="F499" s="67"/>
      <c r="G499" s="65">
        <f t="shared" ref="G499:G517" si="100">B499-C499</f>
        <v>-18</v>
      </c>
      <c r="H499" s="66">
        <f t="shared" ref="H499:H517" si="101">D499-E499</f>
        <v>4</v>
      </c>
      <c r="I499" s="20">
        <f t="shared" ref="I499:I517" si="102">IF(C499=0, "-", IF(G499/C499&lt;10, G499/C499, "&gt;999%"))</f>
        <v>-0.54545454545454541</v>
      </c>
      <c r="J499" s="21">
        <f t="shared" ref="J499:J517" si="103">IF(E499=0, "-", IF(H499/E499&lt;10, H499/E499, "&gt;999%"))</f>
        <v>5.4794520547945202E-2</v>
      </c>
    </row>
    <row r="500" spans="1:10" x14ac:dyDescent="0.25">
      <c r="A500" s="158" t="s">
        <v>251</v>
      </c>
      <c r="B500" s="65">
        <v>8</v>
      </c>
      <c r="C500" s="66">
        <v>6</v>
      </c>
      <c r="D500" s="65">
        <v>14</v>
      </c>
      <c r="E500" s="66">
        <v>10</v>
      </c>
      <c r="F500" s="67"/>
      <c r="G500" s="65">
        <f t="shared" si="100"/>
        <v>2</v>
      </c>
      <c r="H500" s="66">
        <f t="shared" si="101"/>
        <v>4</v>
      </c>
      <c r="I500" s="20">
        <f t="shared" si="102"/>
        <v>0.33333333333333331</v>
      </c>
      <c r="J500" s="21">
        <f t="shared" si="103"/>
        <v>0.4</v>
      </c>
    </row>
    <row r="501" spans="1:10" x14ac:dyDescent="0.25">
      <c r="A501" s="158" t="s">
        <v>278</v>
      </c>
      <c r="B501" s="65">
        <v>0</v>
      </c>
      <c r="C501" s="66">
        <v>4</v>
      </c>
      <c r="D501" s="65">
        <v>1</v>
      </c>
      <c r="E501" s="66">
        <v>4</v>
      </c>
      <c r="F501" s="67"/>
      <c r="G501" s="65">
        <f t="shared" si="100"/>
        <v>-4</v>
      </c>
      <c r="H501" s="66">
        <f t="shared" si="101"/>
        <v>-3</v>
      </c>
      <c r="I501" s="20">
        <f t="shared" si="102"/>
        <v>-1</v>
      </c>
      <c r="J501" s="21">
        <f t="shared" si="103"/>
        <v>-0.75</v>
      </c>
    </row>
    <row r="502" spans="1:10" x14ac:dyDescent="0.25">
      <c r="A502" s="158" t="s">
        <v>458</v>
      </c>
      <c r="B502" s="65">
        <v>0</v>
      </c>
      <c r="C502" s="66">
        <v>3</v>
      </c>
      <c r="D502" s="65">
        <v>2</v>
      </c>
      <c r="E502" s="66">
        <v>8</v>
      </c>
      <c r="F502" s="67"/>
      <c r="G502" s="65">
        <f t="shared" si="100"/>
        <v>-3</v>
      </c>
      <c r="H502" s="66">
        <f t="shared" si="101"/>
        <v>-6</v>
      </c>
      <c r="I502" s="20">
        <f t="shared" si="102"/>
        <v>-1</v>
      </c>
      <c r="J502" s="21">
        <f t="shared" si="103"/>
        <v>-0.75</v>
      </c>
    </row>
    <row r="503" spans="1:10" x14ac:dyDescent="0.25">
      <c r="A503" s="158" t="s">
        <v>285</v>
      </c>
      <c r="B503" s="65">
        <v>1</v>
      </c>
      <c r="C503" s="66">
        <v>0</v>
      </c>
      <c r="D503" s="65">
        <v>1</v>
      </c>
      <c r="E503" s="66">
        <v>0</v>
      </c>
      <c r="F503" s="67"/>
      <c r="G503" s="65">
        <f t="shared" si="100"/>
        <v>1</v>
      </c>
      <c r="H503" s="66">
        <f t="shared" si="101"/>
        <v>1</v>
      </c>
      <c r="I503" s="20" t="str">
        <f t="shared" si="102"/>
        <v>-</v>
      </c>
      <c r="J503" s="21" t="str">
        <f t="shared" si="103"/>
        <v>-</v>
      </c>
    </row>
    <row r="504" spans="1:10" x14ac:dyDescent="0.25">
      <c r="A504" s="158" t="s">
        <v>279</v>
      </c>
      <c r="B504" s="65">
        <v>0</v>
      </c>
      <c r="C504" s="66">
        <v>0</v>
      </c>
      <c r="D504" s="65">
        <v>1</v>
      </c>
      <c r="E504" s="66">
        <v>0</v>
      </c>
      <c r="F504" s="67"/>
      <c r="G504" s="65">
        <f t="shared" si="100"/>
        <v>0</v>
      </c>
      <c r="H504" s="66">
        <f t="shared" si="101"/>
        <v>1</v>
      </c>
      <c r="I504" s="20" t="str">
        <f t="shared" si="102"/>
        <v>-</v>
      </c>
      <c r="J504" s="21" t="str">
        <f t="shared" si="103"/>
        <v>-</v>
      </c>
    </row>
    <row r="505" spans="1:10" x14ac:dyDescent="0.25">
      <c r="A505" s="158" t="s">
        <v>505</v>
      </c>
      <c r="B505" s="65">
        <v>10</v>
      </c>
      <c r="C505" s="66">
        <v>3</v>
      </c>
      <c r="D505" s="65">
        <v>23</v>
      </c>
      <c r="E505" s="66">
        <v>5</v>
      </c>
      <c r="F505" s="67"/>
      <c r="G505" s="65">
        <f t="shared" si="100"/>
        <v>7</v>
      </c>
      <c r="H505" s="66">
        <f t="shared" si="101"/>
        <v>18</v>
      </c>
      <c r="I505" s="20">
        <f t="shared" si="102"/>
        <v>2.3333333333333335</v>
      </c>
      <c r="J505" s="21">
        <f t="shared" si="103"/>
        <v>3.6</v>
      </c>
    </row>
    <row r="506" spans="1:10" x14ac:dyDescent="0.25">
      <c r="A506" s="158" t="s">
        <v>230</v>
      </c>
      <c r="B506" s="65">
        <v>24</v>
      </c>
      <c r="C506" s="66">
        <v>15</v>
      </c>
      <c r="D506" s="65">
        <v>49</v>
      </c>
      <c r="E506" s="66">
        <v>28</v>
      </c>
      <c r="F506" s="67"/>
      <c r="G506" s="65">
        <f t="shared" si="100"/>
        <v>9</v>
      </c>
      <c r="H506" s="66">
        <f t="shared" si="101"/>
        <v>21</v>
      </c>
      <c r="I506" s="20">
        <f t="shared" si="102"/>
        <v>0.6</v>
      </c>
      <c r="J506" s="21">
        <f t="shared" si="103"/>
        <v>0.75</v>
      </c>
    </row>
    <row r="507" spans="1:10" x14ac:dyDescent="0.25">
      <c r="A507" s="158" t="s">
        <v>280</v>
      </c>
      <c r="B507" s="65">
        <v>0</v>
      </c>
      <c r="C507" s="66">
        <v>0</v>
      </c>
      <c r="D507" s="65">
        <v>6</v>
      </c>
      <c r="E507" s="66">
        <v>1</v>
      </c>
      <c r="F507" s="67"/>
      <c r="G507" s="65">
        <f t="shared" si="100"/>
        <v>0</v>
      </c>
      <c r="H507" s="66">
        <f t="shared" si="101"/>
        <v>5</v>
      </c>
      <c r="I507" s="20" t="str">
        <f t="shared" si="102"/>
        <v>-</v>
      </c>
      <c r="J507" s="21">
        <f t="shared" si="103"/>
        <v>5</v>
      </c>
    </row>
    <row r="508" spans="1:10" x14ac:dyDescent="0.25">
      <c r="A508" s="158" t="s">
        <v>236</v>
      </c>
      <c r="B508" s="65">
        <v>5</v>
      </c>
      <c r="C508" s="66">
        <v>2</v>
      </c>
      <c r="D508" s="65">
        <v>6</v>
      </c>
      <c r="E508" s="66">
        <v>4</v>
      </c>
      <c r="F508" s="67"/>
      <c r="G508" s="65">
        <f t="shared" si="100"/>
        <v>3</v>
      </c>
      <c r="H508" s="66">
        <f t="shared" si="101"/>
        <v>2</v>
      </c>
      <c r="I508" s="20">
        <f t="shared" si="102"/>
        <v>1.5</v>
      </c>
      <c r="J508" s="21">
        <f t="shared" si="103"/>
        <v>0.5</v>
      </c>
    </row>
    <row r="509" spans="1:10" x14ac:dyDescent="0.25">
      <c r="A509" s="158" t="s">
        <v>418</v>
      </c>
      <c r="B509" s="65">
        <v>8</v>
      </c>
      <c r="C509" s="66">
        <v>1</v>
      </c>
      <c r="D509" s="65">
        <v>10</v>
      </c>
      <c r="E509" s="66">
        <v>3</v>
      </c>
      <c r="F509" s="67"/>
      <c r="G509" s="65">
        <f t="shared" si="100"/>
        <v>7</v>
      </c>
      <c r="H509" s="66">
        <f t="shared" si="101"/>
        <v>7</v>
      </c>
      <c r="I509" s="20">
        <f t="shared" si="102"/>
        <v>7</v>
      </c>
      <c r="J509" s="21">
        <f t="shared" si="103"/>
        <v>2.3333333333333335</v>
      </c>
    </row>
    <row r="510" spans="1:10" x14ac:dyDescent="0.25">
      <c r="A510" s="158" t="s">
        <v>204</v>
      </c>
      <c r="B510" s="65">
        <v>1</v>
      </c>
      <c r="C510" s="66">
        <v>8</v>
      </c>
      <c r="D510" s="65">
        <v>4</v>
      </c>
      <c r="E510" s="66">
        <v>52</v>
      </c>
      <c r="F510" s="67"/>
      <c r="G510" s="65">
        <f t="shared" si="100"/>
        <v>-7</v>
      </c>
      <c r="H510" s="66">
        <f t="shared" si="101"/>
        <v>-48</v>
      </c>
      <c r="I510" s="20">
        <f t="shared" si="102"/>
        <v>-0.875</v>
      </c>
      <c r="J510" s="21">
        <f t="shared" si="103"/>
        <v>-0.92307692307692313</v>
      </c>
    </row>
    <row r="511" spans="1:10" x14ac:dyDescent="0.25">
      <c r="A511" s="158" t="s">
        <v>325</v>
      </c>
      <c r="B511" s="65">
        <v>44</v>
      </c>
      <c r="C511" s="66">
        <v>30</v>
      </c>
      <c r="D511" s="65">
        <v>132</v>
      </c>
      <c r="E511" s="66">
        <v>76</v>
      </c>
      <c r="F511" s="67"/>
      <c r="G511" s="65">
        <f t="shared" si="100"/>
        <v>14</v>
      </c>
      <c r="H511" s="66">
        <f t="shared" si="101"/>
        <v>56</v>
      </c>
      <c r="I511" s="20">
        <f t="shared" si="102"/>
        <v>0.46666666666666667</v>
      </c>
      <c r="J511" s="21">
        <f t="shared" si="103"/>
        <v>0.73684210526315785</v>
      </c>
    </row>
    <row r="512" spans="1:10" x14ac:dyDescent="0.25">
      <c r="A512" s="158" t="s">
        <v>380</v>
      </c>
      <c r="B512" s="65">
        <v>51</v>
      </c>
      <c r="C512" s="66">
        <v>20</v>
      </c>
      <c r="D512" s="65">
        <v>113</v>
      </c>
      <c r="E512" s="66">
        <v>26</v>
      </c>
      <c r="F512" s="67"/>
      <c r="G512" s="65">
        <f t="shared" si="100"/>
        <v>31</v>
      </c>
      <c r="H512" s="66">
        <f t="shared" si="101"/>
        <v>87</v>
      </c>
      <c r="I512" s="20">
        <f t="shared" si="102"/>
        <v>1.55</v>
      </c>
      <c r="J512" s="21">
        <f t="shared" si="103"/>
        <v>3.3461538461538463</v>
      </c>
    </row>
    <row r="513" spans="1:10" x14ac:dyDescent="0.25">
      <c r="A513" s="158" t="s">
        <v>419</v>
      </c>
      <c r="B513" s="65">
        <v>54</v>
      </c>
      <c r="C513" s="66">
        <v>1</v>
      </c>
      <c r="D513" s="65">
        <v>108</v>
      </c>
      <c r="E513" s="66">
        <v>2</v>
      </c>
      <c r="F513" s="67"/>
      <c r="G513" s="65">
        <f t="shared" si="100"/>
        <v>53</v>
      </c>
      <c r="H513" s="66">
        <f t="shared" si="101"/>
        <v>106</v>
      </c>
      <c r="I513" s="20" t="str">
        <f t="shared" si="102"/>
        <v>&gt;999%</v>
      </c>
      <c r="J513" s="21" t="str">
        <f t="shared" si="103"/>
        <v>&gt;999%</v>
      </c>
    </row>
    <row r="514" spans="1:10" x14ac:dyDescent="0.25">
      <c r="A514" s="158" t="s">
        <v>440</v>
      </c>
      <c r="B514" s="65">
        <v>6</v>
      </c>
      <c r="C514" s="66">
        <v>2</v>
      </c>
      <c r="D514" s="65">
        <v>16</v>
      </c>
      <c r="E514" s="66">
        <v>5</v>
      </c>
      <c r="F514" s="67"/>
      <c r="G514" s="65">
        <f t="shared" si="100"/>
        <v>4</v>
      </c>
      <c r="H514" s="66">
        <f t="shared" si="101"/>
        <v>11</v>
      </c>
      <c r="I514" s="20">
        <f t="shared" si="102"/>
        <v>2</v>
      </c>
      <c r="J514" s="21">
        <f t="shared" si="103"/>
        <v>2.2000000000000002</v>
      </c>
    </row>
    <row r="515" spans="1:10" x14ac:dyDescent="0.25">
      <c r="A515" s="158" t="s">
        <v>468</v>
      </c>
      <c r="B515" s="65">
        <v>2</v>
      </c>
      <c r="C515" s="66">
        <v>5</v>
      </c>
      <c r="D515" s="65">
        <v>11</v>
      </c>
      <c r="E515" s="66">
        <v>10</v>
      </c>
      <c r="F515" s="67"/>
      <c r="G515" s="65">
        <f t="shared" si="100"/>
        <v>-3</v>
      </c>
      <c r="H515" s="66">
        <f t="shared" si="101"/>
        <v>1</v>
      </c>
      <c r="I515" s="20">
        <f t="shared" si="102"/>
        <v>-0.6</v>
      </c>
      <c r="J515" s="21">
        <f t="shared" si="103"/>
        <v>0.1</v>
      </c>
    </row>
    <row r="516" spans="1:10" x14ac:dyDescent="0.25">
      <c r="A516" s="158" t="s">
        <v>346</v>
      </c>
      <c r="B516" s="65">
        <v>29</v>
      </c>
      <c r="C516" s="66">
        <v>44</v>
      </c>
      <c r="D516" s="65">
        <v>125</v>
      </c>
      <c r="E516" s="66">
        <v>62</v>
      </c>
      <c r="F516" s="67"/>
      <c r="G516" s="65">
        <f t="shared" si="100"/>
        <v>-15</v>
      </c>
      <c r="H516" s="66">
        <f t="shared" si="101"/>
        <v>63</v>
      </c>
      <c r="I516" s="20">
        <f t="shared" si="102"/>
        <v>-0.34090909090909088</v>
      </c>
      <c r="J516" s="21">
        <f t="shared" si="103"/>
        <v>1.0161290322580645</v>
      </c>
    </row>
    <row r="517" spans="1:10" s="160" customFormat="1" x14ac:dyDescent="0.25">
      <c r="A517" s="178" t="s">
        <v>647</v>
      </c>
      <c r="B517" s="71">
        <v>258</v>
      </c>
      <c r="C517" s="72">
        <v>177</v>
      </c>
      <c r="D517" s="71">
        <v>699</v>
      </c>
      <c r="E517" s="72">
        <v>369</v>
      </c>
      <c r="F517" s="73"/>
      <c r="G517" s="71">
        <f t="shared" si="100"/>
        <v>81</v>
      </c>
      <c r="H517" s="72">
        <f t="shared" si="101"/>
        <v>330</v>
      </c>
      <c r="I517" s="37">
        <f t="shared" si="102"/>
        <v>0.4576271186440678</v>
      </c>
      <c r="J517" s="38">
        <f t="shared" si="103"/>
        <v>0.89430894308943087</v>
      </c>
    </row>
    <row r="518" spans="1:10" x14ac:dyDescent="0.25">
      <c r="A518" s="177"/>
      <c r="B518" s="143"/>
      <c r="C518" s="144"/>
      <c r="D518" s="143"/>
      <c r="E518" s="144"/>
      <c r="F518" s="145"/>
      <c r="G518" s="143"/>
      <c r="H518" s="144"/>
      <c r="I518" s="151"/>
      <c r="J518" s="152"/>
    </row>
    <row r="519" spans="1:10" s="139" customFormat="1" x14ac:dyDescent="0.25">
      <c r="A519" s="159" t="s">
        <v>92</v>
      </c>
      <c r="B519" s="65"/>
      <c r="C519" s="66"/>
      <c r="D519" s="65"/>
      <c r="E519" s="66"/>
      <c r="F519" s="67"/>
      <c r="G519" s="65"/>
      <c r="H519" s="66"/>
      <c r="I519" s="20"/>
      <c r="J519" s="21"/>
    </row>
    <row r="520" spans="1:10" x14ac:dyDescent="0.25">
      <c r="A520" s="158" t="s">
        <v>358</v>
      </c>
      <c r="B520" s="65">
        <v>0</v>
      </c>
      <c r="C520" s="66">
        <v>0</v>
      </c>
      <c r="D520" s="65">
        <v>10</v>
      </c>
      <c r="E520" s="66">
        <v>0</v>
      </c>
      <c r="F520" s="67"/>
      <c r="G520" s="65">
        <f t="shared" ref="G520:G526" si="104">B520-C520</f>
        <v>0</v>
      </c>
      <c r="H520" s="66">
        <f t="shared" ref="H520:H526" si="105">D520-E520</f>
        <v>10</v>
      </c>
      <c r="I520" s="20" t="str">
        <f t="shared" ref="I520:I526" si="106">IF(C520=0, "-", IF(G520/C520&lt;10, G520/C520, "&gt;999%"))</f>
        <v>-</v>
      </c>
      <c r="J520" s="21" t="str">
        <f t="shared" ref="J520:J526" si="107">IF(E520=0, "-", IF(H520/E520&lt;10, H520/E520, "&gt;999%"))</f>
        <v>-</v>
      </c>
    </row>
    <row r="521" spans="1:10" x14ac:dyDescent="0.25">
      <c r="A521" s="158" t="s">
        <v>252</v>
      </c>
      <c r="B521" s="65">
        <v>1</v>
      </c>
      <c r="C521" s="66">
        <v>0</v>
      </c>
      <c r="D521" s="65">
        <v>1</v>
      </c>
      <c r="E521" s="66">
        <v>1</v>
      </c>
      <c r="F521" s="67"/>
      <c r="G521" s="65">
        <f t="shared" si="104"/>
        <v>1</v>
      </c>
      <c r="H521" s="66">
        <f t="shared" si="105"/>
        <v>0</v>
      </c>
      <c r="I521" s="20" t="str">
        <f t="shared" si="106"/>
        <v>-</v>
      </c>
      <c r="J521" s="21">
        <f t="shared" si="107"/>
        <v>0</v>
      </c>
    </row>
    <row r="522" spans="1:10" x14ac:dyDescent="0.25">
      <c r="A522" s="158" t="s">
        <v>253</v>
      </c>
      <c r="B522" s="65">
        <v>0</v>
      </c>
      <c r="C522" s="66">
        <v>1</v>
      </c>
      <c r="D522" s="65">
        <v>0</v>
      </c>
      <c r="E522" s="66">
        <v>1</v>
      </c>
      <c r="F522" s="67"/>
      <c r="G522" s="65">
        <f t="shared" si="104"/>
        <v>-1</v>
      </c>
      <c r="H522" s="66">
        <f t="shared" si="105"/>
        <v>-1</v>
      </c>
      <c r="I522" s="20">
        <f t="shared" si="106"/>
        <v>-1</v>
      </c>
      <c r="J522" s="21">
        <f t="shared" si="107"/>
        <v>-1</v>
      </c>
    </row>
    <row r="523" spans="1:10" x14ac:dyDescent="0.25">
      <c r="A523" s="158" t="s">
        <v>359</v>
      </c>
      <c r="B523" s="65">
        <v>23</v>
      </c>
      <c r="C523" s="66">
        <v>15</v>
      </c>
      <c r="D523" s="65">
        <v>58</v>
      </c>
      <c r="E523" s="66">
        <v>60</v>
      </c>
      <c r="F523" s="67"/>
      <c r="G523" s="65">
        <f t="shared" si="104"/>
        <v>8</v>
      </c>
      <c r="H523" s="66">
        <f t="shared" si="105"/>
        <v>-2</v>
      </c>
      <c r="I523" s="20">
        <f t="shared" si="106"/>
        <v>0.53333333333333333</v>
      </c>
      <c r="J523" s="21">
        <f t="shared" si="107"/>
        <v>-3.3333333333333333E-2</v>
      </c>
    </row>
    <row r="524" spans="1:10" x14ac:dyDescent="0.25">
      <c r="A524" s="158" t="s">
        <v>399</v>
      </c>
      <c r="B524" s="65">
        <v>14</v>
      </c>
      <c r="C524" s="66">
        <v>10</v>
      </c>
      <c r="D524" s="65">
        <v>27</v>
      </c>
      <c r="E524" s="66">
        <v>24</v>
      </c>
      <c r="F524" s="67"/>
      <c r="G524" s="65">
        <f t="shared" si="104"/>
        <v>4</v>
      </c>
      <c r="H524" s="66">
        <f t="shared" si="105"/>
        <v>3</v>
      </c>
      <c r="I524" s="20">
        <f t="shared" si="106"/>
        <v>0.4</v>
      </c>
      <c r="J524" s="21">
        <f t="shared" si="107"/>
        <v>0.125</v>
      </c>
    </row>
    <row r="525" spans="1:10" x14ac:dyDescent="0.25">
      <c r="A525" s="158" t="s">
        <v>441</v>
      </c>
      <c r="B525" s="65">
        <v>2</v>
      </c>
      <c r="C525" s="66">
        <v>3</v>
      </c>
      <c r="D525" s="65">
        <v>3</v>
      </c>
      <c r="E525" s="66">
        <v>5</v>
      </c>
      <c r="F525" s="67"/>
      <c r="G525" s="65">
        <f t="shared" si="104"/>
        <v>-1</v>
      </c>
      <c r="H525" s="66">
        <f t="shared" si="105"/>
        <v>-2</v>
      </c>
      <c r="I525" s="20">
        <f t="shared" si="106"/>
        <v>-0.33333333333333331</v>
      </c>
      <c r="J525" s="21">
        <f t="shared" si="107"/>
        <v>-0.4</v>
      </c>
    </row>
    <row r="526" spans="1:10" s="160" customFormat="1" x14ac:dyDescent="0.25">
      <c r="A526" s="178" t="s">
        <v>648</v>
      </c>
      <c r="B526" s="71">
        <v>40</v>
      </c>
      <c r="C526" s="72">
        <v>29</v>
      </c>
      <c r="D526" s="71">
        <v>99</v>
      </c>
      <c r="E526" s="72">
        <v>91</v>
      </c>
      <c r="F526" s="73"/>
      <c r="G526" s="71">
        <f t="shared" si="104"/>
        <v>11</v>
      </c>
      <c r="H526" s="72">
        <f t="shared" si="105"/>
        <v>8</v>
      </c>
      <c r="I526" s="37">
        <f t="shared" si="106"/>
        <v>0.37931034482758619</v>
      </c>
      <c r="J526" s="38">
        <f t="shared" si="107"/>
        <v>8.7912087912087919E-2</v>
      </c>
    </row>
    <row r="527" spans="1:10" x14ac:dyDescent="0.25">
      <c r="A527" s="177"/>
      <c r="B527" s="143"/>
      <c r="C527" s="144"/>
      <c r="D527" s="143"/>
      <c r="E527" s="144"/>
      <c r="F527" s="145"/>
      <c r="G527" s="143"/>
      <c r="H527" s="144"/>
      <c r="I527" s="151"/>
      <c r="J527" s="152"/>
    </row>
    <row r="528" spans="1:10" s="139" customFormat="1" x14ac:dyDescent="0.25">
      <c r="A528" s="159" t="s">
        <v>93</v>
      </c>
      <c r="B528" s="65"/>
      <c r="C528" s="66"/>
      <c r="D528" s="65"/>
      <c r="E528" s="66"/>
      <c r="F528" s="67"/>
      <c r="G528" s="65"/>
      <c r="H528" s="66"/>
      <c r="I528" s="20"/>
      <c r="J528" s="21"/>
    </row>
    <row r="529" spans="1:10" x14ac:dyDescent="0.25">
      <c r="A529" s="158" t="s">
        <v>527</v>
      </c>
      <c r="B529" s="65">
        <v>26</v>
      </c>
      <c r="C529" s="66">
        <v>5</v>
      </c>
      <c r="D529" s="65">
        <v>61</v>
      </c>
      <c r="E529" s="66">
        <v>23</v>
      </c>
      <c r="F529" s="67"/>
      <c r="G529" s="65">
        <f>B529-C529</f>
        <v>21</v>
      </c>
      <c r="H529" s="66">
        <f>D529-E529</f>
        <v>38</v>
      </c>
      <c r="I529" s="20">
        <f>IF(C529=0, "-", IF(G529/C529&lt;10, G529/C529, "&gt;999%"))</f>
        <v>4.2</v>
      </c>
      <c r="J529" s="21">
        <f>IF(E529=0, "-", IF(H529/E529&lt;10, H529/E529, "&gt;999%"))</f>
        <v>1.6521739130434783</v>
      </c>
    </row>
    <row r="530" spans="1:10" s="160" customFormat="1" x14ac:dyDescent="0.25">
      <c r="A530" s="178" t="s">
        <v>649</v>
      </c>
      <c r="B530" s="71">
        <v>26</v>
      </c>
      <c r="C530" s="72">
        <v>5</v>
      </c>
      <c r="D530" s="71">
        <v>61</v>
      </c>
      <c r="E530" s="72">
        <v>23</v>
      </c>
      <c r="F530" s="73"/>
      <c r="G530" s="71">
        <f>B530-C530</f>
        <v>21</v>
      </c>
      <c r="H530" s="72">
        <f>D530-E530</f>
        <v>38</v>
      </c>
      <c r="I530" s="37">
        <f>IF(C530=0, "-", IF(G530/C530&lt;10, G530/C530, "&gt;999%"))</f>
        <v>4.2</v>
      </c>
      <c r="J530" s="38">
        <f>IF(E530=0, "-", IF(H530/E530&lt;10, H530/E530, "&gt;999%"))</f>
        <v>1.6521739130434783</v>
      </c>
    </row>
    <row r="531" spans="1:10" x14ac:dyDescent="0.25">
      <c r="A531" s="177"/>
      <c r="B531" s="143"/>
      <c r="C531" s="144"/>
      <c r="D531" s="143"/>
      <c r="E531" s="144"/>
      <c r="F531" s="145"/>
      <c r="G531" s="143"/>
      <c r="H531" s="144"/>
      <c r="I531" s="151"/>
      <c r="J531" s="152"/>
    </row>
    <row r="532" spans="1:10" s="139" customFormat="1" x14ac:dyDescent="0.25">
      <c r="A532" s="159" t="s">
        <v>94</v>
      </c>
      <c r="B532" s="65"/>
      <c r="C532" s="66"/>
      <c r="D532" s="65"/>
      <c r="E532" s="66"/>
      <c r="F532" s="67"/>
      <c r="G532" s="65"/>
      <c r="H532" s="66"/>
      <c r="I532" s="20"/>
      <c r="J532" s="21"/>
    </row>
    <row r="533" spans="1:10" x14ac:dyDescent="0.25">
      <c r="A533" s="158" t="s">
        <v>528</v>
      </c>
      <c r="B533" s="65">
        <v>1</v>
      </c>
      <c r="C533" s="66">
        <v>7</v>
      </c>
      <c r="D533" s="65">
        <v>1</v>
      </c>
      <c r="E533" s="66">
        <v>19</v>
      </c>
      <c r="F533" s="67"/>
      <c r="G533" s="65">
        <f>B533-C533</f>
        <v>-6</v>
      </c>
      <c r="H533" s="66">
        <f>D533-E533</f>
        <v>-18</v>
      </c>
      <c r="I533" s="20">
        <f>IF(C533=0, "-", IF(G533/C533&lt;10, G533/C533, "&gt;999%"))</f>
        <v>-0.8571428571428571</v>
      </c>
      <c r="J533" s="21">
        <f>IF(E533=0, "-", IF(H533/E533&lt;10, H533/E533, "&gt;999%"))</f>
        <v>-0.94736842105263153</v>
      </c>
    </row>
    <row r="534" spans="1:10" s="160" customFormat="1" x14ac:dyDescent="0.25">
      <c r="A534" s="165" t="s">
        <v>650</v>
      </c>
      <c r="B534" s="166">
        <v>1</v>
      </c>
      <c r="C534" s="167">
        <v>7</v>
      </c>
      <c r="D534" s="166">
        <v>1</v>
      </c>
      <c r="E534" s="167">
        <v>19</v>
      </c>
      <c r="F534" s="168"/>
      <c r="G534" s="166">
        <f>B534-C534</f>
        <v>-6</v>
      </c>
      <c r="H534" s="167">
        <f>D534-E534</f>
        <v>-18</v>
      </c>
      <c r="I534" s="169">
        <f>IF(C534=0, "-", IF(G534/C534&lt;10, G534/C534, "&gt;999%"))</f>
        <v>-0.8571428571428571</v>
      </c>
      <c r="J534" s="170">
        <f>IF(E534=0, "-", IF(H534/E534&lt;10, H534/E534, "&gt;999%"))</f>
        <v>-0.94736842105263153</v>
      </c>
    </row>
    <row r="535" spans="1:10" x14ac:dyDescent="0.25">
      <c r="A535" s="171"/>
      <c r="B535" s="172"/>
      <c r="C535" s="173"/>
      <c r="D535" s="172"/>
      <c r="E535" s="173"/>
      <c r="F535" s="174"/>
      <c r="G535" s="172"/>
      <c r="H535" s="173"/>
      <c r="I535" s="175"/>
      <c r="J535" s="176"/>
    </row>
    <row r="536" spans="1:10" x14ac:dyDescent="0.25">
      <c r="A536" s="27" t="s">
        <v>16</v>
      </c>
      <c r="B536" s="71">
        <f>SUM(B7:B535)/2</f>
        <v>6543</v>
      </c>
      <c r="C536" s="77">
        <f>SUM(C7:C535)/2</f>
        <v>6380</v>
      </c>
      <c r="D536" s="71">
        <f>SUM(D7:D535)/2</f>
        <v>17878</v>
      </c>
      <c r="E536" s="77">
        <f>SUM(E7:E535)/2</f>
        <v>17360</v>
      </c>
      <c r="F536" s="73"/>
      <c r="G536" s="71">
        <f>B536-C536</f>
        <v>163</v>
      </c>
      <c r="H536" s="72">
        <f>D536-E536</f>
        <v>518</v>
      </c>
      <c r="I536" s="37">
        <f>IF(C536=0, 0, G536/C536)</f>
        <v>2.5548589341692789E-2</v>
      </c>
      <c r="J536" s="38">
        <f>IF(E536=0, 0, H536/E536)</f>
        <v>2.9838709677419355E-2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66" max="16383" man="1"/>
    <brk id="127" max="16383" man="1"/>
    <brk id="186" max="16383" man="1"/>
    <brk id="248" max="16383" man="1"/>
    <brk id="310" max="16383" man="1"/>
    <brk id="371" max="16383" man="1"/>
    <brk id="428" max="16383" man="1"/>
    <brk id="467" max="16383" man="1"/>
    <brk id="5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105</v>
      </c>
      <c r="B2" s="202" t="s">
        <v>96</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2023</v>
      </c>
      <c r="C6" s="58">
        <f>B6-1</f>
        <v>2022</v>
      </c>
      <c r="D6" s="57">
        <f>B6</f>
        <v>2023</v>
      </c>
      <c r="E6" s="58">
        <f>C6</f>
        <v>2022</v>
      </c>
      <c r="F6" s="64"/>
      <c r="G6" s="57" t="s">
        <v>4</v>
      </c>
      <c r="H6" s="58" t="s">
        <v>2</v>
      </c>
      <c r="I6" s="57" t="s">
        <v>4</v>
      </c>
      <c r="J6" s="58" t="s">
        <v>2</v>
      </c>
    </row>
    <row r="7" spans="1:10" x14ac:dyDescent="0.25">
      <c r="A7" s="7" t="s">
        <v>106</v>
      </c>
      <c r="B7" s="65">
        <v>1245</v>
      </c>
      <c r="C7" s="66">
        <v>1271</v>
      </c>
      <c r="D7" s="65">
        <v>3083</v>
      </c>
      <c r="E7" s="66">
        <v>3337</v>
      </c>
      <c r="F7" s="67"/>
      <c r="G7" s="65">
        <f>B7-C7</f>
        <v>-26</v>
      </c>
      <c r="H7" s="66">
        <f>D7-E7</f>
        <v>-254</v>
      </c>
      <c r="I7" s="28">
        <f>IF(C7=0, "-", IF(G7/C7&lt;10, G7/C7*100, "&gt;999"))</f>
        <v>-2.0456333595594023</v>
      </c>
      <c r="J7" s="29">
        <f>IF(E7=0, "-", IF(H7/E7&lt;10, H7/E7*100, "&gt;999"))</f>
        <v>-7.6116272100689244</v>
      </c>
    </row>
    <row r="8" spans="1:10" x14ac:dyDescent="0.25">
      <c r="A8" s="7" t="s">
        <v>115</v>
      </c>
      <c r="B8" s="65">
        <v>3598</v>
      </c>
      <c r="C8" s="66">
        <v>3297</v>
      </c>
      <c r="D8" s="65">
        <v>9963</v>
      </c>
      <c r="E8" s="66">
        <v>9149</v>
      </c>
      <c r="F8" s="67"/>
      <c r="G8" s="65">
        <f>B8-C8</f>
        <v>301</v>
      </c>
      <c r="H8" s="66">
        <f>D8-E8</f>
        <v>814</v>
      </c>
      <c r="I8" s="28">
        <f>IF(C8=0, "-", IF(G8/C8&lt;10, G8/C8*100, "&gt;999"))</f>
        <v>9.1295116772823768</v>
      </c>
      <c r="J8" s="29">
        <f>IF(E8=0, "-", IF(H8/E8&lt;10, H8/E8*100, "&gt;999"))</f>
        <v>8.8971472292053786</v>
      </c>
    </row>
    <row r="9" spans="1:10" x14ac:dyDescent="0.25">
      <c r="A9" s="7" t="s">
        <v>121</v>
      </c>
      <c r="B9" s="65">
        <v>1453</v>
      </c>
      <c r="C9" s="66">
        <v>1543</v>
      </c>
      <c r="D9" s="65">
        <v>4150</v>
      </c>
      <c r="E9" s="66">
        <v>4219</v>
      </c>
      <c r="F9" s="67"/>
      <c r="G9" s="65">
        <f>B9-C9</f>
        <v>-90</v>
      </c>
      <c r="H9" s="66">
        <f>D9-E9</f>
        <v>-69</v>
      </c>
      <c r="I9" s="28">
        <f>IF(C9=0, "-", IF(G9/C9&lt;10, G9/C9*100, "&gt;999"))</f>
        <v>-5.8327932598833439</v>
      </c>
      <c r="J9" s="29">
        <f>IF(E9=0, "-", IF(H9/E9&lt;10, H9/E9*100, "&gt;999"))</f>
        <v>-1.6354586394880304</v>
      </c>
    </row>
    <row r="10" spans="1:10" x14ac:dyDescent="0.25">
      <c r="A10" s="7" t="s">
        <v>122</v>
      </c>
      <c r="B10" s="65">
        <v>247</v>
      </c>
      <c r="C10" s="66">
        <v>269</v>
      </c>
      <c r="D10" s="65">
        <v>682</v>
      </c>
      <c r="E10" s="66">
        <v>655</v>
      </c>
      <c r="F10" s="67"/>
      <c r="G10" s="65">
        <f>B10-C10</f>
        <v>-22</v>
      </c>
      <c r="H10" s="66">
        <f>D10-E10</f>
        <v>27</v>
      </c>
      <c r="I10" s="28">
        <f>IF(C10=0, "-", IF(G10/C10&lt;10, G10/C10*100, "&gt;999"))</f>
        <v>-8.1784386617100377</v>
      </c>
      <c r="J10" s="29">
        <f>IF(E10=0, "-", IF(H10/E10&lt;10, H10/E10*100, "&gt;999"))</f>
        <v>4.1221374045801529</v>
      </c>
    </row>
    <row r="11" spans="1:10" s="43" customFormat="1" x14ac:dyDescent="0.25">
      <c r="A11" s="27" t="s">
        <v>0</v>
      </c>
      <c r="B11" s="71">
        <f>SUM(B7:B10)</f>
        <v>6543</v>
      </c>
      <c r="C11" s="72">
        <f>SUM(C7:C10)</f>
        <v>6380</v>
      </c>
      <c r="D11" s="71">
        <f>SUM(D7:D10)</f>
        <v>17878</v>
      </c>
      <c r="E11" s="72">
        <f>SUM(E7:E10)</f>
        <v>17360</v>
      </c>
      <c r="F11" s="73"/>
      <c r="G11" s="71">
        <f>B11-C11</f>
        <v>163</v>
      </c>
      <c r="H11" s="72">
        <f>D11-E11</f>
        <v>518</v>
      </c>
      <c r="I11" s="44">
        <f>IF(C11=0, 0, G11/C11*100)</f>
        <v>2.5548589341692787</v>
      </c>
      <c r="J11" s="45">
        <f>IF(E11=0, 0, H11/E11*100)</f>
        <v>2.9838709677419355</v>
      </c>
    </row>
    <row r="13" spans="1:10" x14ac:dyDescent="0.25">
      <c r="A13" s="3"/>
      <c r="B13" s="196" t="s">
        <v>1</v>
      </c>
      <c r="C13" s="197"/>
      <c r="D13" s="196" t="s">
        <v>2</v>
      </c>
      <c r="E13" s="197"/>
      <c r="F13" s="59"/>
      <c r="G13" s="196" t="s">
        <v>3</v>
      </c>
      <c r="H13" s="200"/>
      <c r="I13" s="200"/>
      <c r="J13" s="197"/>
    </row>
    <row r="14" spans="1:10" x14ac:dyDescent="0.25">
      <c r="A14" s="7" t="s">
        <v>107</v>
      </c>
      <c r="B14" s="65">
        <v>52</v>
      </c>
      <c r="C14" s="66">
        <v>40</v>
      </c>
      <c r="D14" s="65">
        <v>108</v>
      </c>
      <c r="E14" s="66">
        <v>136</v>
      </c>
      <c r="F14" s="67"/>
      <c r="G14" s="65">
        <f t="shared" ref="G14:G35" si="0">B14-C14</f>
        <v>12</v>
      </c>
      <c r="H14" s="66">
        <f t="shared" ref="H14:H35" si="1">D14-E14</f>
        <v>-28</v>
      </c>
      <c r="I14" s="28">
        <f t="shared" ref="I14:I34" si="2">IF(C14=0, "-", IF(G14/C14&lt;10, G14/C14*100, "&gt;999"))</f>
        <v>30</v>
      </c>
      <c r="J14" s="29">
        <f t="shared" ref="J14:J34" si="3">IF(E14=0, "-", IF(H14/E14&lt;10, H14/E14*100, "&gt;999"))</f>
        <v>-20.588235294117645</v>
      </c>
    </row>
    <row r="15" spans="1:10" x14ac:dyDescent="0.25">
      <c r="A15" s="7" t="s">
        <v>108</v>
      </c>
      <c r="B15" s="65">
        <v>291</v>
      </c>
      <c r="C15" s="66">
        <v>238</v>
      </c>
      <c r="D15" s="65">
        <v>695</v>
      </c>
      <c r="E15" s="66">
        <v>815</v>
      </c>
      <c r="F15" s="67"/>
      <c r="G15" s="65">
        <f t="shared" si="0"/>
        <v>53</v>
      </c>
      <c r="H15" s="66">
        <f t="shared" si="1"/>
        <v>-120</v>
      </c>
      <c r="I15" s="28">
        <f t="shared" si="2"/>
        <v>22.268907563025213</v>
      </c>
      <c r="J15" s="29">
        <f t="shared" si="3"/>
        <v>-14.723926380368098</v>
      </c>
    </row>
    <row r="16" spans="1:10" x14ac:dyDescent="0.25">
      <c r="A16" s="7" t="s">
        <v>109</v>
      </c>
      <c r="B16" s="65">
        <v>431</v>
      </c>
      <c r="C16" s="66">
        <v>514</v>
      </c>
      <c r="D16" s="65">
        <v>1152</v>
      </c>
      <c r="E16" s="66">
        <v>1333</v>
      </c>
      <c r="F16" s="67"/>
      <c r="G16" s="65">
        <f t="shared" si="0"/>
        <v>-83</v>
      </c>
      <c r="H16" s="66">
        <f t="shared" si="1"/>
        <v>-181</v>
      </c>
      <c r="I16" s="28">
        <f t="shared" si="2"/>
        <v>-16.147859922178988</v>
      </c>
      <c r="J16" s="29">
        <f t="shared" si="3"/>
        <v>-13.578394598649663</v>
      </c>
    </row>
    <row r="17" spans="1:10" x14ac:dyDescent="0.25">
      <c r="A17" s="7" t="s">
        <v>110</v>
      </c>
      <c r="B17" s="65">
        <v>276</v>
      </c>
      <c r="C17" s="66">
        <v>368</v>
      </c>
      <c r="D17" s="65">
        <v>657</v>
      </c>
      <c r="E17" s="66">
        <v>752</v>
      </c>
      <c r="F17" s="67"/>
      <c r="G17" s="65">
        <f t="shared" si="0"/>
        <v>-92</v>
      </c>
      <c r="H17" s="66">
        <f t="shared" si="1"/>
        <v>-95</v>
      </c>
      <c r="I17" s="28">
        <f t="shared" si="2"/>
        <v>-25</v>
      </c>
      <c r="J17" s="29">
        <f t="shared" si="3"/>
        <v>-12.632978723404257</v>
      </c>
    </row>
    <row r="18" spans="1:10" x14ac:dyDescent="0.25">
      <c r="A18" s="7" t="s">
        <v>111</v>
      </c>
      <c r="B18" s="65">
        <v>41</v>
      </c>
      <c r="C18" s="66">
        <v>25</v>
      </c>
      <c r="D18" s="65">
        <v>73</v>
      </c>
      <c r="E18" s="66">
        <v>71</v>
      </c>
      <c r="F18" s="67"/>
      <c r="G18" s="65">
        <f t="shared" si="0"/>
        <v>16</v>
      </c>
      <c r="H18" s="66">
        <f t="shared" si="1"/>
        <v>2</v>
      </c>
      <c r="I18" s="28">
        <f t="shared" si="2"/>
        <v>64</v>
      </c>
      <c r="J18" s="29">
        <f t="shared" si="3"/>
        <v>2.8169014084507045</v>
      </c>
    </row>
    <row r="19" spans="1:10" x14ac:dyDescent="0.25">
      <c r="A19" s="7" t="s">
        <v>112</v>
      </c>
      <c r="B19" s="65">
        <v>3</v>
      </c>
      <c r="C19" s="66">
        <v>6</v>
      </c>
      <c r="D19" s="65">
        <v>5</v>
      </c>
      <c r="E19" s="66">
        <v>14</v>
      </c>
      <c r="F19" s="67"/>
      <c r="G19" s="65">
        <f t="shared" si="0"/>
        <v>-3</v>
      </c>
      <c r="H19" s="66">
        <f t="shared" si="1"/>
        <v>-9</v>
      </c>
      <c r="I19" s="28">
        <f t="shared" si="2"/>
        <v>-50</v>
      </c>
      <c r="J19" s="29">
        <f t="shared" si="3"/>
        <v>-64.285714285714292</v>
      </c>
    </row>
    <row r="20" spans="1:10" x14ac:dyDescent="0.25">
      <c r="A20" s="7" t="s">
        <v>113</v>
      </c>
      <c r="B20" s="65">
        <v>77</v>
      </c>
      <c r="C20" s="66">
        <v>43</v>
      </c>
      <c r="D20" s="65">
        <v>231</v>
      </c>
      <c r="E20" s="66">
        <v>110</v>
      </c>
      <c r="F20" s="67"/>
      <c r="G20" s="65">
        <f t="shared" si="0"/>
        <v>34</v>
      </c>
      <c r="H20" s="66">
        <f t="shared" si="1"/>
        <v>121</v>
      </c>
      <c r="I20" s="28">
        <f t="shared" si="2"/>
        <v>79.069767441860463</v>
      </c>
      <c r="J20" s="29">
        <f t="shared" si="3"/>
        <v>110.00000000000001</v>
      </c>
    </row>
    <row r="21" spans="1:10" x14ac:dyDescent="0.25">
      <c r="A21" s="7" t="s">
        <v>114</v>
      </c>
      <c r="B21" s="65">
        <v>74</v>
      </c>
      <c r="C21" s="66">
        <v>37</v>
      </c>
      <c r="D21" s="65">
        <v>162</v>
      </c>
      <c r="E21" s="66">
        <v>106</v>
      </c>
      <c r="F21" s="67"/>
      <c r="G21" s="65">
        <f t="shared" si="0"/>
        <v>37</v>
      </c>
      <c r="H21" s="66">
        <f t="shared" si="1"/>
        <v>56</v>
      </c>
      <c r="I21" s="28">
        <f t="shared" si="2"/>
        <v>100</v>
      </c>
      <c r="J21" s="29">
        <f t="shared" si="3"/>
        <v>52.830188679245282</v>
      </c>
    </row>
    <row r="22" spans="1:10" x14ac:dyDescent="0.25">
      <c r="A22" s="142" t="s">
        <v>116</v>
      </c>
      <c r="B22" s="143">
        <v>322</v>
      </c>
      <c r="C22" s="144">
        <v>367</v>
      </c>
      <c r="D22" s="143">
        <v>1033</v>
      </c>
      <c r="E22" s="144">
        <v>1073</v>
      </c>
      <c r="F22" s="145"/>
      <c r="G22" s="143">
        <f t="shared" si="0"/>
        <v>-45</v>
      </c>
      <c r="H22" s="144">
        <f t="shared" si="1"/>
        <v>-40</v>
      </c>
      <c r="I22" s="146">
        <f t="shared" si="2"/>
        <v>-12.26158038147139</v>
      </c>
      <c r="J22" s="147">
        <f t="shared" si="3"/>
        <v>-3.7278657968313138</v>
      </c>
    </row>
    <row r="23" spans="1:10" x14ac:dyDescent="0.25">
      <c r="A23" s="7" t="s">
        <v>117</v>
      </c>
      <c r="B23" s="65">
        <v>794</v>
      </c>
      <c r="C23" s="66">
        <v>758</v>
      </c>
      <c r="D23" s="65">
        <v>2347</v>
      </c>
      <c r="E23" s="66">
        <v>2300</v>
      </c>
      <c r="F23" s="67"/>
      <c r="G23" s="65">
        <f t="shared" si="0"/>
        <v>36</v>
      </c>
      <c r="H23" s="66">
        <f t="shared" si="1"/>
        <v>47</v>
      </c>
      <c r="I23" s="28">
        <f t="shared" si="2"/>
        <v>4.7493403693931393</v>
      </c>
      <c r="J23" s="29">
        <f t="shared" si="3"/>
        <v>2.043478260869565</v>
      </c>
    </row>
    <row r="24" spans="1:10" x14ac:dyDescent="0.25">
      <c r="A24" s="7" t="s">
        <v>118</v>
      </c>
      <c r="B24" s="65">
        <v>1546</v>
      </c>
      <c r="C24" s="66">
        <v>1153</v>
      </c>
      <c r="D24" s="65">
        <v>3878</v>
      </c>
      <c r="E24" s="66">
        <v>3366</v>
      </c>
      <c r="F24" s="67"/>
      <c r="G24" s="65">
        <f t="shared" si="0"/>
        <v>393</v>
      </c>
      <c r="H24" s="66">
        <f t="shared" si="1"/>
        <v>512</v>
      </c>
      <c r="I24" s="28">
        <f t="shared" si="2"/>
        <v>34.084995663486559</v>
      </c>
      <c r="J24" s="29">
        <f t="shared" si="3"/>
        <v>15.210932857991683</v>
      </c>
    </row>
    <row r="25" spans="1:10" x14ac:dyDescent="0.25">
      <c r="A25" s="7" t="s">
        <v>119</v>
      </c>
      <c r="B25" s="65">
        <v>801</v>
      </c>
      <c r="C25" s="66">
        <v>903</v>
      </c>
      <c r="D25" s="65">
        <v>2401</v>
      </c>
      <c r="E25" s="66">
        <v>2159</v>
      </c>
      <c r="F25" s="67"/>
      <c r="G25" s="65">
        <f t="shared" si="0"/>
        <v>-102</v>
      </c>
      <c r="H25" s="66">
        <f t="shared" si="1"/>
        <v>242</v>
      </c>
      <c r="I25" s="28">
        <f t="shared" si="2"/>
        <v>-11.295681063122924</v>
      </c>
      <c r="J25" s="29">
        <f t="shared" si="3"/>
        <v>11.208893006021306</v>
      </c>
    </row>
    <row r="26" spans="1:10" x14ac:dyDescent="0.25">
      <c r="A26" s="7" t="s">
        <v>120</v>
      </c>
      <c r="B26" s="65">
        <v>135</v>
      </c>
      <c r="C26" s="66">
        <v>116</v>
      </c>
      <c r="D26" s="65">
        <v>304</v>
      </c>
      <c r="E26" s="66">
        <v>251</v>
      </c>
      <c r="F26" s="67"/>
      <c r="G26" s="65">
        <f t="shared" si="0"/>
        <v>19</v>
      </c>
      <c r="H26" s="66">
        <f t="shared" si="1"/>
        <v>53</v>
      </c>
      <c r="I26" s="28">
        <f t="shared" si="2"/>
        <v>16.379310344827587</v>
      </c>
      <c r="J26" s="29">
        <f t="shared" si="3"/>
        <v>21.115537848605577</v>
      </c>
    </row>
    <row r="27" spans="1:10" x14ac:dyDescent="0.25">
      <c r="A27" s="142" t="s">
        <v>123</v>
      </c>
      <c r="B27" s="143">
        <v>16</v>
      </c>
      <c r="C27" s="144">
        <v>17</v>
      </c>
      <c r="D27" s="143">
        <v>40</v>
      </c>
      <c r="E27" s="144">
        <v>67</v>
      </c>
      <c r="F27" s="145"/>
      <c r="G27" s="143">
        <f t="shared" si="0"/>
        <v>-1</v>
      </c>
      <c r="H27" s="144">
        <f t="shared" si="1"/>
        <v>-27</v>
      </c>
      <c r="I27" s="146">
        <f t="shared" si="2"/>
        <v>-5.8823529411764701</v>
      </c>
      <c r="J27" s="147">
        <f t="shared" si="3"/>
        <v>-40.298507462686565</v>
      </c>
    </row>
    <row r="28" spans="1:10" x14ac:dyDescent="0.25">
      <c r="A28" s="7" t="s">
        <v>124</v>
      </c>
      <c r="B28" s="65">
        <v>0</v>
      </c>
      <c r="C28" s="66">
        <v>2</v>
      </c>
      <c r="D28" s="65">
        <v>2</v>
      </c>
      <c r="E28" s="66">
        <v>7</v>
      </c>
      <c r="F28" s="67"/>
      <c r="G28" s="65">
        <f t="shared" si="0"/>
        <v>-2</v>
      </c>
      <c r="H28" s="66">
        <f t="shared" si="1"/>
        <v>-5</v>
      </c>
      <c r="I28" s="28">
        <f t="shared" si="2"/>
        <v>-100</v>
      </c>
      <c r="J28" s="29">
        <f t="shared" si="3"/>
        <v>-71.428571428571431</v>
      </c>
    </row>
    <row r="29" spans="1:10" x14ac:dyDescent="0.25">
      <c r="A29" s="7" t="s">
        <v>125</v>
      </c>
      <c r="B29" s="65">
        <v>1</v>
      </c>
      <c r="C29" s="66">
        <v>17</v>
      </c>
      <c r="D29" s="65">
        <v>3</v>
      </c>
      <c r="E29" s="66">
        <v>27</v>
      </c>
      <c r="F29" s="67"/>
      <c r="G29" s="65">
        <f t="shared" si="0"/>
        <v>-16</v>
      </c>
      <c r="H29" s="66">
        <f t="shared" si="1"/>
        <v>-24</v>
      </c>
      <c r="I29" s="28">
        <f t="shared" si="2"/>
        <v>-94.117647058823522</v>
      </c>
      <c r="J29" s="29">
        <f t="shared" si="3"/>
        <v>-88.888888888888886</v>
      </c>
    </row>
    <row r="30" spans="1:10" x14ac:dyDescent="0.25">
      <c r="A30" s="7" t="s">
        <v>126</v>
      </c>
      <c r="B30" s="65">
        <v>80</v>
      </c>
      <c r="C30" s="66">
        <v>138</v>
      </c>
      <c r="D30" s="65">
        <v>271</v>
      </c>
      <c r="E30" s="66">
        <v>375</v>
      </c>
      <c r="F30" s="67"/>
      <c r="G30" s="65">
        <f t="shared" si="0"/>
        <v>-58</v>
      </c>
      <c r="H30" s="66">
        <f t="shared" si="1"/>
        <v>-104</v>
      </c>
      <c r="I30" s="28">
        <f t="shared" si="2"/>
        <v>-42.028985507246375</v>
      </c>
      <c r="J30" s="29">
        <f t="shared" si="3"/>
        <v>-27.733333333333331</v>
      </c>
    </row>
    <row r="31" spans="1:10" x14ac:dyDescent="0.25">
      <c r="A31" s="7" t="s">
        <v>127</v>
      </c>
      <c r="B31" s="65">
        <v>195</v>
      </c>
      <c r="C31" s="66">
        <v>211</v>
      </c>
      <c r="D31" s="65">
        <v>445</v>
      </c>
      <c r="E31" s="66">
        <v>468</v>
      </c>
      <c r="F31" s="67"/>
      <c r="G31" s="65">
        <f t="shared" si="0"/>
        <v>-16</v>
      </c>
      <c r="H31" s="66">
        <f t="shared" si="1"/>
        <v>-23</v>
      </c>
      <c r="I31" s="28">
        <f t="shared" si="2"/>
        <v>-7.5829383886255926</v>
      </c>
      <c r="J31" s="29">
        <f t="shared" si="3"/>
        <v>-4.9145299145299148</v>
      </c>
    </row>
    <row r="32" spans="1:10" x14ac:dyDescent="0.25">
      <c r="A32" s="7" t="s">
        <v>128</v>
      </c>
      <c r="B32" s="65">
        <v>1116</v>
      </c>
      <c r="C32" s="66">
        <v>1133</v>
      </c>
      <c r="D32" s="65">
        <v>3274</v>
      </c>
      <c r="E32" s="66">
        <v>3220</v>
      </c>
      <c r="F32" s="67"/>
      <c r="G32" s="65">
        <f t="shared" si="0"/>
        <v>-17</v>
      </c>
      <c r="H32" s="66">
        <f t="shared" si="1"/>
        <v>54</v>
      </c>
      <c r="I32" s="28">
        <f t="shared" si="2"/>
        <v>-1.5004413062665489</v>
      </c>
      <c r="J32" s="29">
        <f t="shared" si="3"/>
        <v>1.6770186335403725</v>
      </c>
    </row>
    <row r="33" spans="1:10" x14ac:dyDescent="0.25">
      <c r="A33" s="7" t="s">
        <v>129</v>
      </c>
      <c r="B33" s="65">
        <v>45</v>
      </c>
      <c r="C33" s="66">
        <v>25</v>
      </c>
      <c r="D33" s="65">
        <v>115</v>
      </c>
      <c r="E33" s="66">
        <v>55</v>
      </c>
      <c r="F33" s="67"/>
      <c r="G33" s="65">
        <f t="shared" si="0"/>
        <v>20</v>
      </c>
      <c r="H33" s="66">
        <f t="shared" si="1"/>
        <v>60</v>
      </c>
      <c r="I33" s="28">
        <f t="shared" si="2"/>
        <v>80</v>
      </c>
      <c r="J33" s="29">
        <f t="shared" si="3"/>
        <v>109.09090909090908</v>
      </c>
    </row>
    <row r="34" spans="1:10" x14ac:dyDescent="0.25">
      <c r="A34" s="142" t="s">
        <v>122</v>
      </c>
      <c r="B34" s="143">
        <v>247</v>
      </c>
      <c r="C34" s="144">
        <v>269</v>
      </c>
      <c r="D34" s="143">
        <v>682</v>
      </c>
      <c r="E34" s="144">
        <v>655</v>
      </c>
      <c r="F34" s="145"/>
      <c r="G34" s="143">
        <f t="shared" si="0"/>
        <v>-22</v>
      </c>
      <c r="H34" s="144">
        <f t="shared" si="1"/>
        <v>27</v>
      </c>
      <c r="I34" s="146">
        <f t="shared" si="2"/>
        <v>-8.1784386617100377</v>
      </c>
      <c r="J34" s="147">
        <f t="shared" si="3"/>
        <v>4.1221374045801529</v>
      </c>
    </row>
    <row r="35" spans="1:10" s="43" customFormat="1" x14ac:dyDescent="0.25">
      <c r="A35" s="27" t="s">
        <v>0</v>
      </c>
      <c r="B35" s="71">
        <f>SUM(B14:B34)</f>
        <v>6543</v>
      </c>
      <c r="C35" s="72">
        <f>SUM(C14:C34)</f>
        <v>6380</v>
      </c>
      <c r="D35" s="71">
        <f>SUM(D14:D34)</f>
        <v>17878</v>
      </c>
      <c r="E35" s="72">
        <f>SUM(E14:E34)</f>
        <v>17360</v>
      </c>
      <c r="F35" s="73"/>
      <c r="G35" s="71">
        <f t="shared" si="0"/>
        <v>163</v>
      </c>
      <c r="H35" s="72">
        <f t="shared" si="1"/>
        <v>518</v>
      </c>
      <c r="I35" s="44">
        <f>IF(C35=0, 0, G35/C35*100)</f>
        <v>2.5548589341692787</v>
      </c>
      <c r="J35" s="45">
        <f>IF(E35=0, 0, H35/E35*100)</f>
        <v>2.9838709677419355</v>
      </c>
    </row>
    <row r="37" spans="1:10" x14ac:dyDescent="0.25">
      <c r="E37" s="201" t="s">
        <v>8</v>
      </c>
      <c r="F37" s="201"/>
      <c r="G37" s="201"/>
    </row>
    <row r="38" spans="1:10" x14ac:dyDescent="0.25">
      <c r="A38" s="3"/>
      <c r="B38" s="196" t="s">
        <v>1</v>
      </c>
      <c r="C38" s="197"/>
      <c r="D38" s="196" t="s">
        <v>2</v>
      </c>
      <c r="E38" s="197"/>
      <c r="F38" s="59"/>
      <c r="G38" s="196" t="s">
        <v>9</v>
      </c>
      <c r="H38" s="197"/>
    </row>
    <row r="39" spans="1:10" x14ac:dyDescent="0.25">
      <c r="A39" s="27"/>
      <c r="B39" s="57">
        <f>B6</f>
        <v>2023</v>
      </c>
      <c r="C39" s="58">
        <f>C6</f>
        <v>2022</v>
      </c>
      <c r="D39" s="57">
        <f>D6</f>
        <v>2023</v>
      </c>
      <c r="E39" s="58">
        <f>E6</f>
        <v>2022</v>
      </c>
      <c r="F39" s="64"/>
      <c r="G39" s="57" t="s">
        <v>4</v>
      </c>
      <c r="H39" s="58" t="s">
        <v>2</v>
      </c>
    </row>
    <row r="40" spans="1:10" x14ac:dyDescent="0.25">
      <c r="A40" s="7" t="s">
        <v>106</v>
      </c>
      <c r="B40" s="30">
        <f>$B$7/$B$11*100</f>
        <v>19.027968821641451</v>
      </c>
      <c r="C40" s="31">
        <f>$C$7/$C$11*100</f>
        <v>19.921630094043888</v>
      </c>
      <c r="D40" s="30">
        <f>$D$7/$D$11*100</f>
        <v>17.244658239176641</v>
      </c>
      <c r="E40" s="31">
        <f>$E$7/$E$11*100</f>
        <v>19.222350230414747</v>
      </c>
      <c r="F40" s="32"/>
      <c r="G40" s="30">
        <f>B40-C40</f>
        <v>-0.89366127240243642</v>
      </c>
      <c r="H40" s="31">
        <f>D40-E40</f>
        <v>-1.9776919912381068</v>
      </c>
    </row>
    <row r="41" spans="1:10" x14ac:dyDescent="0.25">
      <c r="A41" s="7" t="s">
        <v>115</v>
      </c>
      <c r="B41" s="30">
        <f>$B$8/$B$11*100</f>
        <v>54.990065719089095</v>
      </c>
      <c r="C41" s="31">
        <f>$C$8/$C$11*100</f>
        <v>51.677115987460823</v>
      </c>
      <c r="D41" s="30">
        <f>$D$8/$D$11*100</f>
        <v>55.72771003467949</v>
      </c>
      <c r="E41" s="31">
        <f>$E$8/$E$11*100</f>
        <v>52.701612903225801</v>
      </c>
      <c r="F41" s="32"/>
      <c r="G41" s="30">
        <f>B41-C41</f>
        <v>3.3129497316282723</v>
      </c>
      <c r="H41" s="31">
        <f>D41-E41</f>
        <v>3.0260971314536889</v>
      </c>
    </row>
    <row r="42" spans="1:10" x14ac:dyDescent="0.25">
      <c r="A42" s="7" t="s">
        <v>121</v>
      </c>
      <c r="B42" s="30">
        <f>$B$9/$B$11*100</f>
        <v>22.206938713128537</v>
      </c>
      <c r="C42" s="31">
        <f>$C$9/$C$11*100</f>
        <v>24.184952978056426</v>
      </c>
      <c r="D42" s="30">
        <f>$D$9/$D$11*100</f>
        <v>23.212887347578029</v>
      </c>
      <c r="E42" s="31">
        <f>$E$9/$E$11*100</f>
        <v>24.302995391705068</v>
      </c>
      <c r="F42" s="32"/>
      <c r="G42" s="30">
        <f>B42-C42</f>
        <v>-1.9780142649278893</v>
      </c>
      <c r="H42" s="31">
        <f>D42-E42</f>
        <v>-1.0901080441270388</v>
      </c>
    </row>
    <row r="43" spans="1:10" x14ac:dyDescent="0.25">
      <c r="A43" s="7" t="s">
        <v>122</v>
      </c>
      <c r="B43" s="30">
        <f>$B$10/$B$11*100</f>
        <v>3.7750267461409139</v>
      </c>
      <c r="C43" s="31">
        <f>$C$10/$C$11*100</f>
        <v>4.2163009404388712</v>
      </c>
      <c r="D43" s="30">
        <f>$D$10/$D$11*100</f>
        <v>3.8147443785658353</v>
      </c>
      <c r="E43" s="31">
        <f>$E$10/$E$11*100</f>
        <v>3.7730414746543781</v>
      </c>
      <c r="F43" s="32"/>
      <c r="G43" s="30">
        <f>B43-C43</f>
        <v>-0.44127419429795722</v>
      </c>
      <c r="H43" s="31">
        <f>D43-E43</f>
        <v>4.1702903911457145E-2</v>
      </c>
    </row>
    <row r="44" spans="1:10" s="43" customFormat="1" x14ac:dyDescent="0.25">
      <c r="A44" s="27" t="s">
        <v>0</v>
      </c>
      <c r="B44" s="46">
        <f>SUM(B40:B43)</f>
        <v>100</v>
      </c>
      <c r="C44" s="47">
        <f>SUM(C40:C43)</f>
        <v>100.00000000000001</v>
      </c>
      <c r="D44" s="46">
        <f>SUM(D40:D43)</f>
        <v>100</v>
      </c>
      <c r="E44" s="47">
        <f>SUM(E40:E43)</f>
        <v>99.999999999999986</v>
      </c>
      <c r="F44" s="48"/>
      <c r="G44" s="46">
        <f>B44-C44</f>
        <v>0</v>
      </c>
      <c r="H44" s="47">
        <f>D44-E44</f>
        <v>0</v>
      </c>
    </row>
    <row r="46" spans="1:10" x14ac:dyDescent="0.25">
      <c r="A46" s="3"/>
      <c r="B46" s="196" t="s">
        <v>1</v>
      </c>
      <c r="C46" s="197"/>
      <c r="D46" s="196" t="s">
        <v>2</v>
      </c>
      <c r="E46" s="197"/>
      <c r="F46" s="59"/>
      <c r="G46" s="196" t="s">
        <v>9</v>
      </c>
      <c r="H46" s="197"/>
    </row>
    <row r="47" spans="1:10" x14ac:dyDescent="0.25">
      <c r="A47" s="7" t="s">
        <v>107</v>
      </c>
      <c r="B47" s="30">
        <f>$B$14/$B$35*100</f>
        <v>0.79474247287177147</v>
      </c>
      <c r="C47" s="31">
        <f>$C$14/$C$35*100</f>
        <v>0.62695924764890276</v>
      </c>
      <c r="D47" s="30">
        <f>$D$14/$D$35*100</f>
        <v>0.60409441772010297</v>
      </c>
      <c r="E47" s="31">
        <f>$E$14/$E$35*100</f>
        <v>0.78341013824884798</v>
      </c>
      <c r="F47" s="32"/>
      <c r="G47" s="30">
        <f t="shared" ref="G47:G68" si="4">B47-C47</f>
        <v>0.1677832252228687</v>
      </c>
      <c r="H47" s="31">
        <f t="shared" ref="H47:H68" si="5">D47-E47</f>
        <v>-0.179315720528745</v>
      </c>
    </row>
    <row r="48" spans="1:10" x14ac:dyDescent="0.25">
      <c r="A48" s="7" t="s">
        <v>108</v>
      </c>
      <c r="B48" s="30">
        <f>$B$15/$B$35*100</f>
        <v>4.4475011462631819</v>
      </c>
      <c r="C48" s="31">
        <f>$C$15/$C$35*100</f>
        <v>3.7304075235109715</v>
      </c>
      <c r="D48" s="30">
        <f>$D$15/$D$35*100</f>
        <v>3.8874594473654773</v>
      </c>
      <c r="E48" s="31">
        <f>$E$15/$E$35*100</f>
        <v>4.6947004608294929</v>
      </c>
      <c r="F48" s="32"/>
      <c r="G48" s="30">
        <f t="shared" si="4"/>
        <v>0.71709362275221045</v>
      </c>
      <c r="H48" s="31">
        <f t="shared" si="5"/>
        <v>-0.80724101346401556</v>
      </c>
    </row>
    <row r="49" spans="1:8" x14ac:dyDescent="0.25">
      <c r="A49" s="7" t="s">
        <v>109</v>
      </c>
      <c r="B49" s="30">
        <f>$B$16/$B$35*100</f>
        <v>6.5871924193794893</v>
      </c>
      <c r="C49" s="31">
        <f>$C$16/$C$35*100</f>
        <v>8.0564263322884013</v>
      </c>
      <c r="D49" s="30">
        <f>$D$16/$D$35*100</f>
        <v>6.4436737890144311</v>
      </c>
      <c r="E49" s="31">
        <f>$E$16/$E$35*100</f>
        <v>7.6785714285714288</v>
      </c>
      <c r="F49" s="32"/>
      <c r="G49" s="30">
        <f t="shared" si="4"/>
        <v>-1.469233912908912</v>
      </c>
      <c r="H49" s="31">
        <f t="shared" si="5"/>
        <v>-1.2348976395569977</v>
      </c>
    </row>
    <row r="50" spans="1:8" x14ac:dyDescent="0.25">
      <c r="A50" s="7" t="s">
        <v>110</v>
      </c>
      <c r="B50" s="30">
        <f>$B$17/$B$35*100</f>
        <v>4.2182485098578635</v>
      </c>
      <c r="C50" s="31">
        <f>$C$17/$C$35*100</f>
        <v>5.7680250783699059</v>
      </c>
      <c r="D50" s="30">
        <f>$D$17/$D$35*100</f>
        <v>3.6749077077972925</v>
      </c>
      <c r="E50" s="31">
        <f>$E$17/$E$35*100</f>
        <v>4.3317972350230418</v>
      </c>
      <c r="F50" s="32"/>
      <c r="G50" s="30">
        <f t="shared" si="4"/>
        <v>-1.5497765685120424</v>
      </c>
      <c r="H50" s="31">
        <f t="shared" si="5"/>
        <v>-0.65688952722574934</v>
      </c>
    </row>
    <row r="51" spans="1:8" x14ac:dyDescent="0.25">
      <c r="A51" s="7" t="s">
        <v>111</v>
      </c>
      <c r="B51" s="30">
        <f>$B$18/$B$35*100</f>
        <v>0.62662387284120435</v>
      </c>
      <c r="C51" s="31">
        <f>$C$18/$C$35*100</f>
        <v>0.3918495297805642</v>
      </c>
      <c r="D51" s="30">
        <f>$D$18/$D$35*100</f>
        <v>0.40832307864414363</v>
      </c>
      <c r="E51" s="31">
        <f>$E$18/$E$35*100</f>
        <v>0.40898617511520741</v>
      </c>
      <c r="F51" s="32"/>
      <c r="G51" s="30">
        <f t="shared" si="4"/>
        <v>0.23477434306064016</v>
      </c>
      <c r="H51" s="31">
        <f t="shared" si="5"/>
        <v>-6.6309647106377323E-4</v>
      </c>
    </row>
    <row r="52" spans="1:8" x14ac:dyDescent="0.25">
      <c r="A52" s="7" t="s">
        <v>112</v>
      </c>
      <c r="B52" s="30">
        <f>$B$19/$B$35*100</f>
        <v>4.585052728106373E-2</v>
      </c>
      <c r="C52" s="31">
        <f>$C$19/$C$35*100</f>
        <v>9.4043887147335428E-2</v>
      </c>
      <c r="D52" s="30">
        <f>$D$19/$D$35*100</f>
        <v>2.7967334153708466E-2</v>
      </c>
      <c r="E52" s="31">
        <f>$E$19/$E$35*100</f>
        <v>8.0645161290322578E-2</v>
      </c>
      <c r="F52" s="32"/>
      <c r="G52" s="30">
        <f t="shared" si="4"/>
        <v>-4.8193359866271698E-2</v>
      </c>
      <c r="H52" s="31">
        <f t="shared" si="5"/>
        <v>-5.2677827136614112E-2</v>
      </c>
    </row>
    <row r="53" spans="1:8" x14ac:dyDescent="0.25">
      <c r="A53" s="7" t="s">
        <v>113</v>
      </c>
      <c r="B53" s="30">
        <f>$B$20/$B$35*100</f>
        <v>1.176830200213969</v>
      </c>
      <c r="C53" s="31">
        <f>$C$20/$C$35*100</f>
        <v>0.67398119122257061</v>
      </c>
      <c r="D53" s="30">
        <f>$D$20/$D$35*100</f>
        <v>1.2920908379013312</v>
      </c>
      <c r="E53" s="31">
        <f>$E$20/$E$35*100</f>
        <v>0.63364055299539168</v>
      </c>
      <c r="F53" s="32"/>
      <c r="G53" s="30">
        <f t="shared" si="4"/>
        <v>0.50284900899139839</v>
      </c>
      <c r="H53" s="31">
        <f t="shared" si="5"/>
        <v>0.65845028490593949</v>
      </c>
    </row>
    <row r="54" spans="1:8" x14ac:dyDescent="0.25">
      <c r="A54" s="7" t="s">
        <v>114</v>
      </c>
      <c r="B54" s="30">
        <f>$B$21/$B$35*100</f>
        <v>1.1309796729329054</v>
      </c>
      <c r="C54" s="31">
        <f>$C$21/$C$35*100</f>
        <v>0.57993730407523514</v>
      </c>
      <c r="D54" s="30">
        <f>$D$21/$D$35*100</f>
        <v>0.90614162658015429</v>
      </c>
      <c r="E54" s="31">
        <f>$E$21/$E$35*100</f>
        <v>0.61059907834101379</v>
      </c>
      <c r="F54" s="32"/>
      <c r="G54" s="30">
        <f t="shared" si="4"/>
        <v>0.55104236885767022</v>
      </c>
      <c r="H54" s="31">
        <f t="shared" si="5"/>
        <v>0.2955425482391405</v>
      </c>
    </row>
    <row r="55" spans="1:8" x14ac:dyDescent="0.25">
      <c r="A55" s="142" t="s">
        <v>116</v>
      </c>
      <c r="B55" s="148">
        <f>$B$22/$B$35*100</f>
        <v>4.9212899281675071</v>
      </c>
      <c r="C55" s="149">
        <f>$C$22/$C$35*100</f>
        <v>5.7523510971786829</v>
      </c>
      <c r="D55" s="148">
        <f>$D$22/$D$35*100</f>
        <v>5.7780512361561698</v>
      </c>
      <c r="E55" s="149">
        <f>$E$22/$E$35*100</f>
        <v>6.1808755760368665</v>
      </c>
      <c r="F55" s="150"/>
      <c r="G55" s="148">
        <f t="shared" si="4"/>
        <v>-0.83106116901117577</v>
      </c>
      <c r="H55" s="149">
        <f t="shared" si="5"/>
        <v>-0.40282433988069677</v>
      </c>
    </row>
    <row r="56" spans="1:8" x14ac:dyDescent="0.25">
      <c r="A56" s="7" t="s">
        <v>117</v>
      </c>
      <c r="B56" s="30">
        <f>$B$23/$B$35*100</f>
        <v>12.135106220388202</v>
      </c>
      <c r="C56" s="31">
        <f>$C$23/$C$35*100</f>
        <v>11.880877742946709</v>
      </c>
      <c r="D56" s="30">
        <f>$D$23/$D$35*100</f>
        <v>13.127866651750756</v>
      </c>
      <c r="E56" s="31">
        <f>$E$23/$E$35*100</f>
        <v>13.248847926267281</v>
      </c>
      <c r="F56" s="32"/>
      <c r="G56" s="30">
        <f t="shared" si="4"/>
        <v>0.25422847744149379</v>
      </c>
      <c r="H56" s="31">
        <f t="shared" si="5"/>
        <v>-0.12098127451652552</v>
      </c>
    </row>
    <row r="57" spans="1:8" x14ac:dyDescent="0.25">
      <c r="A57" s="7" t="s">
        <v>118</v>
      </c>
      <c r="B57" s="30">
        <f>$B$24/$B$35*100</f>
        <v>23.628305058841509</v>
      </c>
      <c r="C57" s="31">
        <f>$C$24/$C$35*100</f>
        <v>18.072100313479623</v>
      </c>
      <c r="D57" s="30">
        <f>$D$24/$D$35*100</f>
        <v>21.691464369616291</v>
      </c>
      <c r="E57" s="31">
        <f>$E$24/$E$35*100</f>
        <v>19.389400921658986</v>
      </c>
      <c r="F57" s="32"/>
      <c r="G57" s="30">
        <f t="shared" si="4"/>
        <v>5.5562047453618852</v>
      </c>
      <c r="H57" s="31">
        <f t="shared" si="5"/>
        <v>2.3020634479573054</v>
      </c>
    </row>
    <row r="58" spans="1:8" x14ac:dyDescent="0.25">
      <c r="A58" s="7" t="s">
        <v>119</v>
      </c>
      <c r="B58" s="30">
        <f>$B$25/$B$35*100</f>
        <v>12.242090784044017</v>
      </c>
      <c r="C58" s="31">
        <f>$C$25/$C$35*100</f>
        <v>14.153605015673982</v>
      </c>
      <c r="D58" s="30">
        <f>$D$25/$D$35*100</f>
        <v>13.429913860610807</v>
      </c>
      <c r="E58" s="31">
        <f>$E$25/$E$35*100</f>
        <v>12.436635944700461</v>
      </c>
      <c r="F58" s="32"/>
      <c r="G58" s="30">
        <f t="shared" si="4"/>
        <v>-1.9115142316299654</v>
      </c>
      <c r="H58" s="31">
        <f t="shared" si="5"/>
        <v>0.99327791591034575</v>
      </c>
    </row>
    <row r="59" spans="1:8" x14ac:dyDescent="0.25">
      <c r="A59" s="7" t="s">
        <v>120</v>
      </c>
      <c r="B59" s="30">
        <f>$B$26/$B$35*100</f>
        <v>2.0632737276478679</v>
      </c>
      <c r="C59" s="31">
        <f>$C$26/$C$35*100</f>
        <v>1.8181818181818181</v>
      </c>
      <c r="D59" s="30">
        <f>$D$26/$D$35*100</f>
        <v>1.7004139165454748</v>
      </c>
      <c r="E59" s="31">
        <f>$E$26/$E$35*100</f>
        <v>1.445852534562212</v>
      </c>
      <c r="F59" s="32"/>
      <c r="G59" s="30">
        <f t="shared" si="4"/>
        <v>0.24509190946604975</v>
      </c>
      <c r="H59" s="31">
        <f t="shared" si="5"/>
        <v>0.25456138198326284</v>
      </c>
    </row>
    <row r="60" spans="1:8" x14ac:dyDescent="0.25">
      <c r="A60" s="142" t="s">
        <v>123</v>
      </c>
      <c r="B60" s="148">
        <f>$B$27/$B$35*100</f>
        <v>0.24453614549900657</v>
      </c>
      <c r="C60" s="149">
        <f>$C$27/$C$35*100</f>
        <v>0.2664576802507837</v>
      </c>
      <c r="D60" s="148">
        <f>$D$27/$D$35*100</f>
        <v>0.22373867322966773</v>
      </c>
      <c r="E60" s="149">
        <f>$E$27/$E$35*100</f>
        <v>0.38594470046082952</v>
      </c>
      <c r="F60" s="150"/>
      <c r="G60" s="148">
        <f t="shared" si="4"/>
        <v>-2.1921534751777133E-2</v>
      </c>
      <c r="H60" s="149">
        <f t="shared" si="5"/>
        <v>-0.16220602723116179</v>
      </c>
    </row>
    <row r="61" spans="1:8" x14ac:dyDescent="0.25">
      <c r="A61" s="7" t="s">
        <v>124</v>
      </c>
      <c r="B61" s="30">
        <f>$B$28/$B$35*100</f>
        <v>0</v>
      </c>
      <c r="C61" s="31">
        <f>$C$28/$C$35*100</f>
        <v>3.1347962382445145E-2</v>
      </c>
      <c r="D61" s="30">
        <f>$D$28/$D$35*100</f>
        <v>1.1186933661483387E-2</v>
      </c>
      <c r="E61" s="31">
        <f>$E$28/$E$35*100</f>
        <v>4.0322580645161289E-2</v>
      </c>
      <c r="F61" s="32"/>
      <c r="G61" s="30">
        <f t="shared" si="4"/>
        <v>-3.1347962382445145E-2</v>
      </c>
      <c r="H61" s="31">
        <f t="shared" si="5"/>
        <v>-2.9135646983677904E-2</v>
      </c>
    </row>
    <row r="62" spans="1:8" x14ac:dyDescent="0.25">
      <c r="A62" s="7" t="s">
        <v>125</v>
      </c>
      <c r="B62" s="30">
        <f>$B$29/$B$35*100</f>
        <v>1.5283509093687911E-2</v>
      </c>
      <c r="C62" s="31">
        <f>$C$29/$C$35*100</f>
        <v>0.2664576802507837</v>
      </c>
      <c r="D62" s="30">
        <f>$D$29/$D$35*100</f>
        <v>1.6780400492225081E-2</v>
      </c>
      <c r="E62" s="31">
        <f>$E$29/$E$35*100</f>
        <v>0.15552995391705068</v>
      </c>
      <c r="F62" s="32"/>
      <c r="G62" s="30">
        <f t="shared" si="4"/>
        <v>-0.25117417115709578</v>
      </c>
      <c r="H62" s="31">
        <f t="shared" si="5"/>
        <v>-0.13874955342482559</v>
      </c>
    </row>
    <row r="63" spans="1:8" x14ac:dyDescent="0.25">
      <c r="A63" s="7" t="s">
        <v>126</v>
      </c>
      <c r="B63" s="30">
        <f>$B$30/$B$35*100</f>
        <v>1.2226807274950329</v>
      </c>
      <c r="C63" s="31">
        <f>$C$30/$C$35*100</f>
        <v>2.1630094043887147</v>
      </c>
      <c r="D63" s="30">
        <f>$D$30/$D$35*100</f>
        <v>1.515829511130999</v>
      </c>
      <c r="E63" s="31">
        <f>$E$30/$E$35*100</f>
        <v>2.1601382488479262</v>
      </c>
      <c r="F63" s="32"/>
      <c r="G63" s="30">
        <f t="shared" si="4"/>
        <v>-0.94032867689368183</v>
      </c>
      <c r="H63" s="31">
        <f t="shared" si="5"/>
        <v>-0.6443087377169272</v>
      </c>
    </row>
    <row r="64" spans="1:8" x14ac:dyDescent="0.25">
      <c r="A64" s="7" t="s">
        <v>127</v>
      </c>
      <c r="B64" s="30">
        <f>$B$31/$B$35*100</f>
        <v>2.9802842732691426</v>
      </c>
      <c r="C64" s="31">
        <f>$C$31/$C$35*100</f>
        <v>3.3072100313479624</v>
      </c>
      <c r="D64" s="30">
        <f>$D$31/$D$35*100</f>
        <v>2.4890927396800535</v>
      </c>
      <c r="E64" s="31">
        <f>$E$31/$E$35*100</f>
        <v>2.6958525345622117</v>
      </c>
      <c r="F64" s="32"/>
      <c r="G64" s="30">
        <f t="shared" si="4"/>
        <v>-0.32692575807881985</v>
      </c>
      <c r="H64" s="31">
        <f t="shared" si="5"/>
        <v>-0.20675979488215823</v>
      </c>
    </row>
    <row r="65" spans="1:8" x14ac:dyDescent="0.25">
      <c r="A65" s="7" t="s">
        <v>128</v>
      </c>
      <c r="B65" s="30">
        <f>$B$32/$B$35*100</f>
        <v>17.056396148555709</v>
      </c>
      <c r="C65" s="31">
        <f>$C$32/$C$35*100</f>
        <v>17.758620689655171</v>
      </c>
      <c r="D65" s="30">
        <f>$D$32/$D$35*100</f>
        <v>18.313010403848303</v>
      </c>
      <c r="E65" s="31">
        <f>$E$32/$E$35*100</f>
        <v>18.548387096774192</v>
      </c>
      <c r="F65" s="32"/>
      <c r="G65" s="30">
        <f t="shared" si="4"/>
        <v>-0.70222454109946142</v>
      </c>
      <c r="H65" s="31">
        <f t="shared" si="5"/>
        <v>-0.23537669292588959</v>
      </c>
    </row>
    <row r="66" spans="1:8" x14ac:dyDescent="0.25">
      <c r="A66" s="7" t="s">
        <v>129</v>
      </c>
      <c r="B66" s="30">
        <f>$B$33/$B$35*100</f>
        <v>0.68775790921595592</v>
      </c>
      <c r="C66" s="31">
        <f>$C$33/$C$35*100</f>
        <v>0.3918495297805642</v>
      </c>
      <c r="D66" s="30">
        <f>$D$33/$D$35*100</f>
        <v>0.6432486855352948</v>
      </c>
      <c r="E66" s="31">
        <f>$E$33/$E$35*100</f>
        <v>0.31682027649769584</v>
      </c>
      <c r="F66" s="32"/>
      <c r="G66" s="30">
        <f t="shared" si="4"/>
        <v>0.29590837943539172</v>
      </c>
      <c r="H66" s="31">
        <f t="shared" si="5"/>
        <v>0.32642840903759895</v>
      </c>
    </row>
    <row r="67" spans="1:8" x14ac:dyDescent="0.25">
      <c r="A67" s="142" t="s">
        <v>122</v>
      </c>
      <c r="B67" s="148">
        <f>$B$34/$B$35*100</f>
        <v>3.7750267461409139</v>
      </c>
      <c r="C67" s="149">
        <f>$C$34/$C$35*100</f>
        <v>4.2163009404388712</v>
      </c>
      <c r="D67" s="148">
        <f>$D$34/$D$35*100</f>
        <v>3.8147443785658353</v>
      </c>
      <c r="E67" s="149">
        <f>$E$34/$E$35*100</f>
        <v>3.7730414746543781</v>
      </c>
      <c r="F67" s="150"/>
      <c r="G67" s="148">
        <f t="shared" si="4"/>
        <v>-0.44127419429795722</v>
      </c>
      <c r="H67" s="149">
        <f t="shared" si="5"/>
        <v>4.1702903911457145E-2</v>
      </c>
    </row>
    <row r="68" spans="1:8" s="43" customFormat="1" x14ac:dyDescent="0.25">
      <c r="A68" s="27" t="s">
        <v>0</v>
      </c>
      <c r="B68" s="46">
        <f>SUM(B47:B67)</f>
        <v>100.00000000000001</v>
      </c>
      <c r="C68" s="47">
        <f>SUM(C47:C67)</f>
        <v>99.999999999999972</v>
      </c>
      <c r="D68" s="46">
        <f>SUM(D47:D67)</f>
        <v>99.999999999999986</v>
      </c>
      <c r="E68" s="47">
        <f>SUM(E47:E67)</f>
        <v>99.999999999999986</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1"/>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105</v>
      </c>
      <c r="B2" s="202" t="s">
        <v>96</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4</v>
      </c>
      <c r="C6" s="66">
        <v>6</v>
      </c>
      <c r="D6" s="65">
        <v>11</v>
      </c>
      <c r="E6" s="66">
        <v>17</v>
      </c>
      <c r="F6" s="67"/>
      <c r="G6" s="65">
        <f t="shared" ref="G6:G37" si="0">B6-C6</f>
        <v>-2</v>
      </c>
      <c r="H6" s="66">
        <f t="shared" ref="H6:H37" si="1">D6-E6</f>
        <v>-6</v>
      </c>
      <c r="I6" s="20">
        <f t="shared" ref="I6:I37" si="2">IF(C6=0, "-", IF(G6/C6&lt;10, G6/C6, "&gt;999%"))</f>
        <v>-0.33333333333333331</v>
      </c>
      <c r="J6" s="21">
        <f t="shared" ref="J6:J37" si="3">IF(E6=0, "-", IF(H6/E6&lt;10, H6/E6, "&gt;999%"))</f>
        <v>-0.35294117647058826</v>
      </c>
    </row>
    <row r="7" spans="1:10" x14ac:dyDescent="0.25">
      <c r="A7" s="7" t="s">
        <v>32</v>
      </c>
      <c r="B7" s="65">
        <v>0</v>
      </c>
      <c r="C7" s="66">
        <v>0</v>
      </c>
      <c r="D7" s="65">
        <v>0</v>
      </c>
      <c r="E7" s="66">
        <v>2</v>
      </c>
      <c r="F7" s="67"/>
      <c r="G7" s="65">
        <f t="shared" si="0"/>
        <v>0</v>
      </c>
      <c r="H7" s="66">
        <f t="shared" si="1"/>
        <v>-2</v>
      </c>
      <c r="I7" s="20" t="str">
        <f t="shared" si="2"/>
        <v>-</v>
      </c>
      <c r="J7" s="21">
        <f t="shared" si="3"/>
        <v>-1</v>
      </c>
    </row>
    <row r="8" spans="1:10" x14ac:dyDescent="0.25">
      <c r="A8" s="7" t="s">
        <v>33</v>
      </c>
      <c r="B8" s="65">
        <v>80</v>
      </c>
      <c r="C8" s="66">
        <v>49</v>
      </c>
      <c r="D8" s="65">
        <v>177</v>
      </c>
      <c r="E8" s="66">
        <v>108</v>
      </c>
      <c r="F8" s="67"/>
      <c r="G8" s="65">
        <f t="shared" si="0"/>
        <v>31</v>
      </c>
      <c r="H8" s="66">
        <f t="shared" si="1"/>
        <v>69</v>
      </c>
      <c r="I8" s="20">
        <f t="shared" si="2"/>
        <v>0.63265306122448983</v>
      </c>
      <c r="J8" s="21">
        <f t="shared" si="3"/>
        <v>0.63888888888888884</v>
      </c>
    </row>
    <row r="9" spans="1:10" x14ac:dyDescent="0.25">
      <c r="A9" s="7" t="s">
        <v>34</v>
      </c>
      <c r="B9" s="65">
        <v>1</v>
      </c>
      <c r="C9" s="66">
        <v>1</v>
      </c>
      <c r="D9" s="65">
        <v>2</v>
      </c>
      <c r="E9" s="66">
        <v>2</v>
      </c>
      <c r="F9" s="67"/>
      <c r="G9" s="65">
        <f t="shared" si="0"/>
        <v>0</v>
      </c>
      <c r="H9" s="66">
        <f t="shared" si="1"/>
        <v>0</v>
      </c>
      <c r="I9" s="20">
        <f t="shared" si="2"/>
        <v>0</v>
      </c>
      <c r="J9" s="21">
        <f t="shared" si="3"/>
        <v>0</v>
      </c>
    </row>
    <row r="10" spans="1:10" x14ac:dyDescent="0.25">
      <c r="A10" s="7" t="s">
        <v>35</v>
      </c>
      <c r="B10" s="65">
        <v>83</v>
      </c>
      <c r="C10" s="66">
        <v>85</v>
      </c>
      <c r="D10" s="65">
        <v>181</v>
      </c>
      <c r="E10" s="66">
        <v>248</v>
      </c>
      <c r="F10" s="67"/>
      <c r="G10" s="65">
        <f t="shared" si="0"/>
        <v>-2</v>
      </c>
      <c r="H10" s="66">
        <f t="shared" si="1"/>
        <v>-67</v>
      </c>
      <c r="I10" s="20">
        <f t="shared" si="2"/>
        <v>-2.3529411764705882E-2</v>
      </c>
      <c r="J10" s="21">
        <f t="shared" si="3"/>
        <v>-0.27016129032258063</v>
      </c>
    </row>
    <row r="11" spans="1:10" x14ac:dyDescent="0.25">
      <c r="A11" s="7" t="s">
        <v>36</v>
      </c>
      <c r="B11" s="65">
        <v>83</v>
      </c>
      <c r="C11" s="66">
        <v>0</v>
      </c>
      <c r="D11" s="65">
        <v>122</v>
      </c>
      <c r="E11" s="66">
        <v>0</v>
      </c>
      <c r="F11" s="67"/>
      <c r="G11" s="65">
        <f t="shared" si="0"/>
        <v>83</v>
      </c>
      <c r="H11" s="66">
        <f t="shared" si="1"/>
        <v>122</v>
      </c>
      <c r="I11" s="20" t="str">
        <f t="shared" si="2"/>
        <v>-</v>
      </c>
      <c r="J11" s="21" t="str">
        <f t="shared" si="3"/>
        <v>-</v>
      </c>
    </row>
    <row r="12" spans="1:10" x14ac:dyDescent="0.25">
      <c r="A12" s="7" t="s">
        <v>37</v>
      </c>
      <c r="B12" s="65">
        <v>9</v>
      </c>
      <c r="C12" s="66">
        <v>5</v>
      </c>
      <c r="D12" s="65">
        <v>32</v>
      </c>
      <c r="E12" s="66">
        <v>14</v>
      </c>
      <c r="F12" s="67"/>
      <c r="G12" s="65">
        <f t="shared" si="0"/>
        <v>4</v>
      </c>
      <c r="H12" s="66">
        <f t="shared" si="1"/>
        <v>18</v>
      </c>
      <c r="I12" s="20">
        <f t="shared" si="2"/>
        <v>0.8</v>
      </c>
      <c r="J12" s="21">
        <f t="shared" si="3"/>
        <v>1.2857142857142858</v>
      </c>
    </row>
    <row r="13" spans="1:10" x14ac:dyDescent="0.25">
      <c r="A13" s="7" t="s">
        <v>38</v>
      </c>
      <c r="B13" s="65">
        <v>0</v>
      </c>
      <c r="C13" s="66">
        <v>2</v>
      </c>
      <c r="D13" s="65">
        <v>0</v>
      </c>
      <c r="E13" s="66">
        <v>4</v>
      </c>
      <c r="F13" s="67"/>
      <c r="G13" s="65">
        <f t="shared" si="0"/>
        <v>-2</v>
      </c>
      <c r="H13" s="66">
        <f t="shared" si="1"/>
        <v>-4</v>
      </c>
      <c r="I13" s="20">
        <f t="shared" si="2"/>
        <v>-1</v>
      </c>
      <c r="J13" s="21">
        <f t="shared" si="3"/>
        <v>-1</v>
      </c>
    </row>
    <row r="14" spans="1:10" x14ac:dyDescent="0.25">
      <c r="A14" s="7" t="s">
        <v>39</v>
      </c>
      <c r="B14" s="65">
        <v>0</v>
      </c>
      <c r="C14" s="66">
        <v>3</v>
      </c>
      <c r="D14" s="65">
        <v>2</v>
      </c>
      <c r="E14" s="66">
        <v>5</v>
      </c>
      <c r="F14" s="67"/>
      <c r="G14" s="65">
        <f t="shared" si="0"/>
        <v>-3</v>
      </c>
      <c r="H14" s="66">
        <f t="shared" si="1"/>
        <v>-3</v>
      </c>
      <c r="I14" s="20">
        <f t="shared" si="2"/>
        <v>-1</v>
      </c>
      <c r="J14" s="21">
        <f t="shared" si="3"/>
        <v>-0.6</v>
      </c>
    </row>
    <row r="15" spans="1:10" x14ac:dyDescent="0.25">
      <c r="A15" s="7" t="s">
        <v>40</v>
      </c>
      <c r="B15" s="65">
        <v>19</v>
      </c>
      <c r="C15" s="66">
        <v>0</v>
      </c>
      <c r="D15" s="65">
        <v>51</v>
      </c>
      <c r="E15" s="66">
        <v>0</v>
      </c>
      <c r="F15" s="67"/>
      <c r="G15" s="65">
        <f t="shared" si="0"/>
        <v>19</v>
      </c>
      <c r="H15" s="66">
        <f t="shared" si="1"/>
        <v>51</v>
      </c>
      <c r="I15" s="20" t="str">
        <f t="shared" si="2"/>
        <v>-</v>
      </c>
      <c r="J15" s="21" t="str">
        <f t="shared" si="3"/>
        <v>-</v>
      </c>
    </row>
    <row r="16" spans="1:10" x14ac:dyDescent="0.25">
      <c r="A16" s="7" t="s">
        <v>42</v>
      </c>
      <c r="B16" s="65">
        <v>4</v>
      </c>
      <c r="C16" s="66">
        <v>1</v>
      </c>
      <c r="D16" s="65">
        <v>11</v>
      </c>
      <c r="E16" s="66">
        <v>4</v>
      </c>
      <c r="F16" s="67"/>
      <c r="G16" s="65">
        <f t="shared" si="0"/>
        <v>3</v>
      </c>
      <c r="H16" s="66">
        <f t="shared" si="1"/>
        <v>7</v>
      </c>
      <c r="I16" s="20">
        <f t="shared" si="2"/>
        <v>3</v>
      </c>
      <c r="J16" s="21">
        <f t="shared" si="3"/>
        <v>1.75</v>
      </c>
    </row>
    <row r="17" spans="1:10" x14ac:dyDescent="0.25">
      <c r="A17" s="7" t="s">
        <v>43</v>
      </c>
      <c r="B17" s="65">
        <v>8</v>
      </c>
      <c r="C17" s="66">
        <v>7</v>
      </c>
      <c r="D17" s="65">
        <v>21</v>
      </c>
      <c r="E17" s="66">
        <v>19</v>
      </c>
      <c r="F17" s="67"/>
      <c r="G17" s="65">
        <f t="shared" si="0"/>
        <v>1</v>
      </c>
      <c r="H17" s="66">
        <f t="shared" si="1"/>
        <v>2</v>
      </c>
      <c r="I17" s="20">
        <f t="shared" si="2"/>
        <v>0.14285714285714285</v>
      </c>
      <c r="J17" s="21">
        <f t="shared" si="3"/>
        <v>0.10526315789473684</v>
      </c>
    </row>
    <row r="18" spans="1:10" x14ac:dyDescent="0.25">
      <c r="A18" s="7" t="s">
        <v>44</v>
      </c>
      <c r="B18" s="65">
        <v>4</v>
      </c>
      <c r="C18" s="66">
        <v>7</v>
      </c>
      <c r="D18" s="65">
        <v>14</v>
      </c>
      <c r="E18" s="66">
        <v>17</v>
      </c>
      <c r="F18" s="67"/>
      <c r="G18" s="65">
        <f t="shared" si="0"/>
        <v>-3</v>
      </c>
      <c r="H18" s="66">
        <f t="shared" si="1"/>
        <v>-3</v>
      </c>
      <c r="I18" s="20">
        <f t="shared" si="2"/>
        <v>-0.42857142857142855</v>
      </c>
      <c r="J18" s="21">
        <f t="shared" si="3"/>
        <v>-0.17647058823529413</v>
      </c>
    </row>
    <row r="19" spans="1:10" x14ac:dyDescent="0.25">
      <c r="A19" s="7" t="s">
        <v>45</v>
      </c>
      <c r="B19" s="65">
        <v>380</v>
      </c>
      <c r="C19" s="66">
        <v>240</v>
      </c>
      <c r="D19" s="65">
        <v>1415</v>
      </c>
      <c r="E19" s="66">
        <v>812</v>
      </c>
      <c r="F19" s="67"/>
      <c r="G19" s="65">
        <f t="shared" si="0"/>
        <v>140</v>
      </c>
      <c r="H19" s="66">
        <f t="shared" si="1"/>
        <v>603</v>
      </c>
      <c r="I19" s="20">
        <f t="shared" si="2"/>
        <v>0.58333333333333337</v>
      </c>
      <c r="J19" s="21">
        <f t="shared" si="3"/>
        <v>0.7426108374384236</v>
      </c>
    </row>
    <row r="20" spans="1:10" x14ac:dyDescent="0.25">
      <c r="A20" s="7" t="s">
        <v>48</v>
      </c>
      <c r="B20" s="65">
        <v>1</v>
      </c>
      <c r="C20" s="66">
        <v>0</v>
      </c>
      <c r="D20" s="65">
        <v>3</v>
      </c>
      <c r="E20" s="66">
        <v>5</v>
      </c>
      <c r="F20" s="67"/>
      <c r="G20" s="65">
        <f t="shared" si="0"/>
        <v>1</v>
      </c>
      <c r="H20" s="66">
        <f t="shared" si="1"/>
        <v>-2</v>
      </c>
      <c r="I20" s="20" t="str">
        <f t="shared" si="2"/>
        <v>-</v>
      </c>
      <c r="J20" s="21">
        <f t="shared" si="3"/>
        <v>-0.4</v>
      </c>
    </row>
    <row r="21" spans="1:10" x14ac:dyDescent="0.25">
      <c r="A21" s="7" t="s">
        <v>49</v>
      </c>
      <c r="B21" s="65">
        <v>131</v>
      </c>
      <c r="C21" s="66">
        <v>26</v>
      </c>
      <c r="D21" s="65">
        <v>354</v>
      </c>
      <c r="E21" s="66">
        <v>127</v>
      </c>
      <c r="F21" s="67"/>
      <c r="G21" s="65">
        <f t="shared" si="0"/>
        <v>105</v>
      </c>
      <c r="H21" s="66">
        <f t="shared" si="1"/>
        <v>227</v>
      </c>
      <c r="I21" s="20">
        <f t="shared" si="2"/>
        <v>4.0384615384615383</v>
      </c>
      <c r="J21" s="21">
        <f t="shared" si="3"/>
        <v>1.7874015748031495</v>
      </c>
    </row>
    <row r="22" spans="1:10" x14ac:dyDescent="0.25">
      <c r="A22" s="7" t="s">
        <v>51</v>
      </c>
      <c r="B22" s="65">
        <v>89</v>
      </c>
      <c r="C22" s="66">
        <v>52</v>
      </c>
      <c r="D22" s="65">
        <v>205</v>
      </c>
      <c r="E22" s="66">
        <v>192</v>
      </c>
      <c r="F22" s="67"/>
      <c r="G22" s="65">
        <f t="shared" si="0"/>
        <v>37</v>
      </c>
      <c r="H22" s="66">
        <f t="shared" si="1"/>
        <v>13</v>
      </c>
      <c r="I22" s="20">
        <f t="shared" si="2"/>
        <v>0.71153846153846156</v>
      </c>
      <c r="J22" s="21">
        <f t="shared" si="3"/>
        <v>6.7708333333333329E-2</v>
      </c>
    </row>
    <row r="23" spans="1:10" x14ac:dyDescent="0.25">
      <c r="A23" s="7" t="s">
        <v>52</v>
      </c>
      <c r="B23" s="65">
        <v>260</v>
      </c>
      <c r="C23" s="66">
        <v>328</v>
      </c>
      <c r="D23" s="65">
        <v>976</v>
      </c>
      <c r="E23" s="66">
        <v>899</v>
      </c>
      <c r="F23" s="67"/>
      <c r="G23" s="65">
        <f t="shared" si="0"/>
        <v>-68</v>
      </c>
      <c r="H23" s="66">
        <f t="shared" si="1"/>
        <v>77</v>
      </c>
      <c r="I23" s="20">
        <f t="shared" si="2"/>
        <v>-0.2073170731707317</v>
      </c>
      <c r="J23" s="21">
        <f t="shared" si="3"/>
        <v>8.5650723025583977E-2</v>
      </c>
    </row>
    <row r="24" spans="1:10" x14ac:dyDescent="0.25">
      <c r="A24" s="7" t="s">
        <v>55</v>
      </c>
      <c r="B24" s="65">
        <v>378</v>
      </c>
      <c r="C24" s="66">
        <v>253</v>
      </c>
      <c r="D24" s="65">
        <v>925</v>
      </c>
      <c r="E24" s="66">
        <v>753</v>
      </c>
      <c r="F24" s="67"/>
      <c r="G24" s="65">
        <f t="shared" si="0"/>
        <v>125</v>
      </c>
      <c r="H24" s="66">
        <f t="shared" si="1"/>
        <v>172</v>
      </c>
      <c r="I24" s="20">
        <f t="shared" si="2"/>
        <v>0.49407114624505927</v>
      </c>
      <c r="J24" s="21">
        <f t="shared" si="3"/>
        <v>0.22841965471447542</v>
      </c>
    </row>
    <row r="25" spans="1:10" x14ac:dyDescent="0.25">
      <c r="A25" s="7" t="s">
        <v>57</v>
      </c>
      <c r="B25" s="65">
        <v>8</v>
      </c>
      <c r="C25" s="66">
        <v>11</v>
      </c>
      <c r="D25" s="65">
        <v>12</v>
      </c>
      <c r="E25" s="66">
        <v>14</v>
      </c>
      <c r="F25" s="67"/>
      <c r="G25" s="65">
        <f t="shared" si="0"/>
        <v>-3</v>
      </c>
      <c r="H25" s="66">
        <f t="shared" si="1"/>
        <v>-2</v>
      </c>
      <c r="I25" s="20">
        <f t="shared" si="2"/>
        <v>-0.27272727272727271</v>
      </c>
      <c r="J25" s="21">
        <f t="shared" si="3"/>
        <v>-0.14285714285714285</v>
      </c>
    </row>
    <row r="26" spans="1:10" x14ac:dyDescent="0.25">
      <c r="A26" s="7" t="s">
        <v>58</v>
      </c>
      <c r="B26" s="65">
        <v>32</v>
      </c>
      <c r="C26" s="66">
        <v>29</v>
      </c>
      <c r="D26" s="65">
        <v>78</v>
      </c>
      <c r="E26" s="66">
        <v>87</v>
      </c>
      <c r="F26" s="67"/>
      <c r="G26" s="65">
        <f t="shared" si="0"/>
        <v>3</v>
      </c>
      <c r="H26" s="66">
        <f t="shared" si="1"/>
        <v>-9</v>
      </c>
      <c r="I26" s="20">
        <f t="shared" si="2"/>
        <v>0.10344827586206896</v>
      </c>
      <c r="J26" s="21">
        <f t="shared" si="3"/>
        <v>-0.10344827586206896</v>
      </c>
    </row>
    <row r="27" spans="1:10" x14ac:dyDescent="0.25">
      <c r="A27" s="7" t="s">
        <v>60</v>
      </c>
      <c r="B27" s="65">
        <v>469</v>
      </c>
      <c r="C27" s="66">
        <v>331</v>
      </c>
      <c r="D27" s="65">
        <v>1234</v>
      </c>
      <c r="E27" s="66">
        <v>964</v>
      </c>
      <c r="F27" s="67"/>
      <c r="G27" s="65">
        <f t="shared" si="0"/>
        <v>138</v>
      </c>
      <c r="H27" s="66">
        <f t="shared" si="1"/>
        <v>270</v>
      </c>
      <c r="I27" s="20">
        <f t="shared" si="2"/>
        <v>0.41691842900302117</v>
      </c>
      <c r="J27" s="21">
        <f t="shared" si="3"/>
        <v>0.28008298755186722</v>
      </c>
    </row>
    <row r="28" spans="1:10" x14ac:dyDescent="0.25">
      <c r="A28" s="7" t="s">
        <v>61</v>
      </c>
      <c r="B28" s="65">
        <v>0</v>
      </c>
      <c r="C28" s="66">
        <v>2</v>
      </c>
      <c r="D28" s="65">
        <v>1</v>
      </c>
      <c r="E28" s="66">
        <v>2</v>
      </c>
      <c r="F28" s="67"/>
      <c r="G28" s="65">
        <f t="shared" si="0"/>
        <v>-2</v>
      </c>
      <c r="H28" s="66">
        <f t="shared" si="1"/>
        <v>-1</v>
      </c>
      <c r="I28" s="20">
        <f t="shared" si="2"/>
        <v>-1</v>
      </c>
      <c r="J28" s="21">
        <f t="shared" si="3"/>
        <v>-0.5</v>
      </c>
    </row>
    <row r="29" spans="1:10" x14ac:dyDescent="0.25">
      <c r="A29" s="7" t="s">
        <v>62</v>
      </c>
      <c r="B29" s="65">
        <v>24</v>
      </c>
      <c r="C29" s="66">
        <v>30</v>
      </c>
      <c r="D29" s="65">
        <v>45</v>
      </c>
      <c r="E29" s="66">
        <v>57</v>
      </c>
      <c r="F29" s="67"/>
      <c r="G29" s="65">
        <f t="shared" si="0"/>
        <v>-6</v>
      </c>
      <c r="H29" s="66">
        <f t="shared" si="1"/>
        <v>-12</v>
      </c>
      <c r="I29" s="20">
        <f t="shared" si="2"/>
        <v>-0.2</v>
      </c>
      <c r="J29" s="21">
        <f t="shared" si="3"/>
        <v>-0.21052631578947367</v>
      </c>
    </row>
    <row r="30" spans="1:10" x14ac:dyDescent="0.25">
      <c r="A30" s="7" t="s">
        <v>63</v>
      </c>
      <c r="B30" s="65">
        <v>73</v>
      </c>
      <c r="C30" s="66">
        <v>41</v>
      </c>
      <c r="D30" s="65">
        <v>170</v>
      </c>
      <c r="E30" s="66">
        <v>117</v>
      </c>
      <c r="F30" s="67"/>
      <c r="G30" s="65">
        <f t="shared" si="0"/>
        <v>32</v>
      </c>
      <c r="H30" s="66">
        <f t="shared" si="1"/>
        <v>53</v>
      </c>
      <c r="I30" s="20">
        <f t="shared" si="2"/>
        <v>0.78048780487804881</v>
      </c>
      <c r="J30" s="21">
        <f t="shared" si="3"/>
        <v>0.45299145299145299</v>
      </c>
    </row>
    <row r="31" spans="1:10" x14ac:dyDescent="0.25">
      <c r="A31" s="7" t="s">
        <v>64</v>
      </c>
      <c r="B31" s="65">
        <v>33</v>
      </c>
      <c r="C31" s="66">
        <v>46</v>
      </c>
      <c r="D31" s="65">
        <v>72</v>
      </c>
      <c r="E31" s="66">
        <v>90</v>
      </c>
      <c r="F31" s="67"/>
      <c r="G31" s="65">
        <f t="shared" si="0"/>
        <v>-13</v>
      </c>
      <c r="H31" s="66">
        <f t="shared" si="1"/>
        <v>-18</v>
      </c>
      <c r="I31" s="20">
        <f t="shared" si="2"/>
        <v>-0.28260869565217389</v>
      </c>
      <c r="J31" s="21">
        <f t="shared" si="3"/>
        <v>-0.2</v>
      </c>
    </row>
    <row r="32" spans="1:10" x14ac:dyDescent="0.25">
      <c r="A32" s="7" t="s">
        <v>65</v>
      </c>
      <c r="B32" s="65">
        <v>1</v>
      </c>
      <c r="C32" s="66">
        <v>1</v>
      </c>
      <c r="D32" s="65">
        <v>2</v>
      </c>
      <c r="E32" s="66">
        <v>2</v>
      </c>
      <c r="F32" s="67"/>
      <c r="G32" s="65">
        <f t="shared" si="0"/>
        <v>0</v>
      </c>
      <c r="H32" s="66">
        <f t="shared" si="1"/>
        <v>0</v>
      </c>
      <c r="I32" s="20">
        <f t="shared" si="2"/>
        <v>0</v>
      </c>
      <c r="J32" s="21">
        <f t="shared" si="3"/>
        <v>0</v>
      </c>
    </row>
    <row r="33" spans="1:10" x14ac:dyDescent="0.25">
      <c r="A33" s="7" t="s">
        <v>68</v>
      </c>
      <c r="B33" s="65">
        <v>1</v>
      </c>
      <c r="C33" s="66">
        <v>2</v>
      </c>
      <c r="D33" s="65">
        <v>4</v>
      </c>
      <c r="E33" s="66">
        <v>3</v>
      </c>
      <c r="F33" s="67"/>
      <c r="G33" s="65">
        <f t="shared" si="0"/>
        <v>-1</v>
      </c>
      <c r="H33" s="66">
        <f t="shared" si="1"/>
        <v>1</v>
      </c>
      <c r="I33" s="20">
        <f t="shared" si="2"/>
        <v>-0.5</v>
      </c>
      <c r="J33" s="21">
        <f t="shared" si="3"/>
        <v>0.33333333333333331</v>
      </c>
    </row>
    <row r="34" spans="1:10" x14ac:dyDescent="0.25">
      <c r="A34" s="7" t="s">
        <v>69</v>
      </c>
      <c r="B34" s="65">
        <v>565</v>
      </c>
      <c r="C34" s="66">
        <v>764</v>
      </c>
      <c r="D34" s="65">
        <v>2009</v>
      </c>
      <c r="E34" s="66">
        <v>2327</v>
      </c>
      <c r="F34" s="67"/>
      <c r="G34" s="65">
        <f t="shared" si="0"/>
        <v>-199</v>
      </c>
      <c r="H34" s="66">
        <f t="shared" si="1"/>
        <v>-318</v>
      </c>
      <c r="I34" s="20">
        <f t="shared" si="2"/>
        <v>-0.26047120418848169</v>
      </c>
      <c r="J34" s="21">
        <f t="shared" si="3"/>
        <v>-0.13665663944993553</v>
      </c>
    </row>
    <row r="35" spans="1:10" x14ac:dyDescent="0.25">
      <c r="A35" s="7" t="s">
        <v>70</v>
      </c>
      <c r="B35" s="65">
        <v>1</v>
      </c>
      <c r="C35" s="66">
        <v>1</v>
      </c>
      <c r="D35" s="65">
        <v>3</v>
      </c>
      <c r="E35" s="66">
        <v>1</v>
      </c>
      <c r="F35" s="67"/>
      <c r="G35" s="65">
        <f t="shared" si="0"/>
        <v>0</v>
      </c>
      <c r="H35" s="66">
        <f t="shared" si="1"/>
        <v>2</v>
      </c>
      <c r="I35" s="20">
        <f t="shared" si="2"/>
        <v>0</v>
      </c>
      <c r="J35" s="21">
        <f t="shared" si="3"/>
        <v>2</v>
      </c>
    </row>
    <row r="36" spans="1:10" x14ac:dyDescent="0.25">
      <c r="A36" s="7" t="s">
        <v>71</v>
      </c>
      <c r="B36" s="65">
        <v>122</v>
      </c>
      <c r="C36" s="66">
        <v>122</v>
      </c>
      <c r="D36" s="65">
        <v>239</v>
      </c>
      <c r="E36" s="66">
        <v>290</v>
      </c>
      <c r="F36" s="67"/>
      <c r="G36" s="65">
        <f t="shared" si="0"/>
        <v>0</v>
      </c>
      <c r="H36" s="66">
        <f t="shared" si="1"/>
        <v>-51</v>
      </c>
      <c r="I36" s="20">
        <f t="shared" si="2"/>
        <v>0</v>
      </c>
      <c r="J36" s="21">
        <f t="shared" si="3"/>
        <v>-0.17586206896551723</v>
      </c>
    </row>
    <row r="37" spans="1:10" x14ac:dyDescent="0.25">
      <c r="A37" s="7" t="s">
        <v>73</v>
      </c>
      <c r="B37" s="65">
        <v>12</v>
      </c>
      <c r="C37" s="66">
        <v>20</v>
      </c>
      <c r="D37" s="65">
        <v>65</v>
      </c>
      <c r="E37" s="66">
        <v>38</v>
      </c>
      <c r="F37" s="67"/>
      <c r="G37" s="65">
        <f t="shared" si="0"/>
        <v>-8</v>
      </c>
      <c r="H37" s="66">
        <f t="shared" si="1"/>
        <v>27</v>
      </c>
      <c r="I37" s="20">
        <f t="shared" si="2"/>
        <v>-0.4</v>
      </c>
      <c r="J37" s="21">
        <f t="shared" si="3"/>
        <v>0.71052631578947367</v>
      </c>
    </row>
    <row r="38" spans="1:10" x14ac:dyDescent="0.25">
      <c r="A38" s="7" t="s">
        <v>74</v>
      </c>
      <c r="B38" s="65">
        <v>263</v>
      </c>
      <c r="C38" s="66">
        <v>227</v>
      </c>
      <c r="D38" s="65">
        <v>769</v>
      </c>
      <c r="E38" s="66">
        <v>770</v>
      </c>
      <c r="F38" s="67"/>
      <c r="G38" s="65">
        <f t="shared" ref="G38:G69" si="4">B38-C38</f>
        <v>36</v>
      </c>
      <c r="H38" s="66">
        <f t="shared" ref="H38:H69" si="5">D38-E38</f>
        <v>-1</v>
      </c>
      <c r="I38" s="20">
        <f t="shared" ref="I38:I69" si="6">IF(C38=0, "-", IF(G38/C38&lt;10, G38/C38, "&gt;999%"))</f>
        <v>0.15859030837004406</v>
      </c>
      <c r="J38" s="21">
        <f t="shared" ref="J38:J69" si="7">IF(E38=0, "-", IF(H38/E38&lt;10, H38/E38, "&gt;999%"))</f>
        <v>-1.2987012987012987E-3</v>
      </c>
    </row>
    <row r="39" spans="1:10" x14ac:dyDescent="0.25">
      <c r="A39" s="7" t="s">
        <v>75</v>
      </c>
      <c r="B39" s="65">
        <v>16</v>
      </c>
      <c r="C39" s="66">
        <v>19</v>
      </c>
      <c r="D39" s="65">
        <v>37</v>
      </c>
      <c r="E39" s="66">
        <v>47</v>
      </c>
      <c r="F39" s="67"/>
      <c r="G39" s="65">
        <f t="shared" si="4"/>
        <v>-3</v>
      </c>
      <c r="H39" s="66">
        <f t="shared" si="5"/>
        <v>-10</v>
      </c>
      <c r="I39" s="20">
        <f t="shared" si="6"/>
        <v>-0.15789473684210525</v>
      </c>
      <c r="J39" s="21">
        <f t="shared" si="7"/>
        <v>-0.21276595744680851</v>
      </c>
    </row>
    <row r="40" spans="1:10" x14ac:dyDescent="0.25">
      <c r="A40" s="7" t="s">
        <v>76</v>
      </c>
      <c r="B40" s="65">
        <v>596</v>
      </c>
      <c r="C40" s="66">
        <v>752</v>
      </c>
      <c r="D40" s="65">
        <v>1367</v>
      </c>
      <c r="E40" s="66">
        <v>2024</v>
      </c>
      <c r="F40" s="67"/>
      <c r="G40" s="65">
        <f t="shared" si="4"/>
        <v>-156</v>
      </c>
      <c r="H40" s="66">
        <f t="shared" si="5"/>
        <v>-657</v>
      </c>
      <c r="I40" s="20">
        <f t="shared" si="6"/>
        <v>-0.20744680851063829</v>
      </c>
      <c r="J40" s="21">
        <f t="shared" si="7"/>
        <v>-0.32460474308300397</v>
      </c>
    </row>
    <row r="41" spans="1:10" x14ac:dyDescent="0.25">
      <c r="A41" s="7" t="s">
        <v>77</v>
      </c>
      <c r="B41" s="65">
        <v>223</v>
      </c>
      <c r="C41" s="66">
        <v>178</v>
      </c>
      <c r="D41" s="65">
        <v>559</v>
      </c>
      <c r="E41" s="66">
        <v>465</v>
      </c>
      <c r="F41" s="67"/>
      <c r="G41" s="65">
        <f t="shared" si="4"/>
        <v>45</v>
      </c>
      <c r="H41" s="66">
        <f t="shared" si="5"/>
        <v>94</v>
      </c>
      <c r="I41" s="20">
        <f t="shared" si="6"/>
        <v>0.25280898876404495</v>
      </c>
      <c r="J41" s="21">
        <f t="shared" si="7"/>
        <v>0.2021505376344086</v>
      </c>
    </row>
    <row r="42" spans="1:10" x14ac:dyDescent="0.25">
      <c r="A42" s="7" t="s">
        <v>78</v>
      </c>
      <c r="B42" s="65">
        <v>3</v>
      </c>
      <c r="C42" s="66">
        <v>1</v>
      </c>
      <c r="D42" s="65">
        <v>14</v>
      </c>
      <c r="E42" s="66">
        <v>17</v>
      </c>
      <c r="F42" s="67"/>
      <c r="G42" s="65">
        <f t="shared" si="4"/>
        <v>2</v>
      </c>
      <c r="H42" s="66">
        <f t="shared" si="5"/>
        <v>-3</v>
      </c>
      <c r="I42" s="20">
        <f t="shared" si="6"/>
        <v>2</v>
      </c>
      <c r="J42" s="21">
        <f t="shared" si="7"/>
        <v>-0.17647058823529413</v>
      </c>
    </row>
    <row r="43" spans="1:10" x14ac:dyDescent="0.25">
      <c r="A43" s="7" t="s">
        <v>79</v>
      </c>
      <c r="B43" s="65">
        <v>3</v>
      </c>
      <c r="C43" s="66">
        <v>0</v>
      </c>
      <c r="D43" s="65">
        <v>9</v>
      </c>
      <c r="E43" s="66">
        <v>0</v>
      </c>
      <c r="F43" s="67"/>
      <c r="G43" s="65">
        <f t="shared" si="4"/>
        <v>3</v>
      </c>
      <c r="H43" s="66">
        <f t="shared" si="5"/>
        <v>9</v>
      </c>
      <c r="I43" s="20" t="str">
        <f t="shared" si="6"/>
        <v>-</v>
      </c>
      <c r="J43" s="21" t="str">
        <f t="shared" si="7"/>
        <v>-</v>
      </c>
    </row>
    <row r="44" spans="1:10" x14ac:dyDescent="0.25">
      <c r="A44" s="7" t="s">
        <v>80</v>
      </c>
      <c r="B44" s="65">
        <v>20</v>
      </c>
      <c r="C44" s="66">
        <v>46</v>
      </c>
      <c r="D44" s="65">
        <v>75</v>
      </c>
      <c r="E44" s="66">
        <v>97</v>
      </c>
      <c r="F44" s="67"/>
      <c r="G44" s="65">
        <f t="shared" si="4"/>
        <v>-26</v>
      </c>
      <c r="H44" s="66">
        <f t="shared" si="5"/>
        <v>-22</v>
      </c>
      <c r="I44" s="20">
        <f t="shared" si="6"/>
        <v>-0.56521739130434778</v>
      </c>
      <c r="J44" s="21">
        <f t="shared" si="7"/>
        <v>-0.22680412371134021</v>
      </c>
    </row>
    <row r="45" spans="1:10" x14ac:dyDescent="0.25">
      <c r="A45" s="7" t="s">
        <v>81</v>
      </c>
      <c r="B45" s="65">
        <v>36</v>
      </c>
      <c r="C45" s="66">
        <v>20</v>
      </c>
      <c r="D45" s="65">
        <v>84</v>
      </c>
      <c r="E45" s="66">
        <v>42</v>
      </c>
      <c r="F45" s="67"/>
      <c r="G45" s="65">
        <f t="shared" si="4"/>
        <v>16</v>
      </c>
      <c r="H45" s="66">
        <f t="shared" si="5"/>
        <v>42</v>
      </c>
      <c r="I45" s="20">
        <f t="shared" si="6"/>
        <v>0.8</v>
      </c>
      <c r="J45" s="21">
        <f t="shared" si="7"/>
        <v>1</v>
      </c>
    </row>
    <row r="46" spans="1:10" x14ac:dyDescent="0.25">
      <c r="A46" s="7" t="s">
        <v>82</v>
      </c>
      <c r="B46" s="65">
        <v>34</v>
      </c>
      <c r="C46" s="66">
        <v>68</v>
      </c>
      <c r="D46" s="65">
        <v>117</v>
      </c>
      <c r="E46" s="66">
        <v>137</v>
      </c>
      <c r="F46" s="67"/>
      <c r="G46" s="65">
        <f t="shared" si="4"/>
        <v>-34</v>
      </c>
      <c r="H46" s="66">
        <f t="shared" si="5"/>
        <v>-20</v>
      </c>
      <c r="I46" s="20">
        <f t="shared" si="6"/>
        <v>-0.5</v>
      </c>
      <c r="J46" s="21">
        <f t="shared" si="7"/>
        <v>-0.145985401459854</v>
      </c>
    </row>
    <row r="47" spans="1:10" x14ac:dyDescent="0.25">
      <c r="A47" s="7" t="s">
        <v>84</v>
      </c>
      <c r="B47" s="65">
        <v>28</v>
      </c>
      <c r="C47" s="66">
        <v>40</v>
      </c>
      <c r="D47" s="65">
        <v>105</v>
      </c>
      <c r="E47" s="66">
        <v>76</v>
      </c>
      <c r="F47" s="67"/>
      <c r="G47" s="65">
        <f t="shared" si="4"/>
        <v>-12</v>
      </c>
      <c r="H47" s="66">
        <f t="shared" si="5"/>
        <v>29</v>
      </c>
      <c r="I47" s="20">
        <f t="shared" si="6"/>
        <v>-0.3</v>
      </c>
      <c r="J47" s="21">
        <f t="shared" si="7"/>
        <v>0.38157894736842107</v>
      </c>
    </row>
    <row r="48" spans="1:10" x14ac:dyDescent="0.25">
      <c r="A48" s="7" t="s">
        <v>85</v>
      </c>
      <c r="B48" s="65">
        <v>29</v>
      </c>
      <c r="C48" s="66">
        <v>7</v>
      </c>
      <c r="D48" s="65">
        <v>85</v>
      </c>
      <c r="E48" s="66">
        <v>24</v>
      </c>
      <c r="F48" s="67"/>
      <c r="G48" s="65">
        <f t="shared" si="4"/>
        <v>22</v>
      </c>
      <c r="H48" s="66">
        <f t="shared" si="5"/>
        <v>61</v>
      </c>
      <c r="I48" s="20">
        <f t="shared" si="6"/>
        <v>3.1428571428571428</v>
      </c>
      <c r="J48" s="21">
        <f t="shared" si="7"/>
        <v>2.5416666666666665</v>
      </c>
    </row>
    <row r="49" spans="1:10" x14ac:dyDescent="0.25">
      <c r="A49" s="7" t="s">
        <v>86</v>
      </c>
      <c r="B49" s="65">
        <v>323</v>
      </c>
      <c r="C49" s="66">
        <v>163</v>
      </c>
      <c r="D49" s="65">
        <v>929</v>
      </c>
      <c r="E49" s="66">
        <v>627</v>
      </c>
      <c r="F49" s="67"/>
      <c r="G49" s="65">
        <f t="shared" si="4"/>
        <v>160</v>
      </c>
      <c r="H49" s="66">
        <f t="shared" si="5"/>
        <v>302</v>
      </c>
      <c r="I49" s="20">
        <f t="shared" si="6"/>
        <v>0.98159509202453987</v>
      </c>
      <c r="J49" s="21">
        <f t="shared" si="7"/>
        <v>0.48165869218500795</v>
      </c>
    </row>
    <row r="50" spans="1:10" x14ac:dyDescent="0.25">
      <c r="A50" s="7" t="s">
        <v>87</v>
      </c>
      <c r="B50" s="65">
        <v>142</v>
      </c>
      <c r="C50" s="66">
        <v>186</v>
      </c>
      <c r="D50" s="65">
        <v>380</v>
      </c>
      <c r="E50" s="66">
        <v>398</v>
      </c>
      <c r="F50" s="67"/>
      <c r="G50" s="65">
        <f t="shared" si="4"/>
        <v>-44</v>
      </c>
      <c r="H50" s="66">
        <f t="shared" si="5"/>
        <v>-18</v>
      </c>
      <c r="I50" s="20">
        <f t="shared" si="6"/>
        <v>-0.23655913978494625</v>
      </c>
      <c r="J50" s="21">
        <f t="shared" si="7"/>
        <v>-4.5226130653266333E-2</v>
      </c>
    </row>
    <row r="51" spans="1:10" x14ac:dyDescent="0.25">
      <c r="A51" s="7" t="s">
        <v>88</v>
      </c>
      <c r="B51" s="65">
        <v>185</v>
      </c>
      <c r="C51" s="66">
        <v>145</v>
      </c>
      <c r="D51" s="65">
        <v>393</v>
      </c>
      <c r="E51" s="66">
        <v>145</v>
      </c>
      <c r="F51" s="67"/>
      <c r="G51" s="65">
        <f t="shared" si="4"/>
        <v>40</v>
      </c>
      <c r="H51" s="66">
        <f t="shared" si="5"/>
        <v>248</v>
      </c>
      <c r="I51" s="20">
        <f t="shared" si="6"/>
        <v>0.27586206896551724</v>
      </c>
      <c r="J51" s="21">
        <f t="shared" si="7"/>
        <v>1.710344827586207</v>
      </c>
    </row>
    <row r="52" spans="1:10" x14ac:dyDescent="0.25">
      <c r="A52" s="7" t="s">
        <v>89</v>
      </c>
      <c r="B52" s="65">
        <v>1263</v>
      </c>
      <c r="C52" s="66">
        <v>1648</v>
      </c>
      <c r="D52" s="65">
        <v>3162</v>
      </c>
      <c r="E52" s="66">
        <v>4256</v>
      </c>
      <c r="F52" s="67"/>
      <c r="G52" s="65">
        <f t="shared" si="4"/>
        <v>-385</v>
      </c>
      <c r="H52" s="66">
        <f t="shared" si="5"/>
        <v>-1094</v>
      </c>
      <c r="I52" s="20">
        <f t="shared" si="6"/>
        <v>-0.23361650485436894</v>
      </c>
      <c r="J52" s="21">
        <f t="shared" si="7"/>
        <v>-0.25704887218045114</v>
      </c>
    </row>
    <row r="53" spans="1:10" x14ac:dyDescent="0.25">
      <c r="A53" s="7" t="s">
        <v>91</v>
      </c>
      <c r="B53" s="65">
        <v>258</v>
      </c>
      <c r="C53" s="66">
        <v>177</v>
      </c>
      <c r="D53" s="65">
        <v>699</v>
      </c>
      <c r="E53" s="66">
        <v>369</v>
      </c>
      <c r="F53" s="67"/>
      <c r="G53" s="65">
        <f t="shared" si="4"/>
        <v>81</v>
      </c>
      <c r="H53" s="66">
        <f t="shared" si="5"/>
        <v>330</v>
      </c>
      <c r="I53" s="20">
        <f t="shared" si="6"/>
        <v>0.4576271186440678</v>
      </c>
      <c r="J53" s="21">
        <f t="shared" si="7"/>
        <v>0.89430894308943087</v>
      </c>
    </row>
    <row r="54" spans="1:10" x14ac:dyDescent="0.25">
      <c r="A54" s="7" t="s">
        <v>92</v>
      </c>
      <c r="B54" s="65">
        <v>40</v>
      </c>
      <c r="C54" s="66">
        <v>29</v>
      </c>
      <c r="D54" s="65">
        <v>99</v>
      </c>
      <c r="E54" s="66">
        <v>91</v>
      </c>
      <c r="F54" s="67"/>
      <c r="G54" s="65">
        <f t="shared" si="4"/>
        <v>11</v>
      </c>
      <c r="H54" s="66">
        <f t="shared" si="5"/>
        <v>8</v>
      </c>
      <c r="I54" s="20">
        <f t="shared" si="6"/>
        <v>0.37931034482758619</v>
      </c>
      <c r="J54" s="21">
        <f t="shared" si="7"/>
        <v>8.7912087912087919E-2</v>
      </c>
    </row>
    <row r="55" spans="1:10" x14ac:dyDescent="0.25">
      <c r="A55" s="142" t="s">
        <v>41</v>
      </c>
      <c r="B55" s="143">
        <v>4</v>
      </c>
      <c r="C55" s="144">
        <v>10</v>
      </c>
      <c r="D55" s="143">
        <v>7</v>
      </c>
      <c r="E55" s="144">
        <v>15</v>
      </c>
      <c r="F55" s="145"/>
      <c r="G55" s="143">
        <f t="shared" si="4"/>
        <v>-6</v>
      </c>
      <c r="H55" s="144">
        <f t="shared" si="5"/>
        <v>-8</v>
      </c>
      <c r="I55" s="151">
        <f t="shared" si="6"/>
        <v>-0.6</v>
      </c>
      <c r="J55" s="152">
        <f t="shared" si="7"/>
        <v>-0.53333333333333333</v>
      </c>
    </row>
    <row r="56" spans="1:10" x14ac:dyDescent="0.25">
      <c r="A56" s="7" t="s">
        <v>46</v>
      </c>
      <c r="B56" s="65">
        <v>4</v>
      </c>
      <c r="C56" s="66">
        <v>2</v>
      </c>
      <c r="D56" s="65">
        <v>8</v>
      </c>
      <c r="E56" s="66">
        <v>6</v>
      </c>
      <c r="F56" s="67"/>
      <c r="G56" s="65">
        <f t="shared" si="4"/>
        <v>2</v>
      </c>
      <c r="H56" s="66">
        <f t="shared" si="5"/>
        <v>2</v>
      </c>
      <c r="I56" s="20">
        <f t="shared" si="6"/>
        <v>1</v>
      </c>
      <c r="J56" s="21">
        <f t="shared" si="7"/>
        <v>0.33333333333333331</v>
      </c>
    </row>
    <row r="57" spans="1:10" x14ac:dyDescent="0.25">
      <c r="A57" s="7" t="s">
        <v>47</v>
      </c>
      <c r="B57" s="65">
        <v>21</v>
      </c>
      <c r="C57" s="66">
        <v>12</v>
      </c>
      <c r="D57" s="65">
        <v>53</v>
      </c>
      <c r="E57" s="66">
        <v>46</v>
      </c>
      <c r="F57" s="67"/>
      <c r="G57" s="65">
        <f t="shared" si="4"/>
        <v>9</v>
      </c>
      <c r="H57" s="66">
        <f t="shared" si="5"/>
        <v>7</v>
      </c>
      <c r="I57" s="20">
        <f t="shared" si="6"/>
        <v>0.75</v>
      </c>
      <c r="J57" s="21">
        <f t="shared" si="7"/>
        <v>0.15217391304347827</v>
      </c>
    </row>
    <row r="58" spans="1:10" x14ac:dyDescent="0.25">
      <c r="A58" s="7" t="s">
        <v>50</v>
      </c>
      <c r="B58" s="65">
        <v>26</v>
      </c>
      <c r="C58" s="66">
        <v>39</v>
      </c>
      <c r="D58" s="65">
        <v>75</v>
      </c>
      <c r="E58" s="66">
        <v>100</v>
      </c>
      <c r="F58" s="67"/>
      <c r="G58" s="65">
        <f t="shared" si="4"/>
        <v>-13</v>
      </c>
      <c r="H58" s="66">
        <f t="shared" si="5"/>
        <v>-25</v>
      </c>
      <c r="I58" s="20">
        <f t="shared" si="6"/>
        <v>-0.33333333333333331</v>
      </c>
      <c r="J58" s="21">
        <f t="shared" si="7"/>
        <v>-0.25</v>
      </c>
    </row>
    <row r="59" spans="1:10" x14ac:dyDescent="0.25">
      <c r="A59" s="7" t="s">
        <v>53</v>
      </c>
      <c r="B59" s="65">
        <v>2</v>
      </c>
      <c r="C59" s="66">
        <v>2</v>
      </c>
      <c r="D59" s="65">
        <v>8</v>
      </c>
      <c r="E59" s="66">
        <v>11</v>
      </c>
      <c r="F59" s="67"/>
      <c r="G59" s="65">
        <f t="shared" si="4"/>
        <v>0</v>
      </c>
      <c r="H59" s="66">
        <f t="shared" si="5"/>
        <v>-3</v>
      </c>
      <c r="I59" s="20">
        <f t="shared" si="6"/>
        <v>0</v>
      </c>
      <c r="J59" s="21">
        <f t="shared" si="7"/>
        <v>-0.27272727272727271</v>
      </c>
    </row>
    <row r="60" spans="1:10" x14ac:dyDescent="0.25">
      <c r="A60" s="7" t="s">
        <v>54</v>
      </c>
      <c r="B60" s="65">
        <v>69</v>
      </c>
      <c r="C60" s="66">
        <v>87</v>
      </c>
      <c r="D60" s="65">
        <v>215</v>
      </c>
      <c r="E60" s="66">
        <v>213</v>
      </c>
      <c r="F60" s="67"/>
      <c r="G60" s="65">
        <f t="shared" si="4"/>
        <v>-18</v>
      </c>
      <c r="H60" s="66">
        <f t="shared" si="5"/>
        <v>2</v>
      </c>
      <c r="I60" s="20">
        <f t="shared" si="6"/>
        <v>-0.20689655172413793</v>
      </c>
      <c r="J60" s="21">
        <f t="shared" si="7"/>
        <v>9.3896713615023476E-3</v>
      </c>
    </row>
    <row r="61" spans="1:10" x14ac:dyDescent="0.25">
      <c r="A61" s="7" t="s">
        <v>56</v>
      </c>
      <c r="B61" s="65">
        <v>3</v>
      </c>
      <c r="C61" s="66">
        <v>6</v>
      </c>
      <c r="D61" s="65">
        <v>7</v>
      </c>
      <c r="E61" s="66">
        <v>21</v>
      </c>
      <c r="F61" s="67"/>
      <c r="G61" s="65">
        <f t="shared" si="4"/>
        <v>-3</v>
      </c>
      <c r="H61" s="66">
        <f t="shared" si="5"/>
        <v>-14</v>
      </c>
      <c r="I61" s="20">
        <f t="shared" si="6"/>
        <v>-0.5</v>
      </c>
      <c r="J61" s="21">
        <f t="shared" si="7"/>
        <v>-0.66666666666666663</v>
      </c>
    </row>
    <row r="62" spans="1:10" x14ac:dyDescent="0.25">
      <c r="A62" s="7" t="s">
        <v>59</v>
      </c>
      <c r="B62" s="65">
        <v>20</v>
      </c>
      <c r="C62" s="66">
        <v>21</v>
      </c>
      <c r="D62" s="65">
        <v>52</v>
      </c>
      <c r="E62" s="66">
        <v>62</v>
      </c>
      <c r="F62" s="67"/>
      <c r="G62" s="65">
        <f t="shared" si="4"/>
        <v>-1</v>
      </c>
      <c r="H62" s="66">
        <f t="shared" si="5"/>
        <v>-10</v>
      </c>
      <c r="I62" s="20">
        <f t="shared" si="6"/>
        <v>-4.7619047619047616E-2</v>
      </c>
      <c r="J62" s="21">
        <f t="shared" si="7"/>
        <v>-0.16129032258064516</v>
      </c>
    </row>
    <row r="63" spans="1:10" x14ac:dyDescent="0.25">
      <c r="A63" s="7" t="s">
        <v>66</v>
      </c>
      <c r="B63" s="65">
        <v>4</v>
      </c>
      <c r="C63" s="66">
        <v>3</v>
      </c>
      <c r="D63" s="65">
        <v>10</v>
      </c>
      <c r="E63" s="66">
        <v>6</v>
      </c>
      <c r="F63" s="67"/>
      <c r="G63" s="65">
        <f t="shared" si="4"/>
        <v>1</v>
      </c>
      <c r="H63" s="66">
        <f t="shared" si="5"/>
        <v>4</v>
      </c>
      <c r="I63" s="20">
        <f t="shared" si="6"/>
        <v>0.33333333333333331</v>
      </c>
      <c r="J63" s="21">
        <f t="shared" si="7"/>
        <v>0.66666666666666663</v>
      </c>
    </row>
    <row r="64" spans="1:10" x14ac:dyDescent="0.25">
      <c r="A64" s="7" t="s">
        <v>67</v>
      </c>
      <c r="B64" s="65">
        <v>0</v>
      </c>
      <c r="C64" s="66">
        <v>1</v>
      </c>
      <c r="D64" s="65">
        <v>0</v>
      </c>
      <c r="E64" s="66">
        <v>3</v>
      </c>
      <c r="F64" s="67"/>
      <c r="G64" s="65">
        <f t="shared" si="4"/>
        <v>-1</v>
      </c>
      <c r="H64" s="66">
        <f t="shared" si="5"/>
        <v>-3</v>
      </c>
      <c r="I64" s="20">
        <f t="shared" si="6"/>
        <v>-1</v>
      </c>
      <c r="J64" s="21">
        <f t="shared" si="7"/>
        <v>-1</v>
      </c>
    </row>
    <row r="65" spans="1:10" x14ac:dyDescent="0.25">
      <c r="A65" s="7" t="s">
        <v>72</v>
      </c>
      <c r="B65" s="65">
        <v>10</v>
      </c>
      <c r="C65" s="66">
        <v>4</v>
      </c>
      <c r="D65" s="65">
        <v>17</v>
      </c>
      <c r="E65" s="66">
        <v>6</v>
      </c>
      <c r="F65" s="67"/>
      <c r="G65" s="65">
        <f t="shared" si="4"/>
        <v>6</v>
      </c>
      <c r="H65" s="66">
        <f t="shared" si="5"/>
        <v>11</v>
      </c>
      <c r="I65" s="20">
        <f t="shared" si="6"/>
        <v>1.5</v>
      </c>
      <c r="J65" s="21">
        <f t="shared" si="7"/>
        <v>1.8333333333333333</v>
      </c>
    </row>
    <row r="66" spans="1:10" x14ac:dyDescent="0.25">
      <c r="A66" s="7" t="s">
        <v>83</v>
      </c>
      <c r="B66" s="65">
        <v>12</v>
      </c>
      <c r="C66" s="66">
        <v>5</v>
      </c>
      <c r="D66" s="65">
        <v>27</v>
      </c>
      <c r="E66" s="66">
        <v>11</v>
      </c>
      <c r="F66" s="67"/>
      <c r="G66" s="65">
        <f t="shared" si="4"/>
        <v>7</v>
      </c>
      <c r="H66" s="66">
        <f t="shared" si="5"/>
        <v>16</v>
      </c>
      <c r="I66" s="20">
        <f t="shared" si="6"/>
        <v>1.4</v>
      </c>
      <c r="J66" s="21">
        <f t="shared" si="7"/>
        <v>1.4545454545454546</v>
      </c>
    </row>
    <row r="67" spans="1:10" x14ac:dyDescent="0.25">
      <c r="A67" s="7" t="s">
        <v>90</v>
      </c>
      <c r="B67" s="65">
        <v>4</v>
      </c>
      <c r="C67" s="66">
        <v>5</v>
      </c>
      <c r="D67" s="65">
        <v>18</v>
      </c>
      <c r="E67" s="66">
        <v>13</v>
      </c>
      <c r="F67" s="67"/>
      <c r="G67" s="65">
        <f t="shared" si="4"/>
        <v>-1</v>
      </c>
      <c r="H67" s="66">
        <f t="shared" si="5"/>
        <v>5</v>
      </c>
      <c r="I67" s="20">
        <f t="shared" si="6"/>
        <v>-0.2</v>
      </c>
      <c r="J67" s="21">
        <f t="shared" si="7"/>
        <v>0.38461538461538464</v>
      </c>
    </row>
    <row r="68" spans="1:10" x14ac:dyDescent="0.25">
      <c r="A68" s="7" t="s">
        <v>93</v>
      </c>
      <c r="B68" s="65">
        <v>26</v>
      </c>
      <c r="C68" s="66">
        <v>5</v>
      </c>
      <c r="D68" s="65">
        <v>61</v>
      </c>
      <c r="E68" s="66">
        <v>23</v>
      </c>
      <c r="F68" s="67"/>
      <c r="G68" s="65">
        <f t="shared" si="4"/>
        <v>21</v>
      </c>
      <c r="H68" s="66">
        <f t="shared" si="5"/>
        <v>38</v>
      </c>
      <c r="I68" s="20">
        <f t="shared" si="6"/>
        <v>4.2</v>
      </c>
      <c r="J68" s="21">
        <f t="shared" si="7"/>
        <v>1.6521739130434783</v>
      </c>
    </row>
    <row r="69" spans="1:10" x14ac:dyDescent="0.25">
      <c r="A69" s="7" t="s">
        <v>94</v>
      </c>
      <c r="B69" s="65">
        <v>1</v>
      </c>
      <c r="C69" s="66">
        <v>7</v>
      </c>
      <c r="D69" s="65">
        <v>1</v>
      </c>
      <c r="E69" s="66">
        <v>19</v>
      </c>
      <c r="F69" s="67"/>
      <c r="G69" s="65">
        <f t="shared" si="4"/>
        <v>-6</v>
      </c>
      <c r="H69" s="66">
        <f t="shared" si="5"/>
        <v>-18</v>
      </c>
      <c r="I69" s="20">
        <f t="shared" si="6"/>
        <v>-0.8571428571428571</v>
      </c>
      <c r="J69" s="21">
        <f t="shared" si="7"/>
        <v>-0.94736842105263153</v>
      </c>
    </row>
    <row r="70" spans="1:10" x14ac:dyDescent="0.25">
      <c r="A70" s="1"/>
      <c r="B70" s="68"/>
      <c r="C70" s="69"/>
      <c r="D70" s="68"/>
      <c r="E70" s="69"/>
      <c r="F70" s="70"/>
      <c r="G70" s="68"/>
      <c r="H70" s="69"/>
      <c r="I70" s="5"/>
      <c r="J70" s="6"/>
    </row>
    <row r="71" spans="1:10" s="43" customFormat="1" x14ac:dyDescent="0.25">
      <c r="A71" s="27" t="s">
        <v>5</v>
      </c>
      <c r="B71" s="71">
        <f>SUM(B6:B70)</f>
        <v>6543</v>
      </c>
      <c r="C71" s="72">
        <f>SUM(C6:C70)</f>
        <v>6380</v>
      </c>
      <c r="D71" s="71">
        <f>SUM(D6:D70)</f>
        <v>17878</v>
      </c>
      <c r="E71" s="72">
        <f>SUM(E6:E70)</f>
        <v>17360</v>
      </c>
      <c r="F71" s="73"/>
      <c r="G71" s="71">
        <f>SUM(G6:G70)</f>
        <v>163</v>
      </c>
      <c r="H71" s="72">
        <f>SUM(H6:H70)</f>
        <v>518</v>
      </c>
      <c r="I71" s="37">
        <f>IF(C71=0, 0, G71/C71)</f>
        <v>2.5548589341692789E-2</v>
      </c>
      <c r="J71" s="38">
        <f>IF(E71=0, 0, H71/E71)</f>
        <v>2.9838709677419355E-2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1"/>
  <sheetViews>
    <sheetView tabSelected="1" workbookViewId="0">
      <selection activeCell="M1" sqref="M1"/>
    </sheetView>
  </sheetViews>
  <sheetFormatPr defaultRowHeight="13.2" x14ac:dyDescent="0.25"/>
  <cols>
    <col min="1" max="1" width="25.77734375" bestFit="1"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105</v>
      </c>
      <c r="B2" s="202" t="s">
        <v>96</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2023</v>
      </c>
      <c r="C5" s="58">
        <f>B5-1</f>
        <v>2022</v>
      </c>
      <c r="D5" s="57">
        <f>B5</f>
        <v>2023</v>
      </c>
      <c r="E5" s="58">
        <f>C5</f>
        <v>2022</v>
      </c>
      <c r="F5" s="64"/>
      <c r="G5" s="57" t="s">
        <v>4</v>
      </c>
      <c r="H5" s="58" t="s">
        <v>2</v>
      </c>
    </row>
    <row r="6" spans="1:8" x14ac:dyDescent="0.25">
      <c r="A6" s="7" t="s">
        <v>31</v>
      </c>
      <c r="B6" s="16">
        <v>6.1134036374751601E-2</v>
      </c>
      <c r="C6" s="17">
        <v>9.40438871473354E-2</v>
      </c>
      <c r="D6" s="16">
        <v>6.15281351381586E-2</v>
      </c>
      <c r="E6" s="17">
        <v>9.7926267281105997E-2</v>
      </c>
      <c r="F6" s="12"/>
      <c r="G6" s="10">
        <f t="shared" ref="G6:G37" si="0">B6-C6</f>
        <v>-3.29098507725838E-2</v>
      </c>
      <c r="H6" s="11">
        <f t="shared" ref="H6:H37" si="1">D6-E6</f>
        <v>-3.6398132142947397E-2</v>
      </c>
    </row>
    <row r="7" spans="1:8" x14ac:dyDescent="0.25">
      <c r="A7" s="7" t="s">
        <v>32</v>
      </c>
      <c r="B7" s="16">
        <v>0</v>
      </c>
      <c r="C7" s="17">
        <v>0</v>
      </c>
      <c r="D7" s="16">
        <v>0</v>
      </c>
      <c r="E7" s="17">
        <v>1.1520737327188899E-2</v>
      </c>
      <c r="F7" s="12"/>
      <c r="G7" s="10">
        <f t="shared" si="0"/>
        <v>0</v>
      </c>
      <c r="H7" s="11">
        <f t="shared" si="1"/>
        <v>-1.1520737327188899E-2</v>
      </c>
    </row>
    <row r="8" spans="1:8" x14ac:dyDescent="0.25">
      <c r="A8" s="7" t="s">
        <v>33</v>
      </c>
      <c r="B8" s="16">
        <v>1.22268072749503</v>
      </c>
      <c r="C8" s="17">
        <v>0.76802507836990597</v>
      </c>
      <c r="D8" s="16">
        <v>0.99004362904127996</v>
      </c>
      <c r="E8" s="17">
        <v>0.62211981566820296</v>
      </c>
      <c r="F8" s="12"/>
      <c r="G8" s="10">
        <f t="shared" si="0"/>
        <v>0.45465564912512402</v>
      </c>
      <c r="H8" s="11">
        <f t="shared" si="1"/>
        <v>0.367923813373077</v>
      </c>
    </row>
    <row r="9" spans="1:8" x14ac:dyDescent="0.25">
      <c r="A9" s="7" t="s">
        <v>34</v>
      </c>
      <c r="B9" s="16">
        <v>1.52835090936879E-2</v>
      </c>
      <c r="C9" s="17">
        <v>1.56739811912226E-2</v>
      </c>
      <c r="D9" s="16">
        <v>1.1186933661483399E-2</v>
      </c>
      <c r="E9" s="17">
        <v>1.1520737327188899E-2</v>
      </c>
      <c r="F9" s="12"/>
      <c r="G9" s="10">
        <f t="shared" si="0"/>
        <v>-3.9047209753470015E-4</v>
      </c>
      <c r="H9" s="11">
        <f t="shared" si="1"/>
        <v>-3.3380366570549998E-4</v>
      </c>
    </row>
    <row r="10" spans="1:8" x14ac:dyDescent="0.25">
      <c r="A10" s="7" t="s">
        <v>35</v>
      </c>
      <c r="B10" s="16">
        <v>1.2685312547761001</v>
      </c>
      <c r="C10" s="17">
        <v>1.33228840125392</v>
      </c>
      <c r="D10" s="16">
        <v>1.01241749636425</v>
      </c>
      <c r="E10" s="17">
        <v>1.4285714285714299</v>
      </c>
      <c r="F10" s="12"/>
      <c r="G10" s="10">
        <f t="shared" si="0"/>
        <v>-6.3757146477819937E-2</v>
      </c>
      <c r="H10" s="11">
        <f t="shared" si="1"/>
        <v>-0.41615393220717989</v>
      </c>
    </row>
    <row r="11" spans="1:8" x14ac:dyDescent="0.25">
      <c r="A11" s="7" t="s">
        <v>36</v>
      </c>
      <c r="B11" s="16">
        <v>1.2685312547761001</v>
      </c>
      <c r="C11" s="17">
        <v>0</v>
      </c>
      <c r="D11" s="16">
        <v>0.68240295335048706</v>
      </c>
      <c r="E11" s="17">
        <v>0</v>
      </c>
      <c r="F11" s="12"/>
      <c r="G11" s="10">
        <f t="shared" si="0"/>
        <v>1.2685312547761001</v>
      </c>
      <c r="H11" s="11">
        <f t="shared" si="1"/>
        <v>0.68240295335048706</v>
      </c>
    </row>
    <row r="12" spans="1:8" x14ac:dyDescent="0.25">
      <c r="A12" s="7" t="s">
        <v>37</v>
      </c>
      <c r="B12" s="16">
        <v>0.137551581843191</v>
      </c>
      <c r="C12" s="17">
        <v>7.836990595611279E-2</v>
      </c>
      <c r="D12" s="16">
        <v>0.17899093858373399</v>
      </c>
      <c r="E12" s="17">
        <v>8.0645161290322606E-2</v>
      </c>
      <c r="F12" s="12"/>
      <c r="G12" s="10">
        <f t="shared" si="0"/>
        <v>5.9181675887078206E-2</v>
      </c>
      <c r="H12" s="11">
        <f t="shared" si="1"/>
        <v>9.8345777293411388E-2</v>
      </c>
    </row>
    <row r="13" spans="1:8" x14ac:dyDescent="0.25">
      <c r="A13" s="7" t="s">
        <v>38</v>
      </c>
      <c r="B13" s="16">
        <v>0</v>
      </c>
      <c r="C13" s="17">
        <v>3.1347962382445096E-2</v>
      </c>
      <c r="D13" s="16">
        <v>0</v>
      </c>
      <c r="E13" s="17">
        <v>2.3041474654377898E-2</v>
      </c>
      <c r="F13" s="12"/>
      <c r="G13" s="10">
        <f t="shared" si="0"/>
        <v>-3.1347962382445096E-2</v>
      </c>
      <c r="H13" s="11">
        <f t="shared" si="1"/>
        <v>-2.3041474654377898E-2</v>
      </c>
    </row>
    <row r="14" spans="1:8" x14ac:dyDescent="0.25">
      <c r="A14" s="7" t="s">
        <v>39</v>
      </c>
      <c r="B14" s="16">
        <v>0</v>
      </c>
      <c r="C14" s="17">
        <v>4.70219435736677E-2</v>
      </c>
      <c r="D14" s="16">
        <v>1.1186933661483399E-2</v>
      </c>
      <c r="E14" s="17">
        <v>2.8801843317972399E-2</v>
      </c>
      <c r="F14" s="12"/>
      <c r="G14" s="10">
        <f t="shared" si="0"/>
        <v>-4.70219435736677E-2</v>
      </c>
      <c r="H14" s="11">
        <f t="shared" si="1"/>
        <v>-1.7614909656489E-2</v>
      </c>
    </row>
    <row r="15" spans="1:8" x14ac:dyDescent="0.25">
      <c r="A15" s="7" t="s">
        <v>40</v>
      </c>
      <c r="B15" s="16">
        <v>0.29038667278007002</v>
      </c>
      <c r="C15" s="17">
        <v>0</v>
      </c>
      <c r="D15" s="16">
        <v>0.28526680836782603</v>
      </c>
      <c r="E15" s="17">
        <v>0</v>
      </c>
      <c r="F15" s="12"/>
      <c r="G15" s="10">
        <f t="shared" si="0"/>
        <v>0.29038667278007002</v>
      </c>
      <c r="H15" s="11">
        <f t="shared" si="1"/>
        <v>0.28526680836782603</v>
      </c>
    </row>
    <row r="16" spans="1:8" x14ac:dyDescent="0.25">
      <c r="A16" s="7" t="s">
        <v>42</v>
      </c>
      <c r="B16" s="16">
        <v>6.1134036374751601E-2</v>
      </c>
      <c r="C16" s="17">
        <v>1.56739811912226E-2</v>
      </c>
      <c r="D16" s="16">
        <v>6.15281351381586E-2</v>
      </c>
      <c r="E16" s="17">
        <v>2.3041474654377898E-2</v>
      </c>
      <c r="F16" s="12"/>
      <c r="G16" s="10">
        <f t="shared" si="0"/>
        <v>4.5460055183528997E-2</v>
      </c>
      <c r="H16" s="11">
        <f t="shared" si="1"/>
        <v>3.8486660483780702E-2</v>
      </c>
    </row>
    <row r="17" spans="1:8" x14ac:dyDescent="0.25">
      <c r="A17" s="7" t="s">
        <v>43</v>
      </c>
      <c r="B17" s="16">
        <v>0.12226807274950301</v>
      </c>
      <c r="C17" s="17">
        <v>0.109717868338558</v>
      </c>
      <c r="D17" s="16">
        <v>0.117462803445576</v>
      </c>
      <c r="E17" s="17">
        <v>0.10944700460829498</v>
      </c>
      <c r="F17" s="12"/>
      <c r="G17" s="10">
        <f t="shared" si="0"/>
        <v>1.2550204410945009E-2</v>
      </c>
      <c r="H17" s="11">
        <f t="shared" si="1"/>
        <v>8.0157988372810129E-3</v>
      </c>
    </row>
    <row r="18" spans="1:8" x14ac:dyDescent="0.25">
      <c r="A18" s="7" t="s">
        <v>44</v>
      </c>
      <c r="B18" s="16">
        <v>6.1134036374751601E-2</v>
      </c>
      <c r="C18" s="17">
        <v>0.109717868338558</v>
      </c>
      <c r="D18" s="16">
        <v>7.8308535630383702E-2</v>
      </c>
      <c r="E18" s="17">
        <v>9.7926267281105997E-2</v>
      </c>
      <c r="F18" s="12"/>
      <c r="G18" s="10">
        <f t="shared" si="0"/>
        <v>-4.8583831963806397E-2</v>
      </c>
      <c r="H18" s="11">
        <f t="shared" si="1"/>
        <v>-1.9617731650722295E-2</v>
      </c>
    </row>
    <row r="19" spans="1:8" x14ac:dyDescent="0.25">
      <c r="A19" s="7" t="s">
        <v>45</v>
      </c>
      <c r="B19" s="16">
        <v>5.8077334556014097</v>
      </c>
      <c r="C19" s="17">
        <v>3.7617554858934197</v>
      </c>
      <c r="D19" s="16">
        <v>7.9147555654995001</v>
      </c>
      <c r="E19" s="17">
        <v>4.67741935483871</v>
      </c>
      <c r="F19" s="12"/>
      <c r="G19" s="10">
        <f t="shared" si="0"/>
        <v>2.0459779697079901</v>
      </c>
      <c r="H19" s="11">
        <f t="shared" si="1"/>
        <v>3.2373362106607901</v>
      </c>
    </row>
    <row r="20" spans="1:8" x14ac:dyDescent="0.25">
      <c r="A20" s="7" t="s">
        <v>48</v>
      </c>
      <c r="B20" s="16">
        <v>1.52835090936879E-2</v>
      </c>
      <c r="C20" s="17">
        <v>0</v>
      </c>
      <c r="D20" s="16">
        <v>1.6780400492225098E-2</v>
      </c>
      <c r="E20" s="17">
        <v>2.8801843317972399E-2</v>
      </c>
      <c r="F20" s="12"/>
      <c r="G20" s="10">
        <f t="shared" si="0"/>
        <v>1.52835090936879E-2</v>
      </c>
      <c r="H20" s="11">
        <f t="shared" si="1"/>
        <v>-1.2021442825747301E-2</v>
      </c>
    </row>
    <row r="21" spans="1:8" x14ac:dyDescent="0.25">
      <c r="A21" s="7" t="s">
        <v>49</v>
      </c>
      <c r="B21" s="16">
        <v>2.0021396912731202</v>
      </c>
      <c r="C21" s="17">
        <v>0.40752351097178702</v>
      </c>
      <c r="D21" s="16">
        <v>1.9800872580825599</v>
      </c>
      <c r="E21" s="17">
        <v>0.731566820276498</v>
      </c>
      <c r="F21" s="12"/>
      <c r="G21" s="10">
        <f t="shared" si="0"/>
        <v>1.5946161803013332</v>
      </c>
      <c r="H21" s="11">
        <f t="shared" si="1"/>
        <v>1.2485204378060619</v>
      </c>
    </row>
    <row r="22" spans="1:8" x14ac:dyDescent="0.25">
      <c r="A22" s="7" t="s">
        <v>51</v>
      </c>
      <c r="B22" s="16">
        <v>1.36023230933822</v>
      </c>
      <c r="C22" s="17">
        <v>0.81504702194357403</v>
      </c>
      <c r="D22" s="16">
        <v>1.1466607003020501</v>
      </c>
      <c r="E22" s="17">
        <v>1.1059907834101399</v>
      </c>
      <c r="F22" s="12"/>
      <c r="G22" s="10">
        <f t="shared" si="0"/>
        <v>0.545185287394646</v>
      </c>
      <c r="H22" s="11">
        <f t="shared" si="1"/>
        <v>4.0669916891910241E-2</v>
      </c>
    </row>
    <row r="23" spans="1:8" x14ac:dyDescent="0.25">
      <c r="A23" s="7" t="s">
        <v>52</v>
      </c>
      <c r="B23" s="16">
        <v>3.9737123643588599</v>
      </c>
      <c r="C23" s="17">
        <v>5.1410658307209998</v>
      </c>
      <c r="D23" s="16">
        <v>5.4592236268038903</v>
      </c>
      <c r="E23" s="17">
        <v>5.1785714285714306</v>
      </c>
      <c r="F23" s="12"/>
      <c r="G23" s="10">
        <f t="shared" si="0"/>
        <v>-1.1673534663621399</v>
      </c>
      <c r="H23" s="11">
        <f t="shared" si="1"/>
        <v>0.28065219823245968</v>
      </c>
    </row>
    <row r="24" spans="1:8" x14ac:dyDescent="0.25">
      <c r="A24" s="7" t="s">
        <v>55</v>
      </c>
      <c r="B24" s="16">
        <v>5.7771664374140306</v>
      </c>
      <c r="C24" s="17">
        <v>3.9655172413793101</v>
      </c>
      <c r="D24" s="16">
        <v>5.1739568184360696</v>
      </c>
      <c r="E24" s="17">
        <v>4.3375576036866397</v>
      </c>
      <c r="F24" s="12"/>
      <c r="G24" s="10">
        <f t="shared" si="0"/>
        <v>1.8116491960347205</v>
      </c>
      <c r="H24" s="11">
        <f t="shared" si="1"/>
        <v>0.83639921474942991</v>
      </c>
    </row>
    <row r="25" spans="1:8" x14ac:dyDescent="0.25">
      <c r="A25" s="7" t="s">
        <v>57</v>
      </c>
      <c r="B25" s="16">
        <v>0.12226807274950301</v>
      </c>
      <c r="C25" s="17">
        <v>0.17241379310344798</v>
      </c>
      <c r="D25" s="16">
        <v>6.7121601968900296E-2</v>
      </c>
      <c r="E25" s="17">
        <v>8.0645161290322606E-2</v>
      </c>
      <c r="F25" s="12"/>
      <c r="G25" s="10">
        <f t="shared" si="0"/>
        <v>-5.0145720353944975E-2</v>
      </c>
      <c r="H25" s="11">
        <f t="shared" si="1"/>
        <v>-1.352355932142231E-2</v>
      </c>
    </row>
    <row r="26" spans="1:8" x14ac:dyDescent="0.25">
      <c r="A26" s="7" t="s">
        <v>58</v>
      </c>
      <c r="B26" s="16">
        <v>0.48907229099801297</v>
      </c>
      <c r="C26" s="17">
        <v>0.45454545454545497</v>
      </c>
      <c r="D26" s="16">
        <v>0.43629041279785202</v>
      </c>
      <c r="E26" s="17">
        <v>0.50115207373271897</v>
      </c>
      <c r="F26" s="12"/>
      <c r="G26" s="10">
        <f t="shared" si="0"/>
        <v>3.4526836452557996E-2</v>
      </c>
      <c r="H26" s="11">
        <f t="shared" si="1"/>
        <v>-6.4861660934866949E-2</v>
      </c>
    </row>
    <row r="27" spans="1:8" x14ac:dyDescent="0.25">
      <c r="A27" s="7" t="s">
        <v>60</v>
      </c>
      <c r="B27" s="16">
        <v>7.1679657649396296</v>
      </c>
      <c r="C27" s="17">
        <v>5.1880877742946705</v>
      </c>
      <c r="D27" s="16">
        <v>6.9023380691352498</v>
      </c>
      <c r="E27" s="17">
        <v>5.5529953917050703</v>
      </c>
      <c r="F27" s="12"/>
      <c r="G27" s="10">
        <f t="shared" si="0"/>
        <v>1.9798779906449591</v>
      </c>
      <c r="H27" s="11">
        <f t="shared" si="1"/>
        <v>1.3493426774301795</v>
      </c>
    </row>
    <row r="28" spans="1:8" x14ac:dyDescent="0.25">
      <c r="A28" s="7" t="s">
        <v>61</v>
      </c>
      <c r="B28" s="16">
        <v>0</v>
      </c>
      <c r="C28" s="17">
        <v>3.1347962382445096E-2</v>
      </c>
      <c r="D28" s="16">
        <v>5.5934668307416899E-3</v>
      </c>
      <c r="E28" s="17">
        <v>1.1520737327188899E-2</v>
      </c>
      <c r="F28" s="12"/>
      <c r="G28" s="10">
        <f t="shared" si="0"/>
        <v>-3.1347962382445096E-2</v>
      </c>
      <c r="H28" s="11">
        <f t="shared" si="1"/>
        <v>-5.927270496447209E-3</v>
      </c>
    </row>
    <row r="29" spans="1:8" x14ac:dyDescent="0.25">
      <c r="A29" s="7" t="s">
        <v>62</v>
      </c>
      <c r="B29" s="16">
        <v>0.36680421824851001</v>
      </c>
      <c r="C29" s="17">
        <v>0.47021943573667696</v>
      </c>
      <c r="D29" s="16">
        <v>0.25170600738337601</v>
      </c>
      <c r="E29" s="17">
        <v>0.32834101382488501</v>
      </c>
      <c r="F29" s="12"/>
      <c r="G29" s="10">
        <f t="shared" si="0"/>
        <v>-0.10341521748816696</v>
      </c>
      <c r="H29" s="11">
        <f t="shared" si="1"/>
        <v>-7.6635006441509002E-2</v>
      </c>
    </row>
    <row r="30" spans="1:8" x14ac:dyDescent="0.25">
      <c r="A30" s="7" t="s">
        <v>63</v>
      </c>
      <c r="B30" s="16">
        <v>1.11569616383922</v>
      </c>
      <c r="C30" s="17">
        <v>0.64263322884012497</v>
      </c>
      <c r="D30" s="16">
        <v>0.95088936122608803</v>
      </c>
      <c r="E30" s="17">
        <v>0.67396313364055294</v>
      </c>
      <c r="F30" s="12"/>
      <c r="G30" s="10">
        <f t="shared" si="0"/>
        <v>0.47306293499909502</v>
      </c>
      <c r="H30" s="11">
        <f t="shared" si="1"/>
        <v>0.27692622758553509</v>
      </c>
    </row>
    <row r="31" spans="1:8" x14ac:dyDescent="0.25">
      <c r="A31" s="7" t="s">
        <v>64</v>
      </c>
      <c r="B31" s="16">
        <v>0.504355800091701</v>
      </c>
      <c r="C31" s="17">
        <v>0.72100313479623801</v>
      </c>
      <c r="D31" s="16">
        <v>0.40272961181340194</v>
      </c>
      <c r="E31" s="17">
        <v>0.518433179723502</v>
      </c>
      <c r="F31" s="12"/>
      <c r="G31" s="10">
        <f t="shared" si="0"/>
        <v>-0.21664733470453701</v>
      </c>
      <c r="H31" s="11">
        <f t="shared" si="1"/>
        <v>-0.11570356791010006</v>
      </c>
    </row>
    <row r="32" spans="1:8" x14ac:dyDescent="0.25">
      <c r="A32" s="7" t="s">
        <v>65</v>
      </c>
      <c r="B32" s="16">
        <v>1.52835090936879E-2</v>
      </c>
      <c r="C32" s="17">
        <v>1.56739811912226E-2</v>
      </c>
      <c r="D32" s="16">
        <v>1.1186933661483399E-2</v>
      </c>
      <c r="E32" s="17">
        <v>1.1520737327188899E-2</v>
      </c>
      <c r="F32" s="12"/>
      <c r="G32" s="10">
        <f t="shared" si="0"/>
        <v>-3.9047209753470015E-4</v>
      </c>
      <c r="H32" s="11">
        <f t="shared" si="1"/>
        <v>-3.3380366570549998E-4</v>
      </c>
    </row>
    <row r="33" spans="1:8" x14ac:dyDescent="0.25">
      <c r="A33" s="7" t="s">
        <v>68</v>
      </c>
      <c r="B33" s="16">
        <v>1.52835090936879E-2</v>
      </c>
      <c r="C33" s="17">
        <v>3.1347962382445096E-2</v>
      </c>
      <c r="D33" s="16">
        <v>2.2373867322966798E-2</v>
      </c>
      <c r="E33" s="17">
        <v>1.7281105990783398E-2</v>
      </c>
      <c r="F33" s="12"/>
      <c r="G33" s="10">
        <f t="shared" si="0"/>
        <v>-1.6064453288757198E-2</v>
      </c>
      <c r="H33" s="11">
        <f t="shared" si="1"/>
        <v>5.0927613321834E-3</v>
      </c>
    </row>
    <row r="34" spans="1:8" x14ac:dyDescent="0.25">
      <c r="A34" s="7" t="s">
        <v>69</v>
      </c>
      <c r="B34" s="16">
        <v>8.6351826379336689</v>
      </c>
      <c r="C34" s="17">
        <v>11.974921630094</v>
      </c>
      <c r="D34" s="16">
        <v>11.237274862960101</v>
      </c>
      <c r="E34" s="17">
        <v>13.404377880184301</v>
      </c>
      <c r="F34" s="12"/>
      <c r="G34" s="10">
        <f t="shared" si="0"/>
        <v>-3.3397389921603313</v>
      </c>
      <c r="H34" s="11">
        <f t="shared" si="1"/>
        <v>-2.1671030172241998</v>
      </c>
    </row>
    <row r="35" spans="1:8" x14ac:dyDescent="0.25">
      <c r="A35" s="7" t="s">
        <v>70</v>
      </c>
      <c r="B35" s="16">
        <v>1.52835090936879E-2</v>
      </c>
      <c r="C35" s="17">
        <v>1.56739811912226E-2</v>
      </c>
      <c r="D35" s="16">
        <v>1.6780400492225098E-2</v>
      </c>
      <c r="E35" s="17">
        <v>5.7603686635944703E-3</v>
      </c>
      <c r="F35" s="12"/>
      <c r="G35" s="10">
        <f t="shared" si="0"/>
        <v>-3.9047209753470015E-4</v>
      </c>
      <c r="H35" s="11">
        <f t="shared" si="1"/>
        <v>1.1020031828630629E-2</v>
      </c>
    </row>
    <row r="36" spans="1:8" x14ac:dyDescent="0.25">
      <c r="A36" s="7" t="s">
        <v>71</v>
      </c>
      <c r="B36" s="16">
        <v>1.8645881094299301</v>
      </c>
      <c r="C36" s="17">
        <v>1.91222570532915</v>
      </c>
      <c r="D36" s="16">
        <v>1.33683857254726</v>
      </c>
      <c r="E36" s="17">
        <v>1.6705069124423999</v>
      </c>
      <c r="F36" s="12"/>
      <c r="G36" s="10">
        <f t="shared" si="0"/>
        <v>-4.7637595899219898E-2</v>
      </c>
      <c r="H36" s="11">
        <f t="shared" si="1"/>
        <v>-0.33366833989513989</v>
      </c>
    </row>
    <row r="37" spans="1:8" x14ac:dyDescent="0.25">
      <c r="A37" s="7" t="s">
        <v>73</v>
      </c>
      <c r="B37" s="16">
        <v>0.183402109124255</v>
      </c>
      <c r="C37" s="17">
        <v>0.31347962382445099</v>
      </c>
      <c r="D37" s="16">
        <v>0.36357534399821001</v>
      </c>
      <c r="E37" s="17">
        <v>0.21889400921658997</v>
      </c>
      <c r="F37" s="12"/>
      <c r="G37" s="10">
        <f t="shared" si="0"/>
        <v>-0.13007751470019599</v>
      </c>
      <c r="H37" s="11">
        <f t="shared" si="1"/>
        <v>0.14468133478162004</v>
      </c>
    </row>
    <row r="38" spans="1:8" x14ac:dyDescent="0.25">
      <c r="A38" s="7" t="s">
        <v>74</v>
      </c>
      <c r="B38" s="16">
        <v>4.0195628916399198</v>
      </c>
      <c r="C38" s="17">
        <v>3.55799373040752</v>
      </c>
      <c r="D38" s="16">
        <v>4.3013759928403603</v>
      </c>
      <c r="E38" s="17">
        <v>4.4354838709677402</v>
      </c>
      <c r="F38" s="12"/>
      <c r="G38" s="10">
        <f t="shared" ref="G38:G69" si="2">B38-C38</f>
        <v>0.46156916123239977</v>
      </c>
      <c r="H38" s="11">
        <f t="shared" ref="H38:H69" si="3">D38-E38</f>
        <v>-0.1341078781273799</v>
      </c>
    </row>
    <row r="39" spans="1:8" x14ac:dyDescent="0.25">
      <c r="A39" s="7" t="s">
        <v>75</v>
      </c>
      <c r="B39" s="16">
        <v>0.24453614549900698</v>
      </c>
      <c r="C39" s="17">
        <v>0.29780564263322901</v>
      </c>
      <c r="D39" s="16">
        <v>0.20695827273744302</v>
      </c>
      <c r="E39" s="17">
        <v>0.27073732718894</v>
      </c>
      <c r="F39" s="12"/>
      <c r="G39" s="10">
        <f t="shared" si="2"/>
        <v>-5.3269497134222021E-2</v>
      </c>
      <c r="H39" s="11">
        <f t="shared" si="3"/>
        <v>-6.377905445149698E-2</v>
      </c>
    </row>
    <row r="40" spans="1:8" x14ac:dyDescent="0.25">
      <c r="A40" s="7" t="s">
        <v>76</v>
      </c>
      <c r="B40" s="16">
        <v>9.1089714198379994</v>
      </c>
      <c r="C40" s="17">
        <v>11.786833855799401</v>
      </c>
      <c r="D40" s="16">
        <v>7.6462691576238999</v>
      </c>
      <c r="E40" s="17">
        <v>11.658986175115201</v>
      </c>
      <c r="F40" s="12"/>
      <c r="G40" s="10">
        <f t="shared" si="2"/>
        <v>-2.6778624359614014</v>
      </c>
      <c r="H40" s="11">
        <f t="shared" si="3"/>
        <v>-4.0127170174913012</v>
      </c>
    </row>
    <row r="41" spans="1:8" x14ac:dyDescent="0.25">
      <c r="A41" s="7" t="s">
        <v>77</v>
      </c>
      <c r="B41" s="16">
        <v>3.4082225278924003</v>
      </c>
      <c r="C41" s="17">
        <v>2.7899686520376199</v>
      </c>
      <c r="D41" s="16">
        <v>3.1267479583846098</v>
      </c>
      <c r="E41" s="17">
        <v>2.6785714285714302</v>
      </c>
      <c r="F41" s="12"/>
      <c r="G41" s="10">
        <f t="shared" si="2"/>
        <v>0.61825387585478042</v>
      </c>
      <c r="H41" s="11">
        <f t="shared" si="3"/>
        <v>0.44817652981317968</v>
      </c>
    </row>
    <row r="42" spans="1:8" x14ac:dyDescent="0.25">
      <c r="A42" s="7" t="s">
        <v>78</v>
      </c>
      <c r="B42" s="16">
        <v>4.5850527281063695E-2</v>
      </c>
      <c r="C42" s="17">
        <v>1.56739811912226E-2</v>
      </c>
      <c r="D42" s="16">
        <v>7.8308535630383702E-2</v>
      </c>
      <c r="E42" s="17">
        <v>9.7926267281105997E-2</v>
      </c>
      <c r="F42" s="12"/>
      <c r="G42" s="10">
        <f t="shared" si="2"/>
        <v>3.0176546089841095E-2</v>
      </c>
      <c r="H42" s="11">
        <f t="shared" si="3"/>
        <v>-1.9617731650722295E-2</v>
      </c>
    </row>
    <row r="43" spans="1:8" x14ac:dyDescent="0.25">
      <c r="A43" s="7" t="s">
        <v>79</v>
      </c>
      <c r="B43" s="16">
        <v>4.5850527281063695E-2</v>
      </c>
      <c r="C43" s="17">
        <v>0</v>
      </c>
      <c r="D43" s="16">
        <v>5.0341201476675201E-2</v>
      </c>
      <c r="E43" s="17">
        <v>0</v>
      </c>
      <c r="F43" s="12"/>
      <c r="G43" s="10">
        <f t="shared" si="2"/>
        <v>4.5850527281063695E-2</v>
      </c>
      <c r="H43" s="11">
        <f t="shared" si="3"/>
        <v>5.0341201476675201E-2</v>
      </c>
    </row>
    <row r="44" spans="1:8" x14ac:dyDescent="0.25">
      <c r="A44" s="7" t="s">
        <v>80</v>
      </c>
      <c r="B44" s="16">
        <v>0.305670181873758</v>
      </c>
      <c r="C44" s="17">
        <v>0.72100313479623801</v>
      </c>
      <c r="D44" s="16">
        <v>0.41951001230562701</v>
      </c>
      <c r="E44" s="17">
        <v>0.55875576036866392</v>
      </c>
      <c r="F44" s="12"/>
      <c r="G44" s="10">
        <f t="shared" si="2"/>
        <v>-0.41533295292248001</v>
      </c>
      <c r="H44" s="11">
        <f t="shared" si="3"/>
        <v>-0.13924574806303691</v>
      </c>
    </row>
    <row r="45" spans="1:8" x14ac:dyDescent="0.25">
      <c r="A45" s="7" t="s">
        <v>81</v>
      </c>
      <c r="B45" s="16">
        <v>0.55020632737276498</v>
      </c>
      <c r="C45" s="17">
        <v>0.31347962382445099</v>
      </c>
      <c r="D45" s="16">
        <v>0.46985121378230199</v>
      </c>
      <c r="E45" s="17">
        <v>0.24193548387096803</v>
      </c>
      <c r="F45" s="12"/>
      <c r="G45" s="10">
        <f t="shared" si="2"/>
        <v>0.23672670354831399</v>
      </c>
      <c r="H45" s="11">
        <f t="shared" si="3"/>
        <v>0.22791572991133396</v>
      </c>
    </row>
    <row r="46" spans="1:8" x14ac:dyDescent="0.25">
      <c r="A46" s="7" t="s">
        <v>82</v>
      </c>
      <c r="B46" s="16">
        <v>0.51963930918538892</v>
      </c>
      <c r="C46" s="17">
        <v>1.0658307210031299</v>
      </c>
      <c r="D46" s="16">
        <v>0.65443561919677795</v>
      </c>
      <c r="E46" s="17">
        <v>0.78917050691244206</v>
      </c>
      <c r="F46" s="12"/>
      <c r="G46" s="10">
        <f t="shared" si="2"/>
        <v>-0.546191411817741</v>
      </c>
      <c r="H46" s="11">
        <f t="shared" si="3"/>
        <v>-0.13473488771566411</v>
      </c>
    </row>
    <row r="47" spans="1:8" x14ac:dyDescent="0.25">
      <c r="A47" s="7" t="s">
        <v>84</v>
      </c>
      <c r="B47" s="16">
        <v>0.42793825462326102</v>
      </c>
      <c r="C47" s="17">
        <v>0.62695924764890298</v>
      </c>
      <c r="D47" s="16">
        <v>0.5873140172278779</v>
      </c>
      <c r="E47" s="17">
        <v>0.43778801843317994</v>
      </c>
      <c r="F47" s="12"/>
      <c r="G47" s="10">
        <f t="shared" si="2"/>
        <v>-0.19902099302564197</v>
      </c>
      <c r="H47" s="11">
        <f t="shared" si="3"/>
        <v>0.14952599879469797</v>
      </c>
    </row>
    <row r="48" spans="1:8" x14ac:dyDescent="0.25">
      <c r="A48" s="7" t="s">
        <v>85</v>
      </c>
      <c r="B48" s="16">
        <v>0.44322176371694905</v>
      </c>
      <c r="C48" s="17">
        <v>0.109717868338558</v>
      </c>
      <c r="D48" s="16">
        <v>0.47544468061304401</v>
      </c>
      <c r="E48" s="17">
        <v>0.13824884792626699</v>
      </c>
      <c r="F48" s="12"/>
      <c r="G48" s="10">
        <f t="shared" si="2"/>
        <v>0.33350389537839104</v>
      </c>
      <c r="H48" s="11">
        <f t="shared" si="3"/>
        <v>0.337195832686777</v>
      </c>
    </row>
    <row r="49" spans="1:8" x14ac:dyDescent="0.25">
      <c r="A49" s="7" t="s">
        <v>86</v>
      </c>
      <c r="B49" s="16">
        <v>4.93657343726119</v>
      </c>
      <c r="C49" s="17">
        <v>2.55485893416928</v>
      </c>
      <c r="D49" s="16">
        <v>5.1963306857590297</v>
      </c>
      <c r="E49" s="17">
        <v>3.61175115207373</v>
      </c>
      <c r="F49" s="12"/>
      <c r="G49" s="10">
        <f t="shared" si="2"/>
        <v>2.38171450309191</v>
      </c>
      <c r="H49" s="11">
        <f t="shared" si="3"/>
        <v>1.5845795336852997</v>
      </c>
    </row>
    <row r="50" spans="1:8" x14ac:dyDescent="0.25">
      <c r="A50" s="7" t="s">
        <v>87</v>
      </c>
      <c r="B50" s="16">
        <v>2.1702582913036799</v>
      </c>
      <c r="C50" s="17">
        <v>2.9153605015673998</v>
      </c>
      <c r="D50" s="16">
        <v>2.1255173956818401</v>
      </c>
      <c r="E50" s="17">
        <v>2.2926267281106001</v>
      </c>
      <c r="F50" s="12"/>
      <c r="G50" s="10">
        <f t="shared" si="2"/>
        <v>-0.74510221026371992</v>
      </c>
      <c r="H50" s="11">
        <f t="shared" si="3"/>
        <v>-0.16710933242876003</v>
      </c>
    </row>
    <row r="51" spans="1:8" x14ac:dyDescent="0.25">
      <c r="A51" s="7" t="s">
        <v>88</v>
      </c>
      <c r="B51" s="16">
        <v>2.8274491823322601</v>
      </c>
      <c r="C51" s="17">
        <v>2.2727272727272698</v>
      </c>
      <c r="D51" s="16">
        <v>2.1982324644814901</v>
      </c>
      <c r="E51" s="17">
        <v>0.83525345622119795</v>
      </c>
      <c r="F51" s="12"/>
      <c r="G51" s="10">
        <f t="shared" si="2"/>
        <v>0.55472190960499024</v>
      </c>
      <c r="H51" s="11">
        <f t="shared" si="3"/>
        <v>1.3629790082602922</v>
      </c>
    </row>
    <row r="52" spans="1:8" x14ac:dyDescent="0.25">
      <c r="A52" s="7" t="s">
        <v>89</v>
      </c>
      <c r="B52" s="16">
        <v>19.303071985327801</v>
      </c>
      <c r="C52" s="17">
        <v>25.830721003134798</v>
      </c>
      <c r="D52" s="16">
        <v>17.6865421188052</v>
      </c>
      <c r="E52" s="17">
        <v>24.5161290322581</v>
      </c>
      <c r="F52" s="12"/>
      <c r="G52" s="10">
        <f t="shared" si="2"/>
        <v>-6.527649017806997</v>
      </c>
      <c r="H52" s="11">
        <f t="shared" si="3"/>
        <v>-6.8295869134528999</v>
      </c>
    </row>
    <row r="53" spans="1:8" x14ac:dyDescent="0.25">
      <c r="A53" s="7" t="s">
        <v>91</v>
      </c>
      <c r="B53" s="16">
        <v>3.9431453461714798</v>
      </c>
      <c r="C53" s="17">
        <v>2.7742946708463898</v>
      </c>
      <c r="D53" s="16">
        <v>3.9098333146884401</v>
      </c>
      <c r="E53" s="17">
        <v>2.1255760368663603</v>
      </c>
      <c r="F53" s="12"/>
      <c r="G53" s="10">
        <f t="shared" si="2"/>
        <v>1.16885067532509</v>
      </c>
      <c r="H53" s="11">
        <f t="shared" si="3"/>
        <v>1.7842572778220798</v>
      </c>
    </row>
    <row r="54" spans="1:8" x14ac:dyDescent="0.25">
      <c r="A54" s="7" t="s">
        <v>92</v>
      </c>
      <c r="B54" s="16">
        <v>0.61134036374751599</v>
      </c>
      <c r="C54" s="17">
        <v>0.45454545454545497</v>
      </c>
      <c r="D54" s="16">
        <v>0.55375321624342799</v>
      </c>
      <c r="E54" s="17">
        <v>0.52419354838709697</v>
      </c>
      <c r="F54" s="12"/>
      <c r="G54" s="10">
        <f t="shared" si="2"/>
        <v>0.15679490920206102</v>
      </c>
      <c r="H54" s="11">
        <f t="shared" si="3"/>
        <v>2.9559667856331018E-2</v>
      </c>
    </row>
    <row r="55" spans="1:8" x14ac:dyDescent="0.25">
      <c r="A55" s="142" t="s">
        <v>41</v>
      </c>
      <c r="B55" s="153">
        <v>6.1134036374751601E-2</v>
      </c>
      <c r="C55" s="154">
        <v>0.156739811912226</v>
      </c>
      <c r="D55" s="153">
        <v>3.91542678151919E-2</v>
      </c>
      <c r="E55" s="154">
        <v>8.6405529953917093E-2</v>
      </c>
      <c r="F55" s="155"/>
      <c r="G55" s="156">
        <f t="shared" si="2"/>
        <v>-9.5605775537474402E-2</v>
      </c>
      <c r="H55" s="157">
        <f t="shared" si="3"/>
        <v>-4.7251262138725193E-2</v>
      </c>
    </row>
    <row r="56" spans="1:8" x14ac:dyDescent="0.25">
      <c r="A56" s="7" t="s">
        <v>46</v>
      </c>
      <c r="B56" s="16">
        <v>6.1134036374751601E-2</v>
      </c>
      <c r="C56" s="17">
        <v>3.1347962382445096E-2</v>
      </c>
      <c r="D56" s="16">
        <v>4.4747734645933596E-2</v>
      </c>
      <c r="E56" s="17">
        <v>3.4562211981566796E-2</v>
      </c>
      <c r="F56" s="12"/>
      <c r="G56" s="10">
        <f t="shared" si="2"/>
        <v>2.9786073992306504E-2</v>
      </c>
      <c r="H56" s="11">
        <f t="shared" si="3"/>
        <v>1.01855226643668E-2</v>
      </c>
    </row>
    <row r="57" spans="1:8" x14ac:dyDescent="0.25">
      <c r="A57" s="7" t="s">
        <v>47</v>
      </c>
      <c r="B57" s="16">
        <v>0.32095369096744603</v>
      </c>
      <c r="C57" s="17">
        <v>0.188087774294671</v>
      </c>
      <c r="D57" s="16">
        <v>0.29645374202931002</v>
      </c>
      <c r="E57" s="17">
        <v>0.26497695852534597</v>
      </c>
      <c r="F57" s="12"/>
      <c r="G57" s="10">
        <f t="shared" si="2"/>
        <v>0.13286591667277503</v>
      </c>
      <c r="H57" s="11">
        <f t="shared" si="3"/>
        <v>3.1476783503964045E-2</v>
      </c>
    </row>
    <row r="58" spans="1:8" x14ac:dyDescent="0.25">
      <c r="A58" s="7" t="s">
        <v>50</v>
      </c>
      <c r="B58" s="16">
        <v>0.39737123643588601</v>
      </c>
      <c r="C58" s="17">
        <v>0.61128526645768</v>
      </c>
      <c r="D58" s="16">
        <v>0.41951001230562701</v>
      </c>
      <c r="E58" s="17">
        <v>0.57603686635944706</v>
      </c>
      <c r="F58" s="12"/>
      <c r="G58" s="10">
        <f t="shared" si="2"/>
        <v>-0.21391403002179399</v>
      </c>
      <c r="H58" s="11">
        <f t="shared" si="3"/>
        <v>-0.15652685405382005</v>
      </c>
    </row>
    <row r="59" spans="1:8" x14ac:dyDescent="0.25">
      <c r="A59" s="7" t="s">
        <v>53</v>
      </c>
      <c r="B59" s="16">
        <v>3.05670181873758E-2</v>
      </c>
      <c r="C59" s="17">
        <v>3.1347962382445096E-2</v>
      </c>
      <c r="D59" s="16">
        <v>4.4747734645933596E-2</v>
      </c>
      <c r="E59" s="17">
        <v>6.3364055299539201E-2</v>
      </c>
      <c r="F59" s="12"/>
      <c r="G59" s="10">
        <f t="shared" si="2"/>
        <v>-7.8094419506929622E-4</v>
      </c>
      <c r="H59" s="11">
        <f t="shared" si="3"/>
        <v>-1.8616320653605606E-2</v>
      </c>
    </row>
    <row r="60" spans="1:8" x14ac:dyDescent="0.25">
      <c r="A60" s="7" t="s">
        <v>54</v>
      </c>
      <c r="B60" s="16">
        <v>1.0545621274644699</v>
      </c>
      <c r="C60" s="17">
        <v>1.36363636363636</v>
      </c>
      <c r="D60" s="16">
        <v>1.2025953686094599</v>
      </c>
      <c r="E60" s="17">
        <v>1.2269585253456201</v>
      </c>
      <c r="F60" s="12"/>
      <c r="G60" s="10">
        <f t="shared" si="2"/>
        <v>-0.30907423617189012</v>
      </c>
      <c r="H60" s="11">
        <f t="shared" si="3"/>
        <v>-2.4363156736160185E-2</v>
      </c>
    </row>
    <row r="61" spans="1:8" x14ac:dyDescent="0.25">
      <c r="A61" s="7" t="s">
        <v>56</v>
      </c>
      <c r="B61" s="16">
        <v>4.5850527281063695E-2</v>
      </c>
      <c r="C61" s="17">
        <v>9.40438871473354E-2</v>
      </c>
      <c r="D61" s="16">
        <v>3.91542678151919E-2</v>
      </c>
      <c r="E61" s="17">
        <v>0.12096774193548401</v>
      </c>
      <c r="F61" s="12"/>
      <c r="G61" s="10">
        <f t="shared" si="2"/>
        <v>-4.8193359866271705E-2</v>
      </c>
      <c r="H61" s="11">
        <f t="shared" si="3"/>
        <v>-8.1813474120292107E-2</v>
      </c>
    </row>
    <row r="62" spans="1:8" x14ac:dyDescent="0.25">
      <c r="A62" s="7" t="s">
        <v>59</v>
      </c>
      <c r="B62" s="16">
        <v>0.305670181873758</v>
      </c>
      <c r="C62" s="17">
        <v>0.32915360501567403</v>
      </c>
      <c r="D62" s="16">
        <v>0.290860275198568</v>
      </c>
      <c r="E62" s="17">
        <v>0.35714285714285698</v>
      </c>
      <c r="F62" s="12"/>
      <c r="G62" s="10">
        <f t="shared" si="2"/>
        <v>-2.3483423141916038E-2</v>
      </c>
      <c r="H62" s="11">
        <f t="shared" si="3"/>
        <v>-6.6282581944288987E-2</v>
      </c>
    </row>
    <row r="63" spans="1:8" x14ac:dyDescent="0.25">
      <c r="A63" s="7" t="s">
        <v>66</v>
      </c>
      <c r="B63" s="16">
        <v>6.1134036374751601E-2</v>
      </c>
      <c r="C63" s="17">
        <v>4.70219435736677E-2</v>
      </c>
      <c r="D63" s="16">
        <v>5.5934668307416904E-2</v>
      </c>
      <c r="E63" s="17">
        <v>3.4562211981566796E-2</v>
      </c>
      <c r="F63" s="12"/>
      <c r="G63" s="10">
        <f t="shared" si="2"/>
        <v>1.41120928010839E-2</v>
      </c>
      <c r="H63" s="11">
        <f t="shared" si="3"/>
        <v>2.1372456325850109E-2</v>
      </c>
    </row>
    <row r="64" spans="1:8" x14ac:dyDescent="0.25">
      <c r="A64" s="7" t="s">
        <v>67</v>
      </c>
      <c r="B64" s="16">
        <v>0</v>
      </c>
      <c r="C64" s="17">
        <v>1.56739811912226E-2</v>
      </c>
      <c r="D64" s="16">
        <v>0</v>
      </c>
      <c r="E64" s="17">
        <v>1.7281105990783398E-2</v>
      </c>
      <c r="F64" s="12"/>
      <c r="G64" s="10">
        <f t="shared" si="2"/>
        <v>-1.56739811912226E-2</v>
      </c>
      <c r="H64" s="11">
        <f t="shared" si="3"/>
        <v>-1.7281105990783398E-2</v>
      </c>
    </row>
    <row r="65" spans="1:8" x14ac:dyDescent="0.25">
      <c r="A65" s="7" t="s">
        <v>72</v>
      </c>
      <c r="B65" s="16">
        <v>0.152835090936879</v>
      </c>
      <c r="C65" s="17">
        <v>6.2695924764890304E-2</v>
      </c>
      <c r="D65" s="16">
        <v>9.5088936122608797E-2</v>
      </c>
      <c r="E65" s="17">
        <v>3.4562211981566796E-2</v>
      </c>
      <c r="F65" s="12"/>
      <c r="G65" s="10">
        <f t="shared" si="2"/>
        <v>9.0139166171988694E-2</v>
      </c>
      <c r="H65" s="11">
        <f t="shared" si="3"/>
        <v>6.0526724141042001E-2</v>
      </c>
    </row>
    <row r="66" spans="1:8" x14ac:dyDescent="0.25">
      <c r="A66" s="7" t="s">
        <v>83</v>
      </c>
      <c r="B66" s="16">
        <v>0.183402109124255</v>
      </c>
      <c r="C66" s="17">
        <v>7.836990595611279E-2</v>
      </c>
      <c r="D66" s="16">
        <v>0.15102360443002599</v>
      </c>
      <c r="E66" s="17">
        <v>6.3364055299539201E-2</v>
      </c>
      <c r="F66" s="12"/>
      <c r="G66" s="10">
        <f t="shared" si="2"/>
        <v>0.10503220316814221</v>
      </c>
      <c r="H66" s="11">
        <f t="shared" si="3"/>
        <v>8.7659549130486791E-2</v>
      </c>
    </row>
    <row r="67" spans="1:8" x14ac:dyDescent="0.25">
      <c r="A67" s="7" t="s">
        <v>90</v>
      </c>
      <c r="B67" s="16">
        <v>6.1134036374751601E-2</v>
      </c>
      <c r="C67" s="17">
        <v>7.836990595611279E-2</v>
      </c>
      <c r="D67" s="16">
        <v>0.10068240295334999</v>
      </c>
      <c r="E67" s="17">
        <v>7.4884792626728106E-2</v>
      </c>
      <c r="F67" s="12"/>
      <c r="G67" s="10">
        <f t="shared" si="2"/>
        <v>-1.7235869581361189E-2</v>
      </c>
      <c r="H67" s="11">
        <f t="shared" si="3"/>
        <v>2.5797610326621881E-2</v>
      </c>
    </row>
    <row r="68" spans="1:8" x14ac:dyDescent="0.25">
      <c r="A68" s="7" t="s">
        <v>93</v>
      </c>
      <c r="B68" s="16">
        <v>0.39737123643588601</v>
      </c>
      <c r="C68" s="17">
        <v>7.836990595611279E-2</v>
      </c>
      <c r="D68" s="16">
        <v>0.34120147667524298</v>
      </c>
      <c r="E68" s="17">
        <v>0.13248847926267299</v>
      </c>
      <c r="F68" s="12"/>
      <c r="G68" s="10">
        <f t="shared" si="2"/>
        <v>0.31900133047977319</v>
      </c>
      <c r="H68" s="11">
        <f t="shared" si="3"/>
        <v>0.20871299741256999</v>
      </c>
    </row>
    <row r="69" spans="1:8" x14ac:dyDescent="0.25">
      <c r="A69" s="7" t="s">
        <v>94</v>
      </c>
      <c r="B69" s="16">
        <v>1.52835090936879E-2</v>
      </c>
      <c r="C69" s="17">
        <v>0.109717868338558</v>
      </c>
      <c r="D69" s="16">
        <v>5.5934668307416899E-3</v>
      </c>
      <c r="E69" s="17">
        <v>0.10944700460829498</v>
      </c>
      <c r="F69" s="12"/>
      <c r="G69" s="10">
        <f t="shared" si="2"/>
        <v>-9.4434359244870092E-2</v>
      </c>
      <c r="H69" s="11">
        <f t="shared" si="3"/>
        <v>-0.1038535377775533</v>
      </c>
    </row>
    <row r="70" spans="1:8" x14ac:dyDescent="0.25">
      <c r="A70" s="1"/>
      <c r="B70" s="18"/>
      <c r="C70" s="19"/>
      <c r="D70" s="18"/>
      <c r="E70" s="19"/>
      <c r="F70" s="15"/>
      <c r="G70" s="13"/>
      <c r="H70" s="14"/>
    </row>
    <row r="71" spans="1:8" s="43" customFormat="1" x14ac:dyDescent="0.25">
      <c r="A71" s="27" t="s">
        <v>5</v>
      </c>
      <c r="B71" s="44">
        <f>SUM(B6:B70)</f>
        <v>99.999999999999957</v>
      </c>
      <c r="C71" s="45">
        <f>SUM(C6:C70)</f>
        <v>99.999999999999957</v>
      </c>
      <c r="D71" s="44">
        <f>SUM(D6:D70)</f>
        <v>99.999999999999986</v>
      </c>
      <c r="E71" s="45">
        <f>SUM(E6:E70)</f>
        <v>100.00000000000009</v>
      </c>
      <c r="F71" s="49"/>
      <c r="G71" s="50">
        <f>SUM(G6:G70)</f>
        <v>9.1593399531575415E-15</v>
      </c>
      <c r="H71" s="51">
        <f>SUM(H6:H70)</f>
        <v>-7.8131945357995392E-15</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105</v>
      </c>
      <c r="B2" s="202" t="s">
        <v>96</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106</v>
      </c>
      <c r="B7" s="78">
        <f>SUM($B8:$B11)</f>
        <v>1245</v>
      </c>
      <c r="C7" s="79">
        <f>SUM($C8:$C11)</f>
        <v>1271</v>
      </c>
      <c r="D7" s="78">
        <f>SUM($D8:$D11)</f>
        <v>3083</v>
      </c>
      <c r="E7" s="79">
        <f>SUM($E8:$E11)</f>
        <v>3337</v>
      </c>
      <c r="F7" s="80"/>
      <c r="G7" s="78">
        <f>B7-C7</f>
        <v>-26</v>
      </c>
      <c r="H7" s="79">
        <f>D7-E7</f>
        <v>-254</v>
      </c>
      <c r="I7" s="54">
        <f>IF(C7=0, "-", IF(G7/C7&lt;10, G7/C7, "&gt;999%"))</f>
        <v>-2.0456333595594022E-2</v>
      </c>
      <c r="J7" s="55">
        <f>IF(E7=0, "-", IF(H7/E7&lt;10, H7/E7, "&gt;999%"))</f>
        <v>-7.6116272100689247E-2</v>
      </c>
    </row>
    <row r="8" spans="1:10" x14ac:dyDescent="0.25">
      <c r="A8" s="158" t="s">
        <v>156</v>
      </c>
      <c r="B8" s="65">
        <v>740</v>
      </c>
      <c r="C8" s="66">
        <v>783</v>
      </c>
      <c r="D8" s="65">
        <v>1843</v>
      </c>
      <c r="E8" s="66">
        <v>2015</v>
      </c>
      <c r="F8" s="67"/>
      <c r="G8" s="65">
        <f>B8-C8</f>
        <v>-43</v>
      </c>
      <c r="H8" s="66">
        <f>D8-E8</f>
        <v>-172</v>
      </c>
      <c r="I8" s="8">
        <f>IF(C8=0, "-", IF(G8/C8&lt;10, G8/C8, "&gt;999%"))</f>
        <v>-5.4916985951468711E-2</v>
      </c>
      <c r="J8" s="9">
        <f>IF(E8=0, "-", IF(H8/E8&lt;10, H8/E8, "&gt;999%"))</f>
        <v>-8.535980148883375E-2</v>
      </c>
    </row>
    <row r="9" spans="1:10" x14ac:dyDescent="0.25">
      <c r="A9" s="158" t="s">
        <v>157</v>
      </c>
      <c r="B9" s="65">
        <v>418</v>
      </c>
      <c r="C9" s="66">
        <v>329</v>
      </c>
      <c r="D9" s="65">
        <v>942</v>
      </c>
      <c r="E9" s="66">
        <v>955</v>
      </c>
      <c r="F9" s="67"/>
      <c r="G9" s="65">
        <f>B9-C9</f>
        <v>89</v>
      </c>
      <c r="H9" s="66">
        <f>D9-E9</f>
        <v>-13</v>
      </c>
      <c r="I9" s="8">
        <f>IF(C9=0, "-", IF(G9/C9&lt;10, G9/C9, "&gt;999%"))</f>
        <v>0.27051671732522797</v>
      </c>
      <c r="J9" s="9">
        <f>IF(E9=0, "-", IF(H9/E9&lt;10, H9/E9, "&gt;999%"))</f>
        <v>-1.3612565445026177E-2</v>
      </c>
    </row>
    <row r="10" spans="1:10" x14ac:dyDescent="0.25">
      <c r="A10" s="158" t="s">
        <v>158</v>
      </c>
      <c r="B10" s="65">
        <v>23</v>
      </c>
      <c r="C10" s="66">
        <v>38</v>
      </c>
      <c r="D10" s="65">
        <v>63</v>
      </c>
      <c r="E10" s="66">
        <v>113</v>
      </c>
      <c r="F10" s="67"/>
      <c r="G10" s="65">
        <f>B10-C10</f>
        <v>-15</v>
      </c>
      <c r="H10" s="66">
        <f>D10-E10</f>
        <v>-50</v>
      </c>
      <c r="I10" s="8">
        <f>IF(C10=0, "-", IF(G10/C10&lt;10, G10/C10, "&gt;999%"))</f>
        <v>-0.39473684210526316</v>
      </c>
      <c r="J10" s="9">
        <f>IF(E10=0, "-", IF(H10/E10&lt;10, H10/E10, "&gt;999%"))</f>
        <v>-0.44247787610619471</v>
      </c>
    </row>
    <row r="11" spans="1:10" x14ac:dyDescent="0.25">
      <c r="A11" s="158" t="s">
        <v>159</v>
      </c>
      <c r="B11" s="65">
        <v>64</v>
      </c>
      <c r="C11" s="66">
        <v>121</v>
      </c>
      <c r="D11" s="65">
        <v>235</v>
      </c>
      <c r="E11" s="66">
        <v>254</v>
      </c>
      <c r="F11" s="67"/>
      <c r="G11" s="65">
        <f>B11-C11</f>
        <v>-57</v>
      </c>
      <c r="H11" s="66">
        <f>D11-E11</f>
        <v>-19</v>
      </c>
      <c r="I11" s="8">
        <f>IF(C11=0, "-", IF(G11/C11&lt;10, G11/C11, "&gt;999%"))</f>
        <v>-0.47107438016528924</v>
      </c>
      <c r="J11" s="9">
        <f>IF(E11=0, "-", IF(H11/E11&lt;10, H11/E11, "&gt;999%"))</f>
        <v>-7.4803149606299218E-2</v>
      </c>
    </row>
    <row r="12" spans="1:10" x14ac:dyDescent="0.25">
      <c r="A12" s="7"/>
      <c r="B12" s="65"/>
      <c r="C12" s="66"/>
      <c r="D12" s="65"/>
      <c r="E12" s="66"/>
      <c r="F12" s="67"/>
      <c r="G12" s="65"/>
      <c r="H12" s="66"/>
      <c r="I12" s="8"/>
      <c r="J12" s="9"/>
    </row>
    <row r="13" spans="1:10" s="160" customFormat="1" x14ac:dyDescent="0.25">
      <c r="A13" s="159" t="s">
        <v>115</v>
      </c>
      <c r="B13" s="78">
        <f>SUM($B14:$B17)</f>
        <v>3598</v>
      </c>
      <c r="C13" s="79">
        <f>SUM($C14:$C17)</f>
        <v>3297</v>
      </c>
      <c r="D13" s="78">
        <f>SUM($D14:$D17)</f>
        <v>9963</v>
      </c>
      <c r="E13" s="79">
        <f>SUM($E14:$E17)</f>
        <v>9149</v>
      </c>
      <c r="F13" s="80"/>
      <c r="G13" s="78">
        <f>B13-C13</f>
        <v>301</v>
      </c>
      <c r="H13" s="79">
        <f>D13-E13</f>
        <v>814</v>
      </c>
      <c r="I13" s="54">
        <f>IF(C13=0, "-", IF(G13/C13&lt;10, G13/C13, "&gt;999%"))</f>
        <v>9.1295116772823773E-2</v>
      </c>
      <c r="J13" s="55">
        <f>IF(E13=0, "-", IF(H13/E13&lt;10, H13/E13, "&gt;999%"))</f>
        <v>8.897147229205378E-2</v>
      </c>
    </row>
    <row r="14" spans="1:10" x14ac:dyDescent="0.25">
      <c r="A14" s="158" t="s">
        <v>156</v>
      </c>
      <c r="B14" s="65">
        <v>2144</v>
      </c>
      <c r="C14" s="66">
        <v>2134</v>
      </c>
      <c r="D14" s="65">
        <v>5933</v>
      </c>
      <c r="E14" s="66">
        <v>6150</v>
      </c>
      <c r="F14" s="67"/>
      <c r="G14" s="65">
        <f>B14-C14</f>
        <v>10</v>
      </c>
      <c r="H14" s="66">
        <f>D14-E14</f>
        <v>-217</v>
      </c>
      <c r="I14" s="8">
        <f>IF(C14=0, "-", IF(G14/C14&lt;10, G14/C14, "&gt;999%"))</f>
        <v>4.6860356138706651E-3</v>
      </c>
      <c r="J14" s="9">
        <f>IF(E14=0, "-", IF(H14/E14&lt;10, H14/E14, "&gt;999%"))</f>
        <v>-3.5284552845528457E-2</v>
      </c>
    </row>
    <row r="15" spans="1:10" x14ac:dyDescent="0.25">
      <c r="A15" s="158" t="s">
        <v>157</v>
      </c>
      <c r="B15" s="65">
        <v>1223</v>
      </c>
      <c r="C15" s="66">
        <v>906</v>
      </c>
      <c r="D15" s="65">
        <v>3362</v>
      </c>
      <c r="E15" s="66">
        <v>2403</v>
      </c>
      <c r="F15" s="67"/>
      <c r="G15" s="65">
        <f>B15-C15</f>
        <v>317</v>
      </c>
      <c r="H15" s="66">
        <f>D15-E15</f>
        <v>959</v>
      </c>
      <c r="I15" s="8">
        <f>IF(C15=0, "-", IF(G15/C15&lt;10, G15/C15, "&gt;999%"))</f>
        <v>0.34988962472406182</v>
      </c>
      <c r="J15" s="9">
        <f>IF(E15=0, "-", IF(H15/E15&lt;10, H15/E15, "&gt;999%"))</f>
        <v>0.39908447773616312</v>
      </c>
    </row>
    <row r="16" spans="1:10" x14ac:dyDescent="0.25">
      <c r="A16" s="158" t="s">
        <v>158</v>
      </c>
      <c r="B16" s="65">
        <v>135</v>
      </c>
      <c r="C16" s="66">
        <v>118</v>
      </c>
      <c r="D16" s="65">
        <v>364</v>
      </c>
      <c r="E16" s="66">
        <v>291</v>
      </c>
      <c r="F16" s="67"/>
      <c r="G16" s="65">
        <f>B16-C16</f>
        <v>17</v>
      </c>
      <c r="H16" s="66">
        <f>D16-E16</f>
        <v>73</v>
      </c>
      <c r="I16" s="8">
        <f>IF(C16=0, "-", IF(G16/C16&lt;10, G16/C16, "&gt;999%"))</f>
        <v>0.1440677966101695</v>
      </c>
      <c r="J16" s="9">
        <f>IF(E16=0, "-", IF(H16/E16&lt;10, H16/E16, "&gt;999%"))</f>
        <v>0.25085910652920962</v>
      </c>
    </row>
    <row r="17" spans="1:10" x14ac:dyDescent="0.25">
      <c r="A17" s="158" t="s">
        <v>159</v>
      </c>
      <c r="B17" s="65">
        <v>96</v>
      </c>
      <c r="C17" s="66">
        <v>139</v>
      </c>
      <c r="D17" s="65">
        <v>304</v>
      </c>
      <c r="E17" s="66">
        <v>305</v>
      </c>
      <c r="F17" s="67"/>
      <c r="G17" s="65">
        <f>B17-C17</f>
        <v>-43</v>
      </c>
      <c r="H17" s="66">
        <f>D17-E17</f>
        <v>-1</v>
      </c>
      <c r="I17" s="8">
        <f>IF(C17=0, "-", IF(G17/C17&lt;10, G17/C17, "&gt;999%"))</f>
        <v>-0.30935251798561153</v>
      </c>
      <c r="J17" s="9">
        <f>IF(E17=0, "-", IF(H17/E17&lt;10, H17/E17, "&gt;999%"))</f>
        <v>-3.2786885245901639E-3</v>
      </c>
    </row>
    <row r="18" spans="1:10" x14ac:dyDescent="0.25">
      <c r="A18" s="22"/>
      <c r="B18" s="74"/>
      <c r="C18" s="75"/>
      <c r="D18" s="74"/>
      <c r="E18" s="75"/>
      <c r="F18" s="76"/>
      <c r="G18" s="74"/>
      <c r="H18" s="75"/>
      <c r="I18" s="23"/>
      <c r="J18" s="24"/>
    </row>
    <row r="19" spans="1:10" s="160" customFormat="1" x14ac:dyDescent="0.25">
      <c r="A19" s="159" t="s">
        <v>121</v>
      </c>
      <c r="B19" s="78">
        <f>SUM($B20:$B23)</f>
        <v>1453</v>
      </c>
      <c r="C19" s="79">
        <f>SUM($C20:$C23)</f>
        <v>1543</v>
      </c>
      <c r="D19" s="78">
        <f>SUM($D20:$D23)</f>
        <v>4150</v>
      </c>
      <c r="E19" s="79">
        <f>SUM($E20:$E23)</f>
        <v>4219</v>
      </c>
      <c r="F19" s="80"/>
      <c r="G19" s="78">
        <f>B19-C19</f>
        <v>-90</v>
      </c>
      <c r="H19" s="79">
        <f>D19-E19</f>
        <v>-69</v>
      </c>
      <c r="I19" s="54">
        <f>IF(C19=0, "-", IF(G19/C19&lt;10, G19/C19, "&gt;999%"))</f>
        <v>-5.832793259883344E-2</v>
      </c>
      <c r="J19" s="55">
        <f>IF(E19=0, "-", IF(H19/E19&lt;10, H19/E19, "&gt;999%"))</f>
        <v>-1.6354586394880303E-2</v>
      </c>
    </row>
    <row r="20" spans="1:10" x14ac:dyDescent="0.25">
      <c r="A20" s="158" t="s">
        <v>156</v>
      </c>
      <c r="B20" s="65">
        <v>366</v>
      </c>
      <c r="C20" s="66">
        <v>420</v>
      </c>
      <c r="D20" s="65">
        <v>1160</v>
      </c>
      <c r="E20" s="66">
        <v>1219</v>
      </c>
      <c r="F20" s="67"/>
      <c r="G20" s="65">
        <f>B20-C20</f>
        <v>-54</v>
      </c>
      <c r="H20" s="66">
        <f>D20-E20</f>
        <v>-59</v>
      </c>
      <c r="I20" s="8">
        <f>IF(C20=0, "-", IF(G20/C20&lt;10, G20/C20, "&gt;999%"))</f>
        <v>-0.12857142857142856</v>
      </c>
      <c r="J20" s="9">
        <f>IF(E20=0, "-", IF(H20/E20&lt;10, H20/E20, "&gt;999%"))</f>
        <v>-4.8400328137817882E-2</v>
      </c>
    </row>
    <row r="21" spans="1:10" x14ac:dyDescent="0.25">
      <c r="A21" s="158" t="s">
        <v>157</v>
      </c>
      <c r="B21" s="65">
        <v>936</v>
      </c>
      <c r="C21" s="66">
        <v>944</v>
      </c>
      <c r="D21" s="65">
        <v>2611</v>
      </c>
      <c r="E21" s="66">
        <v>2589</v>
      </c>
      <c r="F21" s="67"/>
      <c r="G21" s="65">
        <f>B21-C21</f>
        <v>-8</v>
      </c>
      <c r="H21" s="66">
        <f>D21-E21</f>
        <v>22</v>
      </c>
      <c r="I21" s="8">
        <f>IF(C21=0, "-", IF(G21/C21&lt;10, G21/C21, "&gt;999%"))</f>
        <v>-8.4745762711864406E-3</v>
      </c>
      <c r="J21" s="9">
        <f>IF(E21=0, "-", IF(H21/E21&lt;10, H21/E21, "&gt;999%"))</f>
        <v>8.4974893781382781E-3</v>
      </c>
    </row>
    <row r="22" spans="1:10" x14ac:dyDescent="0.25">
      <c r="A22" s="158" t="s">
        <v>158</v>
      </c>
      <c r="B22" s="65">
        <v>68</v>
      </c>
      <c r="C22" s="66">
        <v>67</v>
      </c>
      <c r="D22" s="65">
        <v>148</v>
      </c>
      <c r="E22" s="66">
        <v>179</v>
      </c>
      <c r="F22" s="67"/>
      <c r="G22" s="65">
        <f>B22-C22</f>
        <v>1</v>
      </c>
      <c r="H22" s="66">
        <f>D22-E22</f>
        <v>-31</v>
      </c>
      <c r="I22" s="8">
        <f>IF(C22=0, "-", IF(G22/C22&lt;10, G22/C22, "&gt;999%"))</f>
        <v>1.4925373134328358E-2</v>
      </c>
      <c r="J22" s="9">
        <f>IF(E22=0, "-", IF(H22/E22&lt;10, H22/E22, "&gt;999%"))</f>
        <v>-0.17318435754189945</v>
      </c>
    </row>
    <row r="23" spans="1:10" x14ac:dyDescent="0.25">
      <c r="A23" s="158" t="s">
        <v>159</v>
      </c>
      <c r="B23" s="65">
        <v>83</v>
      </c>
      <c r="C23" s="66">
        <v>112</v>
      </c>
      <c r="D23" s="65">
        <v>231</v>
      </c>
      <c r="E23" s="66">
        <v>232</v>
      </c>
      <c r="F23" s="67"/>
      <c r="G23" s="65">
        <f>B23-C23</f>
        <v>-29</v>
      </c>
      <c r="H23" s="66">
        <f>D23-E23</f>
        <v>-1</v>
      </c>
      <c r="I23" s="8">
        <f>IF(C23=0, "-", IF(G23/C23&lt;10, G23/C23, "&gt;999%"))</f>
        <v>-0.25892857142857145</v>
      </c>
      <c r="J23" s="9">
        <f>IF(E23=0, "-", IF(H23/E23&lt;10, H23/E23, "&gt;999%"))</f>
        <v>-4.3103448275862068E-3</v>
      </c>
    </row>
    <row r="24" spans="1:10" x14ac:dyDescent="0.25">
      <c r="A24" s="7"/>
      <c r="B24" s="65"/>
      <c r="C24" s="66"/>
      <c r="D24" s="65"/>
      <c r="E24" s="66"/>
      <c r="F24" s="67"/>
      <c r="G24" s="65"/>
      <c r="H24" s="66"/>
      <c r="I24" s="8"/>
      <c r="J24" s="9"/>
    </row>
    <row r="25" spans="1:10" s="43" customFormat="1" x14ac:dyDescent="0.25">
      <c r="A25" s="53" t="s">
        <v>29</v>
      </c>
      <c r="B25" s="78">
        <f>SUM($B26:$B29)</f>
        <v>6296</v>
      </c>
      <c r="C25" s="79">
        <f>SUM($C26:$C29)</f>
        <v>6111</v>
      </c>
      <c r="D25" s="78">
        <f>SUM($D26:$D29)</f>
        <v>17196</v>
      </c>
      <c r="E25" s="79">
        <f>SUM($E26:$E29)</f>
        <v>16705</v>
      </c>
      <c r="F25" s="80"/>
      <c r="G25" s="78">
        <f>B25-C25</f>
        <v>185</v>
      </c>
      <c r="H25" s="79">
        <f>D25-E25</f>
        <v>491</v>
      </c>
      <c r="I25" s="54">
        <f>IF(C25=0, "-", IF(G25/C25&lt;10, G25/C25, "&gt;999%"))</f>
        <v>3.0273277695958108E-2</v>
      </c>
      <c r="J25" s="55">
        <f>IF(E25=0, "-", IF(H25/E25&lt;10, H25/E25, "&gt;999%"))</f>
        <v>2.9392397485782699E-2</v>
      </c>
    </row>
    <row r="26" spans="1:10" x14ac:dyDescent="0.25">
      <c r="A26" s="158" t="s">
        <v>156</v>
      </c>
      <c r="B26" s="65">
        <v>3250</v>
      </c>
      <c r="C26" s="66">
        <v>3337</v>
      </c>
      <c r="D26" s="65">
        <v>8936</v>
      </c>
      <c r="E26" s="66">
        <v>9384</v>
      </c>
      <c r="F26" s="67"/>
      <c r="G26" s="65">
        <f>B26-C26</f>
        <v>-87</v>
      </c>
      <c r="H26" s="66">
        <f>D26-E26</f>
        <v>-448</v>
      </c>
      <c r="I26" s="8">
        <f>IF(C26=0, "-", IF(G26/C26&lt;10, G26/C26, "&gt;999%"))</f>
        <v>-2.607132154629907E-2</v>
      </c>
      <c r="J26" s="9">
        <f>IF(E26=0, "-", IF(H26/E26&lt;10, H26/E26, "&gt;999%"))</f>
        <v>-4.7740835464620629E-2</v>
      </c>
    </row>
    <row r="27" spans="1:10" x14ac:dyDescent="0.25">
      <c r="A27" s="158" t="s">
        <v>157</v>
      </c>
      <c r="B27" s="65">
        <v>2577</v>
      </c>
      <c r="C27" s="66">
        <v>2179</v>
      </c>
      <c r="D27" s="65">
        <v>6915</v>
      </c>
      <c r="E27" s="66">
        <v>5947</v>
      </c>
      <c r="F27" s="67"/>
      <c r="G27" s="65">
        <f>B27-C27</f>
        <v>398</v>
      </c>
      <c r="H27" s="66">
        <f>D27-E27</f>
        <v>968</v>
      </c>
      <c r="I27" s="8">
        <f>IF(C27=0, "-", IF(G27/C27&lt;10, G27/C27, "&gt;999%"))</f>
        <v>0.18265259293253785</v>
      </c>
      <c r="J27" s="9">
        <f>IF(E27=0, "-", IF(H27/E27&lt;10, H27/E27, "&gt;999%"))</f>
        <v>0.16277114511518412</v>
      </c>
    </row>
    <row r="28" spans="1:10" x14ac:dyDescent="0.25">
      <c r="A28" s="158" t="s">
        <v>158</v>
      </c>
      <c r="B28" s="65">
        <v>226</v>
      </c>
      <c r="C28" s="66">
        <v>223</v>
      </c>
      <c r="D28" s="65">
        <v>575</v>
      </c>
      <c r="E28" s="66">
        <v>583</v>
      </c>
      <c r="F28" s="67"/>
      <c r="G28" s="65">
        <f>B28-C28</f>
        <v>3</v>
      </c>
      <c r="H28" s="66">
        <f>D28-E28</f>
        <v>-8</v>
      </c>
      <c r="I28" s="8">
        <f>IF(C28=0, "-", IF(G28/C28&lt;10, G28/C28, "&gt;999%"))</f>
        <v>1.3452914798206279E-2</v>
      </c>
      <c r="J28" s="9">
        <f>IF(E28=0, "-", IF(H28/E28&lt;10, H28/E28, "&gt;999%"))</f>
        <v>-1.3722126929674099E-2</v>
      </c>
    </row>
    <row r="29" spans="1:10" x14ac:dyDescent="0.25">
      <c r="A29" s="158" t="s">
        <v>159</v>
      </c>
      <c r="B29" s="65">
        <v>243</v>
      </c>
      <c r="C29" s="66">
        <v>372</v>
      </c>
      <c r="D29" s="65">
        <v>770</v>
      </c>
      <c r="E29" s="66">
        <v>791</v>
      </c>
      <c r="F29" s="67"/>
      <c r="G29" s="65">
        <f>B29-C29</f>
        <v>-129</v>
      </c>
      <c r="H29" s="66">
        <f>D29-E29</f>
        <v>-21</v>
      </c>
      <c r="I29" s="8">
        <f>IF(C29=0, "-", IF(G29/C29&lt;10, G29/C29, "&gt;999%"))</f>
        <v>-0.34677419354838712</v>
      </c>
      <c r="J29" s="9">
        <f>IF(E29=0, "-", IF(H29/E29&lt;10, H29/E29, "&gt;999%"))</f>
        <v>-2.6548672566371681E-2</v>
      </c>
    </row>
    <row r="30" spans="1:10" x14ac:dyDescent="0.25">
      <c r="A30" s="7"/>
      <c r="B30" s="65"/>
      <c r="C30" s="66"/>
      <c r="D30" s="65"/>
      <c r="E30" s="66"/>
      <c r="F30" s="67"/>
      <c r="G30" s="65"/>
      <c r="H30" s="66"/>
      <c r="I30" s="8"/>
      <c r="J30" s="9"/>
    </row>
    <row r="31" spans="1:10" s="43" customFormat="1" x14ac:dyDescent="0.25">
      <c r="A31" s="22" t="s">
        <v>122</v>
      </c>
      <c r="B31" s="78">
        <v>247</v>
      </c>
      <c r="C31" s="79">
        <v>269</v>
      </c>
      <c r="D31" s="78">
        <v>682</v>
      </c>
      <c r="E31" s="79">
        <v>655</v>
      </c>
      <c r="F31" s="80"/>
      <c r="G31" s="78">
        <f>B31-C31</f>
        <v>-22</v>
      </c>
      <c r="H31" s="79">
        <f>D31-E31</f>
        <v>27</v>
      </c>
      <c r="I31" s="54">
        <f>IF(C31=0, "-", IF(G31/C31&lt;10, G31/C31, "&gt;999%"))</f>
        <v>-8.1784386617100371E-2</v>
      </c>
      <c r="J31" s="55">
        <f>IF(E31=0, "-", IF(H31/E31&lt;10, H31/E31, "&gt;999%"))</f>
        <v>4.1221374045801527E-2</v>
      </c>
    </row>
    <row r="32" spans="1:10" x14ac:dyDescent="0.25">
      <c r="A32" s="1"/>
      <c r="B32" s="68"/>
      <c r="C32" s="69"/>
      <c r="D32" s="68"/>
      <c r="E32" s="69"/>
      <c r="F32" s="70"/>
      <c r="G32" s="68"/>
      <c r="H32" s="69"/>
      <c r="I32" s="5"/>
      <c r="J32" s="6"/>
    </row>
    <row r="33" spans="1:10" s="43" customFormat="1" x14ac:dyDescent="0.25">
      <c r="A33" s="27" t="s">
        <v>5</v>
      </c>
      <c r="B33" s="71">
        <f>SUM(B26:B32)</f>
        <v>6543</v>
      </c>
      <c r="C33" s="77">
        <f>SUM(C26:C32)</f>
        <v>6380</v>
      </c>
      <c r="D33" s="71">
        <f>SUM(D26:D32)</f>
        <v>17878</v>
      </c>
      <c r="E33" s="77">
        <f>SUM(E26:E32)</f>
        <v>17360</v>
      </c>
      <c r="F33" s="73"/>
      <c r="G33" s="71">
        <f>B33-C33</f>
        <v>163</v>
      </c>
      <c r="H33" s="72">
        <f>D33-E33</f>
        <v>518</v>
      </c>
      <c r="I33" s="37">
        <f>IF(C33=0, 0, G33/C33)</f>
        <v>2.5548589341692789E-2</v>
      </c>
      <c r="J33" s="38">
        <f>IF(E33=0, 0, H33/E33)</f>
        <v>2.9838709677419355E-2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3.2" x14ac:dyDescent="0.25"/>
  <cols>
    <col min="1" max="1" width="32.44140625" bestFit="1"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105</v>
      </c>
      <c r="B2" s="202" t="s">
        <v>96</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106</v>
      </c>
      <c r="B7" s="65"/>
      <c r="C7" s="66"/>
      <c r="D7" s="65"/>
      <c r="E7" s="66"/>
      <c r="F7" s="67"/>
      <c r="G7" s="65"/>
      <c r="H7" s="66"/>
      <c r="I7" s="20"/>
      <c r="J7" s="21"/>
    </row>
    <row r="8" spans="1:10" x14ac:dyDescent="0.25">
      <c r="A8" s="158" t="s">
        <v>160</v>
      </c>
      <c r="B8" s="65">
        <v>59</v>
      </c>
      <c r="C8" s="66">
        <v>36</v>
      </c>
      <c r="D8" s="65">
        <v>195</v>
      </c>
      <c r="E8" s="66">
        <v>73</v>
      </c>
      <c r="F8" s="67"/>
      <c r="G8" s="65">
        <f>B8-C8</f>
        <v>23</v>
      </c>
      <c r="H8" s="66">
        <f>D8-E8</f>
        <v>122</v>
      </c>
      <c r="I8" s="20">
        <f>IF(C8=0, "-", IF(G8/C8&lt;10, G8/C8, "&gt;999%"))</f>
        <v>0.63888888888888884</v>
      </c>
      <c r="J8" s="21">
        <f>IF(E8=0, "-", IF(H8/E8&lt;10, H8/E8, "&gt;999%"))</f>
        <v>1.6712328767123288</v>
      </c>
    </row>
    <row r="9" spans="1:10" x14ac:dyDescent="0.25">
      <c r="A9" s="158" t="s">
        <v>161</v>
      </c>
      <c r="B9" s="65">
        <v>151</v>
      </c>
      <c r="C9" s="66">
        <v>170</v>
      </c>
      <c r="D9" s="65">
        <v>343</v>
      </c>
      <c r="E9" s="66">
        <v>187</v>
      </c>
      <c r="F9" s="67"/>
      <c r="G9" s="65">
        <f>B9-C9</f>
        <v>-19</v>
      </c>
      <c r="H9" s="66">
        <f>D9-E9</f>
        <v>156</v>
      </c>
      <c r="I9" s="20">
        <f>IF(C9=0, "-", IF(G9/C9&lt;10, G9/C9, "&gt;999%"))</f>
        <v>-0.11176470588235295</v>
      </c>
      <c r="J9" s="21">
        <f>IF(E9=0, "-", IF(H9/E9&lt;10, H9/E9, "&gt;999%"))</f>
        <v>0.83422459893048129</v>
      </c>
    </row>
    <row r="10" spans="1:10" x14ac:dyDescent="0.25">
      <c r="A10" s="158" t="s">
        <v>162</v>
      </c>
      <c r="B10" s="65">
        <v>147</v>
      </c>
      <c r="C10" s="66">
        <v>263</v>
      </c>
      <c r="D10" s="65">
        <v>320</v>
      </c>
      <c r="E10" s="66">
        <v>682</v>
      </c>
      <c r="F10" s="67"/>
      <c r="G10" s="65">
        <f>B10-C10</f>
        <v>-116</v>
      </c>
      <c r="H10" s="66">
        <f>D10-E10</f>
        <v>-362</v>
      </c>
      <c r="I10" s="20">
        <f>IF(C10=0, "-", IF(G10/C10&lt;10, G10/C10, "&gt;999%"))</f>
        <v>-0.44106463878326996</v>
      </c>
      <c r="J10" s="21">
        <f>IF(E10=0, "-", IF(H10/E10&lt;10, H10/E10, "&gt;999%"))</f>
        <v>-0.53079178885630496</v>
      </c>
    </row>
    <row r="11" spans="1:10" x14ac:dyDescent="0.25">
      <c r="A11" s="158" t="s">
        <v>163</v>
      </c>
      <c r="B11" s="65">
        <v>886</v>
      </c>
      <c r="C11" s="66">
        <v>802</v>
      </c>
      <c r="D11" s="65">
        <v>2219</v>
      </c>
      <c r="E11" s="66">
        <v>2392</v>
      </c>
      <c r="F11" s="67"/>
      <c r="G11" s="65">
        <f>B11-C11</f>
        <v>84</v>
      </c>
      <c r="H11" s="66">
        <f>D11-E11</f>
        <v>-173</v>
      </c>
      <c r="I11" s="20">
        <f>IF(C11=0, "-", IF(G11/C11&lt;10, G11/C11, "&gt;999%"))</f>
        <v>0.10473815461346633</v>
      </c>
      <c r="J11" s="21">
        <f>IF(E11=0, "-", IF(H11/E11&lt;10, H11/E11, "&gt;999%"))</f>
        <v>-7.2324414715719057E-2</v>
      </c>
    </row>
    <row r="12" spans="1:10" x14ac:dyDescent="0.25">
      <c r="A12" s="158" t="s">
        <v>164</v>
      </c>
      <c r="B12" s="65">
        <v>2</v>
      </c>
      <c r="C12" s="66">
        <v>0</v>
      </c>
      <c r="D12" s="65">
        <v>6</v>
      </c>
      <c r="E12" s="66">
        <v>3</v>
      </c>
      <c r="F12" s="67"/>
      <c r="G12" s="65">
        <f>B12-C12</f>
        <v>2</v>
      </c>
      <c r="H12" s="66">
        <f>D12-E12</f>
        <v>3</v>
      </c>
      <c r="I12" s="20" t="str">
        <f>IF(C12=0, "-", IF(G12/C12&lt;10, G12/C12, "&gt;999%"))</f>
        <v>-</v>
      </c>
      <c r="J12" s="21">
        <f>IF(E12=0, "-", IF(H12/E12&lt;10, H12/E12, "&gt;999%"))</f>
        <v>1</v>
      </c>
    </row>
    <row r="13" spans="1:10" x14ac:dyDescent="0.25">
      <c r="A13" s="7"/>
      <c r="B13" s="65"/>
      <c r="C13" s="66"/>
      <c r="D13" s="65"/>
      <c r="E13" s="66"/>
      <c r="F13" s="67"/>
      <c r="G13" s="65"/>
      <c r="H13" s="66"/>
      <c r="I13" s="20"/>
      <c r="J13" s="21"/>
    </row>
    <row r="14" spans="1:10" s="139" customFormat="1" x14ac:dyDescent="0.25">
      <c r="A14" s="159" t="s">
        <v>115</v>
      </c>
      <c r="B14" s="65"/>
      <c r="C14" s="66"/>
      <c r="D14" s="65"/>
      <c r="E14" s="66"/>
      <c r="F14" s="67"/>
      <c r="G14" s="65"/>
      <c r="H14" s="66"/>
      <c r="I14" s="20"/>
      <c r="J14" s="21"/>
    </row>
    <row r="15" spans="1:10" x14ac:dyDescent="0.25">
      <c r="A15" s="158" t="s">
        <v>160</v>
      </c>
      <c r="B15" s="65">
        <v>607</v>
      </c>
      <c r="C15" s="66">
        <v>727</v>
      </c>
      <c r="D15" s="65">
        <v>1760</v>
      </c>
      <c r="E15" s="66">
        <v>1897</v>
      </c>
      <c r="F15" s="67"/>
      <c r="G15" s="65">
        <f>B15-C15</f>
        <v>-120</v>
      </c>
      <c r="H15" s="66">
        <f>D15-E15</f>
        <v>-137</v>
      </c>
      <c r="I15" s="20">
        <f>IF(C15=0, "-", IF(G15/C15&lt;10, G15/C15, "&gt;999%"))</f>
        <v>-0.16506189821182943</v>
      </c>
      <c r="J15" s="21">
        <f>IF(E15=0, "-", IF(H15/E15&lt;10, H15/E15, "&gt;999%"))</f>
        <v>-7.2219293621507641E-2</v>
      </c>
    </row>
    <row r="16" spans="1:10" x14ac:dyDescent="0.25">
      <c r="A16" s="158" t="s">
        <v>161</v>
      </c>
      <c r="B16" s="65">
        <v>207</v>
      </c>
      <c r="C16" s="66">
        <v>47</v>
      </c>
      <c r="D16" s="65">
        <v>441</v>
      </c>
      <c r="E16" s="66">
        <v>100</v>
      </c>
      <c r="F16" s="67"/>
      <c r="G16" s="65">
        <f>B16-C16</f>
        <v>160</v>
      </c>
      <c r="H16" s="66">
        <f>D16-E16</f>
        <v>341</v>
      </c>
      <c r="I16" s="20">
        <f>IF(C16=0, "-", IF(G16/C16&lt;10, G16/C16, "&gt;999%"))</f>
        <v>3.4042553191489362</v>
      </c>
      <c r="J16" s="21">
        <f>IF(E16=0, "-", IF(H16/E16&lt;10, H16/E16, "&gt;999%"))</f>
        <v>3.41</v>
      </c>
    </row>
    <row r="17" spans="1:10" x14ac:dyDescent="0.25">
      <c r="A17" s="158" t="s">
        <v>162</v>
      </c>
      <c r="B17" s="65">
        <v>343</v>
      </c>
      <c r="C17" s="66">
        <v>380</v>
      </c>
      <c r="D17" s="65">
        <v>983</v>
      </c>
      <c r="E17" s="66">
        <v>1032</v>
      </c>
      <c r="F17" s="67"/>
      <c r="G17" s="65">
        <f>B17-C17</f>
        <v>-37</v>
      </c>
      <c r="H17" s="66">
        <f>D17-E17</f>
        <v>-49</v>
      </c>
      <c r="I17" s="20">
        <f>IF(C17=0, "-", IF(G17/C17&lt;10, G17/C17, "&gt;999%"))</f>
        <v>-9.7368421052631576E-2</v>
      </c>
      <c r="J17" s="21">
        <f>IF(E17=0, "-", IF(H17/E17&lt;10, H17/E17, "&gt;999%"))</f>
        <v>-4.7480620155038761E-2</v>
      </c>
    </row>
    <row r="18" spans="1:10" x14ac:dyDescent="0.25">
      <c r="A18" s="158" t="s">
        <v>163</v>
      </c>
      <c r="B18" s="65">
        <v>2409</v>
      </c>
      <c r="C18" s="66">
        <v>2118</v>
      </c>
      <c r="D18" s="65">
        <v>6702</v>
      </c>
      <c r="E18" s="66">
        <v>6053</v>
      </c>
      <c r="F18" s="67"/>
      <c r="G18" s="65">
        <f>B18-C18</f>
        <v>291</v>
      </c>
      <c r="H18" s="66">
        <f>D18-E18</f>
        <v>649</v>
      </c>
      <c r="I18" s="20">
        <f>IF(C18=0, "-", IF(G18/C18&lt;10, G18/C18, "&gt;999%"))</f>
        <v>0.13739376770538245</v>
      </c>
      <c r="J18" s="21">
        <f>IF(E18=0, "-", IF(H18/E18&lt;10, H18/E18, "&gt;999%"))</f>
        <v>0.10721956054848836</v>
      </c>
    </row>
    <row r="19" spans="1:10" x14ac:dyDescent="0.25">
      <c r="A19" s="158" t="s">
        <v>164</v>
      </c>
      <c r="B19" s="65">
        <v>32</v>
      </c>
      <c r="C19" s="66">
        <v>25</v>
      </c>
      <c r="D19" s="65">
        <v>77</v>
      </c>
      <c r="E19" s="66">
        <v>67</v>
      </c>
      <c r="F19" s="67"/>
      <c r="G19" s="65">
        <f>B19-C19</f>
        <v>7</v>
      </c>
      <c r="H19" s="66">
        <f>D19-E19</f>
        <v>10</v>
      </c>
      <c r="I19" s="20">
        <f>IF(C19=0, "-", IF(G19/C19&lt;10, G19/C19, "&gt;999%"))</f>
        <v>0.28000000000000003</v>
      </c>
      <c r="J19" s="21">
        <f>IF(E19=0, "-", IF(H19/E19&lt;10, H19/E19, "&gt;999%"))</f>
        <v>0.14925373134328357</v>
      </c>
    </row>
    <row r="20" spans="1:10" x14ac:dyDescent="0.25">
      <c r="A20" s="7"/>
      <c r="B20" s="65"/>
      <c r="C20" s="66"/>
      <c r="D20" s="65"/>
      <c r="E20" s="66"/>
      <c r="F20" s="67"/>
      <c r="G20" s="65"/>
      <c r="H20" s="66"/>
      <c r="I20" s="20"/>
      <c r="J20" s="21"/>
    </row>
    <row r="21" spans="1:10" s="139" customFormat="1" x14ac:dyDescent="0.25">
      <c r="A21" s="159" t="s">
        <v>121</v>
      </c>
      <c r="B21" s="65"/>
      <c r="C21" s="66"/>
      <c r="D21" s="65"/>
      <c r="E21" s="66"/>
      <c r="F21" s="67"/>
      <c r="G21" s="65"/>
      <c r="H21" s="66"/>
      <c r="I21" s="20"/>
      <c r="J21" s="21"/>
    </row>
    <row r="22" spans="1:10" x14ac:dyDescent="0.25">
      <c r="A22" s="158" t="s">
        <v>160</v>
      </c>
      <c r="B22" s="65">
        <v>1345</v>
      </c>
      <c r="C22" s="66">
        <v>1432</v>
      </c>
      <c r="D22" s="65">
        <v>3843</v>
      </c>
      <c r="E22" s="66">
        <v>3989</v>
      </c>
      <c r="F22" s="67"/>
      <c r="G22" s="65">
        <f>B22-C22</f>
        <v>-87</v>
      </c>
      <c r="H22" s="66">
        <f>D22-E22</f>
        <v>-146</v>
      </c>
      <c r="I22" s="20">
        <f>IF(C22=0, "-", IF(G22/C22&lt;10, G22/C22, "&gt;999%"))</f>
        <v>-6.0754189944134077E-2</v>
      </c>
      <c r="J22" s="21">
        <f>IF(E22=0, "-", IF(H22/E22&lt;10, H22/E22, "&gt;999%"))</f>
        <v>-3.6600651792429183E-2</v>
      </c>
    </row>
    <row r="23" spans="1:10" x14ac:dyDescent="0.25">
      <c r="A23" s="158" t="s">
        <v>161</v>
      </c>
      <c r="B23" s="65">
        <v>2</v>
      </c>
      <c r="C23" s="66">
        <v>0</v>
      </c>
      <c r="D23" s="65">
        <v>3</v>
      </c>
      <c r="E23" s="66">
        <v>0</v>
      </c>
      <c r="F23" s="67"/>
      <c r="G23" s="65">
        <f>B23-C23</f>
        <v>2</v>
      </c>
      <c r="H23" s="66">
        <f>D23-E23</f>
        <v>3</v>
      </c>
      <c r="I23" s="20" t="str">
        <f>IF(C23=0, "-", IF(G23/C23&lt;10, G23/C23, "&gt;999%"))</f>
        <v>-</v>
      </c>
      <c r="J23" s="21" t="str">
        <f>IF(E23=0, "-", IF(H23/E23&lt;10, H23/E23, "&gt;999%"))</f>
        <v>-</v>
      </c>
    </row>
    <row r="24" spans="1:10" x14ac:dyDescent="0.25">
      <c r="A24" s="158" t="s">
        <v>163</v>
      </c>
      <c r="B24" s="65">
        <v>106</v>
      </c>
      <c r="C24" s="66">
        <v>111</v>
      </c>
      <c r="D24" s="65">
        <v>304</v>
      </c>
      <c r="E24" s="66">
        <v>230</v>
      </c>
      <c r="F24" s="67"/>
      <c r="G24" s="65">
        <f>B24-C24</f>
        <v>-5</v>
      </c>
      <c r="H24" s="66">
        <f>D24-E24</f>
        <v>74</v>
      </c>
      <c r="I24" s="20">
        <f>IF(C24=0, "-", IF(G24/C24&lt;10, G24/C24, "&gt;999%"))</f>
        <v>-4.5045045045045043E-2</v>
      </c>
      <c r="J24" s="21">
        <f>IF(E24=0, "-", IF(H24/E24&lt;10, H24/E24, "&gt;999%"))</f>
        <v>0.32173913043478258</v>
      </c>
    </row>
    <row r="25" spans="1:10" x14ac:dyDescent="0.25">
      <c r="A25" s="7"/>
      <c r="B25" s="65"/>
      <c r="C25" s="66"/>
      <c r="D25" s="65"/>
      <c r="E25" s="66"/>
      <c r="F25" s="67"/>
      <c r="G25" s="65"/>
      <c r="H25" s="66"/>
      <c r="I25" s="20"/>
      <c r="J25" s="21"/>
    </row>
    <row r="26" spans="1:10" x14ac:dyDescent="0.25">
      <c r="A26" s="7" t="s">
        <v>122</v>
      </c>
      <c r="B26" s="65">
        <v>247</v>
      </c>
      <c r="C26" s="66">
        <v>269</v>
      </c>
      <c r="D26" s="65">
        <v>682</v>
      </c>
      <c r="E26" s="66">
        <v>655</v>
      </c>
      <c r="F26" s="67"/>
      <c r="G26" s="65">
        <f>B26-C26</f>
        <v>-22</v>
      </c>
      <c r="H26" s="66">
        <f>D26-E26</f>
        <v>27</v>
      </c>
      <c r="I26" s="20">
        <f>IF(C26=0, "-", IF(G26/C26&lt;10, G26/C26, "&gt;999%"))</f>
        <v>-8.1784386617100371E-2</v>
      </c>
      <c r="J26" s="21">
        <f>IF(E26=0, "-", IF(H26/E26&lt;10, H26/E26, "&gt;999%"))</f>
        <v>4.1221374045801527E-2</v>
      </c>
    </row>
    <row r="27" spans="1:10" x14ac:dyDescent="0.25">
      <c r="A27" s="1"/>
      <c r="B27" s="68"/>
      <c r="C27" s="69"/>
      <c r="D27" s="68"/>
      <c r="E27" s="69"/>
      <c r="F27" s="70"/>
      <c r="G27" s="68"/>
      <c r="H27" s="69"/>
      <c r="I27" s="5"/>
      <c r="J27" s="6"/>
    </row>
    <row r="28" spans="1:10" s="43" customFormat="1" x14ac:dyDescent="0.25">
      <c r="A28" s="27" t="s">
        <v>5</v>
      </c>
      <c r="B28" s="71">
        <f>SUM(B6:B27)</f>
        <v>6543</v>
      </c>
      <c r="C28" s="77">
        <f>SUM(C6:C27)</f>
        <v>6380</v>
      </c>
      <c r="D28" s="71">
        <f>SUM(D6:D27)</f>
        <v>17878</v>
      </c>
      <c r="E28" s="77">
        <f>SUM(E6:E27)</f>
        <v>17360</v>
      </c>
      <c r="F28" s="73"/>
      <c r="G28" s="71">
        <f>B28-C28</f>
        <v>163</v>
      </c>
      <c r="H28" s="72">
        <f>D28-E28</f>
        <v>518</v>
      </c>
      <c r="I28" s="37">
        <f>IF(C28=0, 0, G28/C28)</f>
        <v>2.5548589341692789E-2</v>
      </c>
      <c r="J28" s="38">
        <f>IF(E28=0, 0, H28/E28)</f>
        <v>2.9838709677419355E-2</v>
      </c>
    </row>
    <row r="29" spans="1:10" s="43" customFormat="1" x14ac:dyDescent="0.25">
      <c r="A29" s="22"/>
      <c r="B29" s="78"/>
      <c r="C29" s="98"/>
      <c r="D29" s="78"/>
      <c r="E29" s="98"/>
      <c r="F29" s="80"/>
      <c r="G29" s="78"/>
      <c r="H29" s="79"/>
      <c r="I29" s="54"/>
      <c r="J29" s="55"/>
    </row>
    <row r="30" spans="1:10" s="139" customFormat="1" x14ac:dyDescent="0.25">
      <c r="A30" s="161" t="s">
        <v>165</v>
      </c>
      <c r="B30" s="74"/>
      <c r="C30" s="75"/>
      <c r="D30" s="74"/>
      <c r="E30" s="75"/>
      <c r="F30" s="76"/>
      <c r="G30" s="74"/>
      <c r="H30" s="75"/>
      <c r="I30" s="23"/>
      <c r="J30" s="24"/>
    </row>
    <row r="31" spans="1:10" x14ac:dyDescent="0.25">
      <c r="A31" s="7" t="s">
        <v>160</v>
      </c>
      <c r="B31" s="65">
        <v>2011</v>
      </c>
      <c r="C31" s="66">
        <v>2195</v>
      </c>
      <c r="D31" s="65">
        <v>5798</v>
      </c>
      <c r="E31" s="66">
        <v>5959</v>
      </c>
      <c r="F31" s="67"/>
      <c r="G31" s="65">
        <f>B31-C31</f>
        <v>-184</v>
      </c>
      <c r="H31" s="66">
        <f>D31-E31</f>
        <v>-161</v>
      </c>
      <c r="I31" s="20">
        <f>IF(C31=0, "-", IF(G31/C31&lt;10, G31/C31, "&gt;999%"))</f>
        <v>-8.3826879271070617E-2</v>
      </c>
      <c r="J31" s="21">
        <f>IF(E31=0, "-", IF(H31/E31&lt;10, H31/E31, "&gt;999%"))</f>
        <v>-2.7017956032891425E-2</v>
      </c>
    </row>
    <row r="32" spans="1:10" x14ac:dyDescent="0.25">
      <c r="A32" s="7" t="s">
        <v>161</v>
      </c>
      <c r="B32" s="65">
        <v>360</v>
      </c>
      <c r="C32" s="66">
        <v>217</v>
      </c>
      <c r="D32" s="65">
        <v>787</v>
      </c>
      <c r="E32" s="66">
        <v>287</v>
      </c>
      <c r="F32" s="67"/>
      <c r="G32" s="65">
        <f>B32-C32</f>
        <v>143</v>
      </c>
      <c r="H32" s="66">
        <f>D32-E32</f>
        <v>500</v>
      </c>
      <c r="I32" s="20">
        <f>IF(C32=0, "-", IF(G32/C32&lt;10, G32/C32, "&gt;999%"))</f>
        <v>0.65898617511520741</v>
      </c>
      <c r="J32" s="21">
        <f>IF(E32=0, "-", IF(H32/E32&lt;10, H32/E32, "&gt;999%"))</f>
        <v>1.7421602787456445</v>
      </c>
    </row>
    <row r="33" spans="1:10" x14ac:dyDescent="0.25">
      <c r="A33" s="7" t="s">
        <v>162</v>
      </c>
      <c r="B33" s="65">
        <v>490</v>
      </c>
      <c r="C33" s="66">
        <v>643</v>
      </c>
      <c r="D33" s="65">
        <v>1303</v>
      </c>
      <c r="E33" s="66">
        <v>1714</v>
      </c>
      <c r="F33" s="67"/>
      <c r="G33" s="65">
        <f>B33-C33</f>
        <v>-153</v>
      </c>
      <c r="H33" s="66">
        <f>D33-E33</f>
        <v>-411</v>
      </c>
      <c r="I33" s="20">
        <f>IF(C33=0, "-", IF(G33/C33&lt;10, G33/C33, "&gt;999%"))</f>
        <v>-0.23794712286158631</v>
      </c>
      <c r="J33" s="21">
        <f>IF(E33=0, "-", IF(H33/E33&lt;10, H33/E33, "&gt;999%"))</f>
        <v>-0.23978996499416569</v>
      </c>
    </row>
    <row r="34" spans="1:10" x14ac:dyDescent="0.25">
      <c r="A34" s="7" t="s">
        <v>163</v>
      </c>
      <c r="B34" s="65">
        <v>3401</v>
      </c>
      <c r="C34" s="66">
        <v>3031</v>
      </c>
      <c r="D34" s="65">
        <v>9225</v>
      </c>
      <c r="E34" s="66">
        <v>8675</v>
      </c>
      <c r="F34" s="67"/>
      <c r="G34" s="65">
        <f>B34-C34</f>
        <v>370</v>
      </c>
      <c r="H34" s="66">
        <f>D34-E34</f>
        <v>550</v>
      </c>
      <c r="I34" s="20">
        <f>IF(C34=0, "-", IF(G34/C34&lt;10, G34/C34, "&gt;999%"))</f>
        <v>0.12207192345760474</v>
      </c>
      <c r="J34" s="21">
        <f>IF(E34=0, "-", IF(H34/E34&lt;10, H34/E34, "&gt;999%"))</f>
        <v>6.3400576368876083E-2</v>
      </c>
    </row>
    <row r="35" spans="1:10" x14ac:dyDescent="0.25">
      <c r="A35" s="7" t="s">
        <v>164</v>
      </c>
      <c r="B35" s="65">
        <v>34</v>
      </c>
      <c r="C35" s="66">
        <v>25</v>
      </c>
      <c r="D35" s="65">
        <v>83</v>
      </c>
      <c r="E35" s="66">
        <v>70</v>
      </c>
      <c r="F35" s="67"/>
      <c r="G35" s="65">
        <f>B35-C35</f>
        <v>9</v>
      </c>
      <c r="H35" s="66">
        <f>D35-E35</f>
        <v>13</v>
      </c>
      <c r="I35" s="20">
        <f>IF(C35=0, "-", IF(G35/C35&lt;10, G35/C35, "&gt;999%"))</f>
        <v>0.36</v>
      </c>
      <c r="J35" s="21">
        <f>IF(E35=0, "-", IF(H35/E35&lt;10, H35/E35, "&gt;999%"))</f>
        <v>0.18571428571428572</v>
      </c>
    </row>
    <row r="36" spans="1:10" x14ac:dyDescent="0.25">
      <c r="A36" s="7"/>
      <c r="B36" s="65"/>
      <c r="C36" s="66"/>
      <c r="D36" s="65"/>
      <c r="E36" s="66"/>
      <c r="F36" s="67"/>
      <c r="G36" s="65"/>
      <c r="H36" s="66"/>
      <c r="I36" s="20"/>
      <c r="J36" s="21"/>
    </row>
    <row r="37" spans="1:10" x14ac:dyDescent="0.25">
      <c r="A37" s="7" t="s">
        <v>122</v>
      </c>
      <c r="B37" s="65">
        <v>247</v>
      </c>
      <c r="C37" s="66">
        <v>269</v>
      </c>
      <c r="D37" s="65">
        <v>682</v>
      </c>
      <c r="E37" s="66">
        <v>655</v>
      </c>
      <c r="F37" s="67"/>
      <c r="G37" s="65">
        <f>B37-C37</f>
        <v>-22</v>
      </c>
      <c r="H37" s="66">
        <f>D37-E37</f>
        <v>27</v>
      </c>
      <c r="I37" s="20">
        <f>IF(C37=0, "-", IF(G37/C37&lt;10, G37/C37, "&gt;999%"))</f>
        <v>-8.1784386617100371E-2</v>
      </c>
      <c r="J37" s="21">
        <f>IF(E37=0, "-", IF(H37/E37&lt;10, H37/E37, "&gt;999%"))</f>
        <v>4.1221374045801527E-2</v>
      </c>
    </row>
    <row r="38" spans="1:10" x14ac:dyDescent="0.25">
      <c r="A38" s="7"/>
      <c r="B38" s="65"/>
      <c r="C38" s="66"/>
      <c r="D38" s="65"/>
      <c r="E38" s="66"/>
      <c r="F38" s="67"/>
      <c r="G38" s="65"/>
      <c r="H38" s="66"/>
      <c r="I38" s="20"/>
      <c r="J38" s="21"/>
    </row>
    <row r="39" spans="1:10" s="43" customFormat="1" x14ac:dyDescent="0.25">
      <c r="A39" s="27" t="s">
        <v>5</v>
      </c>
      <c r="B39" s="71">
        <f>SUM(B29:B38)</f>
        <v>6543</v>
      </c>
      <c r="C39" s="77">
        <f>SUM(C29:C38)</f>
        <v>6380</v>
      </c>
      <c r="D39" s="71">
        <f>SUM(D29:D38)</f>
        <v>17878</v>
      </c>
      <c r="E39" s="77">
        <f>SUM(E29:E38)</f>
        <v>17360</v>
      </c>
      <c r="F39" s="73"/>
      <c r="G39" s="71">
        <f>B39-C39</f>
        <v>163</v>
      </c>
      <c r="H39" s="72">
        <f>D39-E39</f>
        <v>518</v>
      </c>
      <c r="I39" s="37">
        <f>IF(C39=0, 0, G39/C39)</f>
        <v>2.5548589341692789E-2</v>
      </c>
      <c r="J39" s="38">
        <f>IF(E39=0, 0, H39/E39)</f>
        <v>2.9838709677419355E-2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3.2" x14ac:dyDescent="0.25"/>
  <cols>
    <col min="1" max="1" width="25.5546875" bestFit="1"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105</v>
      </c>
      <c r="B2" s="202" t="s">
        <v>96</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192</v>
      </c>
      <c r="B15" s="65">
        <v>15</v>
      </c>
      <c r="C15" s="66">
        <v>33</v>
      </c>
      <c r="D15" s="65">
        <v>77</v>
      </c>
      <c r="E15" s="66">
        <v>73</v>
      </c>
      <c r="F15" s="67"/>
      <c r="G15" s="65">
        <f t="shared" ref="G15:G41" si="0">B15-C15</f>
        <v>-18</v>
      </c>
      <c r="H15" s="66">
        <f t="shared" ref="H15:H41" si="1">D15-E15</f>
        <v>4</v>
      </c>
      <c r="I15" s="20">
        <f t="shared" ref="I15:I41" si="2">IF(C15=0, "-", IF(G15/C15&lt;10, G15/C15, "&gt;999%"))</f>
        <v>-0.54545454545454541</v>
      </c>
      <c r="J15" s="21">
        <f t="shared" ref="J15:J41" si="3">IF(E15=0, "-", IF(H15/E15&lt;10, H15/E15, "&gt;999%"))</f>
        <v>5.4794520547945202E-2</v>
      </c>
    </row>
    <row r="16" spans="1:10" x14ac:dyDescent="0.25">
      <c r="A16" s="7" t="s">
        <v>191</v>
      </c>
      <c r="B16" s="65">
        <v>12</v>
      </c>
      <c r="C16" s="66">
        <v>25</v>
      </c>
      <c r="D16" s="65">
        <v>23</v>
      </c>
      <c r="E16" s="66">
        <v>38</v>
      </c>
      <c r="F16" s="67"/>
      <c r="G16" s="65">
        <f t="shared" si="0"/>
        <v>-13</v>
      </c>
      <c r="H16" s="66">
        <f t="shared" si="1"/>
        <v>-15</v>
      </c>
      <c r="I16" s="20">
        <f t="shared" si="2"/>
        <v>-0.52</v>
      </c>
      <c r="J16" s="21">
        <f t="shared" si="3"/>
        <v>-0.39473684210526316</v>
      </c>
    </row>
    <row r="17" spans="1:10" x14ac:dyDescent="0.25">
      <c r="A17" s="7" t="s">
        <v>190</v>
      </c>
      <c r="B17" s="65">
        <v>0</v>
      </c>
      <c r="C17" s="66">
        <v>6</v>
      </c>
      <c r="D17" s="65">
        <v>0</v>
      </c>
      <c r="E17" s="66">
        <v>22</v>
      </c>
      <c r="F17" s="67"/>
      <c r="G17" s="65">
        <f t="shared" si="0"/>
        <v>-6</v>
      </c>
      <c r="H17" s="66">
        <f t="shared" si="1"/>
        <v>-22</v>
      </c>
      <c r="I17" s="20">
        <f t="shared" si="2"/>
        <v>-1</v>
      </c>
      <c r="J17" s="21">
        <f t="shared" si="3"/>
        <v>-1</v>
      </c>
    </row>
    <row r="18" spans="1:10" x14ac:dyDescent="0.25">
      <c r="A18" s="7" t="s">
        <v>189</v>
      </c>
      <c r="B18" s="65">
        <v>777</v>
      </c>
      <c r="C18" s="66">
        <v>460</v>
      </c>
      <c r="D18" s="65">
        <v>1919</v>
      </c>
      <c r="E18" s="66">
        <v>1226</v>
      </c>
      <c r="F18" s="67"/>
      <c r="G18" s="65">
        <f t="shared" si="0"/>
        <v>317</v>
      </c>
      <c r="H18" s="66">
        <f t="shared" si="1"/>
        <v>693</v>
      </c>
      <c r="I18" s="20">
        <f t="shared" si="2"/>
        <v>0.68913043478260871</v>
      </c>
      <c r="J18" s="21">
        <f t="shared" si="3"/>
        <v>0.56525285481239806</v>
      </c>
    </row>
    <row r="19" spans="1:10" x14ac:dyDescent="0.25">
      <c r="A19" s="7" t="s">
        <v>188</v>
      </c>
      <c r="B19" s="65">
        <v>34</v>
      </c>
      <c r="C19" s="66">
        <v>44</v>
      </c>
      <c r="D19" s="65">
        <v>130</v>
      </c>
      <c r="E19" s="66">
        <v>86</v>
      </c>
      <c r="F19" s="67"/>
      <c r="G19" s="65">
        <f t="shared" si="0"/>
        <v>-10</v>
      </c>
      <c r="H19" s="66">
        <f t="shared" si="1"/>
        <v>44</v>
      </c>
      <c r="I19" s="20">
        <f t="shared" si="2"/>
        <v>-0.22727272727272727</v>
      </c>
      <c r="J19" s="21">
        <f t="shared" si="3"/>
        <v>0.51162790697674421</v>
      </c>
    </row>
    <row r="20" spans="1:10" x14ac:dyDescent="0.25">
      <c r="A20" s="7" t="s">
        <v>187</v>
      </c>
      <c r="B20" s="65">
        <v>118</v>
      </c>
      <c r="C20" s="66">
        <v>66</v>
      </c>
      <c r="D20" s="65">
        <v>255</v>
      </c>
      <c r="E20" s="66">
        <v>137</v>
      </c>
      <c r="F20" s="67"/>
      <c r="G20" s="65">
        <f t="shared" si="0"/>
        <v>52</v>
      </c>
      <c r="H20" s="66">
        <f t="shared" si="1"/>
        <v>118</v>
      </c>
      <c r="I20" s="20">
        <f t="shared" si="2"/>
        <v>0.78787878787878785</v>
      </c>
      <c r="J20" s="21">
        <f t="shared" si="3"/>
        <v>0.86131386861313863</v>
      </c>
    </row>
    <row r="21" spans="1:10" x14ac:dyDescent="0.25">
      <c r="A21" s="7" t="s">
        <v>186</v>
      </c>
      <c r="B21" s="65">
        <v>0</v>
      </c>
      <c r="C21" s="66">
        <v>6</v>
      </c>
      <c r="D21" s="65">
        <v>0</v>
      </c>
      <c r="E21" s="66">
        <v>11</v>
      </c>
      <c r="F21" s="67"/>
      <c r="G21" s="65">
        <f t="shared" si="0"/>
        <v>-6</v>
      </c>
      <c r="H21" s="66">
        <f t="shared" si="1"/>
        <v>-11</v>
      </c>
      <c r="I21" s="20">
        <f t="shared" si="2"/>
        <v>-1</v>
      </c>
      <c r="J21" s="21">
        <f t="shared" si="3"/>
        <v>-1</v>
      </c>
    </row>
    <row r="22" spans="1:10" x14ac:dyDescent="0.25">
      <c r="A22" s="7" t="s">
        <v>185</v>
      </c>
      <c r="B22" s="65">
        <v>13</v>
      </c>
      <c r="C22" s="66">
        <v>39</v>
      </c>
      <c r="D22" s="65">
        <v>44</v>
      </c>
      <c r="E22" s="66">
        <v>85</v>
      </c>
      <c r="F22" s="67"/>
      <c r="G22" s="65">
        <f t="shared" si="0"/>
        <v>-26</v>
      </c>
      <c r="H22" s="66">
        <f t="shared" si="1"/>
        <v>-41</v>
      </c>
      <c r="I22" s="20">
        <f t="shared" si="2"/>
        <v>-0.66666666666666663</v>
      </c>
      <c r="J22" s="21">
        <f t="shared" si="3"/>
        <v>-0.4823529411764706</v>
      </c>
    </row>
    <row r="23" spans="1:10" x14ac:dyDescent="0.25">
      <c r="A23" s="7" t="s">
        <v>184</v>
      </c>
      <c r="B23" s="65">
        <v>249</v>
      </c>
      <c r="C23" s="66">
        <v>213</v>
      </c>
      <c r="D23" s="65">
        <v>561</v>
      </c>
      <c r="E23" s="66">
        <v>460</v>
      </c>
      <c r="F23" s="67"/>
      <c r="G23" s="65">
        <f t="shared" si="0"/>
        <v>36</v>
      </c>
      <c r="H23" s="66">
        <f t="shared" si="1"/>
        <v>101</v>
      </c>
      <c r="I23" s="20">
        <f t="shared" si="2"/>
        <v>0.16901408450704225</v>
      </c>
      <c r="J23" s="21">
        <f t="shared" si="3"/>
        <v>0.21956521739130436</v>
      </c>
    </row>
    <row r="24" spans="1:10" x14ac:dyDescent="0.25">
      <c r="A24" s="7" t="s">
        <v>183</v>
      </c>
      <c r="B24" s="65">
        <v>51</v>
      </c>
      <c r="C24" s="66">
        <v>36</v>
      </c>
      <c r="D24" s="65">
        <v>126</v>
      </c>
      <c r="E24" s="66">
        <v>90</v>
      </c>
      <c r="F24" s="67"/>
      <c r="G24" s="65">
        <f t="shared" si="0"/>
        <v>15</v>
      </c>
      <c r="H24" s="66">
        <f t="shared" si="1"/>
        <v>36</v>
      </c>
      <c r="I24" s="20">
        <f t="shared" si="2"/>
        <v>0.41666666666666669</v>
      </c>
      <c r="J24" s="21">
        <f t="shared" si="3"/>
        <v>0.4</v>
      </c>
    </row>
    <row r="25" spans="1:10" x14ac:dyDescent="0.25">
      <c r="A25" s="7" t="s">
        <v>182</v>
      </c>
      <c r="B25" s="65">
        <v>4</v>
      </c>
      <c r="C25" s="66">
        <v>70</v>
      </c>
      <c r="D25" s="65">
        <v>12</v>
      </c>
      <c r="E25" s="66">
        <v>125</v>
      </c>
      <c r="F25" s="67"/>
      <c r="G25" s="65">
        <f t="shared" si="0"/>
        <v>-66</v>
      </c>
      <c r="H25" s="66">
        <f t="shared" si="1"/>
        <v>-113</v>
      </c>
      <c r="I25" s="20">
        <f t="shared" si="2"/>
        <v>-0.94285714285714284</v>
      </c>
      <c r="J25" s="21">
        <f t="shared" si="3"/>
        <v>-0.90400000000000003</v>
      </c>
    </row>
    <row r="26" spans="1:10" x14ac:dyDescent="0.25">
      <c r="A26" s="7" t="s">
        <v>181</v>
      </c>
      <c r="B26" s="65">
        <v>1</v>
      </c>
      <c r="C26" s="66">
        <v>0</v>
      </c>
      <c r="D26" s="65">
        <v>29</v>
      </c>
      <c r="E26" s="66">
        <v>0</v>
      </c>
      <c r="F26" s="67"/>
      <c r="G26" s="65">
        <f t="shared" si="0"/>
        <v>1</v>
      </c>
      <c r="H26" s="66">
        <f t="shared" si="1"/>
        <v>29</v>
      </c>
      <c r="I26" s="20" t="str">
        <f t="shared" si="2"/>
        <v>-</v>
      </c>
      <c r="J26" s="21" t="str">
        <f t="shared" si="3"/>
        <v>-</v>
      </c>
    </row>
    <row r="27" spans="1:10" x14ac:dyDescent="0.25">
      <c r="A27" s="7" t="s">
        <v>180</v>
      </c>
      <c r="B27" s="65">
        <v>13</v>
      </c>
      <c r="C27" s="66">
        <v>18</v>
      </c>
      <c r="D27" s="65">
        <v>41</v>
      </c>
      <c r="E27" s="66">
        <v>51</v>
      </c>
      <c r="F27" s="67"/>
      <c r="G27" s="65">
        <f t="shared" si="0"/>
        <v>-5</v>
      </c>
      <c r="H27" s="66">
        <f t="shared" si="1"/>
        <v>-10</v>
      </c>
      <c r="I27" s="20">
        <f t="shared" si="2"/>
        <v>-0.27777777777777779</v>
      </c>
      <c r="J27" s="21">
        <f t="shared" si="3"/>
        <v>-0.19607843137254902</v>
      </c>
    </row>
    <row r="28" spans="1:10" x14ac:dyDescent="0.25">
      <c r="A28" s="7" t="s">
        <v>179</v>
      </c>
      <c r="B28" s="65">
        <v>2238</v>
      </c>
      <c r="C28" s="66">
        <v>2459</v>
      </c>
      <c r="D28" s="65">
        <v>5795</v>
      </c>
      <c r="E28" s="66">
        <v>7118</v>
      </c>
      <c r="F28" s="67"/>
      <c r="G28" s="65">
        <f t="shared" si="0"/>
        <v>-221</v>
      </c>
      <c r="H28" s="66">
        <f t="shared" si="1"/>
        <v>-1323</v>
      </c>
      <c r="I28" s="20">
        <f t="shared" si="2"/>
        <v>-8.9873932492883279E-2</v>
      </c>
      <c r="J28" s="21">
        <f t="shared" si="3"/>
        <v>-0.18586681652149481</v>
      </c>
    </row>
    <row r="29" spans="1:10" x14ac:dyDescent="0.25">
      <c r="A29" s="7" t="s">
        <v>178</v>
      </c>
      <c r="B29" s="65">
        <v>774</v>
      </c>
      <c r="C29" s="66">
        <v>680</v>
      </c>
      <c r="D29" s="65">
        <v>2341</v>
      </c>
      <c r="E29" s="66">
        <v>1907</v>
      </c>
      <c r="F29" s="67"/>
      <c r="G29" s="65">
        <f t="shared" si="0"/>
        <v>94</v>
      </c>
      <c r="H29" s="66">
        <f t="shared" si="1"/>
        <v>434</v>
      </c>
      <c r="I29" s="20">
        <f t="shared" si="2"/>
        <v>0.13823529411764707</v>
      </c>
      <c r="J29" s="21">
        <f t="shared" si="3"/>
        <v>0.22758259045621396</v>
      </c>
    </row>
    <row r="30" spans="1:10" x14ac:dyDescent="0.25">
      <c r="A30" s="7" t="s">
        <v>177</v>
      </c>
      <c r="B30" s="65">
        <v>98</v>
      </c>
      <c r="C30" s="66">
        <v>19</v>
      </c>
      <c r="D30" s="65">
        <v>200</v>
      </c>
      <c r="E30" s="66">
        <v>98</v>
      </c>
      <c r="F30" s="67"/>
      <c r="G30" s="65">
        <f t="shared" si="0"/>
        <v>79</v>
      </c>
      <c r="H30" s="66">
        <f t="shared" si="1"/>
        <v>102</v>
      </c>
      <c r="I30" s="20">
        <f t="shared" si="2"/>
        <v>4.1578947368421053</v>
      </c>
      <c r="J30" s="21">
        <f t="shared" si="3"/>
        <v>1.0408163265306123</v>
      </c>
    </row>
    <row r="31" spans="1:10" x14ac:dyDescent="0.25">
      <c r="A31" s="7" t="s">
        <v>175</v>
      </c>
      <c r="B31" s="65">
        <v>18</v>
      </c>
      <c r="C31" s="66">
        <v>17</v>
      </c>
      <c r="D31" s="65">
        <v>47</v>
      </c>
      <c r="E31" s="66">
        <v>28</v>
      </c>
      <c r="F31" s="67"/>
      <c r="G31" s="65">
        <f t="shared" si="0"/>
        <v>1</v>
      </c>
      <c r="H31" s="66">
        <f t="shared" si="1"/>
        <v>19</v>
      </c>
      <c r="I31" s="20">
        <f t="shared" si="2"/>
        <v>5.8823529411764705E-2</v>
      </c>
      <c r="J31" s="21">
        <f t="shared" si="3"/>
        <v>0.6785714285714286</v>
      </c>
    </row>
    <row r="32" spans="1:10" x14ac:dyDescent="0.25">
      <c r="A32" s="7" t="s">
        <v>174</v>
      </c>
      <c r="B32" s="65">
        <v>29</v>
      </c>
      <c r="C32" s="66">
        <v>44</v>
      </c>
      <c r="D32" s="65">
        <v>125</v>
      </c>
      <c r="E32" s="66">
        <v>62</v>
      </c>
      <c r="F32" s="67"/>
      <c r="G32" s="65">
        <f t="shared" si="0"/>
        <v>-15</v>
      </c>
      <c r="H32" s="66">
        <f t="shared" si="1"/>
        <v>63</v>
      </c>
      <c r="I32" s="20">
        <f t="shared" si="2"/>
        <v>-0.34090909090909088</v>
      </c>
      <c r="J32" s="21">
        <f t="shared" si="3"/>
        <v>1.0161290322580645</v>
      </c>
    </row>
    <row r="33" spans="1:10" x14ac:dyDescent="0.25">
      <c r="A33" s="7" t="s">
        <v>173</v>
      </c>
      <c r="B33" s="65">
        <v>20</v>
      </c>
      <c r="C33" s="66">
        <v>16</v>
      </c>
      <c r="D33" s="65">
        <v>48</v>
      </c>
      <c r="E33" s="66">
        <v>25</v>
      </c>
      <c r="F33" s="67"/>
      <c r="G33" s="65">
        <f t="shared" si="0"/>
        <v>4</v>
      </c>
      <c r="H33" s="66">
        <f t="shared" si="1"/>
        <v>23</v>
      </c>
      <c r="I33" s="20">
        <f t="shared" si="2"/>
        <v>0.25</v>
      </c>
      <c r="J33" s="21">
        <f t="shared" si="3"/>
        <v>0.92</v>
      </c>
    </row>
    <row r="34" spans="1:10" x14ac:dyDescent="0.25">
      <c r="A34" s="7" t="s">
        <v>172</v>
      </c>
      <c r="B34" s="65">
        <v>22</v>
      </c>
      <c r="C34" s="66">
        <v>30</v>
      </c>
      <c r="D34" s="65">
        <v>76</v>
      </c>
      <c r="E34" s="66">
        <v>55</v>
      </c>
      <c r="F34" s="67"/>
      <c r="G34" s="65">
        <f t="shared" si="0"/>
        <v>-8</v>
      </c>
      <c r="H34" s="66">
        <f t="shared" si="1"/>
        <v>21</v>
      </c>
      <c r="I34" s="20">
        <f t="shared" si="2"/>
        <v>-0.26666666666666666</v>
      </c>
      <c r="J34" s="21">
        <f t="shared" si="3"/>
        <v>0.38181818181818183</v>
      </c>
    </row>
    <row r="35" spans="1:10" x14ac:dyDescent="0.25">
      <c r="A35" s="7" t="s">
        <v>171</v>
      </c>
      <c r="B35" s="65">
        <v>21</v>
      </c>
      <c r="C35" s="66">
        <v>33</v>
      </c>
      <c r="D35" s="65">
        <v>61</v>
      </c>
      <c r="E35" s="66">
        <v>117</v>
      </c>
      <c r="F35" s="67"/>
      <c r="G35" s="65">
        <f t="shared" si="0"/>
        <v>-12</v>
      </c>
      <c r="H35" s="66">
        <f t="shared" si="1"/>
        <v>-56</v>
      </c>
      <c r="I35" s="20">
        <f t="shared" si="2"/>
        <v>-0.36363636363636365</v>
      </c>
      <c r="J35" s="21">
        <f t="shared" si="3"/>
        <v>-0.47863247863247865</v>
      </c>
    </row>
    <row r="36" spans="1:10" x14ac:dyDescent="0.25">
      <c r="A36" s="7" t="s">
        <v>170</v>
      </c>
      <c r="B36" s="65">
        <v>102</v>
      </c>
      <c r="C36" s="66">
        <v>63</v>
      </c>
      <c r="D36" s="65">
        <v>271</v>
      </c>
      <c r="E36" s="66">
        <v>170</v>
      </c>
      <c r="F36" s="67"/>
      <c r="G36" s="65">
        <f t="shared" si="0"/>
        <v>39</v>
      </c>
      <c r="H36" s="66">
        <f t="shared" si="1"/>
        <v>101</v>
      </c>
      <c r="I36" s="20">
        <f t="shared" si="2"/>
        <v>0.61904761904761907</v>
      </c>
      <c r="J36" s="21">
        <f t="shared" si="3"/>
        <v>0.59411764705882353</v>
      </c>
    </row>
    <row r="37" spans="1:10" x14ac:dyDescent="0.25">
      <c r="A37" s="7" t="s">
        <v>169</v>
      </c>
      <c r="B37" s="65">
        <v>2</v>
      </c>
      <c r="C37" s="66">
        <v>3</v>
      </c>
      <c r="D37" s="65">
        <v>3</v>
      </c>
      <c r="E37" s="66">
        <v>5</v>
      </c>
      <c r="F37" s="67"/>
      <c r="G37" s="65">
        <f t="shared" si="0"/>
        <v>-1</v>
      </c>
      <c r="H37" s="66">
        <f t="shared" si="1"/>
        <v>-2</v>
      </c>
      <c r="I37" s="20">
        <f t="shared" si="2"/>
        <v>-0.33333333333333331</v>
      </c>
      <c r="J37" s="21">
        <f t="shared" si="3"/>
        <v>-0.4</v>
      </c>
    </row>
    <row r="38" spans="1:10" x14ac:dyDescent="0.25">
      <c r="A38" s="7" t="s">
        <v>168</v>
      </c>
      <c r="B38" s="65">
        <v>1522</v>
      </c>
      <c r="C38" s="66">
        <v>1627</v>
      </c>
      <c r="D38" s="65">
        <v>4580</v>
      </c>
      <c r="E38" s="66">
        <v>4407</v>
      </c>
      <c r="F38" s="67"/>
      <c r="G38" s="65">
        <f t="shared" si="0"/>
        <v>-105</v>
      </c>
      <c r="H38" s="66">
        <f t="shared" si="1"/>
        <v>173</v>
      </c>
      <c r="I38" s="20">
        <f t="shared" si="2"/>
        <v>-6.4535955746773205E-2</v>
      </c>
      <c r="J38" s="21">
        <f t="shared" si="3"/>
        <v>3.9255729521216247E-2</v>
      </c>
    </row>
    <row r="39" spans="1:10" x14ac:dyDescent="0.25">
      <c r="A39" s="7" t="s">
        <v>167</v>
      </c>
      <c r="B39" s="65">
        <v>27</v>
      </c>
      <c r="C39" s="66">
        <v>17</v>
      </c>
      <c r="D39" s="65">
        <v>62</v>
      </c>
      <c r="E39" s="66">
        <v>65</v>
      </c>
      <c r="F39" s="67"/>
      <c r="G39" s="65">
        <f t="shared" si="0"/>
        <v>10</v>
      </c>
      <c r="H39" s="66">
        <f t="shared" si="1"/>
        <v>-3</v>
      </c>
      <c r="I39" s="20">
        <f t="shared" si="2"/>
        <v>0.58823529411764708</v>
      </c>
      <c r="J39" s="21">
        <f t="shared" si="3"/>
        <v>-4.6153846153846156E-2</v>
      </c>
    </row>
    <row r="40" spans="1:10" x14ac:dyDescent="0.25">
      <c r="A40" s="7" t="s">
        <v>166</v>
      </c>
      <c r="B40" s="65">
        <v>179</v>
      </c>
      <c r="C40" s="66">
        <v>149</v>
      </c>
      <c r="D40" s="65">
        <v>501</v>
      </c>
      <c r="E40" s="66">
        <v>355</v>
      </c>
      <c r="F40" s="67"/>
      <c r="G40" s="65">
        <f t="shared" si="0"/>
        <v>30</v>
      </c>
      <c r="H40" s="66">
        <f t="shared" si="1"/>
        <v>146</v>
      </c>
      <c r="I40" s="20">
        <f t="shared" si="2"/>
        <v>0.20134228187919462</v>
      </c>
      <c r="J40" s="21">
        <f t="shared" si="3"/>
        <v>0.41126760563380282</v>
      </c>
    </row>
    <row r="41" spans="1:10" x14ac:dyDescent="0.25">
      <c r="A41" s="7" t="s">
        <v>176</v>
      </c>
      <c r="B41" s="65">
        <v>204</v>
      </c>
      <c r="C41" s="66">
        <v>207</v>
      </c>
      <c r="D41" s="65">
        <v>551</v>
      </c>
      <c r="E41" s="66">
        <v>544</v>
      </c>
      <c r="F41" s="67"/>
      <c r="G41" s="65">
        <f t="shared" si="0"/>
        <v>-3</v>
      </c>
      <c r="H41" s="66">
        <f t="shared" si="1"/>
        <v>7</v>
      </c>
      <c r="I41" s="20">
        <f t="shared" si="2"/>
        <v>-1.4492753623188406E-2</v>
      </c>
      <c r="J41" s="21">
        <f t="shared" si="3"/>
        <v>1.2867647058823529E-2</v>
      </c>
    </row>
    <row r="42" spans="1:10" x14ac:dyDescent="0.25">
      <c r="A42" s="7"/>
      <c r="B42" s="65"/>
      <c r="C42" s="66"/>
      <c r="D42" s="65"/>
      <c r="E42" s="66"/>
      <c r="F42" s="67"/>
      <c r="G42" s="65"/>
      <c r="H42" s="66"/>
      <c r="I42" s="20"/>
      <c r="J42" s="21"/>
    </row>
    <row r="43" spans="1:10" s="43" customFormat="1" x14ac:dyDescent="0.25">
      <c r="A43" s="27" t="s">
        <v>28</v>
      </c>
      <c r="B43" s="71">
        <f>SUM(B15:B42)</f>
        <v>6543</v>
      </c>
      <c r="C43" s="72">
        <f>SUM(C15:C42)</f>
        <v>6380</v>
      </c>
      <c r="D43" s="71">
        <f>SUM(D15:D42)</f>
        <v>17878</v>
      </c>
      <c r="E43" s="72">
        <f>SUM(E15:E42)</f>
        <v>17360</v>
      </c>
      <c r="F43" s="73"/>
      <c r="G43" s="71">
        <f>B43-C43</f>
        <v>163</v>
      </c>
      <c r="H43" s="72">
        <f>D43-E43</f>
        <v>518</v>
      </c>
      <c r="I43" s="37">
        <f>IF(C43=0, "-", G43/C43)</f>
        <v>2.5548589341692789E-2</v>
      </c>
      <c r="J43" s="38">
        <f>IF(E43=0, "-", H43/E43)</f>
        <v>2.9838709677419355E-2</v>
      </c>
    </row>
    <row r="44" spans="1:10" s="43" customFormat="1" x14ac:dyDescent="0.25">
      <c r="A44" s="27" t="s">
        <v>0</v>
      </c>
      <c r="B44" s="71">
        <f>B11+B43</f>
        <v>6543</v>
      </c>
      <c r="C44" s="77">
        <f>C11+C43</f>
        <v>6380</v>
      </c>
      <c r="D44" s="71">
        <f>D11+D43</f>
        <v>17878</v>
      </c>
      <c r="E44" s="77">
        <f>E11+E43</f>
        <v>17360</v>
      </c>
      <c r="F44" s="73"/>
      <c r="G44" s="71">
        <f>B44-C44</f>
        <v>163</v>
      </c>
      <c r="H44" s="72">
        <f>D44-E44</f>
        <v>518</v>
      </c>
      <c r="I44" s="37">
        <f>IF(C44=0, "-", G44/C44)</f>
        <v>2.5548589341692789E-2</v>
      </c>
      <c r="J44" s="38">
        <f>IF(E44=0, "-", H44/E44)</f>
        <v>2.9838709677419355E-2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27"/>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105</v>
      </c>
      <c r="B2" s="202" t="s">
        <v>96</v>
      </c>
      <c r="C2" s="198"/>
      <c r="D2" s="198"/>
      <c r="E2" s="203"/>
      <c r="F2" s="203"/>
      <c r="G2" s="203"/>
      <c r="H2" s="203"/>
      <c r="I2" s="203"/>
      <c r="J2" s="203"/>
      <c r="K2" s="203"/>
    </row>
    <row r="4" spans="1:11" ht="15.6" x14ac:dyDescent="0.3">
      <c r="A4" s="164" t="s">
        <v>107</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107</v>
      </c>
      <c r="B6" s="61" t="s">
        <v>12</v>
      </c>
      <c r="C6" s="62" t="s">
        <v>13</v>
      </c>
      <c r="D6" s="61" t="s">
        <v>12</v>
      </c>
      <c r="E6" s="63" t="s">
        <v>13</v>
      </c>
      <c r="F6" s="62" t="s">
        <v>12</v>
      </c>
      <c r="G6" s="62" t="s">
        <v>13</v>
      </c>
      <c r="H6" s="61" t="s">
        <v>12</v>
      </c>
      <c r="I6" s="63" t="s">
        <v>13</v>
      </c>
      <c r="J6" s="61"/>
      <c r="K6" s="63"/>
    </row>
    <row r="7" spans="1:11" x14ac:dyDescent="0.25">
      <c r="A7" s="7" t="s">
        <v>193</v>
      </c>
      <c r="B7" s="65">
        <v>8</v>
      </c>
      <c r="C7" s="34">
        <f>IF(B11=0, "-", B7/B11)</f>
        <v>0.15384615384615385</v>
      </c>
      <c r="D7" s="65">
        <v>7</v>
      </c>
      <c r="E7" s="9">
        <f>IF(D11=0, "-", D7/D11)</f>
        <v>0.17499999999999999</v>
      </c>
      <c r="F7" s="81">
        <v>21</v>
      </c>
      <c r="G7" s="34">
        <f>IF(F11=0, "-", F7/F11)</f>
        <v>0.19444444444444445</v>
      </c>
      <c r="H7" s="65">
        <v>19</v>
      </c>
      <c r="I7" s="9">
        <f>IF(H11=0, "-", H7/H11)</f>
        <v>0.13970588235294118</v>
      </c>
      <c r="J7" s="8">
        <f>IF(D7=0, "-", IF((B7-D7)/D7&lt;10, (B7-D7)/D7, "&gt;999%"))</f>
        <v>0.14285714285714285</v>
      </c>
      <c r="K7" s="9">
        <f>IF(H7=0, "-", IF((F7-H7)/H7&lt;10, (F7-H7)/H7, "&gt;999%"))</f>
        <v>0.10526315789473684</v>
      </c>
    </row>
    <row r="8" spans="1:11" x14ac:dyDescent="0.25">
      <c r="A8" s="7" t="s">
        <v>194</v>
      </c>
      <c r="B8" s="65">
        <v>44</v>
      </c>
      <c r="C8" s="34">
        <f>IF(B11=0, "-", B8/B11)</f>
        <v>0.84615384615384615</v>
      </c>
      <c r="D8" s="65">
        <v>28</v>
      </c>
      <c r="E8" s="9">
        <f>IF(D11=0, "-", D8/D11)</f>
        <v>0.7</v>
      </c>
      <c r="F8" s="81">
        <v>87</v>
      </c>
      <c r="G8" s="34">
        <f>IF(F11=0, "-", F8/F11)</f>
        <v>0.80555555555555558</v>
      </c>
      <c r="H8" s="65">
        <v>67</v>
      </c>
      <c r="I8" s="9">
        <f>IF(H11=0, "-", H8/H11)</f>
        <v>0.49264705882352944</v>
      </c>
      <c r="J8" s="8">
        <f>IF(D8=0, "-", IF((B8-D8)/D8&lt;10, (B8-D8)/D8, "&gt;999%"))</f>
        <v>0.5714285714285714</v>
      </c>
      <c r="K8" s="9">
        <f>IF(H8=0, "-", IF((F8-H8)/H8&lt;10, (F8-H8)/H8, "&gt;999%"))</f>
        <v>0.29850746268656714</v>
      </c>
    </row>
    <row r="9" spans="1:11" x14ac:dyDescent="0.25">
      <c r="A9" s="7" t="s">
        <v>195</v>
      </c>
      <c r="B9" s="65">
        <v>0</v>
      </c>
      <c r="C9" s="34">
        <f>IF(B11=0, "-", B9/B11)</f>
        <v>0</v>
      </c>
      <c r="D9" s="65">
        <v>5</v>
      </c>
      <c r="E9" s="9">
        <f>IF(D11=0, "-", D9/D11)</f>
        <v>0.125</v>
      </c>
      <c r="F9" s="81">
        <v>0</v>
      </c>
      <c r="G9" s="34">
        <f>IF(F11=0, "-", F9/F11)</f>
        <v>0</v>
      </c>
      <c r="H9" s="65">
        <v>50</v>
      </c>
      <c r="I9" s="9">
        <f>IF(H11=0, "-", H9/H11)</f>
        <v>0.36764705882352944</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x14ac:dyDescent="0.25">
      <c r="A11" s="162" t="s">
        <v>554</v>
      </c>
      <c r="B11" s="71">
        <f>SUM(B7:B10)</f>
        <v>52</v>
      </c>
      <c r="C11" s="40">
        <f>B11/6543</f>
        <v>7.9474247287177145E-3</v>
      </c>
      <c r="D11" s="71">
        <f>SUM(D7:D10)</f>
        <v>40</v>
      </c>
      <c r="E11" s="41">
        <f>D11/6380</f>
        <v>6.269592476489028E-3</v>
      </c>
      <c r="F11" s="77">
        <f>SUM(F7:F10)</f>
        <v>108</v>
      </c>
      <c r="G11" s="42">
        <f>F11/17878</f>
        <v>6.0409441772010294E-3</v>
      </c>
      <c r="H11" s="71">
        <f>SUM(H7:H10)</f>
        <v>136</v>
      </c>
      <c r="I11" s="41">
        <f>H11/17360</f>
        <v>7.8341013824884797E-3</v>
      </c>
      <c r="J11" s="37">
        <f>IF(D11=0, "-", IF((B11-D11)/D11&lt;10, (B11-D11)/D11, "&gt;999%"))</f>
        <v>0.3</v>
      </c>
      <c r="K11" s="38">
        <f>IF(H11=0, "-", IF((F11-H11)/H11&lt;10, (F11-H11)/H11, "&gt;999%"))</f>
        <v>-0.20588235294117646</v>
      </c>
    </row>
    <row r="12" spans="1:11" x14ac:dyDescent="0.25">
      <c r="B12" s="83"/>
      <c r="D12" s="83"/>
      <c r="F12" s="83"/>
      <c r="H12" s="83"/>
    </row>
    <row r="13" spans="1:11" s="43" customFormat="1" x14ac:dyDescent="0.25">
      <c r="A13" s="162" t="s">
        <v>554</v>
      </c>
      <c r="B13" s="71">
        <v>52</v>
      </c>
      <c r="C13" s="40">
        <f>B13/6543</f>
        <v>7.9474247287177145E-3</v>
      </c>
      <c r="D13" s="71">
        <v>40</v>
      </c>
      <c r="E13" s="41">
        <f>D13/6380</f>
        <v>6.269592476489028E-3</v>
      </c>
      <c r="F13" s="77">
        <v>108</v>
      </c>
      <c r="G13" s="42">
        <f>F13/17878</f>
        <v>6.0409441772010294E-3</v>
      </c>
      <c r="H13" s="71">
        <v>136</v>
      </c>
      <c r="I13" s="41">
        <f>H13/17360</f>
        <v>7.8341013824884797E-3</v>
      </c>
      <c r="J13" s="37">
        <f>IF(D13=0, "-", IF((B13-D13)/D13&lt;10, (B13-D13)/D13, "&gt;999%"))</f>
        <v>0.3</v>
      </c>
      <c r="K13" s="38">
        <f>IF(H13=0, "-", IF((F13-H13)/H13&lt;10, (F13-H13)/H13, "&gt;999%"))</f>
        <v>-0.20588235294117646</v>
      </c>
    </row>
    <row r="14" spans="1:11" x14ac:dyDescent="0.25">
      <c r="B14" s="83"/>
      <c r="D14" s="83"/>
      <c r="F14" s="83"/>
      <c r="H14" s="83"/>
    </row>
    <row r="15" spans="1:11" ht="15.6" x14ac:dyDescent="0.3">
      <c r="A15" s="164" t="s">
        <v>108</v>
      </c>
      <c r="B15" s="196" t="s">
        <v>1</v>
      </c>
      <c r="C15" s="200"/>
      <c r="D15" s="200"/>
      <c r="E15" s="197"/>
      <c r="F15" s="196" t="s">
        <v>14</v>
      </c>
      <c r="G15" s="200"/>
      <c r="H15" s="200"/>
      <c r="I15" s="197"/>
      <c r="J15" s="196" t="s">
        <v>15</v>
      </c>
      <c r="K15" s="197"/>
    </row>
    <row r="16" spans="1:11" x14ac:dyDescent="0.25">
      <c r="A16" s="22"/>
      <c r="B16" s="196">
        <f>VALUE(RIGHT($B$2, 4))</f>
        <v>2023</v>
      </c>
      <c r="C16" s="197"/>
      <c r="D16" s="196">
        <f>B16-1</f>
        <v>2022</v>
      </c>
      <c r="E16" s="204"/>
      <c r="F16" s="196">
        <f>B16</f>
        <v>2023</v>
      </c>
      <c r="G16" s="204"/>
      <c r="H16" s="196">
        <f>D16</f>
        <v>2022</v>
      </c>
      <c r="I16" s="204"/>
      <c r="J16" s="140" t="s">
        <v>4</v>
      </c>
      <c r="K16" s="141" t="s">
        <v>2</v>
      </c>
    </row>
    <row r="17" spans="1:11" x14ac:dyDescent="0.25">
      <c r="A17" s="163" t="s">
        <v>133</v>
      </c>
      <c r="B17" s="61" t="s">
        <v>12</v>
      </c>
      <c r="C17" s="62" t="s">
        <v>13</v>
      </c>
      <c r="D17" s="61" t="s">
        <v>12</v>
      </c>
      <c r="E17" s="63" t="s">
        <v>13</v>
      </c>
      <c r="F17" s="62" t="s">
        <v>12</v>
      </c>
      <c r="G17" s="62" t="s">
        <v>13</v>
      </c>
      <c r="H17" s="61" t="s">
        <v>12</v>
      </c>
      <c r="I17" s="63" t="s">
        <v>13</v>
      </c>
      <c r="J17" s="61"/>
      <c r="K17" s="63"/>
    </row>
    <row r="18" spans="1:11" x14ac:dyDescent="0.25">
      <c r="A18" s="7" t="s">
        <v>196</v>
      </c>
      <c r="B18" s="65">
        <v>4</v>
      </c>
      <c r="C18" s="34">
        <f>IF(B28=0, "-", B18/B28)</f>
        <v>1.4388489208633094E-2</v>
      </c>
      <c r="D18" s="65">
        <v>0</v>
      </c>
      <c r="E18" s="9">
        <f>IF(D28=0, "-", D18/D28)</f>
        <v>0</v>
      </c>
      <c r="F18" s="81">
        <v>4</v>
      </c>
      <c r="G18" s="34">
        <f>IF(F28=0, "-", F18/F28)</f>
        <v>6.024096385542169E-3</v>
      </c>
      <c r="H18" s="65">
        <v>1</v>
      </c>
      <c r="I18" s="9">
        <f>IF(H28=0, "-", H18/H28)</f>
        <v>1.287001287001287E-3</v>
      </c>
      <c r="J18" s="8" t="str">
        <f t="shared" ref="J18:J26" si="0">IF(D18=0, "-", IF((B18-D18)/D18&lt;10, (B18-D18)/D18, "&gt;999%"))</f>
        <v>-</v>
      </c>
      <c r="K18" s="9">
        <f t="shared" ref="K18:K26" si="1">IF(H18=0, "-", IF((F18-H18)/H18&lt;10, (F18-H18)/H18, "&gt;999%"))</f>
        <v>3</v>
      </c>
    </row>
    <row r="19" spans="1:11" x14ac:dyDescent="0.25">
      <c r="A19" s="7" t="s">
        <v>197</v>
      </c>
      <c r="B19" s="65">
        <v>3</v>
      </c>
      <c r="C19" s="34">
        <f>IF(B28=0, "-", B19/B28)</f>
        <v>1.0791366906474821E-2</v>
      </c>
      <c r="D19" s="65">
        <v>1</v>
      </c>
      <c r="E19" s="9">
        <f>IF(D28=0, "-", D19/D28)</f>
        <v>4.464285714285714E-3</v>
      </c>
      <c r="F19" s="81">
        <v>18</v>
      </c>
      <c r="G19" s="34">
        <f>IF(F28=0, "-", F19/F28)</f>
        <v>2.710843373493976E-2</v>
      </c>
      <c r="H19" s="65">
        <v>33</v>
      </c>
      <c r="I19" s="9">
        <f>IF(H28=0, "-", H19/H28)</f>
        <v>4.2471042471042469E-2</v>
      </c>
      <c r="J19" s="8">
        <f t="shared" si="0"/>
        <v>2</v>
      </c>
      <c r="K19" s="9">
        <f t="shared" si="1"/>
        <v>-0.45454545454545453</v>
      </c>
    </row>
    <row r="20" spans="1:11" x14ac:dyDescent="0.25">
      <c r="A20" s="7" t="s">
        <v>198</v>
      </c>
      <c r="B20" s="65">
        <v>48</v>
      </c>
      <c r="C20" s="34">
        <f>IF(B28=0, "-", B20/B28)</f>
        <v>0.17266187050359713</v>
      </c>
      <c r="D20" s="65">
        <v>4</v>
      </c>
      <c r="E20" s="9">
        <f>IF(D28=0, "-", D20/D28)</f>
        <v>1.7857142857142856E-2</v>
      </c>
      <c r="F20" s="81">
        <v>90</v>
      </c>
      <c r="G20" s="34">
        <f>IF(F28=0, "-", F20/F28)</f>
        <v>0.13554216867469879</v>
      </c>
      <c r="H20" s="65">
        <v>55</v>
      </c>
      <c r="I20" s="9">
        <f>IF(H28=0, "-", H20/H28)</f>
        <v>7.0785070785070792E-2</v>
      </c>
      <c r="J20" s="8" t="str">
        <f t="shared" si="0"/>
        <v>&gt;999%</v>
      </c>
      <c r="K20" s="9">
        <f t="shared" si="1"/>
        <v>0.63636363636363635</v>
      </c>
    </row>
    <row r="21" spans="1:11" x14ac:dyDescent="0.25">
      <c r="A21" s="7" t="s">
        <v>199</v>
      </c>
      <c r="B21" s="65">
        <v>15</v>
      </c>
      <c r="C21" s="34">
        <f>IF(B28=0, "-", B21/B28)</f>
        <v>5.3956834532374098E-2</v>
      </c>
      <c r="D21" s="65">
        <v>20</v>
      </c>
      <c r="E21" s="9">
        <f>IF(D28=0, "-", D21/D28)</f>
        <v>8.9285714285714288E-2</v>
      </c>
      <c r="F21" s="81">
        <v>106</v>
      </c>
      <c r="G21" s="34">
        <f>IF(F28=0, "-", F21/F28)</f>
        <v>0.15963855421686746</v>
      </c>
      <c r="H21" s="65">
        <v>101</v>
      </c>
      <c r="I21" s="9">
        <f>IF(H28=0, "-", H21/H28)</f>
        <v>0.12998712998713</v>
      </c>
      <c r="J21" s="8">
        <f t="shared" si="0"/>
        <v>-0.25</v>
      </c>
      <c r="K21" s="9">
        <f t="shared" si="1"/>
        <v>4.9504950495049507E-2</v>
      </c>
    </row>
    <row r="22" spans="1:11" x14ac:dyDescent="0.25">
      <c r="A22" s="7" t="s">
        <v>200</v>
      </c>
      <c r="B22" s="65">
        <v>102</v>
      </c>
      <c r="C22" s="34">
        <f>IF(B28=0, "-", B22/B28)</f>
        <v>0.36690647482014388</v>
      </c>
      <c r="D22" s="65">
        <v>81</v>
      </c>
      <c r="E22" s="9">
        <f>IF(D28=0, "-", D22/D28)</f>
        <v>0.36160714285714285</v>
      </c>
      <c r="F22" s="81">
        <v>210</v>
      </c>
      <c r="G22" s="34">
        <f>IF(F28=0, "-", F22/F28)</f>
        <v>0.31626506024096385</v>
      </c>
      <c r="H22" s="65">
        <v>301</v>
      </c>
      <c r="I22" s="9">
        <f>IF(H28=0, "-", H22/H28)</f>
        <v>0.38738738738738737</v>
      </c>
      <c r="J22" s="8">
        <f t="shared" si="0"/>
        <v>0.25925925925925924</v>
      </c>
      <c r="K22" s="9">
        <f t="shared" si="1"/>
        <v>-0.30232558139534882</v>
      </c>
    </row>
    <row r="23" spans="1:11" x14ac:dyDescent="0.25">
      <c r="A23" s="7" t="s">
        <v>201</v>
      </c>
      <c r="B23" s="65">
        <v>4</v>
      </c>
      <c r="C23" s="34">
        <f>IF(B28=0, "-", B23/B28)</f>
        <v>1.4388489208633094E-2</v>
      </c>
      <c r="D23" s="65">
        <v>70</v>
      </c>
      <c r="E23" s="9">
        <f>IF(D28=0, "-", D23/D28)</f>
        <v>0.3125</v>
      </c>
      <c r="F23" s="81">
        <v>12</v>
      </c>
      <c r="G23" s="34">
        <f>IF(F28=0, "-", F23/F28)</f>
        <v>1.8072289156626505E-2</v>
      </c>
      <c r="H23" s="65">
        <v>125</v>
      </c>
      <c r="I23" s="9">
        <f>IF(H28=0, "-", H23/H28)</f>
        <v>0.16087516087516088</v>
      </c>
      <c r="J23" s="8">
        <f t="shared" si="0"/>
        <v>-0.94285714285714284</v>
      </c>
      <c r="K23" s="9">
        <f t="shared" si="1"/>
        <v>-0.90400000000000003</v>
      </c>
    </row>
    <row r="24" spans="1:11" x14ac:dyDescent="0.25">
      <c r="A24" s="7" t="s">
        <v>202</v>
      </c>
      <c r="B24" s="65">
        <v>70</v>
      </c>
      <c r="C24" s="34">
        <f>IF(B28=0, "-", B24/B28)</f>
        <v>0.25179856115107913</v>
      </c>
      <c r="D24" s="65">
        <v>21</v>
      </c>
      <c r="E24" s="9">
        <f>IF(D28=0, "-", D24/D28)</f>
        <v>9.375E-2</v>
      </c>
      <c r="F24" s="81">
        <v>171</v>
      </c>
      <c r="G24" s="34">
        <f>IF(F28=0, "-", F24/F28)</f>
        <v>0.25753012048192769</v>
      </c>
      <c r="H24" s="65">
        <v>60</v>
      </c>
      <c r="I24" s="9">
        <f>IF(H28=0, "-", H24/H28)</f>
        <v>7.7220077220077218E-2</v>
      </c>
      <c r="J24" s="8">
        <f t="shared" si="0"/>
        <v>2.3333333333333335</v>
      </c>
      <c r="K24" s="9">
        <f t="shared" si="1"/>
        <v>1.85</v>
      </c>
    </row>
    <row r="25" spans="1:11" x14ac:dyDescent="0.25">
      <c r="A25" s="7" t="s">
        <v>203</v>
      </c>
      <c r="B25" s="65">
        <v>31</v>
      </c>
      <c r="C25" s="34">
        <f>IF(B28=0, "-", B25/B28)</f>
        <v>0.11151079136690648</v>
      </c>
      <c r="D25" s="65">
        <v>19</v>
      </c>
      <c r="E25" s="9">
        <f>IF(D28=0, "-", D25/D28)</f>
        <v>8.4821428571428575E-2</v>
      </c>
      <c r="F25" s="81">
        <v>49</v>
      </c>
      <c r="G25" s="34">
        <f>IF(F28=0, "-", F25/F28)</f>
        <v>7.3795180722891568E-2</v>
      </c>
      <c r="H25" s="65">
        <v>49</v>
      </c>
      <c r="I25" s="9">
        <f>IF(H28=0, "-", H25/H28)</f>
        <v>6.3063063063063057E-2</v>
      </c>
      <c r="J25" s="8">
        <f t="shared" si="0"/>
        <v>0.63157894736842102</v>
      </c>
      <c r="K25" s="9">
        <f t="shared" si="1"/>
        <v>0</v>
      </c>
    </row>
    <row r="26" spans="1:11" x14ac:dyDescent="0.25">
      <c r="A26" s="7" t="s">
        <v>204</v>
      </c>
      <c r="B26" s="65">
        <v>1</v>
      </c>
      <c r="C26" s="34">
        <f>IF(B28=0, "-", B26/B28)</f>
        <v>3.5971223021582736E-3</v>
      </c>
      <c r="D26" s="65">
        <v>8</v>
      </c>
      <c r="E26" s="9">
        <f>IF(D28=0, "-", D26/D28)</f>
        <v>3.5714285714285712E-2</v>
      </c>
      <c r="F26" s="81">
        <v>4</v>
      </c>
      <c r="G26" s="34">
        <f>IF(F28=0, "-", F26/F28)</f>
        <v>6.024096385542169E-3</v>
      </c>
      <c r="H26" s="65">
        <v>52</v>
      </c>
      <c r="I26" s="9">
        <f>IF(H28=0, "-", H26/H28)</f>
        <v>6.6924066924066924E-2</v>
      </c>
      <c r="J26" s="8">
        <f t="shared" si="0"/>
        <v>-0.875</v>
      </c>
      <c r="K26" s="9">
        <f t="shared" si="1"/>
        <v>-0.92307692307692313</v>
      </c>
    </row>
    <row r="27" spans="1:11" x14ac:dyDescent="0.25">
      <c r="A27" s="2"/>
      <c r="B27" s="68"/>
      <c r="C27" s="33"/>
      <c r="D27" s="68"/>
      <c r="E27" s="6"/>
      <c r="F27" s="82"/>
      <c r="G27" s="33"/>
      <c r="H27" s="68"/>
      <c r="I27" s="6"/>
      <c r="J27" s="5"/>
      <c r="K27" s="6"/>
    </row>
    <row r="28" spans="1:11" s="43" customFormat="1" x14ac:dyDescent="0.25">
      <c r="A28" s="162" t="s">
        <v>553</v>
      </c>
      <c r="B28" s="71">
        <f>SUM(B18:B27)</f>
        <v>278</v>
      </c>
      <c r="C28" s="40">
        <f>B28/6543</f>
        <v>4.248815528045239E-2</v>
      </c>
      <c r="D28" s="71">
        <f>SUM(D18:D27)</f>
        <v>224</v>
      </c>
      <c r="E28" s="41">
        <f>D28/6380</f>
        <v>3.5109717868338559E-2</v>
      </c>
      <c r="F28" s="77">
        <f>SUM(F18:F27)</f>
        <v>664</v>
      </c>
      <c r="G28" s="42">
        <f>F28/17878</f>
        <v>3.7140619756124843E-2</v>
      </c>
      <c r="H28" s="71">
        <f>SUM(H18:H27)</f>
        <v>777</v>
      </c>
      <c r="I28" s="41">
        <f>H28/17360</f>
        <v>4.4758064516129036E-2</v>
      </c>
      <c r="J28" s="37">
        <f>IF(D28=0, "-", IF((B28-D28)/D28&lt;10, (B28-D28)/D28, "&gt;999%"))</f>
        <v>0.24107142857142858</v>
      </c>
      <c r="K28" s="38">
        <f>IF(H28=0, "-", IF((F28-H28)/H28&lt;10, (F28-H28)/H28, "&gt;999%"))</f>
        <v>-0.14543114543114544</v>
      </c>
    </row>
    <row r="29" spans="1:11" x14ac:dyDescent="0.25">
      <c r="B29" s="83"/>
      <c r="D29" s="83"/>
      <c r="F29" s="83"/>
      <c r="H29" s="83"/>
    </row>
    <row r="30" spans="1:11" x14ac:dyDescent="0.25">
      <c r="A30" s="163" t="s">
        <v>134</v>
      </c>
      <c r="B30" s="61" t="s">
        <v>12</v>
      </c>
      <c r="C30" s="62" t="s">
        <v>13</v>
      </c>
      <c r="D30" s="61" t="s">
        <v>12</v>
      </c>
      <c r="E30" s="63" t="s">
        <v>13</v>
      </c>
      <c r="F30" s="62" t="s">
        <v>12</v>
      </c>
      <c r="G30" s="62" t="s">
        <v>13</v>
      </c>
      <c r="H30" s="61" t="s">
        <v>12</v>
      </c>
      <c r="I30" s="63" t="s">
        <v>13</v>
      </c>
      <c r="J30" s="61"/>
      <c r="K30" s="63"/>
    </row>
    <row r="31" spans="1:11" x14ac:dyDescent="0.25">
      <c r="A31" s="7" t="s">
        <v>205</v>
      </c>
      <c r="B31" s="65">
        <v>1</v>
      </c>
      <c r="C31" s="34">
        <f>IF(B36=0, "-", B31/B36)</f>
        <v>7.6923076923076927E-2</v>
      </c>
      <c r="D31" s="65">
        <v>1</v>
      </c>
      <c r="E31" s="9">
        <f>IF(D36=0, "-", D31/D36)</f>
        <v>7.1428571428571425E-2</v>
      </c>
      <c r="F31" s="81">
        <v>4</v>
      </c>
      <c r="G31" s="34">
        <f>IF(F36=0, "-", F31/F36)</f>
        <v>0.12903225806451613</v>
      </c>
      <c r="H31" s="65">
        <v>5</v>
      </c>
      <c r="I31" s="9">
        <f>IF(H36=0, "-", H31/H36)</f>
        <v>0.13157894736842105</v>
      </c>
      <c r="J31" s="8">
        <f>IF(D31=0, "-", IF((B31-D31)/D31&lt;10, (B31-D31)/D31, "&gt;999%"))</f>
        <v>0</v>
      </c>
      <c r="K31" s="9">
        <f>IF(H31=0, "-", IF((F31-H31)/H31&lt;10, (F31-H31)/H31, "&gt;999%"))</f>
        <v>-0.2</v>
      </c>
    </row>
    <row r="32" spans="1:11" x14ac:dyDescent="0.25">
      <c r="A32" s="7" t="s">
        <v>206</v>
      </c>
      <c r="B32" s="65">
        <v>0</v>
      </c>
      <c r="C32" s="34">
        <f>IF(B36=0, "-", B32/B36)</f>
        <v>0</v>
      </c>
      <c r="D32" s="65">
        <v>3</v>
      </c>
      <c r="E32" s="9">
        <f>IF(D36=0, "-", D32/D36)</f>
        <v>0.21428571428571427</v>
      </c>
      <c r="F32" s="81">
        <v>0</v>
      </c>
      <c r="G32" s="34">
        <f>IF(F36=0, "-", F32/F36)</f>
        <v>0</v>
      </c>
      <c r="H32" s="65">
        <v>4</v>
      </c>
      <c r="I32" s="9">
        <f>IF(H36=0, "-", H32/H36)</f>
        <v>0.10526315789473684</v>
      </c>
      <c r="J32" s="8">
        <f>IF(D32=0, "-", IF((B32-D32)/D32&lt;10, (B32-D32)/D32, "&gt;999%"))</f>
        <v>-1</v>
      </c>
      <c r="K32" s="9">
        <f>IF(H32=0, "-", IF((F32-H32)/H32&lt;10, (F32-H32)/H32, "&gt;999%"))</f>
        <v>-1</v>
      </c>
    </row>
    <row r="33" spans="1:11" x14ac:dyDescent="0.25">
      <c r="A33" s="7" t="s">
        <v>207</v>
      </c>
      <c r="B33" s="65">
        <v>9</v>
      </c>
      <c r="C33" s="34">
        <f>IF(B36=0, "-", B33/B36)</f>
        <v>0.69230769230769229</v>
      </c>
      <c r="D33" s="65">
        <v>10</v>
      </c>
      <c r="E33" s="9">
        <f>IF(D36=0, "-", D33/D36)</f>
        <v>0.7142857142857143</v>
      </c>
      <c r="F33" s="81">
        <v>22</v>
      </c>
      <c r="G33" s="34">
        <f>IF(F36=0, "-", F33/F36)</f>
        <v>0.70967741935483875</v>
      </c>
      <c r="H33" s="65">
        <v>27</v>
      </c>
      <c r="I33" s="9">
        <f>IF(H36=0, "-", H33/H36)</f>
        <v>0.71052631578947367</v>
      </c>
      <c r="J33" s="8">
        <f>IF(D33=0, "-", IF((B33-D33)/D33&lt;10, (B33-D33)/D33, "&gt;999%"))</f>
        <v>-0.1</v>
      </c>
      <c r="K33" s="9">
        <f>IF(H33=0, "-", IF((F33-H33)/H33&lt;10, (F33-H33)/H33, "&gt;999%"))</f>
        <v>-0.18518518518518517</v>
      </c>
    </row>
    <row r="34" spans="1:11" x14ac:dyDescent="0.25">
      <c r="A34" s="7" t="s">
        <v>208</v>
      </c>
      <c r="B34" s="65">
        <v>3</v>
      </c>
      <c r="C34" s="34">
        <f>IF(B36=0, "-", B34/B36)</f>
        <v>0.23076923076923078</v>
      </c>
      <c r="D34" s="65">
        <v>0</v>
      </c>
      <c r="E34" s="9">
        <f>IF(D36=0, "-", D34/D36)</f>
        <v>0</v>
      </c>
      <c r="F34" s="81">
        <v>5</v>
      </c>
      <c r="G34" s="34">
        <f>IF(F36=0, "-", F34/F36)</f>
        <v>0.16129032258064516</v>
      </c>
      <c r="H34" s="65">
        <v>2</v>
      </c>
      <c r="I34" s="9">
        <f>IF(H36=0, "-", H34/H36)</f>
        <v>5.2631578947368418E-2</v>
      </c>
      <c r="J34" s="8" t="str">
        <f>IF(D34=0, "-", IF((B34-D34)/D34&lt;10, (B34-D34)/D34, "&gt;999%"))</f>
        <v>-</v>
      </c>
      <c r="K34" s="9">
        <f>IF(H34=0, "-", IF((F34-H34)/H34&lt;10, (F34-H34)/H34, "&gt;999%"))</f>
        <v>1.5</v>
      </c>
    </row>
    <row r="35" spans="1:11" x14ac:dyDescent="0.25">
      <c r="A35" s="2"/>
      <c r="B35" s="68"/>
      <c r="C35" s="33"/>
      <c r="D35" s="68"/>
      <c r="E35" s="6"/>
      <c r="F35" s="82"/>
      <c r="G35" s="33"/>
      <c r="H35" s="68"/>
      <c r="I35" s="6"/>
      <c r="J35" s="5"/>
      <c r="K35" s="6"/>
    </row>
    <row r="36" spans="1:11" s="43" customFormat="1" x14ac:dyDescent="0.25">
      <c r="A36" s="162" t="s">
        <v>552</v>
      </c>
      <c r="B36" s="71">
        <f>SUM(B31:B35)</f>
        <v>13</v>
      </c>
      <c r="C36" s="40">
        <f>B36/6543</f>
        <v>1.9868561821794286E-3</v>
      </c>
      <c r="D36" s="71">
        <f>SUM(D31:D35)</f>
        <v>14</v>
      </c>
      <c r="E36" s="41">
        <f>D36/6380</f>
        <v>2.19435736677116E-3</v>
      </c>
      <c r="F36" s="77">
        <f>SUM(F31:F35)</f>
        <v>31</v>
      </c>
      <c r="G36" s="42">
        <f>F36/17878</f>
        <v>1.7339747175299251E-3</v>
      </c>
      <c r="H36" s="71">
        <f>SUM(H31:H35)</f>
        <v>38</v>
      </c>
      <c r="I36" s="41">
        <f>H36/17360</f>
        <v>2.1889400921658985E-3</v>
      </c>
      <c r="J36" s="37">
        <f>IF(D36=0, "-", IF((B36-D36)/D36&lt;10, (B36-D36)/D36, "&gt;999%"))</f>
        <v>-7.1428571428571425E-2</v>
      </c>
      <c r="K36" s="38">
        <f>IF(H36=0, "-", IF((F36-H36)/H36&lt;10, (F36-H36)/H36, "&gt;999%"))</f>
        <v>-0.18421052631578946</v>
      </c>
    </row>
    <row r="37" spans="1:11" x14ac:dyDescent="0.25">
      <c r="B37" s="83"/>
      <c r="D37" s="83"/>
      <c r="F37" s="83"/>
      <c r="H37" s="83"/>
    </row>
    <row r="38" spans="1:11" s="43" customFormat="1" x14ac:dyDescent="0.25">
      <c r="A38" s="162" t="s">
        <v>551</v>
      </c>
      <c r="B38" s="71">
        <v>291</v>
      </c>
      <c r="C38" s="40">
        <f>B38/6543</f>
        <v>4.4475011462631824E-2</v>
      </c>
      <c r="D38" s="71">
        <v>238</v>
      </c>
      <c r="E38" s="41">
        <f>D38/6380</f>
        <v>3.7304075235109715E-2</v>
      </c>
      <c r="F38" s="77">
        <v>695</v>
      </c>
      <c r="G38" s="42">
        <f>F38/17878</f>
        <v>3.8874594473654774E-2</v>
      </c>
      <c r="H38" s="71">
        <v>815</v>
      </c>
      <c r="I38" s="41">
        <f>H38/17360</f>
        <v>4.6947004608294929E-2</v>
      </c>
      <c r="J38" s="37">
        <f>IF(D38=0, "-", IF((B38-D38)/D38&lt;10, (B38-D38)/D38, "&gt;999%"))</f>
        <v>0.22268907563025211</v>
      </c>
      <c r="K38" s="38">
        <f>IF(H38=0, "-", IF((F38-H38)/H38&lt;10, (F38-H38)/H38, "&gt;999%"))</f>
        <v>-0.14723926380368099</v>
      </c>
    </row>
    <row r="39" spans="1:11" x14ac:dyDescent="0.25">
      <c r="B39" s="83"/>
      <c r="D39" s="83"/>
      <c r="F39" s="83"/>
      <c r="H39" s="83"/>
    </row>
    <row r="40" spans="1:11" ht="15.6" x14ac:dyDescent="0.3">
      <c r="A40" s="164" t="s">
        <v>109</v>
      </c>
      <c r="B40" s="196" t="s">
        <v>1</v>
      </c>
      <c r="C40" s="200"/>
      <c r="D40" s="200"/>
      <c r="E40" s="197"/>
      <c r="F40" s="196" t="s">
        <v>14</v>
      </c>
      <c r="G40" s="200"/>
      <c r="H40" s="200"/>
      <c r="I40" s="197"/>
      <c r="J40" s="196" t="s">
        <v>15</v>
      </c>
      <c r="K40" s="197"/>
    </row>
    <row r="41" spans="1:11" x14ac:dyDescent="0.25">
      <c r="A41" s="22"/>
      <c r="B41" s="196">
        <f>VALUE(RIGHT($B$2, 4))</f>
        <v>2023</v>
      </c>
      <c r="C41" s="197"/>
      <c r="D41" s="196">
        <f>B41-1</f>
        <v>2022</v>
      </c>
      <c r="E41" s="204"/>
      <c r="F41" s="196">
        <f>B41</f>
        <v>2023</v>
      </c>
      <c r="G41" s="204"/>
      <c r="H41" s="196">
        <f>D41</f>
        <v>2022</v>
      </c>
      <c r="I41" s="204"/>
      <c r="J41" s="140" t="s">
        <v>4</v>
      </c>
      <c r="K41" s="141" t="s">
        <v>2</v>
      </c>
    </row>
    <row r="42" spans="1:11" x14ac:dyDescent="0.25">
      <c r="A42" s="163" t="s">
        <v>135</v>
      </c>
      <c r="B42" s="61" t="s">
        <v>12</v>
      </c>
      <c r="C42" s="62" t="s">
        <v>13</v>
      </c>
      <c r="D42" s="61" t="s">
        <v>12</v>
      </c>
      <c r="E42" s="63" t="s">
        <v>13</v>
      </c>
      <c r="F42" s="62" t="s">
        <v>12</v>
      </c>
      <c r="G42" s="62" t="s">
        <v>13</v>
      </c>
      <c r="H42" s="61" t="s">
        <v>12</v>
      </c>
      <c r="I42" s="63" t="s">
        <v>13</v>
      </c>
      <c r="J42" s="61"/>
      <c r="K42" s="63"/>
    </row>
    <row r="43" spans="1:11" x14ac:dyDescent="0.25">
      <c r="A43" s="7" t="s">
        <v>209</v>
      </c>
      <c r="B43" s="65">
        <v>67</v>
      </c>
      <c r="C43" s="34">
        <f>IF(B52=0, "-", B43/B52)</f>
        <v>0.21003134796238246</v>
      </c>
      <c r="D43" s="65">
        <v>109</v>
      </c>
      <c r="E43" s="9">
        <f>IF(D52=0, "-", D43/D52)</f>
        <v>0.23851203501094093</v>
      </c>
      <c r="F43" s="81">
        <v>293</v>
      </c>
      <c r="G43" s="34">
        <f>IF(F52=0, "-", F43/F52)</f>
        <v>0.32555555555555554</v>
      </c>
      <c r="H43" s="65">
        <v>309</v>
      </c>
      <c r="I43" s="9">
        <f>IF(H52=0, "-", H43/H52)</f>
        <v>0.25836120401337792</v>
      </c>
      <c r="J43" s="8">
        <f t="shared" ref="J43:J50" si="2">IF(D43=0, "-", IF((B43-D43)/D43&lt;10, (B43-D43)/D43, "&gt;999%"))</f>
        <v>-0.38532110091743121</v>
      </c>
      <c r="K43" s="9">
        <f t="shared" ref="K43:K50" si="3">IF(H43=0, "-", IF((F43-H43)/H43&lt;10, (F43-H43)/H43, "&gt;999%"))</f>
        <v>-5.1779935275080909E-2</v>
      </c>
    </row>
    <row r="44" spans="1:11" x14ac:dyDescent="0.25">
      <c r="A44" s="7" t="s">
        <v>210</v>
      </c>
      <c r="B44" s="65">
        <v>0</v>
      </c>
      <c r="C44" s="34">
        <f>IF(B52=0, "-", B44/B52)</f>
        <v>0</v>
      </c>
      <c r="D44" s="65">
        <v>7</v>
      </c>
      <c r="E44" s="9">
        <f>IF(D52=0, "-", D44/D52)</f>
        <v>1.5317286652078774E-2</v>
      </c>
      <c r="F44" s="81">
        <v>0</v>
      </c>
      <c r="G44" s="34">
        <f>IF(F52=0, "-", F44/F52)</f>
        <v>0</v>
      </c>
      <c r="H44" s="65">
        <v>18</v>
      </c>
      <c r="I44" s="9">
        <f>IF(H52=0, "-", H44/H52)</f>
        <v>1.5050167224080268E-2</v>
      </c>
      <c r="J44" s="8">
        <f t="shared" si="2"/>
        <v>-1</v>
      </c>
      <c r="K44" s="9">
        <f t="shared" si="3"/>
        <v>-1</v>
      </c>
    </row>
    <row r="45" spans="1:11" x14ac:dyDescent="0.25">
      <c r="A45" s="7" t="s">
        <v>211</v>
      </c>
      <c r="B45" s="65">
        <v>46</v>
      </c>
      <c r="C45" s="34">
        <f>IF(B52=0, "-", B45/B52)</f>
        <v>0.14420062695924765</v>
      </c>
      <c r="D45" s="65">
        <v>74</v>
      </c>
      <c r="E45" s="9">
        <f>IF(D52=0, "-", D45/D52)</f>
        <v>0.16192560175054704</v>
      </c>
      <c r="F45" s="81">
        <v>78</v>
      </c>
      <c r="G45" s="34">
        <f>IF(F52=0, "-", F45/F52)</f>
        <v>8.666666666666667E-2</v>
      </c>
      <c r="H45" s="65">
        <v>193</v>
      </c>
      <c r="I45" s="9">
        <f>IF(H52=0, "-", H45/H52)</f>
        <v>0.16137123745819398</v>
      </c>
      <c r="J45" s="8">
        <f t="shared" si="2"/>
        <v>-0.3783783783783784</v>
      </c>
      <c r="K45" s="9">
        <f t="shared" si="3"/>
        <v>-0.59585492227979275</v>
      </c>
    </row>
    <row r="46" spans="1:11" x14ac:dyDescent="0.25">
      <c r="A46" s="7" t="s">
        <v>212</v>
      </c>
      <c r="B46" s="65">
        <v>67</v>
      </c>
      <c r="C46" s="34">
        <f>IF(B52=0, "-", B46/B52)</f>
        <v>0.21003134796238246</v>
      </c>
      <c r="D46" s="65">
        <v>89</v>
      </c>
      <c r="E46" s="9">
        <f>IF(D52=0, "-", D46/D52)</f>
        <v>0.19474835886214442</v>
      </c>
      <c r="F46" s="81">
        <v>231</v>
      </c>
      <c r="G46" s="34">
        <f>IF(F52=0, "-", F46/F52)</f>
        <v>0.25666666666666665</v>
      </c>
      <c r="H46" s="65">
        <v>280</v>
      </c>
      <c r="I46" s="9">
        <f>IF(H52=0, "-", H46/H52)</f>
        <v>0.23411371237458195</v>
      </c>
      <c r="J46" s="8">
        <f t="shared" si="2"/>
        <v>-0.24719101123595505</v>
      </c>
      <c r="K46" s="9">
        <f t="shared" si="3"/>
        <v>-0.17499999999999999</v>
      </c>
    </row>
    <row r="47" spans="1:11" x14ac:dyDescent="0.25">
      <c r="A47" s="7" t="s">
        <v>213</v>
      </c>
      <c r="B47" s="65">
        <v>0</v>
      </c>
      <c r="C47" s="34">
        <f>IF(B52=0, "-", B47/B52)</f>
        <v>0</v>
      </c>
      <c r="D47" s="65">
        <v>3</v>
      </c>
      <c r="E47" s="9">
        <f>IF(D52=0, "-", D47/D52)</f>
        <v>6.5645514223194746E-3</v>
      </c>
      <c r="F47" s="81">
        <v>2</v>
      </c>
      <c r="G47" s="34">
        <f>IF(F52=0, "-", F47/F52)</f>
        <v>2.2222222222222222E-3</v>
      </c>
      <c r="H47" s="65">
        <v>6</v>
      </c>
      <c r="I47" s="9">
        <f>IF(H52=0, "-", H47/H52)</f>
        <v>5.016722408026756E-3</v>
      </c>
      <c r="J47" s="8">
        <f t="shared" si="2"/>
        <v>-1</v>
      </c>
      <c r="K47" s="9">
        <f t="shared" si="3"/>
        <v>-0.66666666666666663</v>
      </c>
    </row>
    <row r="48" spans="1:11" x14ac:dyDescent="0.25">
      <c r="A48" s="7" t="s">
        <v>214</v>
      </c>
      <c r="B48" s="65">
        <v>33</v>
      </c>
      <c r="C48" s="34">
        <f>IF(B52=0, "-", B48/B52)</f>
        <v>0.10344827586206896</v>
      </c>
      <c r="D48" s="65">
        <v>6</v>
      </c>
      <c r="E48" s="9">
        <f>IF(D52=0, "-", D48/D52)</f>
        <v>1.3129102844638949E-2</v>
      </c>
      <c r="F48" s="81">
        <v>64</v>
      </c>
      <c r="G48" s="34">
        <f>IF(F52=0, "-", F48/F52)</f>
        <v>7.1111111111111111E-2</v>
      </c>
      <c r="H48" s="65">
        <v>36</v>
      </c>
      <c r="I48" s="9">
        <f>IF(H52=0, "-", H48/H52)</f>
        <v>3.0100334448160536E-2</v>
      </c>
      <c r="J48" s="8">
        <f t="shared" si="2"/>
        <v>4.5</v>
      </c>
      <c r="K48" s="9">
        <f t="shared" si="3"/>
        <v>0.77777777777777779</v>
      </c>
    </row>
    <row r="49" spans="1:11" x14ac:dyDescent="0.25">
      <c r="A49" s="7" t="s">
        <v>215</v>
      </c>
      <c r="B49" s="65">
        <v>106</v>
      </c>
      <c r="C49" s="34">
        <f>IF(B52=0, "-", B49/B52)</f>
        <v>0.33228840125391851</v>
      </c>
      <c r="D49" s="65">
        <v>168</v>
      </c>
      <c r="E49" s="9">
        <f>IF(D52=0, "-", D49/D52)</f>
        <v>0.36761487964989059</v>
      </c>
      <c r="F49" s="81">
        <v>232</v>
      </c>
      <c r="G49" s="34">
        <f>IF(F52=0, "-", F49/F52)</f>
        <v>0.25777777777777777</v>
      </c>
      <c r="H49" s="65">
        <v>352</v>
      </c>
      <c r="I49" s="9">
        <f>IF(H52=0, "-", H49/H52)</f>
        <v>0.29431438127090304</v>
      </c>
      <c r="J49" s="8">
        <f t="shared" si="2"/>
        <v>-0.36904761904761907</v>
      </c>
      <c r="K49" s="9">
        <f t="shared" si="3"/>
        <v>-0.34090909090909088</v>
      </c>
    </row>
    <row r="50" spans="1:11" x14ac:dyDescent="0.25">
      <c r="A50" s="7" t="s">
        <v>216</v>
      </c>
      <c r="B50" s="65">
        <v>0</v>
      </c>
      <c r="C50" s="34">
        <f>IF(B52=0, "-", B50/B52)</f>
        <v>0</v>
      </c>
      <c r="D50" s="65">
        <v>1</v>
      </c>
      <c r="E50" s="9">
        <f>IF(D52=0, "-", D50/D52)</f>
        <v>2.1881838074398249E-3</v>
      </c>
      <c r="F50" s="81">
        <v>0</v>
      </c>
      <c r="G50" s="34">
        <f>IF(F52=0, "-", F50/F52)</f>
        <v>0</v>
      </c>
      <c r="H50" s="65">
        <v>2</v>
      </c>
      <c r="I50" s="9">
        <f>IF(H52=0, "-", H50/H52)</f>
        <v>1.6722408026755853E-3</v>
      </c>
      <c r="J50" s="8">
        <f t="shared" si="2"/>
        <v>-1</v>
      </c>
      <c r="K50" s="9">
        <f t="shared" si="3"/>
        <v>-1</v>
      </c>
    </row>
    <row r="51" spans="1:11" x14ac:dyDescent="0.25">
      <c r="A51" s="2"/>
      <c r="B51" s="68"/>
      <c r="C51" s="33"/>
      <c r="D51" s="68"/>
      <c r="E51" s="6"/>
      <c r="F51" s="82"/>
      <c r="G51" s="33"/>
      <c r="H51" s="68"/>
      <c r="I51" s="6"/>
      <c r="J51" s="5"/>
      <c r="K51" s="6"/>
    </row>
    <row r="52" spans="1:11" s="43" customFormat="1" x14ac:dyDescent="0.25">
      <c r="A52" s="162" t="s">
        <v>550</v>
      </c>
      <c r="B52" s="71">
        <f>SUM(B43:B51)</f>
        <v>319</v>
      </c>
      <c r="C52" s="40">
        <f>B52/6543</f>
        <v>4.8754394008864436E-2</v>
      </c>
      <c r="D52" s="71">
        <f>SUM(D43:D51)</f>
        <v>457</v>
      </c>
      <c r="E52" s="41">
        <f>D52/6380</f>
        <v>7.1630094043887149E-2</v>
      </c>
      <c r="F52" s="77">
        <f>SUM(F43:F51)</f>
        <v>900</v>
      </c>
      <c r="G52" s="42">
        <f>F52/17878</f>
        <v>5.0341201476675243E-2</v>
      </c>
      <c r="H52" s="71">
        <f>SUM(H43:H51)</f>
        <v>1196</v>
      </c>
      <c r="I52" s="41">
        <f>H52/17360</f>
        <v>6.8894009216589863E-2</v>
      </c>
      <c r="J52" s="37">
        <f>IF(D52=0, "-", IF((B52-D52)/D52&lt;10, (B52-D52)/D52, "&gt;999%"))</f>
        <v>-0.30196936542669583</v>
      </c>
      <c r="K52" s="38">
        <f>IF(H52=0, "-", IF((F52-H52)/H52&lt;10, (F52-H52)/H52, "&gt;999%"))</f>
        <v>-0.24749163879598662</v>
      </c>
    </row>
    <row r="53" spans="1:11" x14ac:dyDescent="0.25">
      <c r="B53" s="83"/>
      <c r="D53" s="83"/>
      <c r="F53" s="83"/>
      <c r="H53" s="83"/>
    </row>
    <row r="54" spans="1:11" x14ac:dyDescent="0.25">
      <c r="A54" s="163" t="s">
        <v>136</v>
      </c>
      <c r="B54" s="61" t="s">
        <v>12</v>
      </c>
      <c r="C54" s="62" t="s">
        <v>13</v>
      </c>
      <c r="D54" s="61" t="s">
        <v>12</v>
      </c>
      <c r="E54" s="63" t="s">
        <v>13</v>
      </c>
      <c r="F54" s="62" t="s">
        <v>12</v>
      </c>
      <c r="G54" s="62" t="s">
        <v>13</v>
      </c>
      <c r="H54" s="61" t="s">
        <v>12</v>
      </c>
      <c r="I54" s="63" t="s">
        <v>13</v>
      </c>
      <c r="J54" s="61"/>
      <c r="K54" s="63"/>
    </row>
    <row r="55" spans="1:11" x14ac:dyDescent="0.25">
      <c r="A55" s="7" t="s">
        <v>217</v>
      </c>
      <c r="B55" s="65">
        <v>10</v>
      </c>
      <c r="C55" s="34">
        <f>IF(B70=0, "-", B55/B70)</f>
        <v>8.9285714285714288E-2</v>
      </c>
      <c r="D55" s="65">
        <v>5</v>
      </c>
      <c r="E55" s="9">
        <f>IF(D70=0, "-", D55/D70)</f>
        <v>8.771929824561403E-2</v>
      </c>
      <c r="F55" s="81">
        <v>25</v>
      </c>
      <c r="G55" s="34">
        <f>IF(F70=0, "-", F55/F70)</f>
        <v>9.9206349206349201E-2</v>
      </c>
      <c r="H55" s="65">
        <v>7</v>
      </c>
      <c r="I55" s="9">
        <f>IF(H70=0, "-", H55/H70)</f>
        <v>5.1094890510948905E-2</v>
      </c>
      <c r="J55" s="8">
        <f t="shared" ref="J55:J68" si="4">IF(D55=0, "-", IF((B55-D55)/D55&lt;10, (B55-D55)/D55, "&gt;999%"))</f>
        <v>1</v>
      </c>
      <c r="K55" s="9">
        <f t="shared" ref="K55:K68" si="5">IF(H55=0, "-", IF((F55-H55)/H55&lt;10, (F55-H55)/H55, "&gt;999%"))</f>
        <v>2.5714285714285716</v>
      </c>
    </row>
    <row r="56" spans="1:11" x14ac:dyDescent="0.25">
      <c r="A56" s="7" t="s">
        <v>218</v>
      </c>
      <c r="B56" s="65">
        <v>8</v>
      </c>
      <c r="C56" s="34">
        <f>IF(B70=0, "-", B56/B70)</f>
        <v>7.1428571428571425E-2</v>
      </c>
      <c r="D56" s="65">
        <v>2</v>
      </c>
      <c r="E56" s="9">
        <f>IF(D70=0, "-", D56/D70)</f>
        <v>3.5087719298245612E-2</v>
      </c>
      <c r="F56" s="81">
        <v>23</v>
      </c>
      <c r="G56" s="34">
        <f>IF(F70=0, "-", F56/F70)</f>
        <v>9.1269841269841265E-2</v>
      </c>
      <c r="H56" s="65">
        <v>13</v>
      </c>
      <c r="I56" s="9">
        <f>IF(H70=0, "-", H56/H70)</f>
        <v>9.4890510948905105E-2</v>
      </c>
      <c r="J56" s="8">
        <f t="shared" si="4"/>
        <v>3</v>
      </c>
      <c r="K56" s="9">
        <f t="shared" si="5"/>
        <v>0.76923076923076927</v>
      </c>
    </row>
    <row r="57" spans="1:11" x14ac:dyDescent="0.25">
      <c r="A57" s="7" t="s">
        <v>219</v>
      </c>
      <c r="B57" s="65">
        <v>6</v>
      </c>
      <c r="C57" s="34">
        <f>IF(B70=0, "-", B57/B70)</f>
        <v>5.3571428571428568E-2</v>
      </c>
      <c r="D57" s="65">
        <v>2</v>
      </c>
      <c r="E57" s="9">
        <f>IF(D70=0, "-", D57/D70)</f>
        <v>3.5087719298245612E-2</v>
      </c>
      <c r="F57" s="81">
        <v>6</v>
      </c>
      <c r="G57" s="34">
        <f>IF(F70=0, "-", F57/F70)</f>
        <v>2.3809523809523808E-2</v>
      </c>
      <c r="H57" s="65">
        <v>14</v>
      </c>
      <c r="I57" s="9">
        <f>IF(H70=0, "-", H57/H70)</f>
        <v>0.10218978102189781</v>
      </c>
      <c r="J57" s="8">
        <f t="shared" si="4"/>
        <v>2</v>
      </c>
      <c r="K57" s="9">
        <f t="shared" si="5"/>
        <v>-0.5714285714285714</v>
      </c>
    </row>
    <row r="58" spans="1:11" x14ac:dyDescent="0.25">
      <c r="A58" s="7" t="s">
        <v>220</v>
      </c>
      <c r="B58" s="65">
        <v>1</v>
      </c>
      <c r="C58" s="34">
        <f>IF(B70=0, "-", B58/B70)</f>
        <v>8.9285714285714281E-3</v>
      </c>
      <c r="D58" s="65">
        <v>0</v>
      </c>
      <c r="E58" s="9">
        <f>IF(D70=0, "-", D58/D70)</f>
        <v>0</v>
      </c>
      <c r="F58" s="81">
        <v>5</v>
      </c>
      <c r="G58" s="34">
        <f>IF(F70=0, "-", F58/F70)</f>
        <v>1.984126984126984E-2</v>
      </c>
      <c r="H58" s="65">
        <v>0</v>
      </c>
      <c r="I58" s="9">
        <f>IF(H70=0, "-", H58/H70)</f>
        <v>0</v>
      </c>
      <c r="J58" s="8" t="str">
        <f t="shared" si="4"/>
        <v>-</v>
      </c>
      <c r="K58" s="9" t="str">
        <f t="shared" si="5"/>
        <v>-</v>
      </c>
    </row>
    <row r="59" spans="1:11" x14ac:dyDescent="0.25">
      <c r="A59" s="7" t="s">
        <v>221</v>
      </c>
      <c r="B59" s="65">
        <v>0</v>
      </c>
      <c r="C59" s="34">
        <f>IF(B70=0, "-", B59/B70)</f>
        <v>0</v>
      </c>
      <c r="D59" s="65">
        <v>0</v>
      </c>
      <c r="E59" s="9">
        <f>IF(D70=0, "-", D59/D70)</f>
        <v>0</v>
      </c>
      <c r="F59" s="81">
        <v>2</v>
      </c>
      <c r="G59" s="34">
        <f>IF(F70=0, "-", F59/F70)</f>
        <v>7.9365079365079361E-3</v>
      </c>
      <c r="H59" s="65">
        <v>6</v>
      </c>
      <c r="I59" s="9">
        <f>IF(H70=0, "-", H59/H70)</f>
        <v>4.3795620437956206E-2</v>
      </c>
      <c r="J59" s="8" t="str">
        <f t="shared" si="4"/>
        <v>-</v>
      </c>
      <c r="K59" s="9">
        <f t="shared" si="5"/>
        <v>-0.66666666666666663</v>
      </c>
    </row>
    <row r="60" spans="1:11" x14ac:dyDescent="0.25">
      <c r="A60" s="7" t="s">
        <v>222</v>
      </c>
      <c r="B60" s="65">
        <v>8</v>
      </c>
      <c r="C60" s="34">
        <f>IF(B70=0, "-", B60/B70)</f>
        <v>7.1428571428571425E-2</v>
      </c>
      <c r="D60" s="65">
        <v>3</v>
      </c>
      <c r="E60" s="9">
        <f>IF(D70=0, "-", D60/D70)</f>
        <v>5.2631578947368418E-2</v>
      </c>
      <c r="F60" s="81">
        <v>16</v>
      </c>
      <c r="G60" s="34">
        <f>IF(F70=0, "-", F60/F70)</f>
        <v>6.3492063492063489E-2</v>
      </c>
      <c r="H60" s="65">
        <v>14</v>
      </c>
      <c r="I60" s="9">
        <f>IF(H70=0, "-", H60/H70)</f>
        <v>0.10218978102189781</v>
      </c>
      <c r="J60" s="8">
        <f t="shared" si="4"/>
        <v>1.6666666666666667</v>
      </c>
      <c r="K60" s="9">
        <f t="shared" si="5"/>
        <v>0.14285714285714285</v>
      </c>
    </row>
    <row r="61" spans="1:11" x14ac:dyDescent="0.25">
      <c r="A61" s="7" t="s">
        <v>223</v>
      </c>
      <c r="B61" s="65">
        <v>22</v>
      </c>
      <c r="C61" s="34">
        <f>IF(B70=0, "-", B61/B70)</f>
        <v>0.19642857142857142</v>
      </c>
      <c r="D61" s="65">
        <v>13</v>
      </c>
      <c r="E61" s="9">
        <f>IF(D70=0, "-", D61/D70)</f>
        <v>0.22807017543859648</v>
      </c>
      <c r="F61" s="81">
        <v>34</v>
      </c>
      <c r="G61" s="34">
        <f>IF(F70=0, "-", F61/F70)</f>
        <v>0.13492063492063491</v>
      </c>
      <c r="H61" s="65">
        <v>32</v>
      </c>
      <c r="I61" s="9">
        <f>IF(H70=0, "-", H61/H70)</f>
        <v>0.23357664233576642</v>
      </c>
      <c r="J61" s="8">
        <f t="shared" si="4"/>
        <v>0.69230769230769229</v>
      </c>
      <c r="K61" s="9">
        <f t="shared" si="5"/>
        <v>6.25E-2</v>
      </c>
    </row>
    <row r="62" spans="1:11" x14ac:dyDescent="0.25">
      <c r="A62" s="7" t="s">
        <v>224</v>
      </c>
      <c r="B62" s="65">
        <v>2</v>
      </c>
      <c r="C62" s="34">
        <f>IF(B70=0, "-", B62/B70)</f>
        <v>1.7857142857142856E-2</v>
      </c>
      <c r="D62" s="65">
        <v>0</v>
      </c>
      <c r="E62" s="9">
        <f>IF(D70=0, "-", D62/D70)</f>
        <v>0</v>
      </c>
      <c r="F62" s="81">
        <v>2</v>
      </c>
      <c r="G62" s="34">
        <f>IF(F70=0, "-", F62/F70)</f>
        <v>7.9365079365079361E-3</v>
      </c>
      <c r="H62" s="65">
        <v>2</v>
      </c>
      <c r="I62" s="9">
        <f>IF(H70=0, "-", H62/H70)</f>
        <v>1.4598540145985401E-2</v>
      </c>
      <c r="J62" s="8" t="str">
        <f t="shared" si="4"/>
        <v>-</v>
      </c>
      <c r="K62" s="9">
        <f t="shared" si="5"/>
        <v>0</v>
      </c>
    </row>
    <row r="63" spans="1:11" x14ac:dyDescent="0.25">
      <c r="A63" s="7" t="s">
        <v>225</v>
      </c>
      <c r="B63" s="65">
        <v>0</v>
      </c>
      <c r="C63" s="34">
        <f>IF(B70=0, "-", B63/B70)</f>
        <v>0</v>
      </c>
      <c r="D63" s="65">
        <v>3</v>
      </c>
      <c r="E63" s="9">
        <f>IF(D70=0, "-", D63/D70)</f>
        <v>5.2631578947368418E-2</v>
      </c>
      <c r="F63" s="81">
        <v>0</v>
      </c>
      <c r="G63" s="34">
        <f>IF(F70=0, "-", F63/F70)</f>
        <v>0</v>
      </c>
      <c r="H63" s="65">
        <v>5</v>
      </c>
      <c r="I63" s="9">
        <f>IF(H70=0, "-", H63/H70)</f>
        <v>3.6496350364963501E-2</v>
      </c>
      <c r="J63" s="8">
        <f t="shared" si="4"/>
        <v>-1</v>
      </c>
      <c r="K63" s="9">
        <f t="shared" si="5"/>
        <v>-1</v>
      </c>
    </row>
    <row r="64" spans="1:11" x14ac:dyDescent="0.25">
      <c r="A64" s="7" t="s">
        <v>226</v>
      </c>
      <c r="B64" s="65">
        <v>8</v>
      </c>
      <c r="C64" s="34">
        <f>IF(B70=0, "-", B64/B70)</f>
        <v>7.1428571428571425E-2</v>
      </c>
      <c r="D64" s="65">
        <v>9</v>
      </c>
      <c r="E64" s="9">
        <f>IF(D70=0, "-", D64/D70)</f>
        <v>0.15789473684210525</v>
      </c>
      <c r="F64" s="81">
        <v>17</v>
      </c>
      <c r="G64" s="34">
        <f>IF(F70=0, "-", F64/F70)</f>
        <v>6.7460317460317457E-2</v>
      </c>
      <c r="H64" s="65">
        <v>10</v>
      </c>
      <c r="I64" s="9">
        <f>IF(H70=0, "-", H64/H70)</f>
        <v>7.2992700729927001E-2</v>
      </c>
      <c r="J64" s="8">
        <f t="shared" si="4"/>
        <v>-0.1111111111111111</v>
      </c>
      <c r="K64" s="9">
        <f t="shared" si="5"/>
        <v>0.7</v>
      </c>
    </row>
    <row r="65" spans="1:11" x14ac:dyDescent="0.25">
      <c r="A65" s="7" t="s">
        <v>227</v>
      </c>
      <c r="B65" s="65">
        <v>0</v>
      </c>
      <c r="C65" s="34">
        <f>IF(B70=0, "-", B65/B70)</f>
        <v>0</v>
      </c>
      <c r="D65" s="65">
        <v>0</v>
      </c>
      <c r="E65" s="9">
        <f>IF(D70=0, "-", D65/D70)</f>
        <v>0</v>
      </c>
      <c r="F65" s="81">
        <v>3</v>
      </c>
      <c r="G65" s="34">
        <f>IF(F70=0, "-", F65/F70)</f>
        <v>1.1904761904761904E-2</v>
      </c>
      <c r="H65" s="65">
        <v>0</v>
      </c>
      <c r="I65" s="9">
        <f>IF(H70=0, "-", H65/H70)</f>
        <v>0</v>
      </c>
      <c r="J65" s="8" t="str">
        <f t="shared" si="4"/>
        <v>-</v>
      </c>
      <c r="K65" s="9" t="str">
        <f t="shared" si="5"/>
        <v>-</v>
      </c>
    </row>
    <row r="66" spans="1:11" x14ac:dyDescent="0.25">
      <c r="A66" s="7" t="s">
        <v>228</v>
      </c>
      <c r="B66" s="65">
        <v>0</v>
      </c>
      <c r="C66" s="34">
        <f>IF(B70=0, "-", B66/B70)</f>
        <v>0</v>
      </c>
      <c r="D66" s="65">
        <v>5</v>
      </c>
      <c r="E66" s="9">
        <f>IF(D70=0, "-", D66/D70)</f>
        <v>8.771929824561403E-2</v>
      </c>
      <c r="F66" s="81">
        <v>1</v>
      </c>
      <c r="G66" s="34">
        <f>IF(F70=0, "-", F66/F70)</f>
        <v>3.968253968253968E-3</v>
      </c>
      <c r="H66" s="65">
        <v>6</v>
      </c>
      <c r="I66" s="9">
        <f>IF(H70=0, "-", H66/H70)</f>
        <v>4.3795620437956206E-2</v>
      </c>
      <c r="J66" s="8">
        <f t="shared" si="4"/>
        <v>-1</v>
      </c>
      <c r="K66" s="9">
        <f t="shared" si="5"/>
        <v>-0.83333333333333337</v>
      </c>
    </row>
    <row r="67" spans="1:11" x14ac:dyDescent="0.25">
      <c r="A67" s="7" t="s">
        <v>229</v>
      </c>
      <c r="B67" s="65">
        <v>23</v>
      </c>
      <c r="C67" s="34">
        <f>IF(B70=0, "-", B67/B70)</f>
        <v>0.20535714285714285</v>
      </c>
      <c r="D67" s="65">
        <v>0</v>
      </c>
      <c r="E67" s="9">
        <f>IF(D70=0, "-", D67/D70)</f>
        <v>0</v>
      </c>
      <c r="F67" s="81">
        <v>69</v>
      </c>
      <c r="G67" s="34">
        <f>IF(F70=0, "-", F67/F70)</f>
        <v>0.27380952380952384</v>
      </c>
      <c r="H67" s="65">
        <v>0</v>
      </c>
      <c r="I67" s="9">
        <f>IF(H70=0, "-", H67/H70)</f>
        <v>0</v>
      </c>
      <c r="J67" s="8" t="str">
        <f t="shared" si="4"/>
        <v>-</v>
      </c>
      <c r="K67" s="9" t="str">
        <f t="shared" si="5"/>
        <v>-</v>
      </c>
    </row>
    <row r="68" spans="1:11" x14ac:dyDescent="0.25">
      <c r="A68" s="7" t="s">
        <v>230</v>
      </c>
      <c r="B68" s="65">
        <v>24</v>
      </c>
      <c r="C68" s="34">
        <f>IF(B70=0, "-", B68/B70)</f>
        <v>0.21428571428571427</v>
      </c>
      <c r="D68" s="65">
        <v>15</v>
      </c>
      <c r="E68" s="9">
        <f>IF(D70=0, "-", D68/D70)</f>
        <v>0.26315789473684209</v>
      </c>
      <c r="F68" s="81">
        <v>49</v>
      </c>
      <c r="G68" s="34">
        <f>IF(F70=0, "-", F68/F70)</f>
        <v>0.19444444444444445</v>
      </c>
      <c r="H68" s="65">
        <v>28</v>
      </c>
      <c r="I68" s="9">
        <f>IF(H70=0, "-", H68/H70)</f>
        <v>0.20437956204379562</v>
      </c>
      <c r="J68" s="8">
        <f t="shared" si="4"/>
        <v>0.6</v>
      </c>
      <c r="K68" s="9">
        <f t="shared" si="5"/>
        <v>0.75</v>
      </c>
    </row>
    <row r="69" spans="1:11" x14ac:dyDescent="0.25">
      <c r="A69" s="2"/>
      <c r="B69" s="68"/>
      <c r="C69" s="33"/>
      <c r="D69" s="68"/>
      <c r="E69" s="6"/>
      <c r="F69" s="82"/>
      <c r="G69" s="33"/>
      <c r="H69" s="68"/>
      <c r="I69" s="6"/>
      <c r="J69" s="5"/>
      <c r="K69" s="6"/>
    </row>
    <row r="70" spans="1:11" s="43" customFormat="1" x14ac:dyDescent="0.25">
      <c r="A70" s="162" t="s">
        <v>549</v>
      </c>
      <c r="B70" s="71">
        <f>SUM(B55:B69)</f>
        <v>112</v>
      </c>
      <c r="C70" s="40">
        <f>B70/6543</f>
        <v>1.7117530184930459E-2</v>
      </c>
      <c r="D70" s="71">
        <f>SUM(D55:D69)</f>
        <v>57</v>
      </c>
      <c r="E70" s="41">
        <f>D70/6380</f>
        <v>8.934169278996866E-3</v>
      </c>
      <c r="F70" s="77">
        <f>SUM(F55:F69)</f>
        <v>252</v>
      </c>
      <c r="G70" s="42">
        <f>F70/17878</f>
        <v>1.4095536413469069E-2</v>
      </c>
      <c r="H70" s="71">
        <f>SUM(H55:H69)</f>
        <v>137</v>
      </c>
      <c r="I70" s="41">
        <f>H70/17360</f>
        <v>7.8917050691244238E-3</v>
      </c>
      <c r="J70" s="37">
        <f>IF(D70=0, "-", IF((B70-D70)/D70&lt;10, (B70-D70)/D70, "&gt;999%"))</f>
        <v>0.96491228070175439</v>
      </c>
      <c r="K70" s="38">
        <f>IF(H70=0, "-", IF((F70-H70)/H70&lt;10, (F70-H70)/H70, "&gt;999%"))</f>
        <v>0.83941605839416056</v>
      </c>
    </row>
    <row r="71" spans="1:11" x14ac:dyDescent="0.25">
      <c r="B71" s="83"/>
      <c r="D71" s="83"/>
      <c r="F71" s="83"/>
      <c r="H71" s="83"/>
    </row>
    <row r="72" spans="1:11" s="43" customFormat="1" x14ac:dyDescent="0.25">
      <c r="A72" s="162" t="s">
        <v>548</v>
      </c>
      <c r="B72" s="71">
        <v>431</v>
      </c>
      <c r="C72" s="40">
        <f>B72/6543</f>
        <v>6.5871924193794895E-2</v>
      </c>
      <c r="D72" s="71">
        <v>514</v>
      </c>
      <c r="E72" s="41">
        <f>D72/6380</f>
        <v>8.0564263322884008E-2</v>
      </c>
      <c r="F72" s="77">
        <v>1152</v>
      </c>
      <c r="G72" s="42">
        <f>F72/17878</f>
        <v>6.4436737890144313E-2</v>
      </c>
      <c r="H72" s="71">
        <v>1333</v>
      </c>
      <c r="I72" s="41">
        <f>H72/17360</f>
        <v>7.678571428571429E-2</v>
      </c>
      <c r="J72" s="37">
        <f>IF(D72=0, "-", IF((B72-D72)/D72&lt;10, (B72-D72)/D72, "&gt;999%"))</f>
        <v>-0.16147859922178989</v>
      </c>
      <c r="K72" s="38">
        <f>IF(H72=0, "-", IF((F72-H72)/H72&lt;10, (F72-H72)/H72, "&gt;999%"))</f>
        <v>-0.13578394598649662</v>
      </c>
    </row>
    <row r="73" spans="1:11" x14ac:dyDescent="0.25">
      <c r="B73" s="83"/>
      <c r="D73" s="83"/>
      <c r="F73" s="83"/>
      <c r="H73" s="83"/>
    </row>
    <row r="74" spans="1:11" ht="15.6" x14ac:dyDescent="0.3">
      <c r="A74" s="164" t="s">
        <v>110</v>
      </c>
      <c r="B74" s="196" t="s">
        <v>1</v>
      </c>
      <c r="C74" s="200"/>
      <c r="D74" s="200"/>
      <c r="E74" s="197"/>
      <c r="F74" s="196" t="s">
        <v>14</v>
      </c>
      <c r="G74" s="200"/>
      <c r="H74" s="200"/>
      <c r="I74" s="197"/>
      <c r="J74" s="196" t="s">
        <v>15</v>
      </c>
      <c r="K74" s="197"/>
    </row>
    <row r="75" spans="1:11" x14ac:dyDescent="0.25">
      <c r="A75" s="22"/>
      <c r="B75" s="196">
        <f>VALUE(RIGHT($B$2, 4))</f>
        <v>2023</v>
      </c>
      <c r="C75" s="197"/>
      <c r="D75" s="196">
        <f>B75-1</f>
        <v>2022</v>
      </c>
      <c r="E75" s="204"/>
      <c r="F75" s="196">
        <f>B75</f>
        <v>2023</v>
      </c>
      <c r="G75" s="204"/>
      <c r="H75" s="196">
        <f>D75</f>
        <v>2022</v>
      </c>
      <c r="I75" s="204"/>
      <c r="J75" s="140" t="s">
        <v>4</v>
      </c>
      <c r="K75" s="141" t="s">
        <v>2</v>
      </c>
    </row>
    <row r="76" spans="1:11" x14ac:dyDescent="0.25">
      <c r="A76" s="163" t="s">
        <v>137</v>
      </c>
      <c r="B76" s="61" t="s">
        <v>12</v>
      </c>
      <c r="C76" s="62" t="s">
        <v>13</v>
      </c>
      <c r="D76" s="61" t="s">
        <v>12</v>
      </c>
      <c r="E76" s="63" t="s">
        <v>13</v>
      </c>
      <c r="F76" s="62" t="s">
        <v>12</v>
      </c>
      <c r="G76" s="62" t="s">
        <v>13</v>
      </c>
      <c r="H76" s="61" t="s">
        <v>12</v>
      </c>
      <c r="I76" s="63" t="s">
        <v>13</v>
      </c>
      <c r="J76" s="61"/>
      <c r="K76" s="63"/>
    </row>
    <row r="77" spans="1:11" x14ac:dyDescent="0.25">
      <c r="A77" s="7" t="s">
        <v>231</v>
      </c>
      <c r="B77" s="65">
        <v>0</v>
      </c>
      <c r="C77" s="34">
        <f>IF(B84=0, "-", B77/B84)</f>
        <v>0</v>
      </c>
      <c r="D77" s="65">
        <v>1</v>
      </c>
      <c r="E77" s="9">
        <f>IF(D84=0, "-", D77/D84)</f>
        <v>6.369426751592357E-3</v>
      </c>
      <c r="F77" s="81">
        <v>0</v>
      </c>
      <c r="G77" s="34">
        <f>IF(F84=0, "-", F77/F84)</f>
        <v>0</v>
      </c>
      <c r="H77" s="65">
        <v>3</v>
      </c>
      <c r="I77" s="9">
        <f>IF(H84=0, "-", H77/H84)</f>
        <v>6.2761506276150627E-3</v>
      </c>
      <c r="J77" s="8">
        <f t="shared" ref="J77:J82" si="6">IF(D77=0, "-", IF((B77-D77)/D77&lt;10, (B77-D77)/D77, "&gt;999%"))</f>
        <v>-1</v>
      </c>
      <c r="K77" s="9">
        <f t="shared" ref="K77:K82" si="7">IF(H77=0, "-", IF((F77-H77)/H77&lt;10, (F77-H77)/H77, "&gt;999%"))</f>
        <v>-1</v>
      </c>
    </row>
    <row r="78" spans="1:11" x14ac:dyDescent="0.25">
      <c r="A78" s="7" t="s">
        <v>232</v>
      </c>
      <c r="B78" s="65">
        <v>3</v>
      </c>
      <c r="C78" s="34">
        <f>IF(B84=0, "-", B78/B84)</f>
        <v>3.2967032967032968E-2</v>
      </c>
      <c r="D78" s="65">
        <v>2</v>
      </c>
      <c r="E78" s="9">
        <f>IF(D84=0, "-", D78/D84)</f>
        <v>1.2738853503184714E-2</v>
      </c>
      <c r="F78" s="81">
        <v>5</v>
      </c>
      <c r="G78" s="34">
        <f>IF(F84=0, "-", F78/F84)</f>
        <v>2.1929824561403508E-2</v>
      </c>
      <c r="H78" s="65">
        <v>8</v>
      </c>
      <c r="I78" s="9">
        <f>IF(H84=0, "-", H78/H84)</f>
        <v>1.6736401673640166E-2</v>
      </c>
      <c r="J78" s="8">
        <f t="shared" si="6"/>
        <v>0.5</v>
      </c>
      <c r="K78" s="9">
        <f t="shared" si="7"/>
        <v>-0.375</v>
      </c>
    </row>
    <row r="79" spans="1:11" x14ac:dyDescent="0.25">
      <c r="A79" s="7" t="s">
        <v>233</v>
      </c>
      <c r="B79" s="65">
        <v>12</v>
      </c>
      <c r="C79" s="34">
        <f>IF(B84=0, "-", B79/B84)</f>
        <v>0.13186813186813187</v>
      </c>
      <c r="D79" s="65">
        <v>8</v>
      </c>
      <c r="E79" s="9">
        <f>IF(D84=0, "-", D79/D84)</f>
        <v>5.0955414012738856E-2</v>
      </c>
      <c r="F79" s="81">
        <v>48</v>
      </c>
      <c r="G79" s="34">
        <f>IF(F84=0, "-", F79/F84)</f>
        <v>0.21052631578947367</v>
      </c>
      <c r="H79" s="65">
        <v>27</v>
      </c>
      <c r="I79" s="9">
        <f>IF(H84=0, "-", H79/H84)</f>
        <v>5.6485355648535567E-2</v>
      </c>
      <c r="J79" s="8">
        <f t="shared" si="6"/>
        <v>0.5</v>
      </c>
      <c r="K79" s="9">
        <f t="shared" si="7"/>
        <v>0.77777777777777779</v>
      </c>
    </row>
    <row r="80" spans="1:11" x14ac:dyDescent="0.25">
      <c r="A80" s="7" t="s">
        <v>234</v>
      </c>
      <c r="B80" s="65">
        <v>5</v>
      </c>
      <c r="C80" s="34">
        <f>IF(B84=0, "-", B80/B84)</f>
        <v>5.4945054945054944E-2</v>
      </c>
      <c r="D80" s="65">
        <v>13</v>
      </c>
      <c r="E80" s="9">
        <f>IF(D84=0, "-", D80/D84)</f>
        <v>8.2802547770700632E-2</v>
      </c>
      <c r="F80" s="81">
        <v>15</v>
      </c>
      <c r="G80" s="34">
        <f>IF(F84=0, "-", F80/F84)</f>
        <v>6.5789473684210523E-2</v>
      </c>
      <c r="H80" s="65">
        <v>20</v>
      </c>
      <c r="I80" s="9">
        <f>IF(H84=0, "-", H80/H84)</f>
        <v>4.1841004184100417E-2</v>
      </c>
      <c r="J80" s="8">
        <f t="shared" si="6"/>
        <v>-0.61538461538461542</v>
      </c>
      <c r="K80" s="9">
        <f t="shared" si="7"/>
        <v>-0.25</v>
      </c>
    </row>
    <row r="81" spans="1:11" x14ac:dyDescent="0.25">
      <c r="A81" s="7" t="s">
        <v>235</v>
      </c>
      <c r="B81" s="65">
        <v>66</v>
      </c>
      <c r="C81" s="34">
        <f>IF(B84=0, "-", B81/B84)</f>
        <v>0.72527472527472525</v>
      </c>
      <c r="D81" s="65">
        <v>131</v>
      </c>
      <c r="E81" s="9">
        <f>IF(D84=0, "-", D81/D84)</f>
        <v>0.83439490445859876</v>
      </c>
      <c r="F81" s="81">
        <v>154</v>
      </c>
      <c r="G81" s="34">
        <f>IF(F84=0, "-", F81/F84)</f>
        <v>0.67543859649122806</v>
      </c>
      <c r="H81" s="65">
        <v>416</v>
      </c>
      <c r="I81" s="9">
        <f>IF(H84=0, "-", H81/H84)</f>
        <v>0.87029288702928875</v>
      </c>
      <c r="J81" s="8">
        <f t="shared" si="6"/>
        <v>-0.49618320610687022</v>
      </c>
      <c r="K81" s="9">
        <f t="shared" si="7"/>
        <v>-0.62980769230769229</v>
      </c>
    </row>
    <row r="82" spans="1:11" x14ac:dyDescent="0.25">
      <c r="A82" s="7" t="s">
        <v>236</v>
      </c>
      <c r="B82" s="65">
        <v>5</v>
      </c>
      <c r="C82" s="34">
        <f>IF(B84=0, "-", B82/B84)</f>
        <v>5.4945054945054944E-2</v>
      </c>
      <c r="D82" s="65">
        <v>2</v>
      </c>
      <c r="E82" s="9">
        <f>IF(D84=0, "-", D82/D84)</f>
        <v>1.2738853503184714E-2</v>
      </c>
      <c r="F82" s="81">
        <v>6</v>
      </c>
      <c r="G82" s="34">
        <f>IF(F84=0, "-", F82/F84)</f>
        <v>2.6315789473684209E-2</v>
      </c>
      <c r="H82" s="65">
        <v>4</v>
      </c>
      <c r="I82" s="9">
        <f>IF(H84=0, "-", H82/H84)</f>
        <v>8.368200836820083E-3</v>
      </c>
      <c r="J82" s="8">
        <f t="shared" si="6"/>
        <v>1.5</v>
      </c>
      <c r="K82" s="9">
        <f t="shared" si="7"/>
        <v>0.5</v>
      </c>
    </row>
    <row r="83" spans="1:11" x14ac:dyDescent="0.25">
      <c r="A83" s="2"/>
      <c r="B83" s="68"/>
      <c r="C83" s="33"/>
      <c r="D83" s="68"/>
      <c r="E83" s="6"/>
      <c r="F83" s="82"/>
      <c r="G83" s="33"/>
      <c r="H83" s="68"/>
      <c r="I83" s="6"/>
      <c r="J83" s="5"/>
      <c r="K83" s="6"/>
    </row>
    <row r="84" spans="1:11" s="43" customFormat="1" x14ac:dyDescent="0.25">
      <c r="A84" s="162" t="s">
        <v>547</v>
      </c>
      <c r="B84" s="71">
        <f>SUM(B77:B83)</f>
        <v>91</v>
      </c>
      <c r="C84" s="40">
        <f>B84/6543</f>
        <v>1.3907993275255999E-2</v>
      </c>
      <c r="D84" s="71">
        <f>SUM(D77:D83)</f>
        <v>157</v>
      </c>
      <c r="E84" s="41">
        <f>D84/6380</f>
        <v>2.4608150470219435E-2</v>
      </c>
      <c r="F84" s="77">
        <f>SUM(F77:F83)</f>
        <v>228</v>
      </c>
      <c r="G84" s="42">
        <f>F84/17878</f>
        <v>1.2753104374091061E-2</v>
      </c>
      <c r="H84" s="71">
        <f>SUM(H77:H83)</f>
        <v>478</v>
      </c>
      <c r="I84" s="41">
        <f>H84/17360</f>
        <v>2.7534562211981566E-2</v>
      </c>
      <c r="J84" s="37">
        <f>IF(D84=0, "-", IF((B84-D84)/D84&lt;10, (B84-D84)/D84, "&gt;999%"))</f>
        <v>-0.42038216560509556</v>
      </c>
      <c r="K84" s="38">
        <f>IF(H84=0, "-", IF((F84-H84)/H84&lt;10, (F84-H84)/H84, "&gt;999%"))</f>
        <v>-0.52301255230125521</v>
      </c>
    </row>
    <row r="85" spans="1:11" x14ac:dyDescent="0.25">
      <c r="B85" s="83"/>
      <c r="D85" s="83"/>
      <c r="F85" s="83"/>
      <c r="H85" s="83"/>
    </row>
    <row r="86" spans="1:11" x14ac:dyDescent="0.25">
      <c r="A86" s="163" t="s">
        <v>138</v>
      </c>
      <c r="B86" s="61" t="s">
        <v>12</v>
      </c>
      <c r="C86" s="62" t="s">
        <v>13</v>
      </c>
      <c r="D86" s="61" t="s">
        <v>12</v>
      </c>
      <c r="E86" s="63" t="s">
        <v>13</v>
      </c>
      <c r="F86" s="62" t="s">
        <v>12</v>
      </c>
      <c r="G86" s="62" t="s">
        <v>13</v>
      </c>
      <c r="H86" s="61" t="s">
        <v>12</v>
      </c>
      <c r="I86" s="63" t="s">
        <v>13</v>
      </c>
      <c r="J86" s="61"/>
      <c r="K86" s="63"/>
    </row>
    <row r="87" spans="1:11" x14ac:dyDescent="0.25">
      <c r="A87" s="7" t="s">
        <v>237</v>
      </c>
      <c r="B87" s="65">
        <v>0</v>
      </c>
      <c r="C87" s="34">
        <f>IF(B105=0, "-", B87/B105)</f>
        <v>0</v>
      </c>
      <c r="D87" s="65">
        <v>4</v>
      </c>
      <c r="E87" s="9">
        <f>IF(D105=0, "-", D87/D105)</f>
        <v>1.8957345971563982E-2</v>
      </c>
      <c r="F87" s="81">
        <v>2</v>
      </c>
      <c r="G87" s="34">
        <f>IF(F105=0, "-", F87/F105)</f>
        <v>4.662004662004662E-3</v>
      </c>
      <c r="H87" s="65">
        <v>8</v>
      </c>
      <c r="I87" s="9">
        <f>IF(H105=0, "-", H87/H105)</f>
        <v>2.9197080291970802E-2</v>
      </c>
      <c r="J87" s="8">
        <f t="shared" ref="J87:J103" si="8">IF(D87=0, "-", IF((B87-D87)/D87&lt;10, (B87-D87)/D87, "&gt;999%"))</f>
        <v>-1</v>
      </c>
      <c r="K87" s="9">
        <f t="shared" ref="K87:K103" si="9">IF(H87=0, "-", IF((F87-H87)/H87&lt;10, (F87-H87)/H87, "&gt;999%"))</f>
        <v>-0.75</v>
      </c>
    </row>
    <row r="88" spans="1:11" x14ac:dyDescent="0.25">
      <c r="A88" s="7" t="s">
        <v>238</v>
      </c>
      <c r="B88" s="65">
        <v>4</v>
      </c>
      <c r="C88" s="34">
        <f>IF(B105=0, "-", B88/B105)</f>
        <v>2.1621621621621623E-2</v>
      </c>
      <c r="D88" s="65">
        <v>3</v>
      </c>
      <c r="E88" s="9">
        <f>IF(D105=0, "-", D88/D105)</f>
        <v>1.4218009478672985E-2</v>
      </c>
      <c r="F88" s="81">
        <v>7</v>
      </c>
      <c r="G88" s="34">
        <f>IF(F105=0, "-", F88/F105)</f>
        <v>1.6317016317016316E-2</v>
      </c>
      <c r="H88" s="65">
        <v>3</v>
      </c>
      <c r="I88" s="9">
        <f>IF(H105=0, "-", H88/H105)</f>
        <v>1.0948905109489052E-2</v>
      </c>
      <c r="J88" s="8">
        <f t="shared" si="8"/>
        <v>0.33333333333333331</v>
      </c>
      <c r="K88" s="9">
        <f t="shared" si="9"/>
        <v>1.3333333333333333</v>
      </c>
    </row>
    <row r="89" spans="1:11" x14ac:dyDescent="0.25">
      <c r="A89" s="7" t="s">
        <v>239</v>
      </c>
      <c r="B89" s="65">
        <v>2</v>
      </c>
      <c r="C89" s="34">
        <f>IF(B105=0, "-", B89/B105)</f>
        <v>1.0810810810810811E-2</v>
      </c>
      <c r="D89" s="65">
        <v>5</v>
      </c>
      <c r="E89" s="9">
        <f>IF(D105=0, "-", D89/D105)</f>
        <v>2.3696682464454975E-2</v>
      </c>
      <c r="F89" s="81">
        <v>4</v>
      </c>
      <c r="G89" s="34">
        <f>IF(F105=0, "-", F89/F105)</f>
        <v>9.324009324009324E-3</v>
      </c>
      <c r="H89" s="65">
        <v>5</v>
      </c>
      <c r="I89" s="9">
        <f>IF(H105=0, "-", H89/H105)</f>
        <v>1.824817518248175E-2</v>
      </c>
      <c r="J89" s="8">
        <f t="shared" si="8"/>
        <v>-0.6</v>
      </c>
      <c r="K89" s="9">
        <f t="shared" si="9"/>
        <v>-0.2</v>
      </c>
    </row>
    <row r="90" spans="1:11" x14ac:dyDescent="0.25">
      <c r="A90" s="7" t="s">
        <v>240</v>
      </c>
      <c r="B90" s="65">
        <v>4</v>
      </c>
      <c r="C90" s="34">
        <f>IF(B105=0, "-", B90/B105)</f>
        <v>2.1621621621621623E-2</v>
      </c>
      <c r="D90" s="65">
        <v>14</v>
      </c>
      <c r="E90" s="9">
        <f>IF(D105=0, "-", D90/D105)</f>
        <v>6.6350710900473939E-2</v>
      </c>
      <c r="F90" s="81">
        <v>20</v>
      </c>
      <c r="G90" s="34">
        <f>IF(F105=0, "-", F90/F105)</f>
        <v>4.6620046620046623E-2</v>
      </c>
      <c r="H90" s="65">
        <v>34</v>
      </c>
      <c r="I90" s="9">
        <f>IF(H105=0, "-", H90/H105)</f>
        <v>0.12408759124087591</v>
      </c>
      <c r="J90" s="8">
        <f t="shared" si="8"/>
        <v>-0.7142857142857143</v>
      </c>
      <c r="K90" s="9">
        <f t="shared" si="9"/>
        <v>-0.41176470588235292</v>
      </c>
    </row>
    <row r="91" spans="1:11" x14ac:dyDescent="0.25">
      <c r="A91" s="7" t="s">
        <v>241</v>
      </c>
      <c r="B91" s="65">
        <v>7</v>
      </c>
      <c r="C91" s="34">
        <f>IF(B105=0, "-", B91/B105)</f>
        <v>3.783783783783784E-2</v>
      </c>
      <c r="D91" s="65">
        <v>5</v>
      </c>
      <c r="E91" s="9">
        <f>IF(D105=0, "-", D91/D105)</f>
        <v>2.3696682464454975E-2</v>
      </c>
      <c r="F91" s="81">
        <v>10</v>
      </c>
      <c r="G91" s="34">
        <f>IF(F105=0, "-", F91/F105)</f>
        <v>2.3310023310023312E-2</v>
      </c>
      <c r="H91" s="65">
        <v>9</v>
      </c>
      <c r="I91" s="9">
        <f>IF(H105=0, "-", H91/H105)</f>
        <v>3.2846715328467155E-2</v>
      </c>
      <c r="J91" s="8">
        <f t="shared" si="8"/>
        <v>0.4</v>
      </c>
      <c r="K91" s="9">
        <f t="shared" si="9"/>
        <v>0.1111111111111111</v>
      </c>
    </row>
    <row r="92" spans="1:11" x14ac:dyDescent="0.25">
      <c r="A92" s="7" t="s">
        <v>242</v>
      </c>
      <c r="B92" s="65">
        <v>0</v>
      </c>
      <c r="C92" s="34">
        <f>IF(B105=0, "-", B92/B105)</f>
        <v>0</v>
      </c>
      <c r="D92" s="65">
        <v>1</v>
      </c>
      <c r="E92" s="9">
        <f>IF(D105=0, "-", D92/D105)</f>
        <v>4.7393364928909956E-3</v>
      </c>
      <c r="F92" s="81">
        <v>5</v>
      </c>
      <c r="G92" s="34">
        <f>IF(F105=0, "-", F92/F105)</f>
        <v>1.1655011655011656E-2</v>
      </c>
      <c r="H92" s="65">
        <v>1</v>
      </c>
      <c r="I92" s="9">
        <f>IF(H105=0, "-", H92/H105)</f>
        <v>3.6496350364963502E-3</v>
      </c>
      <c r="J92" s="8">
        <f t="shared" si="8"/>
        <v>-1</v>
      </c>
      <c r="K92" s="9">
        <f t="shared" si="9"/>
        <v>4</v>
      </c>
    </row>
    <row r="93" spans="1:11" x14ac:dyDescent="0.25">
      <c r="A93" s="7" t="s">
        <v>243</v>
      </c>
      <c r="B93" s="65">
        <v>1</v>
      </c>
      <c r="C93" s="34">
        <f>IF(B105=0, "-", B93/B105)</f>
        <v>5.4054054054054057E-3</v>
      </c>
      <c r="D93" s="65">
        <v>0</v>
      </c>
      <c r="E93" s="9">
        <f>IF(D105=0, "-", D93/D105)</f>
        <v>0</v>
      </c>
      <c r="F93" s="81">
        <v>1</v>
      </c>
      <c r="G93" s="34">
        <f>IF(F105=0, "-", F93/F105)</f>
        <v>2.331002331002331E-3</v>
      </c>
      <c r="H93" s="65">
        <v>0</v>
      </c>
      <c r="I93" s="9">
        <f>IF(H105=0, "-", H93/H105)</f>
        <v>0</v>
      </c>
      <c r="J93" s="8" t="str">
        <f t="shared" si="8"/>
        <v>-</v>
      </c>
      <c r="K93" s="9" t="str">
        <f t="shared" si="9"/>
        <v>-</v>
      </c>
    </row>
    <row r="94" spans="1:11" x14ac:dyDescent="0.25">
      <c r="A94" s="7" t="s">
        <v>244</v>
      </c>
      <c r="B94" s="65">
        <v>2</v>
      </c>
      <c r="C94" s="34">
        <f>IF(B105=0, "-", B94/B105)</f>
        <v>1.0810810810810811E-2</v>
      </c>
      <c r="D94" s="65">
        <v>1</v>
      </c>
      <c r="E94" s="9">
        <f>IF(D105=0, "-", D94/D105)</f>
        <v>4.7393364928909956E-3</v>
      </c>
      <c r="F94" s="81">
        <v>2</v>
      </c>
      <c r="G94" s="34">
        <f>IF(F105=0, "-", F94/F105)</f>
        <v>4.662004662004662E-3</v>
      </c>
      <c r="H94" s="65">
        <v>1</v>
      </c>
      <c r="I94" s="9">
        <f>IF(H105=0, "-", H94/H105)</f>
        <v>3.6496350364963502E-3</v>
      </c>
      <c r="J94" s="8">
        <f t="shared" si="8"/>
        <v>1</v>
      </c>
      <c r="K94" s="9">
        <f t="shared" si="9"/>
        <v>1</v>
      </c>
    </row>
    <row r="95" spans="1:11" x14ac:dyDescent="0.25">
      <c r="A95" s="7" t="s">
        <v>245</v>
      </c>
      <c r="B95" s="65">
        <v>2</v>
      </c>
      <c r="C95" s="34">
        <f>IF(B105=0, "-", B95/B105)</f>
        <v>1.0810810810810811E-2</v>
      </c>
      <c r="D95" s="65">
        <v>4</v>
      </c>
      <c r="E95" s="9">
        <f>IF(D105=0, "-", D95/D105)</f>
        <v>1.8957345971563982E-2</v>
      </c>
      <c r="F95" s="81">
        <v>10</v>
      </c>
      <c r="G95" s="34">
        <f>IF(F105=0, "-", F95/F105)</f>
        <v>2.3310023310023312E-2</v>
      </c>
      <c r="H95" s="65">
        <v>14</v>
      </c>
      <c r="I95" s="9">
        <f>IF(H105=0, "-", H95/H105)</f>
        <v>5.1094890510948905E-2</v>
      </c>
      <c r="J95" s="8">
        <f t="shared" si="8"/>
        <v>-0.5</v>
      </c>
      <c r="K95" s="9">
        <f t="shared" si="9"/>
        <v>-0.2857142857142857</v>
      </c>
    </row>
    <row r="96" spans="1:11" x14ac:dyDescent="0.25">
      <c r="A96" s="7" t="s">
        <v>246</v>
      </c>
      <c r="B96" s="65">
        <v>12</v>
      </c>
      <c r="C96" s="34">
        <f>IF(B105=0, "-", B96/B105)</f>
        <v>6.4864864864864868E-2</v>
      </c>
      <c r="D96" s="65">
        <v>15</v>
      </c>
      <c r="E96" s="9">
        <f>IF(D105=0, "-", D96/D105)</f>
        <v>7.1090047393364927E-2</v>
      </c>
      <c r="F96" s="81">
        <v>42</v>
      </c>
      <c r="G96" s="34">
        <f>IF(F105=0, "-", F96/F105)</f>
        <v>9.7902097902097904E-2</v>
      </c>
      <c r="H96" s="65">
        <v>24</v>
      </c>
      <c r="I96" s="9">
        <f>IF(H105=0, "-", H96/H105)</f>
        <v>8.7591240875912413E-2</v>
      </c>
      <c r="J96" s="8">
        <f t="shared" si="8"/>
        <v>-0.2</v>
      </c>
      <c r="K96" s="9">
        <f t="shared" si="9"/>
        <v>0.75</v>
      </c>
    </row>
    <row r="97" spans="1:11" x14ac:dyDescent="0.25">
      <c r="A97" s="7" t="s">
        <v>247</v>
      </c>
      <c r="B97" s="65">
        <v>11</v>
      </c>
      <c r="C97" s="34">
        <f>IF(B105=0, "-", B97/B105)</f>
        <v>5.9459459459459463E-2</v>
      </c>
      <c r="D97" s="65">
        <v>7</v>
      </c>
      <c r="E97" s="9">
        <f>IF(D105=0, "-", D97/D105)</f>
        <v>3.3175355450236969E-2</v>
      </c>
      <c r="F97" s="81">
        <v>15</v>
      </c>
      <c r="G97" s="34">
        <f>IF(F105=0, "-", F97/F105)</f>
        <v>3.4965034965034968E-2</v>
      </c>
      <c r="H97" s="65">
        <v>16</v>
      </c>
      <c r="I97" s="9">
        <f>IF(H105=0, "-", H97/H105)</f>
        <v>5.8394160583941604E-2</v>
      </c>
      <c r="J97" s="8">
        <f t="shared" si="8"/>
        <v>0.5714285714285714</v>
      </c>
      <c r="K97" s="9">
        <f t="shared" si="9"/>
        <v>-6.25E-2</v>
      </c>
    </row>
    <row r="98" spans="1:11" x14ac:dyDescent="0.25">
      <c r="A98" s="7" t="s">
        <v>248</v>
      </c>
      <c r="B98" s="65">
        <v>1</v>
      </c>
      <c r="C98" s="34">
        <f>IF(B105=0, "-", B98/B105)</f>
        <v>5.4054054054054057E-3</v>
      </c>
      <c r="D98" s="65">
        <v>0</v>
      </c>
      <c r="E98" s="9">
        <f>IF(D105=0, "-", D98/D105)</f>
        <v>0</v>
      </c>
      <c r="F98" s="81">
        <v>3</v>
      </c>
      <c r="G98" s="34">
        <f>IF(F105=0, "-", F98/F105)</f>
        <v>6.993006993006993E-3</v>
      </c>
      <c r="H98" s="65">
        <v>2</v>
      </c>
      <c r="I98" s="9">
        <f>IF(H105=0, "-", H98/H105)</f>
        <v>7.2992700729927005E-3</v>
      </c>
      <c r="J98" s="8" t="str">
        <f t="shared" si="8"/>
        <v>-</v>
      </c>
      <c r="K98" s="9">
        <f t="shared" si="9"/>
        <v>0.5</v>
      </c>
    </row>
    <row r="99" spans="1:11" x14ac:dyDescent="0.25">
      <c r="A99" s="7" t="s">
        <v>249</v>
      </c>
      <c r="B99" s="65">
        <v>3</v>
      </c>
      <c r="C99" s="34">
        <f>IF(B105=0, "-", B99/B105)</f>
        <v>1.6216216216216217E-2</v>
      </c>
      <c r="D99" s="65">
        <v>0</v>
      </c>
      <c r="E99" s="9">
        <f>IF(D105=0, "-", D99/D105)</f>
        <v>0</v>
      </c>
      <c r="F99" s="81">
        <v>9</v>
      </c>
      <c r="G99" s="34">
        <f>IF(F105=0, "-", F99/F105)</f>
        <v>2.097902097902098E-2</v>
      </c>
      <c r="H99" s="65">
        <v>0</v>
      </c>
      <c r="I99" s="9">
        <f>IF(H105=0, "-", H99/H105)</f>
        <v>0</v>
      </c>
      <c r="J99" s="8" t="str">
        <f t="shared" si="8"/>
        <v>-</v>
      </c>
      <c r="K99" s="9" t="str">
        <f t="shared" si="9"/>
        <v>-</v>
      </c>
    </row>
    <row r="100" spans="1:11" x14ac:dyDescent="0.25">
      <c r="A100" s="7" t="s">
        <v>250</v>
      </c>
      <c r="B100" s="65">
        <v>127</v>
      </c>
      <c r="C100" s="34">
        <f>IF(B105=0, "-", B100/B105)</f>
        <v>0.68648648648648647</v>
      </c>
      <c r="D100" s="65">
        <v>145</v>
      </c>
      <c r="E100" s="9">
        <f>IF(D105=0, "-", D100/D105)</f>
        <v>0.6872037914691943</v>
      </c>
      <c r="F100" s="81">
        <v>284</v>
      </c>
      <c r="G100" s="34">
        <f>IF(F105=0, "-", F100/F105)</f>
        <v>0.66200466200466201</v>
      </c>
      <c r="H100" s="65">
        <v>145</v>
      </c>
      <c r="I100" s="9">
        <f>IF(H105=0, "-", H100/H105)</f>
        <v>0.52919708029197077</v>
      </c>
      <c r="J100" s="8">
        <f t="shared" si="8"/>
        <v>-0.12413793103448276</v>
      </c>
      <c r="K100" s="9">
        <f t="shared" si="9"/>
        <v>0.95862068965517244</v>
      </c>
    </row>
    <row r="101" spans="1:11" x14ac:dyDescent="0.25">
      <c r="A101" s="7" t="s">
        <v>251</v>
      </c>
      <c r="B101" s="65">
        <v>8</v>
      </c>
      <c r="C101" s="34">
        <f>IF(B105=0, "-", B101/B105)</f>
        <v>4.3243243243243246E-2</v>
      </c>
      <c r="D101" s="65">
        <v>6</v>
      </c>
      <c r="E101" s="9">
        <f>IF(D105=0, "-", D101/D105)</f>
        <v>2.843601895734597E-2</v>
      </c>
      <c r="F101" s="81">
        <v>14</v>
      </c>
      <c r="G101" s="34">
        <f>IF(F105=0, "-", F101/F105)</f>
        <v>3.2634032634032632E-2</v>
      </c>
      <c r="H101" s="65">
        <v>10</v>
      </c>
      <c r="I101" s="9">
        <f>IF(H105=0, "-", H101/H105)</f>
        <v>3.6496350364963501E-2</v>
      </c>
      <c r="J101" s="8">
        <f t="shared" si="8"/>
        <v>0.33333333333333331</v>
      </c>
      <c r="K101" s="9">
        <f t="shared" si="9"/>
        <v>0.4</v>
      </c>
    </row>
    <row r="102" spans="1:11" x14ac:dyDescent="0.25">
      <c r="A102" s="7" t="s">
        <v>252</v>
      </c>
      <c r="B102" s="65">
        <v>1</v>
      </c>
      <c r="C102" s="34">
        <f>IF(B105=0, "-", B102/B105)</f>
        <v>5.4054054054054057E-3</v>
      </c>
      <c r="D102" s="65">
        <v>0</v>
      </c>
      <c r="E102" s="9">
        <f>IF(D105=0, "-", D102/D105)</f>
        <v>0</v>
      </c>
      <c r="F102" s="81">
        <v>1</v>
      </c>
      <c r="G102" s="34">
        <f>IF(F105=0, "-", F102/F105)</f>
        <v>2.331002331002331E-3</v>
      </c>
      <c r="H102" s="65">
        <v>1</v>
      </c>
      <c r="I102" s="9">
        <f>IF(H105=0, "-", H102/H105)</f>
        <v>3.6496350364963502E-3</v>
      </c>
      <c r="J102" s="8" t="str">
        <f t="shared" si="8"/>
        <v>-</v>
      </c>
      <c r="K102" s="9">
        <f t="shared" si="9"/>
        <v>0</v>
      </c>
    </row>
    <row r="103" spans="1:11" x14ac:dyDescent="0.25">
      <c r="A103" s="7" t="s">
        <v>253</v>
      </c>
      <c r="B103" s="65">
        <v>0</v>
      </c>
      <c r="C103" s="34">
        <f>IF(B105=0, "-", B103/B105)</f>
        <v>0</v>
      </c>
      <c r="D103" s="65">
        <v>1</v>
      </c>
      <c r="E103" s="9">
        <f>IF(D105=0, "-", D103/D105)</f>
        <v>4.7393364928909956E-3</v>
      </c>
      <c r="F103" s="81">
        <v>0</v>
      </c>
      <c r="G103" s="34">
        <f>IF(F105=0, "-", F103/F105)</f>
        <v>0</v>
      </c>
      <c r="H103" s="65">
        <v>1</v>
      </c>
      <c r="I103" s="9">
        <f>IF(H105=0, "-", H103/H105)</f>
        <v>3.6496350364963502E-3</v>
      </c>
      <c r="J103" s="8">
        <f t="shared" si="8"/>
        <v>-1</v>
      </c>
      <c r="K103" s="9">
        <f t="shared" si="9"/>
        <v>-1</v>
      </c>
    </row>
    <row r="104" spans="1:11" x14ac:dyDescent="0.25">
      <c r="A104" s="2"/>
      <c r="B104" s="68"/>
      <c r="C104" s="33"/>
      <c r="D104" s="68"/>
      <c r="E104" s="6"/>
      <c r="F104" s="82"/>
      <c r="G104" s="33"/>
      <c r="H104" s="68"/>
      <c r="I104" s="6"/>
      <c r="J104" s="5"/>
      <c r="K104" s="6"/>
    </row>
    <row r="105" spans="1:11" s="43" customFormat="1" x14ac:dyDescent="0.25">
      <c r="A105" s="162" t="s">
        <v>546</v>
      </c>
      <c r="B105" s="71">
        <f>SUM(B87:B104)</f>
        <v>185</v>
      </c>
      <c r="C105" s="40">
        <f>B105/6543</f>
        <v>2.8274491823322635E-2</v>
      </c>
      <c r="D105" s="71">
        <f>SUM(D87:D104)</f>
        <v>211</v>
      </c>
      <c r="E105" s="41">
        <f>D105/6380</f>
        <v>3.3072100313479624E-2</v>
      </c>
      <c r="F105" s="77">
        <f>SUM(F87:F104)</f>
        <v>429</v>
      </c>
      <c r="G105" s="42">
        <f>F105/17878</f>
        <v>2.3995972703881867E-2</v>
      </c>
      <c r="H105" s="71">
        <f>SUM(H87:H104)</f>
        <v>274</v>
      </c>
      <c r="I105" s="41">
        <f>H105/17360</f>
        <v>1.5783410138248848E-2</v>
      </c>
      <c r="J105" s="37">
        <f>IF(D105=0, "-", IF((B105-D105)/D105&lt;10, (B105-D105)/D105, "&gt;999%"))</f>
        <v>-0.12322274881516587</v>
      </c>
      <c r="K105" s="38">
        <f>IF(H105=0, "-", IF((F105-H105)/H105&lt;10, (F105-H105)/H105, "&gt;999%"))</f>
        <v>0.56569343065693434</v>
      </c>
    </row>
    <row r="106" spans="1:11" x14ac:dyDescent="0.25">
      <c r="B106" s="83"/>
      <c r="D106" s="83"/>
      <c r="F106" s="83"/>
      <c r="H106" s="83"/>
    </row>
    <row r="107" spans="1:11" s="43" customFormat="1" x14ac:dyDescent="0.25">
      <c r="A107" s="162" t="s">
        <v>545</v>
      </c>
      <c r="B107" s="71">
        <v>276</v>
      </c>
      <c r="C107" s="40">
        <f>B107/6543</f>
        <v>4.2182485098578637E-2</v>
      </c>
      <c r="D107" s="71">
        <v>368</v>
      </c>
      <c r="E107" s="41">
        <f>D107/6380</f>
        <v>5.7680250783699059E-2</v>
      </c>
      <c r="F107" s="77">
        <v>657</v>
      </c>
      <c r="G107" s="42">
        <f>F107/17878</f>
        <v>3.6749077077972925E-2</v>
      </c>
      <c r="H107" s="71">
        <v>752</v>
      </c>
      <c r="I107" s="41">
        <f>H107/17360</f>
        <v>4.3317972350230417E-2</v>
      </c>
      <c r="J107" s="37">
        <f>IF(D107=0, "-", IF((B107-D107)/D107&lt;10, (B107-D107)/D107, "&gt;999%"))</f>
        <v>-0.25</v>
      </c>
      <c r="K107" s="38">
        <f>IF(H107=0, "-", IF((F107-H107)/H107&lt;10, (F107-H107)/H107, "&gt;999%"))</f>
        <v>-0.12632978723404256</v>
      </c>
    </row>
    <row r="108" spans="1:11" x14ac:dyDescent="0.25">
      <c r="B108" s="83"/>
      <c r="D108" s="83"/>
      <c r="F108" s="83"/>
      <c r="H108" s="83"/>
    </row>
    <row r="109" spans="1:11" ht="15.6" x14ac:dyDescent="0.3">
      <c r="A109" s="164" t="s">
        <v>111</v>
      </c>
      <c r="B109" s="196" t="s">
        <v>1</v>
      </c>
      <c r="C109" s="200"/>
      <c r="D109" s="200"/>
      <c r="E109" s="197"/>
      <c r="F109" s="196" t="s">
        <v>14</v>
      </c>
      <c r="G109" s="200"/>
      <c r="H109" s="200"/>
      <c r="I109" s="197"/>
      <c r="J109" s="196" t="s">
        <v>15</v>
      </c>
      <c r="K109" s="197"/>
    </row>
    <row r="110" spans="1:11" x14ac:dyDescent="0.25">
      <c r="A110" s="22"/>
      <c r="B110" s="196">
        <f>VALUE(RIGHT($B$2, 4))</f>
        <v>2023</v>
      </c>
      <c r="C110" s="197"/>
      <c r="D110" s="196">
        <f>B110-1</f>
        <v>2022</v>
      </c>
      <c r="E110" s="204"/>
      <c r="F110" s="196">
        <f>B110</f>
        <v>2023</v>
      </c>
      <c r="G110" s="204"/>
      <c r="H110" s="196">
        <f>D110</f>
        <v>2022</v>
      </c>
      <c r="I110" s="204"/>
      <c r="J110" s="140" t="s">
        <v>4</v>
      </c>
      <c r="K110" s="141" t="s">
        <v>2</v>
      </c>
    </row>
    <row r="111" spans="1:11" x14ac:dyDescent="0.25">
      <c r="A111" s="163" t="s">
        <v>139</v>
      </c>
      <c r="B111" s="61" t="s">
        <v>12</v>
      </c>
      <c r="C111" s="62" t="s">
        <v>13</v>
      </c>
      <c r="D111" s="61" t="s">
        <v>12</v>
      </c>
      <c r="E111" s="63" t="s">
        <v>13</v>
      </c>
      <c r="F111" s="62" t="s">
        <v>12</v>
      </c>
      <c r="G111" s="62" t="s">
        <v>13</v>
      </c>
      <c r="H111" s="61" t="s">
        <v>12</v>
      </c>
      <c r="I111" s="63" t="s">
        <v>13</v>
      </c>
      <c r="J111" s="61"/>
      <c r="K111" s="63"/>
    </row>
    <row r="112" spans="1:11" x14ac:dyDescent="0.25">
      <c r="A112" s="7" t="s">
        <v>254</v>
      </c>
      <c r="B112" s="65">
        <v>0</v>
      </c>
      <c r="C112" s="34">
        <f>IF(B116=0, "-", B112/B116)</f>
        <v>0</v>
      </c>
      <c r="D112" s="65">
        <v>0</v>
      </c>
      <c r="E112" s="9">
        <f>IF(D116=0, "-", D112/D116)</f>
        <v>0</v>
      </c>
      <c r="F112" s="81">
        <v>2</v>
      </c>
      <c r="G112" s="34">
        <f>IF(F116=0, "-", F112/F116)</f>
        <v>4.1666666666666664E-2</v>
      </c>
      <c r="H112" s="65">
        <v>0</v>
      </c>
      <c r="I112" s="9">
        <f>IF(H116=0, "-", H112/H116)</f>
        <v>0</v>
      </c>
      <c r="J112" s="8" t="str">
        <f>IF(D112=0, "-", IF((B112-D112)/D112&lt;10, (B112-D112)/D112, "&gt;999%"))</f>
        <v>-</v>
      </c>
      <c r="K112" s="9" t="str">
        <f>IF(H112=0, "-", IF((F112-H112)/H112&lt;10, (F112-H112)/H112, "&gt;999%"))</f>
        <v>-</v>
      </c>
    </row>
    <row r="113" spans="1:11" x14ac:dyDescent="0.25">
      <c r="A113" s="7" t="s">
        <v>255</v>
      </c>
      <c r="B113" s="65">
        <v>26</v>
      </c>
      <c r="C113" s="34">
        <f>IF(B116=0, "-", B113/B116)</f>
        <v>0.96296296296296291</v>
      </c>
      <c r="D113" s="65">
        <v>11</v>
      </c>
      <c r="E113" s="9">
        <f>IF(D116=0, "-", D113/D116)</f>
        <v>0.91666666666666663</v>
      </c>
      <c r="F113" s="81">
        <v>39</v>
      </c>
      <c r="G113" s="34">
        <f>IF(F116=0, "-", F113/F116)</f>
        <v>0.8125</v>
      </c>
      <c r="H113" s="65">
        <v>34</v>
      </c>
      <c r="I113" s="9">
        <f>IF(H116=0, "-", H113/H116)</f>
        <v>0.75555555555555554</v>
      </c>
      <c r="J113" s="8">
        <f>IF(D113=0, "-", IF((B113-D113)/D113&lt;10, (B113-D113)/D113, "&gt;999%"))</f>
        <v>1.3636363636363635</v>
      </c>
      <c r="K113" s="9">
        <f>IF(H113=0, "-", IF((F113-H113)/H113&lt;10, (F113-H113)/H113, "&gt;999%"))</f>
        <v>0.14705882352941177</v>
      </c>
    </row>
    <row r="114" spans="1:11" x14ac:dyDescent="0.25">
      <c r="A114" s="7" t="s">
        <v>256</v>
      </c>
      <c r="B114" s="65">
        <v>1</v>
      </c>
      <c r="C114" s="34">
        <f>IF(B116=0, "-", B114/B116)</f>
        <v>3.7037037037037035E-2</v>
      </c>
      <c r="D114" s="65">
        <v>1</v>
      </c>
      <c r="E114" s="9">
        <f>IF(D116=0, "-", D114/D116)</f>
        <v>8.3333333333333329E-2</v>
      </c>
      <c r="F114" s="81">
        <v>7</v>
      </c>
      <c r="G114" s="34">
        <f>IF(F116=0, "-", F114/F116)</f>
        <v>0.14583333333333334</v>
      </c>
      <c r="H114" s="65">
        <v>11</v>
      </c>
      <c r="I114" s="9">
        <f>IF(H116=0, "-", H114/H116)</f>
        <v>0.24444444444444444</v>
      </c>
      <c r="J114" s="8">
        <f>IF(D114=0, "-", IF((B114-D114)/D114&lt;10, (B114-D114)/D114, "&gt;999%"))</f>
        <v>0</v>
      </c>
      <c r="K114" s="9">
        <f>IF(H114=0, "-", IF((F114-H114)/H114&lt;10, (F114-H114)/H114, "&gt;999%"))</f>
        <v>-0.36363636363636365</v>
      </c>
    </row>
    <row r="115" spans="1:11" x14ac:dyDescent="0.25">
      <c r="A115" s="2"/>
      <c r="B115" s="68"/>
      <c r="C115" s="33"/>
      <c r="D115" s="68"/>
      <c r="E115" s="6"/>
      <c r="F115" s="82"/>
      <c r="G115" s="33"/>
      <c r="H115" s="68"/>
      <c r="I115" s="6"/>
      <c r="J115" s="5"/>
      <c r="K115" s="6"/>
    </row>
    <row r="116" spans="1:11" s="43" customFormat="1" x14ac:dyDescent="0.25">
      <c r="A116" s="162" t="s">
        <v>544</v>
      </c>
      <c r="B116" s="71">
        <f>SUM(B112:B115)</f>
        <v>27</v>
      </c>
      <c r="C116" s="40">
        <f>B116/6543</f>
        <v>4.1265474552957355E-3</v>
      </c>
      <c r="D116" s="71">
        <f>SUM(D112:D115)</f>
        <v>12</v>
      </c>
      <c r="E116" s="41">
        <f>D116/6380</f>
        <v>1.8808777429467085E-3</v>
      </c>
      <c r="F116" s="77">
        <f>SUM(F112:F115)</f>
        <v>48</v>
      </c>
      <c r="G116" s="42">
        <f>F116/17878</f>
        <v>2.6848640787560129E-3</v>
      </c>
      <c r="H116" s="71">
        <f>SUM(H112:H115)</f>
        <v>45</v>
      </c>
      <c r="I116" s="41">
        <f>H116/17360</f>
        <v>2.5921658986175116E-3</v>
      </c>
      <c r="J116" s="37">
        <f>IF(D116=0, "-", IF((B116-D116)/D116&lt;10, (B116-D116)/D116, "&gt;999%"))</f>
        <v>1.25</v>
      </c>
      <c r="K116" s="38">
        <f>IF(H116=0, "-", IF((F116-H116)/H116&lt;10, (F116-H116)/H116, "&gt;999%"))</f>
        <v>6.6666666666666666E-2</v>
      </c>
    </row>
    <row r="117" spans="1:11" x14ac:dyDescent="0.25">
      <c r="B117" s="83"/>
      <c r="D117" s="83"/>
      <c r="F117" s="83"/>
      <c r="H117" s="83"/>
    </row>
    <row r="118" spans="1:11" x14ac:dyDescent="0.25">
      <c r="A118" s="163" t="s">
        <v>140</v>
      </c>
      <c r="B118" s="61" t="s">
        <v>12</v>
      </c>
      <c r="C118" s="62" t="s">
        <v>13</v>
      </c>
      <c r="D118" s="61" t="s">
        <v>12</v>
      </c>
      <c r="E118" s="63" t="s">
        <v>13</v>
      </c>
      <c r="F118" s="62" t="s">
        <v>12</v>
      </c>
      <c r="G118" s="62" t="s">
        <v>13</v>
      </c>
      <c r="H118" s="61" t="s">
        <v>12</v>
      </c>
      <c r="I118" s="63" t="s">
        <v>13</v>
      </c>
      <c r="J118" s="61"/>
      <c r="K118" s="63"/>
    </row>
    <row r="119" spans="1:11" x14ac:dyDescent="0.25">
      <c r="A119" s="7" t="s">
        <v>257</v>
      </c>
      <c r="B119" s="65">
        <v>1</v>
      </c>
      <c r="C119" s="34">
        <f>IF(B129=0, "-", B119/B129)</f>
        <v>7.1428571428571425E-2</v>
      </c>
      <c r="D119" s="65">
        <v>2</v>
      </c>
      <c r="E119" s="9">
        <f>IF(D129=0, "-", D119/D129)</f>
        <v>0.15384615384615385</v>
      </c>
      <c r="F119" s="81">
        <v>1</v>
      </c>
      <c r="G119" s="34">
        <f>IF(F129=0, "-", F119/F129)</f>
        <v>0.04</v>
      </c>
      <c r="H119" s="65">
        <v>2</v>
      </c>
      <c r="I119" s="9">
        <f>IF(H129=0, "-", H119/H129)</f>
        <v>7.6923076923076927E-2</v>
      </c>
      <c r="J119" s="8">
        <f t="shared" ref="J119:J127" si="10">IF(D119=0, "-", IF((B119-D119)/D119&lt;10, (B119-D119)/D119, "&gt;999%"))</f>
        <v>-0.5</v>
      </c>
      <c r="K119" s="9">
        <f t="shared" ref="K119:K127" si="11">IF(H119=0, "-", IF((F119-H119)/H119&lt;10, (F119-H119)/H119, "&gt;999%"))</f>
        <v>-0.5</v>
      </c>
    </row>
    <row r="120" spans="1:11" x14ac:dyDescent="0.25">
      <c r="A120" s="7" t="s">
        <v>258</v>
      </c>
      <c r="B120" s="65">
        <v>1</v>
      </c>
      <c r="C120" s="34">
        <f>IF(B129=0, "-", B120/B129)</f>
        <v>7.1428571428571425E-2</v>
      </c>
      <c r="D120" s="65">
        <v>0</v>
      </c>
      <c r="E120" s="9">
        <f>IF(D129=0, "-", D120/D129)</f>
        <v>0</v>
      </c>
      <c r="F120" s="81">
        <v>1</v>
      </c>
      <c r="G120" s="34">
        <f>IF(F129=0, "-", F120/F129)</f>
        <v>0.04</v>
      </c>
      <c r="H120" s="65">
        <v>1</v>
      </c>
      <c r="I120" s="9">
        <f>IF(H129=0, "-", H120/H129)</f>
        <v>3.8461538461538464E-2</v>
      </c>
      <c r="J120" s="8" t="str">
        <f t="shared" si="10"/>
        <v>-</v>
      </c>
      <c r="K120" s="9">
        <f t="shared" si="11"/>
        <v>0</v>
      </c>
    </row>
    <row r="121" spans="1:11" x14ac:dyDescent="0.25">
      <c r="A121" s="7" t="s">
        <v>259</v>
      </c>
      <c r="B121" s="65">
        <v>2</v>
      </c>
      <c r="C121" s="34">
        <f>IF(B129=0, "-", B121/B129)</f>
        <v>0.14285714285714285</v>
      </c>
      <c r="D121" s="65">
        <v>0</v>
      </c>
      <c r="E121" s="9">
        <f>IF(D129=0, "-", D121/D129)</f>
        <v>0</v>
      </c>
      <c r="F121" s="81">
        <v>5</v>
      </c>
      <c r="G121" s="34">
        <f>IF(F129=0, "-", F121/F129)</f>
        <v>0.2</v>
      </c>
      <c r="H121" s="65">
        <v>0</v>
      </c>
      <c r="I121" s="9">
        <f>IF(H129=0, "-", H121/H129)</f>
        <v>0</v>
      </c>
      <c r="J121" s="8" t="str">
        <f t="shared" si="10"/>
        <v>-</v>
      </c>
      <c r="K121" s="9" t="str">
        <f t="shared" si="11"/>
        <v>-</v>
      </c>
    </row>
    <row r="122" spans="1:11" x14ac:dyDescent="0.25">
      <c r="A122" s="7" t="s">
        <v>260</v>
      </c>
      <c r="B122" s="65">
        <v>1</v>
      </c>
      <c r="C122" s="34">
        <f>IF(B129=0, "-", B122/B129)</f>
        <v>7.1428571428571425E-2</v>
      </c>
      <c r="D122" s="65">
        <v>0</v>
      </c>
      <c r="E122" s="9">
        <f>IF(D129=0, "-", D122/D129)</f>
        <v>0</v>
      </c>
      <c r="F122" s="81">
        <v>1</v>
      </c>
      <c r="G122" s="34">
        <f>IF(F129=0, "-", F122/F129)</f>
        <v>0.04</v>
      </c>
      <c r="H122" s="65">
        <v>3</v>
      </c>
      <c r="I122" s="9">
        <f>IF(H129=0, "-", H122/H129)</f>
        <v>0.11538461538461539</v>
      </c>
      <c r="J122" s="8" t="str">
        <f t="shared" si="10"/>
        <v>-</v>
      </c>
      <c r="K122" s="9">
        <f t="shared" si="11"/>
        <v>-0.66666666666666663</v>
      </c>
    </row>
    <row r="123" spans="1:11" x14ac:dyDescent="0.25">
      <c r="A123" s="7" t="s">
        <v>261</v>
      </c>
      <c r="B123" s="65">
        <v>0</v>
      </c>
      <c r="C123" s="34">
        <f>IF(B129=0, "-", B123/B129)</f>
        <v>0</v>
      </c>
      <c r="D123" s="65">
        <v>1</v>
      </c>
      <c r="E123" s="9">
        <f>IF(D129=0, "-", D123/D129)</f>
        <v>7.6923076923076927E-2</v>
      </c>
      <c r="F123" s="81">
        <v>0</v>
      </c>
      <c r="G123" s="34">
        <f>IF(F129=0, "-", F123/F129)</f>
        <v>0</v>
      </c>
      <c r="H123" s="65">
        <v>1</v>
      </c>
      <c r="I123" s="9">
        <f>IF(H129=0, "-", H123/H129)</f>
        <v>3.8461538461538464E-2</v>
      </c>
      <c r="J123" s="8">
        <f t="shared" si="10"/>
        <v>-1</v>
      </c>
      <c r="K123" s="9">
        <f t="shared" si="11"/>
        <v>-1</v>
      </c>
    </row>
    <row r="124" spans="1:11" x14ac:dyDescent="0.25">
      <c r="A124" s="7" t="s">
        <v>262</v>
      </c>
      <c r="B124" s="65">
        <v>0</v>
      </c>
      <c r="C124" s="34">
        <f>IF(B129=0, "-", B124/B129)</f>
        <v>0</v>
      </c>
      <c r="D124" s="65">
        <v>1</v>
      </c>
      <c r="E124" s="9">
        <f>IF(D129=0, "-", D124/D129)</f>
        <v>7.6923076923076927E-2</v>
      </c>
      <c r="F124" s="81">
        <v>0</v>
      </c>
      <c r="G124" s="34">
        <f>IF(F129=0, "-", F124/F129)</f>
        <v>0</v>
      </c>
      <c r="H124" s="65">
        <v>1</v>
      </c>
      <c r="I124" s="9">
        <f>IF(H129=0, "-", H124/H129)</f>
        <v>3.8461538461538464E-2</v>
      </c>
      <c r="J124" s="8">
        <f t="shared" si="10"/>
        <v>-1</v>
      </c>
      <c r="K124" s="9">
        <f t="shared" si="11"/>
        <v>-1</v>
      </c>
    </row>
    <row r="125" spans="1:11" x14ac:dyDescent="0.25">
      <c r="A125" s="7" t="s">
        <v>263</v>
      </c>
      <c r="B125" s="65">
        <v>4</v>
      </c>
      <c r="C125" s="34">
        <f>IF(B129=0, "-", B125/B129)</f>
        <v>0.2857142857142857</v>
      </c>
      <c r="D125" s="65">
        <v>4</v>
      </c>
      <c r="E125" s="9">
        <f>IF(D129=0, "-", D125/D129)</f>
        <v>0.30769230769230771</v>
      </c>
      <c r="F125" s="81">
        <v>6</v>
      </c>
      <c r="G125" s="34">
        <f>IF(F129=0, "-", F125/F129)</f>
        <v>0.24</v>
      </c>
      <c r="H125" s="65">
        <v>8</v>
      </c>
      <c r="I125" s="9">
        <f>IF(H129=0, "-", H125/H129)</f>
        <v>0.30769230769230771</v>
      </c>
      <c r="J125" s="8">
        <f t="shared" si="10"/>
        <v>0</v>
      </c>
      <c r="K125" s="9">
        <f t="shared" si="11"/>
        <v>-0.25</v>
      </c>
    </row>
    <row r="126" spans="1:11" x14ac:dyDescent="0.25">
      <c r="A126" s="7" t="s">
        <v>264</v>
      </c>
      <c r="B126" s="65">
        <v>4</v>
      </c>
      <c r="C126" s="34">
        <f>IF(B129=0, "-", B126/B129)</f>
        <v>0.2857142857142857</v>
      </c>
      <c r="D126" s="65">
        <v>0</v>
      </c>
      <c r="E126" s="9">
        <f>IF(D129=0, "-", D126/D129)</f>
        <v>0</v>
      </c>
      <c r="F126" s="81">
        <v>6</v>
      </c>
      <c r="G126" s="34">
        <f>IF(F129=0, "-", F126/F129)</f>
        <v>0.24</v>
      </c>
      <c r="H126" s="65">
        <v>0</v>
      </c>
      <c r="I126" s="9">
        <f>IF(H129=0, "-", H126/H129)</f>
        <v>0</v>
      </c>
      <c r="J126" s="8" t="str">
        <f t="shared" si="10"/>
        <v>-</v>
      </c>
      <c r="K126" s="9" t="str">
        <f t="shared" si="11"/>
        <v>-</v>
      </c>
    </row>
    <row r="127" spans="1:11" x14ac:dyDescent="0.25">
      <c r="A127" s="7" t="s">
        <v>265</v>
      </c>
      <c r="B127" s="65">
        <v>1</v>
      </c>
      <c r="C127" s="34">
        <f>IF(B129=0, "-", B127/B129)</f>
        <v>7.1428571428571425E-2</v>
      </c>
      <c r="D127" s="65">
        <v>5</v>
      </c>
      <c r="E127" s="9">
        <f>IF(D129=0, "-", D127/D129)</f>
        <v>0.38461538461538464</v>
      </c>
      <c r="F127" s="81">
        <v>5</v>
      </c>
      <c r="G127" s="34">
        <f>IF(F129=0, "-", F127/F129)</f>
        <v>0.2</v>
      </c>
      <c r="H127" s="65">
        <v>10</v>
      </c>
      <c r="I127" s="9">
        <f>IF(H129=0, "-", H127/H129)</f>
        <v>0.38461538461538464</v>
      </c>
      <c r="J127" s="8">
        <f t="shared" si="10"/>
        <v>-0.8</v>
      </c>
      <c r="K127" s="9">
        <f t="shared" si="11"/>
        <v>-0.5</v>
      </c>
    </row>
    <row r="128" spans="1:11" x14ac:dyDescent="0.25">
      <c r="A128" s="2"/>
      <c r="B128" s="68"/>
      <c r="C128" s="33"/>
      <c r="D128" s="68"/>
      <c r="E128" s="6"/>
      <c r="F128" s="82"/>
      <c r="G128" s="33"/>
      <c r="H128" s="68"/>
      <c r="I128" s="6"/>
      <c r="J128" s="5"/>
      <c r="K128" s="6"/>
    </row>
    <row r="129" spans="1:11" s="43" customFormat="1" x14ac:dyDescent="0.25">
      <c r="A129" s="162" t="s">
        <v>543</v>
      </c>
      <c r="B129" s="71">
        <f>SUM(B119:B128)</f>
        <v>14</v>
      </c>
      <c r="C129" s="40">
        <f>B129/6543</f>
        <v>2.1396912731163073E-3</v>
      </c>
      <c r="D129" s="71">
        <f>SUM(D119:D128)</f>
        <v>13</v>
      </c>
      <c r="E129" s="41">
        <f>D129/6380</f>
        <v>2.0376175548589342E-3</v>
      </c>
      <c r="F129" s="77">
        <f>SUM(F119:F128)</f>
        <v>25</v>
      </c>
      <c r="G129" s="42">
        <f>F129/17878</f>
        <v>1.3983667076854233E-3</v>
      </c>
      <c r="H129" s="71">
        <f>SUM(H119:H128)</f>
        <v>26</v>
      </c>
      <c r="I129" s="41">
        <f>H129/17360</f>
        <v>1.4976958525345623E-3</v>
      </c>
      <c r="J129" s="37">
        <f>IF(D129=0, "-", IF((B129-D129)/D129&lt;10, (B129-D129)/D129, "&gt;999%"))</f>
        <v>7.6923076923076927E-2</v>
      </c>
      <c r="K129" s="38">
        <f>IF(H129=0, "-", IF((F129-H129)/H129&lt;10, (F129-H129)/H129, "&gt;999%"))</f>
        <v>-3.8461538461538464E-2</v>
      </c>
    </row>
    <row r="130" spans="1:11" x14ac:dyDescent="0.25">
      <c r="B130" s="83"/>
      <c r="D130" s="83"/>
      <c r="F130" s="83"/>
      <c r="H130" s="83"/>
    </row>
    <row r="131" spans="1:11" s="43" customFormat="1" x14ac:dyDescent="0.25">
      <c r="A131" s="162" t="s">
        <v>542</v>
      </c>
      <c r="B131" s="71">
        <v>41</v>
      </c>
      <c r="C131" s="40">
        <f>B131/6543</f>
        <v>6.2662387284120437E-3</v>
      </c>
      <c r="D131" s="71">
        <v>25</v>
      </c>
      <c r="E131" s="41">
        <f>D131/6380</f>
        <v>3.9184952978056423E-3</v>
      </c>
      <c r="F131" s="77">
        <v>73</v>
      </c>
      <c r="G131" s="42">
        <f>F131/17878</f>
        <v>4.0832307864414365E-3</v>
      </c>
      <c r="H131" s="71">
        <v>71</v>
      </c>
      <c r="I131" s="41">
        <f>H131/17360</f>
        <v>4.0898617511520739E-3</v>
      </c>
      <c r="J131" s="37">
        <f>IF(D131=0, "-", IF((B131-D131)/D131&lt;10, (B131-D131)/D131, "&gt;999%"))</f>
        <v>0.64</v>
      </c>
      <c r="K131" s="38">
        <f>IF(H131=0, "-", IF((F131-H131)/H131&lt;10, (F131-H131)/H131, "&gt;999%"))</f>
        <v>2.8169014084507043E-2</v>
      </c>
    </row>
    <row r="132" spans="1:11" x14ac:dyDescent="0.25">
      <c r="B132" s="83"/>
      <c r="D132" s="83"/>
      <c r="F132" s="83"/>
      <c r="H132" s="83"/>
    </row>
    <row r="133" spans="1:11" ht="15.6" x14ac:dyDescent="0.3">
      <c r="A133" s="164" t="s">
        <v>112</v>
      </c>
      <c r="B133" s="196" t="s">
        <v>1</v>
      </c>
      <c r="C133" s="200"/>
      <c r="D133" s="200"/>
      <c r="E133" s="197"/>
      <c r="F133" s="196" t="s">
        <v>14</v>
      </c>
      <c r="G133" s="200"/>
      <c r="H133" s="200"/>
      <c r="I133" s="197"/>
      <c r="J133" s="196" t="s">
        <v>15</v>
      </c>
      <c r="K133" s="197"/>
    </row>
    <row r="134" spans="1:11" x14ac:dyDescent="0.25">
      <c r="A134" s="22"/>
      <c r="B134" s="196">
        <f>VALUE(RIGHT($B$2, 4))</f>
        <v>2023</v>
      </c>
      <c r="C134" s="197"/>
      <c r="D134" s="196">
        <f>B134-1</f>
        <v>2022</v>
      </c>
      <c r="E134" s="204"/>
      <c r="F134" s="196">
        <f>B134</f>
        <v>2023</v>
      </c>
      <c r="G134" s="204"/>
      <c r="H134" s="196">
        <f>D134</f>
        <v>2022</v>
      </c>
      <c r="I134" s="204"/>
      <c r="J134" s="140" t="s">
        <v>4</v>
      </c>
      <c r="K134" s="141" t="s">
        <v>2</v>
      </c>
    </row>
    <row r="135" spans="1:11" x14ac:dyDescent="0.25">
      <c r="A135" s="163" t="s">
        <v>141</v>
      </c>
      <c r="B135" s="61" t="s">
        <v>12</v>
      </c>
      <c r="C135" s="62" t="s">
        <v>13</v>
      </c>
      <c r="D135" s="61" t="s">
        <v>12</v>
      </c>
      <c r="E135" s="63" t="s">
        <v>13</v>
      </c>
      <c r="F135" s="62" t="s">
        <v>12</v>
      </c>
      <c r="G135" s="62" t="s">
        <v>13</v>
      </c>
      <c r="H135" s="61" t="s">
        <v>12</v>
      </c>
      <c r="I135" s="63" t="s">
        <v>13</v>
      </c>
      <c r="J135" s="61"/>
      <c r="K135" s="63"/>
    </row>
    <row r="136" spans="1:11" x14ac:dyDescent="0.25">
      <c r="A136" s="7" t="s">
        <v>266</v>
      </c>
      <c r="B136" s="65">
        <v>0</v>
      </c>
      <c r="C136" s="34" t="str">
        <f>IF(B138=0, "-", B136/B138)</f>
        <v>-</v>
      </c>
      <c r="D136" s="65">
        <v>2</v>
      </c>
      <c r="E136" s="9">
        <f>IF(D138=0, "-", D136/D138)</f>
        <v>1</v>
      </c>
      <c r="F136" s="81">
        <v>0</v>
      </c>
      <c r="G136" s="34" t="str">
        <f>IF(F138=0, "-", F136/F138)</f>
        <v>-</v>
      </c>
      <c r="H136" s="65">
        <v>4</v>
      </c>
      <c r="I136" s="9">
        <f>IF(H138=0, "-", H136/H138)</f>
        <v>1</v>
      </c>
      <c r="J136" s="8">
        <f>IF(D136=0, "-", IF((B136-D136)/D136&lt;10, (B136-D136)/D136, "&gt;999%"))</f>
        <v>-1</v>
      </c>
      <c r="K136" s="9">
        <f>IF(H136=0, "-", IF((F136-H136)/H136&lt;10, (F136-H136)/H136, "&gt;999%"))</f>
        <v>-1</v>
      </c>
    </row>
    <row r="137" spans="1:11" x14ac:dyDescent="0.25">
      <c r="A137" s="2"/>
      <c r="B137" s="68"/>
      <c r="C137" s="33"/>
      <c r="D137" s="68"/>
      <c r="E137" s="6"/>
      <c r="F137" s="82"/>
      <c r="G137" s="33"/>
      <c r="H137" s="68"/>
      <c r="I137" s="6"/>
      <c r="J137" s="5"/>
      <c r="K137" s="6"/>
    </row>
    <row r="138" spans="1:11" s="43" customFormat="1" x14ac:dyDescent="0.25">
      <c r="A138" s="162" t="s">
        <v>541</v>
      </c>
      <c r="B138" s="71">
        <f>SUM(B136:B137)</f>
        <v>0</v>
      </c>
      <c r="C138" s="40">
        <f>B138/6543</f>
        <v>0</v>
      </c>
      <c r="D138" s="71">
        <f>SUM(D136:D137)</f>
        <v>2</v>
      </c>
      <c r="E138" s="41">
        <f>D138/6380</f>
        <v>3.1347962382445143E-4</v>
      </c>
      <c r="F138" s="77">
        <f>SUM(F136:F137)</f>
        <v>0</v>
      </c>
      <c r="G138" s="42">
        <f>F138/17878</f>
        <v>0</v>
      </c>
      <c r="H138" s="71">
        <f>SUM(H136:H137)</f>
        <v>4</v>
      </c>
      <c r="I138" s="41">
        <f>H138/17360</f>
        <v>2.304147465437788E-4</v>
      </c>
      <c r="J138" s="37">
        <f>IF(D138=0, "-", IF((B138-D138)/D138&lt;10, (B138-D138)/D138, "&gt;999%"))</f>
        <v>-1</v>
      </c>
      <c r="K138" s="38">
        <f>IF(H138=0, "-", IF((F138-H138)/H138&lt;10, (F138-H138)/H138, "&gt;999%"))</f>
        <v>-1</v>
      </c>
    </row>
    <row r="139" spans="1:11" x14ac:dyDescent="0.25">
      <c r="B139" s="83"/>
      <c r="D139" s="83"/>
      <c r="F139" s="83"/>
      <c r="H139" s="83"/>
    </row>
    <row r="140" spans="1:11" x14ac:dyDescent="0.25">
      <c r="A140" s="163" t="s">
        <v>142</v>
      </c>
      <c r="B140" s="61" t="s">
        <v>12</v>
      </c>
      <c r="C140" s="62" t="s">
        <v>13</v>
      </c>
      <c r="D140" s="61" t="s">
        <v>12</v>
      </c>
      <c r="E140" s="63" t="s">
        <v>13</v>
      </c>
      <c r="F140" s="62" t="s">
        <v>12</v>
      </c>
      <c r="G140" s="62" t="s">
        <v>13</v>
      </c>
      <c r="H140" s="61" t="s">
        <v>12</v>
      </c>
      <c r="I140" s="63" t="s">
        <v>13</v>
      </c>
      <c r="J140" s="61"/>
      <c r="K140" s="63"/>
    </row>
    <row r="141" spans="1:11" x14ac:dyDescent="0.25">
      <c r="A141" s="7" t="s">
        <v>267</v>
      </c>
      <c r="B141" s="65">
        <v>1</v>
      </c>
      <c r="C141" s="34">
        <f>IF(B148=0, "-", B141/B148)</f>
        <v>0.33333333333333331</v>
      </c>
      <c r="D141" s="65">
        <v>0</v>
      </c>
      <c r="E141" s="9">
        <f>IF(D148=0, "-", D141/D148)</f>
        <v>0</v>
      </c>
      <c r="F141" s="81">
        <v>1</v>
      </c>
      <c r="G141" s="34">
        <f>IF(F148=0, "-", F141/F148)</f>
        <v>0.2</v>
      </c>
      <c r="H141" s="65">
        <v>0</v>
      </c>
      <c r="I141" s="9">
        <f>IF(H148=0, "-", H141/H148)</f>
        <v>0</v>
      </c>
      <c r="J141" s="8" t="str">
        <f t="shared" ref="J141:J146" si="12">IF(D141=0, "-", IF((B141-D141)/D141&lt;10, (B141-D141)/D141, "&gt;999%"))</f>
        <v>-</v>
      </c>
      <c r="K141" s="9" t="str">
        <f t="shared" ref="K141:K146" si="13">IF(H141=0, "-", IF((F141-H141)/H141&lt;10, (F141-H141)/H141, "&gt;999%"))</f>
        <v>-</v>
      </c>
    </row>
    <row r="142" spans="1:11" x14ac:dyDescent="0.25">
      <c r="A142" s="7" t="s">
        <v>268</v>
      </c>
      <c r="B142" s="65">
        <v>2</v>
      </c>
      <c r="C142" s="34">
        <f>IF(B148=0, "-", B142/B148)</f>
        <v>0.66666666666666663</v>
      </c>
      <c r="D142" s="65">
        <v>1</v>
      </c>
      <c r="E142" s="9">
        <f>IF(D148=0, "-", D142/D148)</f>
        <v>0.25</v>
      </c>
      <c r="F142" s="81">
        <v>2</v>
      </c>
      <c r="G142" s="34">
        <f>IF(F148=0, "-", F142/F148)</f>
        <v>0.4</v>
      </c>
      <c r="H142" s="65">
        <v>2</v>
      </c>
      <c r="I142" s="9">
        <f>IF(H148=0, "-", H142/H148)</f>
        <v>0.2</v>
      </c>
      <c r="J142" s="8">
        <f t="shared" si="12"/>
        <v>1</v>
      </c>
      <c r="K142" s="9">
        <f t="shared" si="13"/>
        <v>0</v>
      </c>
    </row>
    <row r="143" spans="1:11" x14ac:dyDescent="0.25">
      <c r="A143" s="7" t="s">
        <v>269</v>
      </c>
      <c r="B143" s="65">
        <v>0</v>
      </c>
      <c r="C143" s="34">
        <f>IF(B148=0, "-", B143/B148)</f>
        <v>0</v>
      </c>
      <c r="D143" s="65">
        <v>0</v>
      </c>
      <c r="E143" s="9">
        <f>IF(D148=0, "-", D143/D148)</f>
        <v>0</v>
      </c>
      <c r="F143" s="81">
        <v>0</v>
      </c>
      <c r="G143" s="34">
        <f>IF(F148=0, "-", F143/F148)</f>
        <v>0</v>
      </c>
      <c r="H143" s="65">
        <v>1</v>
      </c>
      <c r="I143" s="9">
        <f>IF(H148=0, "-", H143/H148)</f>
        <v>0.1</v>
      </c>
      <c r="J143" s="8" t="str">
        <f t="shared" si="12"/>
        <v>-</v>
      </c>
      <c r="K143" s="9">
        <f t="shared" si="13"/>
        <v>-1</v>
      </c>
    </row>
    <row r="144" spans="1:11" x14ac:dyDescent="0.25">
      <c r="A144" s="7" t="s">
        <v>270</v>
      </c>
      <c r="B144" s="65">
        <v>0</v>
      </c>
      <c r="C144" s="34">
        <f>IF(B148=0, "-", B144/B148)</f>
        <v>0</v>
      </c>
      <c r="D144" s="65">
        <v>1</v>
      </c>
      <c r="E144" s="9">
        <f>IF(D148=0, "-", D144/D148)</f>
        <v>0.25</v>
      </c>
      <c r="F144" s="81">
        <v>0</v>
      </c>
      <c r="G144" s="34">
        <f>IF(F148=0, "-", F144/F148)</f>
        <v>0</v>
      </c>
      <c r="H144" s="65">
        <v>1</v>
      </c>
      <c r="I144" s="9">
        <f>IF(H148=0, "-", H144/H148)</f>
        <v>0.1</v>
      </c>
      <c r="J144" s="8">
        <f t="shared" si="12"/>
        <v>-1</v>
      </c>
      <c r="K144" s="9">
        <f t="shared" si="13"/>
        <v>-1</v>
      </c>
    </row>
    <row r="145" spans="1:11" x14ac:dyDescent="0.25">
      <c r="A145" s="7" t="s">
        <v>271</v>
      </c>
      <c r="B145" s="65">
        <v>0</v>
      </c>
      <c r="C145" s="34">
        <f>IF(B148=0, "-", B145/B148)</f>
        <v>0</v>
      </c>
      <c r="D145" s="65">
        <v>2</v>
      </c>
      <c r="E145" s="9">
        <f>IF(D148=0, "-", D145/D148)</f>
        <v>0.5</v>
      </c>
      <c r="F145" s="81">
        <v>1</v>
      </c>
      <c r="G145" s="34">
        <f>IF(F148=0, "-", F145/F148)</f>
        <v>0.2</v>
      </c>
      <c r="H145" s="65">
        <v>5</v>
      </c>
      <c r="I145" s="9">
        <f>IF(H148=0, "-", H145/H148)</f>
        <v>0.5</v>
      </c>
      <c r="J145" s="8">
        <f t="shared" si="12"/>
        <v>-1</v>
      </c>
      <c r="K145" s="9">
        <f t="shared" si="13"/>
        <v>-0.8</v>
      </c>
    </row>
    <row r="146" spans="1:11" x14ac:dyDescent="0.25">
      <c r="A146" s="7" t="s">
        <v>272</v>
      </c>
      <c r="B146" s="65">
        <v>0</v>
      </c>
      <c r="C146" s="34">
        <f>IF(B148=0, "-", B146/B148)</f>
        <v>0</v>
      </c>
      <c r="D146" s="65">
        <v>0</v>
      </c>
      <c r="E146" s="9">
        <f>IF(D148=0, "-", D146/D148)</f>
        <v>0</v>
      </c>
      <c r="F146" s="81">
        <v>1</v>
      </c>
      <c r="G146" s="34">
        <f>IF(F148=0, "-", F146/F148)</f>
        <v>0.2</v>
      </c>
      <c r="H146" s="65">
        <v>1</v>
      </c>
      <c r="I146" s="9">
        <f>IF(H148=0, "-", H146/H148)</f>
        <v>0.1</v>
      </c>
      <c r="J146" s="8" t="str">
        <f t="shared" si="12"/>
        <v>-</v>
      </c>
      <c r="K146" s="9">
        <f t="shared" si="13"/>
        <v>0</v>
      </c>
    </row>
    <row r="147" spans="1:11" x14ac:dyDescent="0.25">
      <c r="A147" s="2"/>
      <c r="B147" s="68"/>
      <c r="C147" s="33"/>
      <c r="D147" s="68"/>
      <c r="E147" s="6"/>
      <c r="F147" s="82"/>
      <c r="G147" s="33"/>
      <c r="H147" s="68"/>
      <c r="I147" s="6"/>
      <c r="J147" s="5"/>
      <c r="K147" s="6"/>
    </row>
    <row r="148" spans="1:11" s="43" customFormat="1" x14ac:dyDescent="0.25">
      <c r="A148" s="162" t="s">
        <v>540</v>
      </c>
      <c r="B148" s="71">
        <f>SUM(B141:B147)</f>
        <v>3</v>
      </c>
      <c r="C148" s="40">
        <f>B148/6543</f>
        <v>4.5850527281063731E-4</v>
      </c>
      <c r="D148" s="71">
        <f>SUM(D141:D147)</f>
        <v>4</v>
      </c>
      <c r="E148" s="41">
        <f>D148/6380</f>
        <v>6.2695924764890286E-4</v>
      </c>
      <c r="F148" s="77">
        <f>SUM(F141:F147)</f>
        <v>5</v>
      </c>
      <c r="G148" s="42">
        <f>F148/17878</f>
        <v>2.7967334153708467E-4</v>
      </c>
      <c r="H148" s="71">
        <f>SUM(H141:H147)</f>
        <v>10</v>
      </c>
      <c r="I148" s="41">
        <f>H148/17360</f>
        <v>5.76036866359447E-4</v>
      </c>
      <c r="J148" s="37">
        <f>IF(D148=0, "-", IF((B148-D148)/D148&lt;10, (B148-D148)/D148, "&gt;999%"))</f>
        <v>-0.25</v>
      </c>
      <c r="K148" s="38">
        <f>IF(H148=0, "-", IF((F148-H148)/H148&lt;10, (F148-H148)/H148, "&gt;999%"))</f>
        <v>-0.5</v>
      </c>
    </row>
    <row r="149" spans="1:11" x14ac:dyDescent="0.25">
      <c r="B149" s="83"/>
      <c r="D149" s="83"/>
      <c r="F149" s="83"/>
      <c r="H149" s="83"/>
    </row>
    <row r="150" spans="1:11" s="43" customFormat="1" x14ac:dyDescent="0.25">
      <c r="A150" s="162" t="s">
        <v>539</v>
      </c>
      <c r="B150" s="71">
        <v>3</v>
      </c>
      <c r="C150" s="40">
        <f>B150/6543</f>
        <v>4.5850527281063731E-4</v>
      </c>
      <c r="D150" s="71">
        <v>6</v>
      </c>
      <c r="E150" s="41">
        <f>D150/6380</f>
        <v>9.4043887147335424E-4</v>
      </c>
      <c r="F150" s="77">
        <v>5</v>
      </c>
      <c r="G150" s="42">
        <f>F150/17878</f>
        <v>2.7967334153708467E-4</v>
      </c>
      <c r="H150" s="71">
        <v>14</v>
      </c>
      <c r="I150" s="41">
        <f>H150/17360</f>
        <v>8.0645161290322581E-4</v>
      </c>
      <c r="J150" s="37">
        <f>IF(D150=0, "-", IF((B150-D150)/D150&lt;10, (B150-D150)/D150, "&gt;999%"))</f>
        <v>-0.5</v>
      </c>
      <c r="K150" s="38">
        <f>IF(H150=0, "-", IF((F150-H150)/H150&lt;10, (F150-H150)/H150, "&gt;999%"))</f>
        <v>-0.6428571428571429</v>
      </c>
    </row>
    <row r="151" spans="1:11" x14ac:dyDescent="0.25">
      <c r="B151" s="83"/>
      <c r="D151" s="83"/>
      <c r="F151" s="83"/>
      <c r="H151" s="83"/>
    </row>
    <row r="152" spans="1:11" ht="15.6" x14ac:dyDescent="0.3">
      <c r="A152" s="164" t="s">
        <v>113</v>
      </c>
      <c r="B152" s="196" t="s">
        <v>1</v>
      </c>
      <c r="C152" s="200"/>
      <c r="D152" s="200"/>
      <c r="E152" s="197"/>
      <c r="F152" s="196" t="s">
        <v>14</v>
      </c>
      <c r="G152" s="200"/>
      <c r="H152" s="200"/>
      <c r="I152" s="197"/>
      <c r="J152" s="196" t="s">
        <v>15</v>
      </c>
      <c r="K152" s="197"/>
    </row>
    <row r="153" spans="1:11" x14ac:dyDescent="0.25">
      <c r="A153" s="22"/>
      <c r="B153" s="196">
        <f>VALUE(RIGHT($B$2, 4))</f>
        <v>2023</v>
      </c>
      <c r="C153" s="197"/>
      <c r="D153" s="196">
        <f>B153-1</f>
        <v>2022</v>
      </c>
      <c r="E153" s="204"/>
      <c r="F153" s="196">
        <f>B153</f>
        <v>2023</v>
      </c>
      <c r="G153" s="204"/>
      <c r="H153" s="196">
        <f>D153</f>
        <v>2022</v>
      </c>
      <c r="I153" s="204"/>
      <c r="J153" s="140" t="s">
        <v>4</v>
      </c>
      <c r="K153" s="141" t="s">
        <v>2</v>
      </c>
    </row>
    <row r="154" spans="1:11" x14ac:dyDescent="0.25">
      <c r="A154" s="163" t="s">
        <v>143</v>
      </c>
      <c r="B154" s="61" t="s">
        <v>12</v>
      </c>
      <c r="C154" s="62" t="s">
        <v>13</v>
      </c>
      <c r="D154" s="61" t="s">
        <v>12</v>
      </c>
      <c r="E154" s="63" t="s">
        <v>13</v>
      </c>
      <c r="F154" s="62" t="s">
        <v>12</v>
      </c>
      <c r="G154" s="62" t="s">
        <v>13</v>
      </c>
      <c r="H154" s="61" t="s">
        <v>12</v>
      </c>
      <c r="I154" s="63" t="s">
        <v>13</v>
      </c>
      <c r="J154" s="61"/>
      <c r="K154" s="63"/>
    </row>
    <row r="155" spans="1:11" x14ac:dyDescent="0.25">
      <c r="A155" s="7" t="s">
        <v>273</v>
      </c>
      <c r="B155" s="65">
        <v>0</v>
      </c>
      <c r="C155" s="34">
        <f>IF(B164=0, "-", B155/B164)</f>
        <v>0</v>
      </c>
      <c r="D155" s="65">
        <v>1</v>
      </c>
      <c r="E155" s="9">
        <f>IF(D164=0, "-", D155/D164)</f>
        <v>2.5000000000000001E-2</v>
      </c>
      <c r="F155" s="81">
        <v>0</v>
      </c>
      <c r="G155" s="34">
        <f>IF(F164=0, "-", F155/F164)</f>
        <v>0</v>
      </c>
      <c r="H155" s="65">
        <v>11</v>
      </c>
      <c r="I155" s="9">
        <f>IF(H164=0, "-", H155/H164)</f>
        <v>0.10784313725490197</v>
      </c>
      <c r="J155" s="8">
        <f t="shared" ref="J155:J162" si="14">IF(D155=0, "-", IF((B155-D155)/D155&lt;10, (B155-D155)/D155, "&gt;999%"))</f>
        <v>-1</v>
      </c>
      <c r="K155" s="9">
        <f t="shared" ref="K155:K162" si="15">IF(H155=0, "-", IF((F155-H155)/H155&lt;10, (F155-H155)/H155, "&gt;999%"))</f>
        <v>-1</v>
      </c>
    </row>
    <row r="156" spans="1:11" x14ac:dyDescent="0.25">
      <c r="A156" s="7" t="s">
        <v>274</v>
      </c>
      <c r="B156" s="65">
        <v>1</v>
      </c>
      <c r="C156" s="34">
        <f>IF(B164=0, "-", B156/B164)</f>
        <v>1.3513513513513514E-2</v>
      </c>
      <c r="D156" s="65">
        <v>11</v>
      </c>
      <c r="E156" s="9">
        <f>IF(D164=0, "-", D156/D164)</f>
        <v>0.27500000000000002</v>
      </c>
      <c r="F156" s="81">
        <v>11</v>
      </c>
      <c r="G156" s="34">
        <f>IF(F164=0, "-", F156/F164)</f>
        <v>0.05</v>
      </c>
      <c r="H156" s="65">
        <v>31</v>
      </c>
      <c r="I156" s="9">
        <f>IF(H164=0, "-", H156/H164)</f>
        <v>0.30392156862745096</v>
      </c>
      <c r="J156" s="8">
        <f t="shared" si="14"/>
        <v>-0.90909090909090906</v>
      </c>
      <c r="K156" s="9">
        <f t="shared" si="15"/>
        <v>-0.64516129032258063</v>
      </c>
    </row>
    <row r="157" spans="1:11" x14ac:dyDescent="0.25">
      <c r="A157" s="7" t="s">
        <v>275</v>
      </c>
      <c r="B157" s="65">
        <v>72</v>
      </c>
      <c r="C157" s="34">
        <f>IF(B164=0, "-", B157/B164)</f>
        <v>0.97297297297297303</v>
      </c>
      <c r="D157" s="65">
        <v>24</v>
      </c>
      <c r="E157" s="9">
        <f>IF(D164=0, "-", D157/D164)</f>
        <v>0.6</v>
      </c>
      <c r="F157" s="81">
        <v>197</v>
      </c>
      <c r="G157" s="34">
        <f>IF(F164=0, "-", F157/F164)</f>
        <v>0.8954545454545455</v>
      </c>
      <c r="H157" s="65">
        <v>51</v>
      </c>
      <c r="I157" s="9">
        <f>IF(H164=0, "-", H157/H164)</f>
        <v>0.5</v>
      </c>
      <c r="J157" s="8">
        <f t="shared" si="14"/>
        <v>2</v>
      </c>
      <c r="K157" s="9">
        <f t="shared" si="15"/>
        <v>2.8627450980392157</v>
      </c>
    </row>
    <row r="158" spans="1:11" x14ac:dyDescent="0.25">
      <c r="A158" s="7" t="s">
        <v>276</v>
      </c>
      <c r="B158" s="65">
        <v>0</v>
      </c>
      <c r="C158" s="34">
        <f>IF(B164=0, "-", B158/B164)</f>
        <v>0</v>
      </c>
      <c r="D158" s="65">
        <v>0</v>
      </c>
      <c r="E158" s="9">
        <f>IF(D164=0, "-", D158/D164)</f>
        <v>0</v>
      </c>
      <c r="F158" s="81">
        <v>0</v>
      </c>
      <c r="G158" s="34">
        <f>IF(F164=0, "-", F158/F164)</f>
        <v>0</v>
      </c>
      <c r="H158" s="65">
        <v>4</v>
      </c>
      <c r="I158" s="9">
        <f>IF(H164=0, "-", H158/H164)</f>
        <v>3.9215686274509803E-2</v>
      </c>
      <c r="J158" s="8" t="str">
        <f t="shared" si="14"/>
        <v>-</v>
      </c>
      <c r="K158" s="9">
        <f t="shared" si="15"/>
        <v>-1</v>
      </c>
    </row>
    <row r="159" spans="1:11" x14ac:dyDescent="0.25">
      <c r="A159" s="7" t="s">
        <v>277</v>
      </c>
      <c r="B159" s="65">
        <v>1</v>
      </c>
      <c r="C159" s="34">
        <f>IF(B164=0, "-", B159/B164)</f>
        <v>1.3513513513513514E-2</v>
      </c>
      <c r="D159" s="65">
        <v>0</v>
      </c>
      <c r="E159" s="9">
        <f>IF(D164=0, "-", D159/D164)</f>
        <v>0</v>
      </c>
      <c r="F159" s="81">
        <v>4</v>
      </c>
      <c r="G159" s="34">
        <f>IF(F164=0, "-", F159/F164)</f>
        <v>1.8181818181818181E-2</v>
      </c>
      <c r="H159" s="65">
        <v>0</v>
      </c>
      <c r="I159" s="9">
        <f>IF(H164=0, "-", H159/H164)</f>
        <v>0</v>
      </c>
      <c r="J159" s="8" t="str">
        <f t="shared" si="14"/>
        <v>-</v>
      </c>
      <c r="K159" s="9" t="str">
        <f t="shared" si="15"/>
        <v>-</v>
      </c>
    </row>
    <row r="160" spans="1:11" x14ac:dyDescent="0.25">
      <c r="A160" s="7" t="s">
        <v>278</v>
      </c>
      <c r="B160" s="65">
        <v>0</v>
      </c>
      <c r="C160" s="34">
        <f>IF(B164=0, "-", B160/B164)</f>
        <v>0</v>
      </c>
      <c r="D160" s="65">
        <v>4</v>
      </c>
      <c r="E160" s="9">
        <f>IF(D164=0, "-", D160/D164)</f>
        <v>0.1</v>
      </c>
      <c r="F160" s="81">
        <v>1</v>
      </c>
      <c r="G160" s="34">
        <f>IF(F164=0, "-", F160/F164)</f>
        <v>4.5454545454545452E-3</v>
      </c>
      <c r="H160" s="65">
        <v>4</v>
      </c>
      <c r="I160" s="9">
        <f>IF(H164=0, "-", H160/H164)</f>
        <v>3.9215686274509803E-2</v>
      </c>
      <c r="J160" s="8">
        <f t="shared" si="14"/>
        <v>-1</v>
      </c>
      <c r="K160" s="9">
        <f t="shared" si="15"/>
        <v>-0.75</v>
      </c>
    </row>
    <row r="161" spans="1:11" x14ac:dyDescent="0.25">
      <c r="A161" s="7" t="s">
        <v>279</v>
      </c>
      <c r="B161" s="65">
        <v>0</v>
      </c>
      <c r="C161" s="34">
        <f>IF(B164=0, "-", B161/B164)</f>
        <v>0</v>
      </c>
      <c r="D161" s="65">
        <v>0</v>
      </c>
      <c r="E161" s="9">
        <f>IF(D164=0, "-", D161/D164)</f>
        <v>0</v>
      </c>
      <c r="F161" s="81">
        <v>1</v>
      </c>
      <c r="G161" s="34">
        <f>IF(F164=0, "-", F161/F164)</f>
        <v>4.5454545454545452E-3</v>
      </c>
      <c r="H161" s="65">
        <v>0</v>
      </c>
      <c r="I161" s="9">
        <f>IF(H164=0, "-", H161/H164)</f>
        <v>0</v>
      </c>
      <c r="J161" s="8" t="str">
        <f t="shared" si="14"/>
        <v>-</v>
      </c>
      <c r="K161" s="9" t="str">
        <f t="shared" si="15"/>
        <v>-</v>
      </c>
    </row>
    <row r="162" spans="1:11" x14ac:dyDescent="0.25">
      <c r="A162" s="7" t="s">
        <v>280</v>
      </c>
      <c r="B162" s="65">
        <v>0</v>
      </c>
      <c r="C162" s="34">
        <f>IF(B164=0, "-", B162/B164)</f>
        <v>0</v>
      </c>
      <c r="D162" s="65">
        <v>0</v>
      </c>
      <c r="E162" s="9">
        <f>IF(D164=0, "-", D162/D164)</f>
        <v>0</v>
      </c>
      <c r="F162" s="81">
        <v>6</v>
      </c>
      <c r="G162" s="34">
        <f>IF(F164=0, "-", F162/F164)</f>
        <v>2.7272727272727271E-2</v>
      </c>
      <c r="H162" s="65">
        <v>1</v>
      </c>
      <c r="I162" s="9">
        <f>IF(H164=0, "-", H162/H164)</f>
        <v>9.8039215686274508E-3</v>
      </c>
      <c r="J162" s="8" t="str">
        <f t="shared" si="14"/>
        <v>-</v>
      </c>
      <c r="K162" s="9">
        <f t="shared" si="15"/>
        <v>5</v>
      </c>
    </row>
    <row r="163" spans="1:11" x14ac:dyDescent="0.25">
      <c r="A163" s="2"/>
      <c r="B163" s="68"/>
      <c r="C163" s="33"/>
      <c r="D163" s="68"/>
      <c r="E163" s="6"/>
      <c r="F163" s="82"/>
      <c r="G163" s="33"/>
      <c r="H163" s="68"/>
      <c r="I163" s="6"/>
      <c r="J163" s="5"/>
      <c r="K163" s="6"/>
    </row>
    <row r="164" spans="1:11" s="43" customFormat="1" x14ac:dyDescent="0.25">
      <c r="A164" s="162" t="s">
        <v>538</v>
      </c>
      <c r="B164" s="71">
        <f>SUM(B155:B163)</f>
        <v>74</v>
      </c>
      <c r="C164" s="40">
        <f>B164/6543</f>
        <v>1.1309796729329054E-2</v>
      </c>
      <c r="D164" s="71">
        <f>SUM(D155:D163)</f>
        <v>40</v>
      </c>
      <c r="E164" s="41">
        <f>D164/6380</f>
        <v>6.269592476489028E-3</v>
      </c>
      <c r="F164" s="77">
        <f>SUM(F155:F163)</f>
        <v>220</v>
      </c>
      <c r="G164" s="42">
        <f>F164/17878</f>
        <v>1.2305627027631726E-2</v>
      </c>
      <c r="H164" s="71">
        <f>SUM(H155:H163)</f>
        <v>102</v>
      </c>
      <c r="I164" s="41">
        <f>H164/17360</f>
        <v>5.8755760368663593E-3</v>
      </c>
      <c r="J164" s="37">
        <f>IF(D164=0, "-", IF((B164-D164)/D164&lt;10, (B164-D164)/D164, "&gt;999%"))</f>
        <v>0.85</v>
      </c>
      <c r="K164" s="38">
        <f>IF(H164=0, "-", IF((F164-H164)/H164&lt;10, (F164-H164)/H164, "&gt;999%"))</f>
        <v>1.1568627450980393</v>
      </c>
    </row>
    <row r="165" spans="1:11" x14ac:dyDescent="0.25">
      <c r="B165" s="83"/>
      <c r="D165" s="83"/>
      <c r="F165" s="83"/>
      <c r="H165" s="83"/>
    </row>
    <row r="166" spans="1:11" x14ac:dyDescent="0.25">
      <c r="A166" s="163" t="s">
        <v>144</v>
      </c>
      <c r="B166" s="61" t="s">
        <v>12</v>
      </c>
      <c r="C166" s="62" t="s">
        <v>13</v>
      </c>
      <c r="D166" s="61" t="s">
        <v>12</v>
      </c>
      <c r="E166" s="63" t="s">
        <v>13</v>
      </c>
      <c r="F166" s="62" t="s">
        <v>12</v>
      </c>
      <c r="G166" s="62" t="s">
        <v>13</v>
      </c>
      <c r="H166" s="61" t="s">
        <v>12</v>
      </c>
      <c r="I166" s="63" t="s">
        <v>13</v>
      </c>
      <c r="J166" s="61"/>
      <c r="K166" s="63"/>
    </row>
    <row r="167" spans="1:11" x14ac:dyDescent="0.25">
      <c r="A167" s="7" t="s">
        <v>281</v>
      </c>
      <c r="B167" s="65">
        <v>0</v>
      </c>
      <c r="C167" s="34">
        <f>IF(B173=0, "-", B167/B173)</f>
        <v>0</v>
      </c>
      <c r="D167" s="65">
        <v>1</v>
      </c>
      <c r="E167" s="9">
        <f>IF(D173=0, "-", D167/D173)</f>
        <v>0.33333333333333331</v>
      </c>
      <c r="F167" s="81">
        <v>0</v>
      </c>
      <c r="G167" s="34">
        <f>IF(F173=0, "-", F167/F173)</f>
        <v>0</v>
      </c>
      <c r="H167" s="65">
        <v>1</v>
      </c>
      <c r="I167" s="9">
        <f>IF(H173=0, "-", H167/H173)</f>
        <v>0.125</v>
      </c>
      <c r="J167" s="8">
        <f>IF(D167=0, "-", IF((B167-D167)/D167&lt;10, (B167-D167)/D167, "&gt;999%"))</f>
        <v>-1</v>
      </c>
      <c r="K167" s="9">
        <f>IF(H167=0, "-", IF((F167-H167)/H167&lt;10, (F167-H167)/H167, "&gt;999%"))</f>
        <v>-1</v>
      </c>
    </row>
    <row r="168" spans="1:11" x14ac:dyDescent="0.25">
      <c r="A168" s="7" t="s">
        <v>282</v>
      </c>
      <c r="B168" s="65">
        <v>2</v>
      </c>
      <c r="C168" s="34">
        <f>IF(B173=0, "-", B168/B173)</f>
        <v>0.66666666666666663</v>
      </c>
      <c r="D168" s="65">
        <v>0</v>
      </c>
      <c r="E168" s="9">
        <f>IF(D173=0, "-", D168/D173)</f>
        <v>0</v>
      </c>
      <c r="F168" s="81">
        <v>5</v>
      </c>
      <c r="G168" s="34">
        <f>IF(F173=0, "-", F168/F173)</f>
        <v>0.45454545454545453</v>
      </c>
      <c r="H168" s="65">
        <v>3</v>
      </c>
      <c r="I168" s="9">
        <f>IF(H173=0, "-", H168/H173)</f>
        <v>0.375</v>
      </c>
      <c r="J168" s="8" t="str">
        <f>IF(D168=0, "-", IF((B168-D168)/D168&lt;10, (B168-D168)/D168, "&gt;999%"))</f>
        <v>-</v>
      </c>
      <c r="K168" s="9">
        <f>IF(H168=0, "-", IF((F168-H168)/H168&lt;10, (F168-H168)/H168, "&gt;999%"))</f>
        <v>0.66666666666666663</v>
      </c>
    </row>
    <row r="169" spans="1:11" x14ac:dyDescent="0.25">
      <c r="A169" s="7" t="s">
        <v>283</v>
      </c>
      <c r="B169" s="65">
        <v>0</v>
      </c>
      <c r="C169" s="34">
        <f>IF(B173=0, "-", B169/B173)</f>
        <v>0</v>
      </c>
      <c r="D169" s="65">
        <v>0</v>
      </c>
      <c r="E169" s="9">
        <f>IF(D173=0, "-", D169/D173)</f>
        <v>0</v>
      </c>
      <c r="F169" s="81">
        <v>3</v>
      </c>
      <c r="G169" s="34">
        <f>IF(F173=0, "-", F169/F173)</f>
        <v>0.27272727272727271</v>
      </c>
      <c r="H169" s="65">
        <v>0</v>
      </c>
      <c r="I169" s="9">
        <f>IF(H173=0, "-", H169/H173)</f>
        <v>0</v>
      </c>
      <c r="J169" s="8" t="str">
        <f>IF(D169=0, "-", IF((B169-D169)/D169&lt;10, (B169-D169)/D169, "&gt;999%"))</f>
        <v>-</v>
      </c>
      <c r="K169" s="9" t="str">
        <f>IF(H169=0, "-", IF((F169-H169)/H169&lt;10, (F169-H169)/H169, "&gt;999%"))</f>
        <v>-</v>
      </c>
    </row>
    <row r="170" spans="1:11" x14ac:dyDescent="0.25">
      <c r="A170" s="7" t="s">
        <v>284</v>
      </c>
      <c r="B170" s="65">
        <v>0</v>
      </c>
      <c r="C170" s="34">
        <f>IF(B173=0, "-", B170/B173)</f>
        <v>0</v>
      </c>
      <c r="D170" s="65">
        <v>2</v>
      </c>
      <c r="E170" s="9">
        <f>IF(D173=0, "-", D170/D173)</f>
        <v>0.66666666666666663</v>
      </c>
      <c r="F170" s="81">
        <v>2</v>
      </c>
      <c r="G170" s="34">
        <f>IF(F173=0, "-", F170/F173)</f>
        <v>0.18181818181818182</v>
      </c>
      <c r="H170" s="65">
        <v>4</v>
      </c>
      <c r="I170" s="9">
        <f>IF(H173=0, "-", H170/H173)</f>
        <v>0.5</v>
      </c>
      <c r="J170" s="8">
        <f>IF(D170=0, "-", IF((B170-D170)/D170&lt;10, (B170-D170)/D170, "&gt;999%"))</f>
        <v>-1</v>
      </c>
      <c r="K170" s="9">
        <f>IF(H170=0, "-", IF((F170-H170)/H170&lt;10, (F170-H170)/H170, "&gt;999%"))</f>
        <v>-0.5</v>
      </c>
    </row>
    <row r="171" spans="1:11" x14ac:dyDescent="0.25">
      <c r="A171" s="7" t="s">
        <v>285</v>
      </c>
      <c r="B171" s="65">
        <v>1</v>
      </c>
      <c r="C171" s="34">
        <f>IF(B173=0, "-", B171/B173)</f>
        <v>0.33333333333333331</v>
      </c>
      <c r="D171" s="65">
        <v>0</v>
      </c>
      <c r="E171" s="9">
        <f>IF(D173=0, "-", D171/D173)</f>
        <v>0</v>
      </c>
      <c r="F171" s="81">
        <v>1</v>
      </c>
      <c r="G171" s="34">
        <f>IF(F173=0, "-", F171/F173)</f>
        <v>9.0909090909090912E-2</v>
      </c>
      <c r="H171" s="65">
        <v>0</v>
      </c>
      <c r="I171" s="9">
        <f>IF(H173=0, "-", H171/H173)</f>
        <v>0</v>
      </c>
      <c r="J171" s="8" t="str">
        <f>IF(D171=0, "-", IF((B171-D171)/D171&lt;10, (B171-D171)/D171, "&gt;999%"))</f>
        <v>-</v>
      </c>
      <c r="K171" s="9" t="str">
        <f>IF(H171=0, "-", IF((F171-H171)/H171&lt;10, (F171-H171)/H171, "&gt;999%"))</f>
        <v>-</v>
      </c>
    </row>
    <row r="172" spans="1:11" x14ac:dyDescent="0.25">
      <c r="A172" s="2"/>
      <c r="B172" s="68"/>
      <c r="C172" s="33"/>
      <c r="D172" s="68"/>
      <c r="E172" s="6"/>
      <c r="F172" s="82"/>
      <c r="G172" s="33"/>
      <c r="H172" s="68"/>
      <c r="I172" s="6"/>
      <c r="J172" s="5"/>
      <c r="K172" s="6"/>
    </row>
    <row r="173" spans="1:11" s="43" customFormat="1" x14ac:dyDescent="0.25">
      <c r="A173" s="162" t="s">
        <v>537</v>
      </c>
      <c r="B173" s="71">
        <f>SUM(B167:B172)</f>
        <v>3</v>
      </c>
      <c r="C173" s="40">
        <f>B173/6543</f>
        <v>4.5850527281063731E-4</v>
      </c>
      <c r="D173" s="71">
        <f>SUM(D167:D172)</f>
        <v>3</v>
      </c>
      <c r="E173" s="41">
        <f>D173/6380</f>
        <v>4.7021943573667712E-4</v>
      </c>
      <c r="F173" s="77">
        <f>SUM(F167:F172)</f>
        <v>11</v>
      </c>
      <c r="G173" s="42">
        <f>F173/17878</f>
        <v>6.1528135138158634E-4</v>
      </c>
      <c r="H173" s="71">
        <f>SUM(H167:H172)</f>
        <v>8</v>
      </c>
      <c r="I173" s="41">
        <f>H173/17360</f>
        <v>4.608294930875576E-4</v>
      </c>
      <c r="J173" s="37">
        <f>IF(D173=0, "-", IF((B173-D173)/D173&lt;10, (B173-D173)/D173, "&gt;999%"))</f>
        <v>0</v>
      </c>
      <c r="K173" s="38">
        <f>IF(H173=0, "-", IF((F173-H173)/H173&lt;10, (F173-H173)/H173, "&gt;999%"))</f>
        <v>0.375</v>
      </c>
    </row>
    <row r="174" spans="1:11" x14ac:dyDescent="0.25">
      <c r="B174" s="83"/>
      <c r="D174" s="83"/>
      <c r="F174" s="83"/>
      <c r="H174" s="83"/>
    </row>
    <row r="175" spans="1:11" s="43" customFormat="1" x14ac:dyDescent="0.25">
      <c r="A175" s="162" t="s">
        <v>536</v>
      </c>
      <c r="B175" s="71">
        <v>77</v>
      </c>
      <c r="C175" s="40">
        <f>B175/6543</f>
        <v>1.1768302002139691E-2</v>
      </c>
      <c r="D175" s="71">
        <v>43</v>
      </c>
      <c r="E175" s="41">
        <f>D175/6380</f>
        <v>6.7398119122257056E-3</v>
      </c>
      <c r="F175" s="77">
        <v>231</v>
      </c>
      <c r="G175" s="42">
        <f>F175/17878</f>
        <v>1.2920908379013312E-2</v>
      </c>
      <c r="H175" s="71">
        <v>110</v>
      </c>
      <c r="I175" s="41">
        <f>H175/17360</f>
        <v>6.3364055299539174E-3</v>
      </c>
      <c r="J175" s="37">
        <f>IF(D175=0, "-", IF((B175-D175)/D175&lt;10, (B175-D175)/D175, "&gt;999%"))</f>
        <v>0.79069767441860461</v>
      </c>
      <c r="K175" s="38">
        <f>IF(H175=0, "-", IF((F175-H175)/H175&lt;10, (F175-H175)/H175, "&gt;999%"))</f>
        <v>1.1000000000000001</v>
      </c>
    </row>
    <row r="176" spans="1:11" x14ac:dyDescent="0.25">
      <c r="B176" s="83"/>
      <c r="D176" s="83"/>
      <c r="F176" s="83"/>
      <c r="H176" s="83"/>
    </row>
    <row r="177" spans="1:11" ht="15.6" x14ac:dyDescent="0.3">
      <c r="A177" s="164" t="s">
        <v>114</v>
      </c>
      <c r="B177" s="196" t="s">
        <v>1</v>
      </c>
      <c r="C177" s="200"/>
      <c r="D177" s="200"/>
      <c r="E177" s="197"/>
      <c r="F177" s="196" t="s">
        <v>14</v>
      </c>
      <c r="G177" s="200"/>
      <c r="H177" s="200"/>
      <c r="I177" s="197"/>
      <c r="J177" s="196" t="s">
        <v>15</v>
      </c>
      <c r="K177" s="197"/>
    </row>
    <row r="178" spans="1:11" x14ac:dyDescent="0.25">
      <c r="A178" s="22"/>
      <c r="B178" s="196">
        <f>VALUE(RIGHT($B$2, 4))</f>
        <v>2023</v>
      </c>
      <c r="C178" s="197"/>
      <c r="D178" s="196">
        <f>B178-1</f>
        <v>2022</v>
      </c>
      <c r="E178" s="204"/>
      <c r="F178" s="196">
        <f>B178</f>
        <v>2023</v>
      </c>
      <c r="G178" s="204"/>
      <c r="H178" s="196">
        <f>D178</f>
        <v>2022</v>
      </c>
      <c r="I178" s="204"/>
      <c r="J178" s="140" t="s">
        <v>4</v>
      </c>
      <c r="K178" s="141" t="s">
        <v>2</v>
      </c>
    </row>
    <row r="179" spans="1:11" x14ac:dyDescent="0.25">
      <c r="A179" s="163" t="s">
        <v>145</v>
      </c>
      <c r="B179" s="61" t="s">
        <v>12</v>
      </c>
      <c r="C179" s="62" t="s">
        <v>13</v>
      </c>
      <c r="D179" s="61" t="s">
        <v>12</v>
      </c>
      <c r="E179" s="63" t="s">
        <v>13</v>
      </c>
      <c r="F179" s="62" t="s">
        <v>12</v>
      </c>
      <c r="G179" s="62" t="s">
        <v>13</v>
      </c>
      <c r="H179" s="61" t="s">
        <v>12</v>
      </c>
      <c r="I179" s="63" t="s">
        <v>13</v>
      </c>
      <c r="J179" s="61"/>
      <c r="K179" s="63"/>
    </row>
    <row r="180" spans="1:11" x14ac:dyDescent="0.25">
      <c r="A180" s="7" t="s">
        <v>286</v>
      </c>
      <c r="B180" s="65">
        <v>0</v>
      </c>
      <c r="C180" s="34">
        <f>IF(B189=0, "-", B180/B189)</f>
        <v>0</v>
      </c>
      <c r="D180" s="65">
        <v>3</v>
      </c>
      <c r="E180" s="9">
        <f>IF(D189=0, "-", D180/D189)</f>
        <v>0.13636363636363635</v>
      </c>
      <c r="F180" s="81">
        <v>2</v>
      </c>
      <c r="G180" s="34">
        <f>IF(F189=0, "-", F180/F189)</f>
        <v>1.9047619047619049E-2</v>
      </c>
      <c r="H180" s="65">
        <v>10</v>
      </c>
      <c r="I180" s="9">
        <f>IF(H189=0, "-", H180/H189)</f>
        <v>0.15151515151515152</v>
      </c>
      <c r="J180" s="8">
        <f t="shared" ref="J180:J187" si="16">IF(D180=0, "-", IF((B180-D180)/D180&lt;10, (B180-D180)/D180, "&gt;999%"))</f>
        <v>-1</v>
      </c>
      <c r="K180" s="9">
        <f t="shared" ref="K180:K187" si="17">IF(H180=0, "-", IF((F180-H180)/H180&lt;10, (F180-H180)/H180, "&gt;999%"))</f>
        <v>-0.8</v>
      </c>
    </row>
    <row r="181" spans="1:11" x14ac:dyDescent="0.25">
      <c r="A181" s="7" t="s">
        <v>287</v>
      </c>
      <c r="B181" s="65">
        <v>21</v>
      </c>
      <c r="C181" s="34">
        <f>IF(B189=0, "-", B181/B189)</f>
        <v>0.41176470588235292</v>
      </c>
      <c r="D181" s="65">
        <v>6</v>
      </c>
      <c r="E181" s="9">
        <f>IF(D189=0, "-", D181/D189)</f>
        <v>0.27272727272727271</v>
      </c>
      <c r="F181" s="81">
        <v>37</v>
      </c>
      <c r="G181" s="34">
        <f>IF(F189=0, "-", F181/F189)</f>
        <v>0.35238095238095241</v>
      </c>
      <c r="H181" s="65">
        <v>24</v>
      </c>
      <c r="I181" s="9">
        <f>IF(H189=0, "-", H181/H189)</f>
        <v>0.36363636363636365</v>
      </c>
      <c r="J181" s="8">
        <f t="shared" si="16"/>
        <v>2.5</v>
      </c>
      <c r="K181" s="9">
        <f t="shared" si="17"/>
        <v>0.54166666666666663</v>
      </c>
    </row>
    <row r="182" spans="1:11" x14ac:dyDescent="0.25">
      <c r="A182" s="7" t="s">
        <v>288</v>
      </c>
      <c r="B182" s="65">
        <v>3</v>
      </c>
      <c r="C182" s="34">
        <f>IF(B189=0, "-", B182/B189)</f>
        <v>5.8823529411764705E-2</v>
      </c>
      <c r="D182" s="65">
        <v>0</v>
      </c>
      <c r="E182" s="9">
        <f>IF(D189=0, "-", D182/D189)</f>
        <v>0</v>
      </c>
      <c r="F182" s="81">
        <v>7</v>
      </c>
      <c r="G182" s="34">
        <f>IF(F189=0, "-", F182/F189)</f>
        <v>6.6666666666666666E-2</v>
      </c>
      <c r="H182" s="65">
        <v>8</v>
      </c>
      <c r="I182" s="9">
        <f>IF(H189=0, "-", H182/H189)</f>
        <v>0.12121212121212122</v>
      </c>
      <c r="J182" s="8" t="str">
        <f t="shared" si="16"/>
        <v>-</v>
      </c>
      <c r="K182" s="9">
        <f t="shared" si="17"/>
        <v>-0.125</v>
      </c>
    </row>
    <row r="183" spans="1:11" x14ac:dyDescent="0.25">
      <c r="A183" s="7" t="s">
        <v>289</v>
      </c>
      <c r="B183" s="65">
        <v>0</v>
      </c>
      <c r="C183" s="34">
        <f>IF(B189=0, "-", B183/B189)</f>
        <v>0</v>
      </c>
      <c r="D183" s="65">
        <v>3</v>
      </c>
      <c r="E183" s="9">
        <f>IF(D189=0, "-", D183/D189)</f>
        <v>0.13636363636363635</v>
      </c>
      <c r="F183" s="81">
        <v>2</v>
      </c>
      <c r="G183" s="34">
        <f>IF(F189=0, "-", F183/F189)</f>
        <v>1.9047619047619049E-2</v>
      </c>
      <c r="H183" s="65">
        <v>6</v>
      </c>
      <c r="I183" s="9">
        <f>IF(H189=0, "-", H183/H189)</f>
        <v>9.0909090909090912E-2</v>
      </c>
      <c r="J183" s="8">
        <f t="shared" si="16"/>
        <v>-1</v>
      </c>
      <c r="K183" s="9">
        <f t="shared" si="17"/>
        <v>-0.66666666666666663</v>
      </c>
    </row>
    <row r="184" spans="1:11" x14ac:dyDescent="0.25">
      <c r="A184" s="7" t="s">
        <v>290</v>
      </c>
      <c r="B184" s="65">
        <v>0</v>
      </c>
      <c r="C184" s="34">
        <f>IF(B189=0, "-", B184/B189)</f>
        <v>0</v>
      </c>
      <c r="D184" s="65">
        <v>0</v>
      </c>
      <c r="E184" s="9">
        <f>IF(D189=0, "-", D184/D189)</f>
        <v>0</v>
      </c>
      <c r="F184" s="81">
        <v>0</v>
      </c>
      <c r="G184" s="34">
        <f>IF(F189=0, "-", F184/F189)</f>
        <v>0</v>
      </c>
      <c r="H184" s="65">
        <v>1</v>
      </c>
      <c r="I184" s="9">
        <f>IF(H189=0, "-", H184/H189)</f>
        <v>1.5151515151515152E-2</v>
      </c>
      <c r="J184" s="8" t="str">
        <f t="shared" si="16"/>
        <v>-</v>
      </c>
      <c r="K184" s="9">
        <f t="shared" si="17"/>
        <v>-1</v>
      </c>
    </row>
    <row r="185" spans="1:11" x14ac:dyDescent="0.25">
      <c r="A185" s="7" t="s">
        <v>291</v>
      </c>
      <c r="B185" s="65">
        <v>2</v>
      </c>
      <c r="C185" s="34">
        <f>IF(B189=0, "-", B185/B189)</f>
        <v>3.9215686274509803E-2</v>
      </c>
      <c r="D185" s="65">
        <v>0</v>
      </c>
      <c r="E185" s="9">
        <f>IF(D189=0, "-", D185/D189)</f>
        <v>0</v>
      </c>
      <c r="F185" s="81">
        <v>9</v>
      </c>
      <c r="G185" s="34">
        <f>IF(F189=0, "-", F185/F189)</f>
        <v>8.5714285714285715E-2</v>
      </c>
      <c r="H185" s="65">
        <v>0</v>
      </c>
      <c r="I185" s="9">
        <f>IF(H189=0, "-", H185/H189)</f>
        <v>0</v>
      </c>
      <c r="J185" s="8" t="str">
        <f t="shared" si="16"/>
        <v>-</v>
      </c>
      <c r="K185" s="9" t="str">
        <f t="shared" si="17"/>
        <v>-</v>
      </c>
    </row>
    <row r="186" spans="1:11" x14ac:dyDescent="0.25">
      <c r="A186" s="7" t="s">
        <v>292</v>
      </c>
      <c r="B186" s="65">
        <v>17</v>
      </c>
      <c r="C186" s="34">
        <f>IF(B189=0, "-", B186/B189)</f>
        <v>0.33333333333333331</v>
      </c>
      <c r="D186" s="65">
        <v>10</v>
      </c>
      <c r="E186" s="9">
        <f>IF(D189=0, "-", D186/D189)</f>
        <v>0.45454545454545453</v>
      </c>
      <c r="F186" s="81">
        <v>39</v>
      </c>
      <c r="G186" s="34">
        <f>IF(F189=0, "-", F186/F189)</f>
        <v>0.37142857142857144</v>
      </c>
      <c r="H186" s="65">
        <v>17</v>
      </c>
      <c r="I186" s="9">
        <f>IF(H189=0, "-", H186/H189)</f>
        <v>0.25757575757575757</v>
      </c>
      <c r="J186" s="8">
        <f t="shared" si="16"/>
        <v>0.7</v>
      </c>
      <c r="K186" s="9">
        <f t="shared" si="17"/>
        <v>1.2941176470588236</v>
      </c>
    </row>
    <row r="187" spans="1:11" x14ac:dyDescent="0.25">
      <c r="A187" s="7" t="s">
        <v>293</v>
      </c>
      <c r="B187" s="65">
        <v>8</v>
      </c>
      <c r="C187" s="34">
        <f>IF(B189=0, "-", B187/B189)</f>
        <v>0.15686274509803921</v>
      </c>
      <c r="D187" s="65">
        <v>0</v>
      </c>
      <c r="E187" s="9">
        <f>IF(D189=0, "-", D187/D189)</f>
        <v>0</v>
      </c>
      <c r="F187" s="81">
        <v>9</v>
      </c>
      <c r="G187" s="34">
        <f>IF(F189=0, "-", F187/F189)</f>
        <v>8.5714285714285715E-2</v>
      </c>
      <c r="H187" s="65">
        <v>0</v>
      </c>
      <c r="I187" s="9">
        <f>IF(H189=0, "-", H187/H189)</f>
        <v>0</v>
      </c>
      <c r="J187" s="8" t="str">
        <f t="shared" si="16"/>
        <v>-</v>
      </c>
      <c r="K187" s="9" t="str">
        <f t="shared" si="17"/>
        <v>-</v>
      </c>
    </row>
    <row r="188" spans="1:11" x14ac:dyDescent="0.25">
      <c r="A188" s="2"/>
      <c r="B188" s="68"/>
      <c r="C188" s="33"/>
      <c r="D188" s="68"/>
      <c r="E188" s="6"/>
      <c r="F188" s="82"/>
      <c r="G188" s="33"/>
      <c r="H188" s="68"/>
      <c r="I188" s="6"/>
      <c r="J188" s="5"/>
      <c r="K188" s="6"/>
    </row>
    <row r="189" spans="1:11" s="43" customFormat="1" x14ac:dyDescent="0.25">
      <c r="A189" s="162" t="s">
        <v>535</v>
      </c>
      <c r="B189" s="71">
        <f>SUM(B180:B188)</f>
        <v>51</v>
      </c>
      <c r="C189" s="40">
        <f>B189/6543</f>
        <v>7.7945896377808344E-3</v>
      </c>
      <c r="D189" s="71">
        <f>SUM(D180:D188)</f>
        <v>22</v>
      </c>
      <c r="E189" s="41">
        <f>D189/6380</f>
        <v>3.4482758620689655E-3</v>
      </c>
      <c r="F189" s="77">
        <f>SUM(F180:F188)</f>
        <v>105</v>
      </c>
      <c r="G189" s="42">
        <f>F189/17878</f>
        <v>5.8731401722787787E-3</v>
      </c>
      <c r="H189" s="71">
        <f>SUM(H180:H188)</f>
        <v>66</v>
      </c>
      <c r="I189" s="41">
        <f>H189/17360</f>
        <v>3.8018433179723503E-3</v>
      </c>
      <c r="J189" s="37">
        <f>IF(D189=0, "-", IF((B189-D189)/D189&lt;10, (B189-D189)/D189, "&gt;999%"))</f>
        <v>1.3181818181818181</v>
      </c>
      <c r="K189" s="38">
        <f>IF(H189=0, "-", IF((F189-H189)/H189&lt;10, (F189-H189)/H189, "&gt;999%"))</f>
        <v>0.59090909090909094</v>
      </c>
    </row>
    <row r="190" spans="1:11" x14ac:dyDescent="0.25">
      <c r="B190" s="83"/>
      <c r="D190" s="83"/>
      <c r="F190" s="83"/>
      <c r="H190" s="83"/>
    </row>
    <row r="191" spans="1:11" x14ac:dyDescent="0.25">
      <c r="A191" s="163" t="s">
        <v>146</v>
      </c>
      <c r="B191" s="61" t="s">
        <v>12</v>
      </c>
      <c r="C191" s="62" t="s">
        <v>13</v>
      </c>
      <c r="D191" s="61" t="s">
        <v>12</v>
      </c>
      <c r="E191" s="63" t="s">
        <v>13</v>
      </c>
      <c r="F191" s="62" t="s">
        <v>12</v>
      </c>
      <c r="G191" s="62" t="s">
        <v>13</v>
      </c>
      <c r="H191" s="61" t="s">
        <v>12</v>
      </c>
      <c r="I191" s="63" t="s">
        <v>13</v>
      </c>
      <c r="J191" s="61"/>
      <c r="K191" s="63"/>
    </row>
    <row r="192" spans="1:11" x14ac:dyDescent="0.25">
      <c r="A192" s="7" t="s">
        <v>294</v>
      </c>
      <c r="B192" s="65">
        <v>0</v>
      </c>
      <c r="C192" s="34">
        <f>IF(B207=0, "-", B192/B207)</f>
        <v>0</v>
      </c>
      <c r="D192" s="65">
        <v>2</v>
      </c>
      <c r="E192" s="9">
        <f>IF(D207=0, "-", D192/D207)</f>
        <v>0.16666666666666666</v>
      </c>
      <c r="F192" s="81">
        <v>1</v>
      </c>
      <c r="G192" s="34">
        <f>IF(F207=0, "-", F192/F207)</f>
        <v>2.8571428571428571E-2</v>
      </c>
      <c r="H192" s="65">
        <v>2</v>
      </c>
      <c r="I192" s="9">
        <f>IF(H207=0, "-", H192/H207)</f>
        <v>7.407407407407407E-2</v>
      </c>
      <c r="J192" s="8">
        <f t="shared" ref="J192:J205" si="18">IF(D192=0, "-", IF((B192-D192)/D192&lt;10, (B192-D192)/D192, "&gt;999%"))</f>
        <v>-1</v>
      </c>
      <c r="K192" s="9">
        <f t="shared" ref="K192:K205" si="19">IF(H192=0, "-", IF((F192-H192)/H192&lt;10, (F192-H192)/H192, "&gt;999%"))</f>
        <v>-0.5</v>
      </c>
    </row>
    <row r="193" spans="1:11" x14ac:dyDescent="0.25">
      <c r="A193" s="7" t="s">
        <v>295</v>
      </c>
      <c r="B193" s="65">
        <v>1</v>
      </c>
      <c r="C193" s="34">
        <f>IF(B207=0, "-", B193/B207)</f>
        <v>6.25E-2</v>
      </c>
      <c r="D193" s="65">
        <v>0</v>
      </c>
      <c r="E193" s="9">
        <f>IF(D207=0, "-", D193/D207)</f>
        <v>0</v>
      </c>
      <c r="F193" s="81">
        <v>1</v>
      </c>
      <c r="G193" s="34">
        <f>IF(F207=0, "-", F193/F207)</f>
        <v>2.8571428571428571E-2</v>
      </c>
      <c r="H193" s="65">
        <v>0</v>
      </c>
      <c r="I193" s="9">
        <f>IF(H207=0, "-", H193/H207)</f>
        <v>0</v>
      </c>
      <c r="J193" s="8" t="str">
        <f t="shared" si="18"/>
        <v>-</v>
      </c>
      <c r="K193" s="9" t="str">
        <f t="shared" si="19"/>
        <v>-</v>
      </c>
    </row>
    <row r="194" spans="1:11" x14ac:dyDescent="0.25">
      <c r="A194" s="7" t="s">
        <v>296</v>
      </c>
      <c r="B194" s="65">
        <v>2</v>
      </c>
      <c r="C194" s="34">
        <f>IF(B207=0, "-", B194/B207)</f>
        <v>0.125</v>
      </c>
      <c r="D194" s="65">
        <v>1</v>
      </c>
      <c r="E194" s="9">
        <f>IF(D207=0, "-", D194/D207)</f>
        <v>8.3333333333333329E-2</v>
      </c>
      <c r="F194" s="81">
        <v>7</v>
      </c>
      <c r="G194" s="34">
        <f>IF(F207=0, "-", F194/F207)</f>
        <v>0.2</v>
      </c>
      <c r="H194" s="65">
        <v>3</v>
      </c>
      <c r="I194" s="9">
        <f>IF(H207=0, "-", H194/H207)</f>
        <v>0.1111111111111111</v>
      </c>
      <c r="J194" s="8">
        <f t="shared" si="18"/>
        <v>1</v>
      </c>
      <c r="K194" s="9">
        <f t="shared" si="19"/>
        <v>1.3333333333333333</v>
      </c>
    </row>
    <row r="195" spans="1:11" x14ac:dyDescent="0.25">
      <c r="A195" s="7" t="s">
        <v>297</v>
      </c>
      <c r="B195" s="65">
        <v>0</v>
      </c>
      <c r="C195" s="34">
        <f>IF(B207=0, "-", B195/B207)</f>
        <v>0</v>
      </c>
      <c r="D195" s="65">
        <v>1</v>
      </c>
      <c r="E195" s="9">
        <f>IF(D207=0, "-", D195/D207)</f>
        <v>8.3333333333333329E-2</v>
      </c>
      <c r="F195" s="81">
        <v>0</v>
      </c>
      <c r="G195" s="34">
        <f>IF(F207=0, "-", F195/F207)</f>
        <v>0</v>
      </c>
      <c r="H195" s="65">
        <v>2</v>
      </c>
      <c r="I195" s="9">
        <f>IF(H207=0, "-", H195/H207)</f>
        <v>7.407407407407407E-2</v>
      </c>
      <c r="J195" s="8">
        <f t="shared" si="18"/>
        <v>-1</v>
      </c>
      <c r="K195" s="9">
        <f t="shared" si="19"/>
        <v>-1</v>
      </c>
    </row>
    <row r="196" spans="1:11" x14ac:dyDescent="0.25">
      <c r="A196" s="7" t="s">
        <v>298</v>
      </c>
      <c r="B196" s="65">
        <v>0</v>
      </c>
      <c r="C196" s="34">
        <f>IF(B207=0, "-", B196/B207)</f>
        <v>0</v>
      </c>
      <c r="D196" s="65">
        <v>0</v>
      </c>
      <c r="E196" s="9">
        <f>IF(D207=0, "-", D196/D207)</f>
        <v>0</v>
      </c>
      <c r="F196" s="81">
        <v>1</v>
      </c>
      <c r="G196" s="34">
        <f>IF(F207=0, "-", F196/F207)</f>
        <v>2.8571428571428571E-2</v>
      </c>
      <c r="H196" s="65">
        <v>1</v>
      </c>
      <c r="I196" s="9">
        <f>IF(H207=0, "-", H196/H207)</f>
        <v>3.7037037037037035E-2</v>
      </c>
      <c r="J196" s="8" t="str">
        <f t="shared" si="18"/>
        <v>-</v>
      </c>
      <c r="K196" s="9">
        <f t="shared" si="19"/>
        <v>0</v>
      </c>
    </row>
    <row r="197" spans="1:11" x14ac:dyDescent="0.25">
      <c r="A197" s="7" t="s">
        <v>299</v>
      </c>
      <c r="B197" s="65">
        <v>2</v>
      </c>
      <c r="C197" s="34">
        <f>IF(B207=0, "-", B197/B207)</f>
        <v>0.125</v>
      </c>
      <c r="D197" s="65">
        <v>0</v>
      </c>
      <c r="E197" s="9">
        <f>IF(D207=0, "-", D197/D207)</f>
        <v>0</v>
      </c>
      <c r="F197" s="81">
        <v>3</v>
      </c>
      <c r="G197" s="34">
        <f>IF(F207=0, "-", F197/F207)</f>
        <v>8.5714285714285715E-2</v>
      </c>
      <c r="H197" s="65">
        <v>0</v>
      </c>
      <c r="I197" s="9">
        <f>IF(H207=0, "-", H197/H207)</f>
        <v>0</v>
      </c>
      <c r="J197" s="8" t="str">
        <f t="shared" si="18"/>
        <v>-</v>
      </c>
      <c r="K197" s="9" t="str">
        <f t="shared" si="19"/>
        <v>-</v>
      </c>
    </row>
    <row r="198" spans="1:11" x14ac:dyDescent="0.25">
      <c r="A198" s="7" t="s">
        <v>300</v>
      </c>
      <c r="B198" s="65">
        <v>0</v>
      </c>
      <c r="C198" s="34">
        <f>IF(B207=0, "-", B198/B207)</f>
        <v>0</v>
      </c>
      <c r="D198" s="65">
        <v>1</v>
      </c>
      <c r="E198" s="9">
        <f>IF(D207=0, "-", D198/D207)</f>
        <v>8.3333333333333329E-2</v>
      </c>
      <c r="F198" s="81">
        <v>0</v>
      </c>
      <c r="G198" s="34">
        <f>IF(F207=0, "-", F198/F207)</f>
        <v>0</v>
      </c>
      <c r="H198" s="65">
        <v>1</v>
      </c>
      <c r="I198" s="9">
        <f>IF(H207=0, "-", H198/H207)</f>
        <v>3.7037037037037035E-2</v>
      </c>
      <c r="J198" s="8">
        <f t="shared" si="18"/>
        <v>-1</v>
      </c>
      <c r="K198" s="9">
        <f t="shared" si="19"/>
        <v>-1</v>
      </c>
    </row>
    <row r="199" spans="1:11" x14ac:dyDescent="0.25">
      <c r="A199" s="7" t="s">
        <v>301</v>
      </c>
      <c r="B199" s="65">
        <v>0</v>
      </c>
      <c r="C199" s="34">
        <f>IF(B207=0, "-", B199/B207)</f>
        <v>0</v>
      </c>
      <c r="D199" s="65">
        <v>0</v>
      </c>
      <c r="E199" s="9">
        <f>IF(D207=0, "-", D199/D207)</f>
        <v>0</v>
      </c>
      <c r="F199" s="81">
        <v>0</v>
      </c>
      <c r="G199" s="34">
        <f>IF(F207=0, "-", F199/F207)</f>
        <v>0</v>
      </c>
      <c r="H199" s="65">
        <v>1</v>
      </c>
      <c r="I199" s="9">
        <f>IF(H207=0, "-", H199/H207)</f>
        <v>3.7037037037037035E-2</v>
      </c>
      <c r="J199" s="8" t="str">
        <f t="shared" si="18"/>
        <v>-</v>
      </c>
      <c r="K199" s="9">
        <f t="shared" si="19"/>
        <v>-1</v>
      </c>
    </row>
    <row r="200" spans="1:11" x14ac:dyDescent="0.25">
      <c r="A200" s="7" t="s">
        <v>302</v>
      </c>
      <c r="B200" s="65">
        <v>1</v>
      </c>
      <c r="C200" s="34">
        <f>IF(B207=0, "-", B200/B207)</f>
        <v>6.25E-2</v>
      </c>
      <c r="D200" s="65">
        <v>0</v>
      </c>
      <c r="E200" s="9">
        <f>IF(D207=0, "-", D200/D207)</f>
        <v>0</v>
      </c>
      <c r="F200" s="81">
        <v>2</v>
      </c>
      <c r="G200" s="34">
        <f>IF(F207=0, "-", F200/F207)</f>
        <v>5.7142857142857141E-2</v>
      </c>
      <c r="H200" s="65">
        <v>0</v>
      </c>
      <c r="I200" s="9">
        <f>IF(H207=0, "-", H200/H207)</f>
        <v>0</v>
      </c>
      <c r="J200" s="8" t="str">
        <f t="shared" si="18"/>
        <v>-</v>
      </c>
      <c r="K200" s="9" t="str">
        <f t="shared" si="19"/>
        <v>-</v>
      </c>
    </row>
    <row r="201" spans="1:11" x14ac:dyDescent="0.25">
      <c r="A201" s="7" t="s">
        <v>303</v>
      </c>
      <c r="B201" s="65">
        <v>0</v>
      </c>
      <c r="C201" s="34">
        <f>IF(B207=0, "-", B201/B207)</f>
        <v>0</v>
      </c>
      <c r="D201" s="65">
        <v>1</v>
      </c>
      <c r="E201" s="9">
        <f>IF(D207=0, "-", D201/D207)</f>
        <v>8.3333333333333329E-2</v>
      </c>
      <c r="F201" s="81">
        <v>0</v>
      </c>
      <c r="G201" s="34">
        <f>IF(F207=0, "-", F201/F207)</f>
        <v>0</v>
      </c>
      <c r="H201" s="65">
        <v>1</v>
      </c>
      <c r="I201" s="9">
        <f>IF(H207=0, "-", H201/H207)</f>
        <v>3.7037037037037035E-2</v>
      </c>
      <c r="J201" s="8">
        <f t="shared" si="18"/>
        <v>-1</v>
      </c>
      <c r="K201" s="9">
        <f t="shared" si="19"/>
        <v>-1</v>
      </c>
    </row>
    <row r="202" spans="1:11" x14ac:dyDescent="0.25">
      <c r="A202" s="7" t="s">
        <v>304</v>
      </c>
      <c r="B202" s="65">
        <v>8</v>
      </c>
      <c r="C202" s="34">
        <f>IF(B207=0, "-", B202/B207)</f>
        <v>0.5</v>
      </c>
      <c r="D202" s="65">
        <v>4</v>
      </c>
      <c r="E202" s="9">
        <f>IF(D207=0, "-", D202/D207)</f>
        <v>0.33333333333333331</v>
      </c>
      <c r="F202" s="81">
        <v>11</v>
      </c>
      <c r="G202" s="34">
        <f>IF(F207=0, "-", F202/F207)</f>
        <v>0.31428571428571428</v>
      </c>
      <c r="H202" s="65">
        <v>12</v>
      </c>
      <c r="I202" s="9">
        <f>IF(H207=0, "-", H202/H207)</f>
        <v>0.44444444444444442</v>
      </c>
      <c r="J202" s="8">
        <f t="shared" si="18"/>
        <v>1</v>
      </c>
      <c r="K202" s="9">
        <f t="shared" si="19"/>
        <v>-8.3333333333333329E-2</v>
      </c>
    </row>
    <row r="203" spans="1:11" x14ac:dyDescent="0.25">
      <c r="A203" s="7" t="s">
        <v>305</v>
      </c>
      <c r="B203" s="65">
        <v>0</v>
      </c>
      <c r="C203" s="34">
        <f>IF(B207=0, "-", B203/B207)</f>
        <v>0</v>
      </c>
      <c r="D203" s="65">
        <v>0</v>
      </c>
      <c r="E203" s="9">
        <f>IF(D207=0, "-", D203/D207)</f>
        <v>0</v>
      </c>
      <c r="F203" s="81">
        <v>2</v>
      </c>
      <c r="G203" s="34">
        <f>IF(F207=0, "-", F203/F207)</f>
        <v>5.7142857142857141E-2</v>
      </c>
      <c r="H203" s="65">
        <v>2</v>
      </c>
      <c r="I203" s="9">
        <f>IF(H207=0, "-", H203/H207)</f>
        <v>7.407407407407407E-2</v>
      </c>
      <c r="J203" s="8" t="str">
        <f t="shared" si="18"/>
        <v>-</v>
      </c>
      <c r="K203" s="9">
        <f t="shared" si="19"/>
        <v>0</v>
      </c>
    </row>
    <row r="204" spans="1:11" x14ac:dyDescent="0.25">
      <c r="A204" s="7" t="s">
        <v>306</v>
      </c>
      <c r="B204" s="65">
        <v>0</v>
      </c>
      <c r="C204" s="34">
        <f>IF(B207=0, "-", B204/B207)</f>
        <v>0</v>
      </c>
      <c r="D204" s="65">
        <v>1</v>
      </c>
      <c r="E204" s="9">
        <f>IF(D207=0, "-", D204/D207)</f>
        <v>8.3333333333333329E-2</v>
      </c>
      <c r="F204" s="81">
        <v>4</v>
      </c>
      <c r="G204" s="34">
        <f>IF(F207=0, "-", F204/F207)</f>
        <v>0.11428571428571428</v>
      </c>
      <c r="H204" s="65">
        <v>1</v>
      </c>
      <c r="I204" s="9">
        <f>IF(H207=0, "-", H204/H207)</f>
        <v>3.7037037037037035E-2</v>
      </c>
      <c r="J204" s="8">
        <f t="shared" si="18"/>
        <v>-1</v>
      </c>
      <c r="K204" s="9">
        <f t="shared" si="19"/>
        <v>3</v>
      </c>
    </row>
    <row r="205" spans="1:11" x14ac:dyDescent="0.25">
      <c r="A205" s="7" t="s">
        <v>307</v>
      </c>
      <c r="B205" s="65">
        <v>2</v>
      </c>
      <c r="C205" s="34">
        <f>IF(B207=0, "-", B205/B207)</f>
        <v>0.125</v>
      </c>
      <c r="D205" s="65">
        <v>1</v>
      </c>
      <c r="E205" s="9">
        <f>IF(D207=0, "-", D205/D207)</f>
        <v>8.3333333333333329E-2</v>
      </c>
      <c r="F205" s="81">
        <v>3</v>
      </c>
      <c r="G205" s="34">
        <f>IF(F207=0, "-", F205/F207)</f>
        <v>8.5714285714285715E-2</v>
      </c>
      <c r="H205" s="65">
        <v>1</v>
      </c>
      <c r="I205" s="9">
        <f>IF(H207=0, "-", H205/H207)</f>
        <v>3.7037037037037035E-2</v>
      </c>
      <c r="J205" s="8">
        <f t="shared" si="18"/>
        <v>1</v>
      </c>
      <c r="K205" s="9">
        <f t="shared" si="19"/>
        <v>2</v>
      </c>
    </row>
    <row r="206" spans="1:11" x14ac:dyDescent="0.25">
      <c r="A206" s="2"/>
      <c r="B206" s="68"/>
      <c r="C206" s="33"/>
      <c r="D206" s="68"/>
      <c r="E206" s="6"/>
      <c r="F206" s="82"/>
      <c r="G206" s="33"/>
      <c r="H206" s="68"/>
      <c r="I206" s="6"/>
      <c r="J206" s="5"/>
      <c r="K206" s="6"/>
    </row>
    <row r="207" spans="1:11" s="43" customFormat="1" x14ac:dyDescent="0.25">
      <c r="A207" s="162" t="s">
        <v>534</v>
      </c>
      <c r="B207" s="71">
        <f>SUM(B192:B206)</f>
        <v>16</v>
      </c>
      <c r="C207" s="40">
        <f>B207/6543</f>
        <v>2.4453614549900657E-3</v>
      </c>
      <c r="D207" s="71">
        <f>SUM(D192:D206)</f>
        <v>12</v>
      </c>
      <c r="E207" s="41">
        <f>D207/6380</f>
        <v>1.8808777429467085E-3</v>
      </c>
      <c r="F207" s="77">
        <f>SUM(F192:F206)</f>
        <v>35</v>
      </c>
      <c r="G207" s="42">
        <f>F207/17878</f>
        <v>1.9577133907595929E-3</v>
      </c>
      <c r="H207" s="71">
        <f>SUM(H192:H206)</f>
        <v>27</v>
      </c>
      <c r="I207" s="41">
        <f>H207/17360</f>
        <v>1.5552995391705069E-3</v>
      </c>
      <c r="J207" s="37">
        <f>IF(D207=0, "-", IF((B207-D207)/D207&lt;10, (B207-D207)/D207, "&gt;999%"))</f>
        <v>0.33333333333333331</v>
      </c>
      <c r="K207" s="38">
        <f>IF(H207=0, "-", IF((F207-H207)/H207&lt;10, (F207-H207)/H207, "&gt;999%"))</f>
        <v>0.29629629629629628</v>
      </c>
    </row>
    <row r="208" spans="1:11" x14ac:dyDescent="0.25">
      <c r="B208" s="83"/>
      <c r="D208" s="83"/>
      <c r="F208" s="83"/>
      <c r="H208" s="83"/>
    </row>
    <row r="209" spans="1:11" x14ac:dyDescent="0.25">
      <c r="A209" s="163" t="s">
        <v>147</v>
      </c>
      <c r="B209" s="61" t="s">
        <v>12</v>
      </c>
      <c r="C209" s="62" t="s">
        <v>13</v>
      </c>
      <c r="D209" s="61" t="s">
        <v>12</v>
      </c>
      <c r="E209" s="63" t="s">
        <v>13</v>
      </c>
      <c r="F209" s="62" t="s">
        <v>12</v>
      </c>
      <c r="G209" s="62" t="s">
        <v>13</v>
      </c>
      <c r="H209" s="61" t="s">
        <v>12</v>
      </c>
      <c r="I209" s="63" t="s">
        <v>13</v>
      </c>
      <c r="J209" s="61"/>
      <c r="K209" s="63"/>
    </row>
    <row r="210" spans="1:11" x14ac:dyDescent="0.25">
      <c r="A210" s="7" t="s">
        <v>308</v>
      </c>
      <c r="B210" s="65">
        <v>0</v>
      </c>
      <c r="C210" s="34">
        <f>IF(B219=0, "-", B210/B219)</f>
        <v>0</v>
      </c>
      <c r="D210" s="65">
        <v>0</v>
      </c>
      <c r="E210" s="9">
        <f>IF(D219=0, "-", D210/D219)</f>
        <v>0</v>
      </c>
      <c r="F210" s="81">
        <v>0</v>
      </c>
      <c r="G210" s="34">
        <f>IF(F219=0, "-", F210/F219)</f>
        <v>0</v>
      </c>
      <c r="H210" s="65">
        <v>2</v>
      </c>
      <c r="I210" s="9">
        <f>IF(H219=0, "-", H210/H219)</f>
        <v>0.15384615384615385</v>
      </c>
      <c r="J210" s="8" t="str">
        <f t="shared" ref="J210:J217" si="20">IF(D210=0, "-", IF((B210-D210)/D210&lt;10, (B210-D210)/D210, "&gt;999%"))</f>
        <v>-</v>
      </c>
      <c r="K210" s="9">
        <f t="shared" ref="K210:K217" si="21">IF(H210=0, "-", IF((F210-H210)/H210&lt;10, (F210-H210)/H210, "&gt;999%"))</f>
        <v>-1</v>
      </c>
    </row>
    <row r="211" spans="1:11" x14ac:dyDescent="0.25">
      <c r="A211" s="7" t="s">
        <v>309</v>
      </c>
      <c r="B211" s="65">
        <v>1</v>
      </c>
      <c r="C211" s="34">
        <f>IF(B219=0, "-", B211/B219)</f>
        <v>0.14285714285714285</v>
      </c>
      <c r="D211" s="65">
        <v>0</v>
      </c>
      <c r="E211" s="9">
        <f>IF(D219=0, "-", D211/D219)</f>
        <v>0</v>
      </c>
      <c r="F211" s="81">
        <v>1</v>
      </c>
      <c r="G211" s="34">
        <f>IF(F219=0, "-", F211/F219)</f>
        <v>4.5454545454545456E-2</v>
      </c>
      <c r="H211" s="65">
        <v>0</v>
      </c>
      <c r="I211" s="9">
        <f>IF(H219=0, "-", H211/H219)</f>
        <v>0</v>
      </c>
      <c r="J211" s="8" t="str">
        <f t="shared" si="20"/>
        <v>-</v>
      </c>
      <c r="K211" s="9" t="str">
        <f t="shared" si="21"/>
        <v>-</v>
      </c>
    </row>
    <row r="212" spans="1:11" x14ac:dyDescent="0.25">
      <c r="A212" s="7" t="s">
        <v>310</v>
      </c>
      <c r="B212" s="65">
        <v>0</v>
      </c>
      <c r="C212" s="34">
        <f>IF(B219=0, "-", B212/B219)</f>
        <v>0</v>
      </c>
      <c r="D212" s="65">
        <v>0</v>
      </c>
      <c r="E212" s="9">
        <f>IF(D219=0, "-", D212/D219)</f>
        <v>0</v>
      </c>
      <c r="F212" s="81">
        <v>1</v>
      </c>
      <c r="G212" s="34">
        <f>IF(F219=0, "-", F212/F219)</f>
        <v>4.5454545454545456E-2</v>
      </c>
      <c r="H212" s="65">
        <v>1</v>
      </c>
      <c r="I212" s="9">
        <f>IF(H219=0, "-", H212/H219)</f>
        <v>7.6923076923076927E-2</v>
      </c>
      <c r="J212" s="8" t="str">
        <f t="shared" si="20"/>
        <v>-</v>
      </c>
      <c r="K212" s="9">
        <f t="shared" si="21"/>
        <v>0</v>
      </c>
    </row>
    <row r="213" spans="1:11" x14ac:dyDescent="0.25">
      <c r="A213" s="7" t="s">
        <v>311</v>
      </c>
      <c r="B213" s="65">
        <v>4</v>
      </c>
      <c r="C213" s="34">
        <f>IF(B219=0, "-", B213/B219)</f>
        <v>0.5714285714285714</v>
      </c>
      <c r="D213" s="65">
        <v>1</v>
      </c>
      <c r="E213" s="9">
        <f>IF(D219=0, "-", D213/D219)</f>
        <v>0.33333333333333331</v>
      </c>
      <c r="F213" s="81">
        <v>11</v>
      </c>
      <c r="G213" s="34">
        <f>IF(F219=0, "-", F213/F219)</f>
        <v>0.5</v>
      </c>
      <c r="H213" s="65">
        <v>4</v>
      </c>
      <c r="I213" s="9">
        <f>IF(H219=0, "-", H213/H219)</f>
        <v>0.30769230769230771</v>
      </c>
      <c r="J213" s="8">
        <f t="shared" si="20"/>
        <v>3</v>
      </c>
      <c r="K213" s="9">
        <f t="shared" si="21"/>
        <v>1.75</v>
      </c>
    </row>
    <row r="214" spans="1:11" x14ac:dyDescent="0.25">
      <c r="A214" s="7" t="s">
        <v>312</v>
      </c>
      <c r="B214" s="65">
        <v>0</v>
      </c>
      <c r="C214" s="34">
        <f>IF(B219=0, "-", B214/B219)</f>
        <v>0</v>
      </c>
      <c r="D214" s="65">
        <v>0</v>
      </c>
      <c r="E214" s="9">
        <f>IF(D219=0, "-", D214/D219)</f>
        <v>0</v>
      </c>
      <c r="F214" s="81">
        <v>1</v>
      </c>
      <c r="G214" s="34">
        <f>IF(F219=0, "-", F214/F219)</f>
        <v>4.5454545454545456E-2</v>
      </c>
      <c r="H214" s="65">
        <v>0</v>
      </c>
      <c r="I214" s="9">
        <f>IF(H219=0, "-", H214/H219)</f>
        <v>0</v>
      </c>
      <c r="J214" s="8" t="str">
        <f t="shared" si="20"/>
        <v>-</v>
      </c>
      <c r="K214" s="9" t="str">
        <f t="shared" si="21"/>
        <v>-</v>
      </c>
    </row>
    <row r="215" spans="1:11" x14ac:dyDescent="0.25">
      <c r="A215" s="7" t="s">
        <v>313</v>
      </c>
      <c r="B215" s="65">
        <v>0</v>
      </c>
      <c r="C215" s="34">
        <f>IF(B219=0, "-", B215/B219)</f>
        <v>0</v>
      </c>
      <c r="D215" s="65">
        <v>0</v>
      </c>
      <c r="E215" s="9">
        <f>IF(D219=0, "-", D215/D219)</f>
        <v>0</v>
      </c>
      <c r="F215" s="81">
        <v>1</v>
      </c>
      <c r="G215" s="34">
        <f>IF(F219=0, "-", F215/F219)</f>
        <v>4.5454545454545456E-2</v>
      </c>
      <c r="H215" s="65">
        <v>0</v>
      </c>
      <c r="I215" s="9">
        <f>IF(H219=0, "-", H215/H219)</f>
        <v>0</v>
      </c>
      <c r="J215" s="8" t="str">
        <f t="shared" si="20"/>
        <v>-</v>
      </c>
      <c r="K215" s="9" t="str">
        <f t="shared" si="21"/>
        <v>-</v>
      </c>
    </row>
    <row r="216" spans="1:11" x14ac:dyDescent="0.25">
      <c r="A216" s="7" t="s">
        <v>314</v>
      </c>
      <c r="B216" s="65">
        <v>1</v>
      </c>
      <c r="C216" s="34">
        <f>IF(B219=0, "-", B216/B219)</f>
        <v>0.14285714285714285</v>
      </c>
      <c r="D216" s="65">
        <v>1</v>
      </c>
      <c r="E216" s="9">
        <f>IF(D219=0, "-", D216/D219)</f>
        <v>0.33333333333333331</v>
      </c>
      <c r="F216" s="81">
        <v>3</v>
      </c>
      <c r="G216" s="34">
        <f>IF(F219=0, "-", F216/F219)</f>
        <v>0.13636363636363635</v>
      </c>
      <c r="H216" s="65">
        <v>1</v>
      </c>
      <c r="I216" s="9">
        <f>IF(H219=0, "-", H216/H219)</f>
        <v>7.6923076923076927E-2</v>
      </c>
      <c r="J216" s="8">
        <f t="shared" si="20"/>
        <v>0</v>
      </c>
      <c r="K216" s="9">
        <f t="shared" si="21"/>
        <v>2</v>
      </c>
    </row>
    <row r="217" spans="1:11" x14ac:dyDescent="0.25">
      <c r="A217" s="7" t="s">
        <v>315</v>
      </c>
      <c r="B217" s="65">
        <v>1</v>
      </c>
      <c r="C217" s="34">
        <f>IF(B219=0, "-", B217/B219)</f>
        <v>0.14285714285714285</v>
      </c>
      <c r="D217" s="65">
        <v>1</v>
      </c>
      <c r="E217" s="9">
        <f>IF(D219=0, "-", D217/D219)</f>
        <v>0.33333333333333331</v>
      </c>
      <c r="F217" s="81">
        <v>4</v>
      </c>
      <c r="G217" s="34">
        <f>IF(F219=0, "-", F217/F219)</f>
        <v>0.18181818181818182</v>
      </c>
      <c r="H217" s="65">
        <v>5</v>
      </c>
      <c r="I217" s="9">
        <f>IF(H219=0, "-", H217/H219)</f>
        <v>0.38461538461538464</v>
      </c>
      <c r="J217" s="8">
        <f t="shared" si="20"/>
        <v>0</v>
      </c>
      <c r="K217" s="9">
        <f t="shared" si="21"/>
        <v>-0.2</v>
      </c>
    </row>
    <row r="218" spans="1:11" x14ac:dyDescent="0.25">
      <c r="A218" s="2"/>
      <c r="B218" s="68"/>
      <c r="C218" s="33"/>
      <c r="D218" s="68"/>
      <c r="E218" s="6"/>
      <c r="F218" s="82"/>
      <c r="G218" s="33"/>
      <c r="H218" s="68"/>
      <c r="I218" s="6"/>
      <c r="J218" s="5"/>
      <c r="K218" s="6"/>
    </row>
    <row r="219" spans="1:11" s="43" customFormat="1" x14ac:dyDescent="0.25">
      <c r="A219" s="162" t="s">
        <v>533</v>
      </c>
      <c r="B219" s="71">
        <f>SUM(B210:B218)</f>
        <v>7</v>
      </c>
      <c r="C219" s="40">
        <f>B219/6543</f>
        <v>1.0698456365581537E-3</v>
      </c>
      <c r="D219" s="71">
        <f>SUM(D210:D218)</f>
        <v>3</v>
      </c>
      <c r="E219" s="41">
        <f>D219/6380</f>
        <v>4.7021943573667712E-4</v>
      </c>
      <c r="F219" s="77">
        <f>SUM(F210:F218)</f>
        <v>22</v>
      </c>
      <c r="G219" s="42">
        <f>F219/17878</f>
        <v>1.2305627027631727E-3</v>
      </c>
      <c r="H219" s="71">
        <f>SUM(H210:H218)</f>
        <v>13</v>
      </c>
      <c r="I219" s="41">
        <f>H219/17360</f>
        <v>7.4884792626728116E-4</v>
      </c>
      <c r="J219" s="37">
        <f>IF(D219=0, "-", IF((B219-D219)/D219&lt;10, (B219-D219)/D219, "&gt;999%"))</f>
        <v>1.3333333333333333</v>
      </c>
      <c r="K219" s="38">
        <f>IF(H219=0, "-", IF((F219-H219)/H219&lt;10, (F219-H219)/H219, "&gt;999%"))</f>
        <v>0.69230769230769229</v>
      </c>
    </row>
    <row r="220" spans="1:11" x14ac:dyDescent="0.25">
      <c r="B220" s="83"/>
      <c r="D220" s="83"/>
      <c r="F220" s="83"/>
      <c r="H220" s="83"/>
    </row>
    <row r="221" spans="1:11" s="43" customFormat="1" x14ac:dyDescent="0.25">
      <c r="A221" s="162" t="s">
        <v>532</v>
      </c>
      <c r="B221" s="71">
        <v>74</v>
      </c>
      <c r="C221" s="40">
        <f>B221/6543</f>
        <v>1.1309796729329054E-2</v>
      </c>
      <c r="D221" s="71">
        <v>37</v>
      </c>
      <c r="E221" s="41">
        <f>D221/6380</f>
        <v>5.7993730407523512E-3</v>
      </c>
      <c r="F221" s="77">
        <v>162</v>
      </c>
      <c r="G221" s="42">
        <f>F221/17878</f>
        <v>9.0614162658015432E-3</v>
      </c>
      <c r="H221" s="71">
        <v>106</v>
      </c>
      <c r="I221" s="41">
        <f>H221/17360</f>
        <v>6.1059907834101384E-3</v>
      </c>
      <c r="J221" s="37">
        <f>IF(D221=0, "-", IF((B221-D221)/D221&lt;10, (B221-D221)/D221, "&gt;999%"))</f>
        <v>1</v>
      </c>
      <c r="K221" s="38">
        <f>IF(H221=0, "-", IF((F221-H221)/H221&lt;10, (F221-H221)/H221, "&gt;999%"))</f>
        <v>0.52830188679245282</v>
      </c>
    </row>
    <row r="222" spans="1:11" x14ac:dyDescent="0.25">
      <c r="B222" s="83"/>
      <c r="D222" s="83"/>
      <c r="F222" s="83"/>
      <c r="H222" s="83"/>
    </row>
    <row r="223" spans="1:11" x14ac:dyDescent="0.25">
      <c r="A223" s="27" t="s">
        <v>530</v>
      </c>
      <c r="B223" s="71">
        <f>B227-B225</f>
        <v>892</v>
      </c>
      <c r="C223" s="40">
        <f>B223/6543</f>
        <v>0.13632890111569618</v>
      </c>
      <c r="D223" s="71">
        <f>D227-D225</f>
        <v>954</v>
      </c>
      <c r="E223" s="41">
        <f>D223/6380</f>
        <v>0.14952978056426333</v>
      </c>
      <c r="F223" s="77">
        <f>F227-F225</f>
        <v>2273</v>
      </c>
      <c r="G223" s="42">
        <f>F223/17878</f>
        <v>0.1271395010627587</v>
      </c>
      <c r="H223" s="71">
        <f>H227-H225</f>
        <v>2804</v>
      </c>
      <c r="I223" s="41">
        <f>H223/17360</f>
        <v>0.16152073732718894</v>
      </c>
      <c r="J223" s="37">
        <f>IF(D223=0, "-", IF((B223-D223)/D223&lt;10, (B223-D223)/D223, "&gt;999%"))</f>
        <v>-6.4989517819706494E-2</v>
      </c>
      <c r="K223" s="38">
        <f>IF(H223=0, "-", IF((F223-H223)/H223&lt;10, (F223-H223)/H223, "&gt;999%"))</f>
        <v>-0.18937232524964337</v>
      </c>
    </row>
    <row r="224" spans="1:11" x14ac:dyDescent="0.25">
      <c r="A224" s="27"/>
      <c r="B224" s="71"/>
      <c r="C224" s="40"/>
      <c r="D224" s="71"/>
      <c r="E224" s="41"/>
      <c r="F224" s="77"/>
      <c r="G224" s="42"/>
      <c r="H224" s="71"/>
      <c r="I224" s="41"/>
      <c r="J224" s="37"/>
      <c r="K224" s="38"/>
    </row>
    <row r="225" spans="1:11" x14ac:dyDescent="0.25">
      <c r="A225" s="27" t="s">
        <v>531</v>
      </c>
      <c r="B225" s="71">
        <v>353</v>
      </c>
      <c r="C225" s="40">
        <f>B225/6543</f>
        <v>5.3950787100718323E-2</v>
      </c>
      <c r="D225" s="71">
        <v>317</v>
      </c>
      <c r="E225" s="41">
        <f>D225/6380</f>
        <v>4.9686520376175547E-2</v>
      </c>
      <c r="F225" s="77">
        <v>810</v>
      </c>
      <c r="G225" s="42">
        <f>F225/17878</f>
        <v>4.5307081329007716E-2</v>
      </c>
      <c r="H225" s="71">
        <v>533</v>
      </c>
      <c r="I225" s="41">
        <f>H225/17360</f>
        <v>3.0702764976958525E-2</v>
      </c>
      <c r="J225" s="37">
        <f>IF(D225=0, "-", IF((B225-D225)/D225&lt;10, (B225-D225)/D225, "&gt;999%"))</f>
        <v>0.11356466876971609</v>
      </c>
      <c r="K225" s="38">
        <f>IF(H225=0, "-", IF((F225-H225)/H225&lt;10, (F225-H225)/H225, "&gt;999%"))</f>
        <v>0.51969981238273921</v>
      </c>
    </row>
    <row r="226" spans="1:11" x14ac:dyDescent="0.25">
      <c r="A226" s="27"/>
      <c r="B226" s="71"/>
      <c r="C226" s="40"/>
      <c r="D226" s="71"/>
      <c r="E226" s="41"/>
      <c r="F226" s="77"/>
      <c r="G226" s="42"/>
      <c r="H226" s="71"/>
      <c r="I226" s="41"/>
      <c r="J226" s="37"/>
      <c r="K226" s="38"/>
    </row>
    <row r="227" spans="1:11" x14ac:dyDescent="0.25">
      <c r="A227" s="27" t="s">
        <v>529</v>
      </c>
      <c r="B227" s="71">
        <v>1245</v>
      </c>
      <c r="C227" s="40">
        <f>B227/6543</f>
        <v>0.1902796882164145</v>
      </c>
      <c r="D227" s="71">
        <v>1271</v>
      </c>
      <c r="E227" s="41">
        <f>D227/6380</f>
        <v>0.19921630094043888</v>
      </c>
      <c r="F227" s="77">
        <v>3083</v>
      </c>
      <c r="G227" s="42">
        <f>F227/17878</f>
        <v>0.17244658239176641</v>
      </c>
      <c r="H227" s="71">
        <v>3337</v>
      </c>
      <c r="I227" s="41">
        <f>H227/17360</f>
        <v>0.19222350230414748</v>
      </c>
      <c r="J227" s="37">
        <f>IF(D227=0, "-", IF((B227-D227)/D227&lt;10, (B227-D227)/D227, "&gt;999%"))</f>
        <v>-2.0456333595594022E-2</v>
      </c>
      <c r="K227" s="38">
        <f>IF(H227=0, "-", IF((F227-H227)/H227&lt;10, (F227-H227)/H227, "&gt;999%"))</f>
        <v>-7.6116272100689247E-2</v>
      </c>
    </row>
  </sheetData>
  <mergeCells count="58">
    <mergeCell ref="B1:K1"/>
    <mergeCell ref="B2:K2"/>
    <mergeCell ref="B177:E177"/>
    <mergeCell ref="F177:I177"/>
    <mergeCell ref="J177:K177"/>
    <mergeCell ref="B178:C178"/>
    <mergeCell ref="D178:E178"/>
    <mergeCell ref="F178:G178"/>
    <mergeCell ref="H178:I178"/>
    <mergeCell ref="B152:E152"/>
    <mergeCell ref="F152:I152"/>
    <mergeCell ref="J152:K152"/>
    <mergeCell ref="B153:C153"/>
    <mergeCell ref="D153:E153"/>
    <mergeCell ref="F153:G153"/>
    <mergeCell ref="H153:I153"/>
    <mergeCell ref="B133:E133"/>
    <mergeCell ref="F133:I133"/>
    <mergeCell ref="J133:K133"/>
    <mergeCell ref="B134:C134"/>
    <mergeCell ref="D134:E134"/>
    <mergeCell ref="F134:G134"/>
    <mergeCell ref="H134:I134"/>
    <mergeCell ref="B109:E109"/>
    <mergeCell ref="F109:I109"/>
    <mergeCell ref="J109:K109"/>
    <mergeCell ref="B110:C110"/>
    <mergeCell ref="D110:E110"/>
    <mergeCell ref="F110:G110"/>
    <mergeCell ref="H110:I110"/>
    <mergeCell ref="B74:E74"/>
    <mergeCell ref="F74:I74"/>
    <mergeCell ref="J74:K74"/>
    <mergeCell ref="B75:C75"/>
    <mergeCell ref="D75:E75"/>
    <mergeCell ref="F75:G75"/>
    <mergeCell ref="H75:I75"/>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52" max="16383" man="1"/>
    <brk id="108" max="16383" man="1"/>
    <brk id="151" max="16383" man="1"/>
    <brk id="207" max="16383" man="1"/>
    <brk id="22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8"/>
  <sheetViews>
    <sheetView tabSelected="1" zoomScaleNormal="100"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583</v>
      </c>
      <c r="C1" s="198"/>
      <c r="D1" s="198"/>
      <c r="E1" s="199"/>
      <c r="F1" s="199"/>
      <c r="G1" s="199"/>
      <c r="H1" s="199"/>
      <c r="I1" s="199"/>
      <c r="J1" s="199"/>
      <c r="K1" s="199"/>
    </row>
    <row r="2" spans="1:11" s="52" customFormat="1" ht="20.399999999999999" x14ac:dyDescent="0.35">
      <c r="A2" s="4" t="s">
        <v>105</v>
      </c>
      <c r="B2" s="202" t="s">
        <v>96</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0</v>
      </c>
      <c r="C7" s="39">
        <f>IF(B48=0, "-", B7/B48)</f>
        <v>0</v>
      </c>
      <c r="D7" s="65">
        <v>4</v>
      </c>
      <c r="E7" s="21">
        <f>IF(D48=0, "-", D7/D48)</f>
        <v>3.1471282454760031E-3</v>
      </c>
      <c r="F7" s="81">
        <v>2</v>
      </c>
      <c r="G7" s="39">
        <f>IF(F48=0, "-", F7/F48)</f>
        <v>6.4871878040869281E-4</v>
      </c>
      <c r="H7" s="65">
        <v>8</v>
      </c>
      <c r="I7" s="21">
        <f>IF(H48=0, "-", H7/H48)</f>
        <v>2.3973629008091101E-3</v>
      </c>
      <c r="J7" s="20">
        <f t="shared" ref="J7:J46" si="0">IF(D7=0, "-", IF((B7-D7)/D7&lt;10, (B7-D7)/D7, "&gt;999%"))</f>
        <v>-1</v>
      </c>
      <c r="K7" s="21">
        <f t="shared" ref="K7:K46" si="1">IF(H7=0, "-", IF((F7-H7)/H7&lt;10, (F7-H7)/H7, "&gt;999%"))</f>
        <v>-0.75</v>
      </c>
    </row>
    <row r="8" spans="1:11" x14ac:dyDescent="0.25">
      <c r="A8" s="7" t="s">
        <v>32</v>
      </c>
      <c r="B8" s="65">
        <v>0</v>
      </c>
      <c r="C8" s="39">
        <f>IF(B48=0, "-", B8/B48)</f>
        <v>0</v>
      </c>
      <c r="D8" s="65">
        <v>0</v>
      </c>
      <c r="E8" s="21">
        <f>IF(D48=0, "-", D8/D48)</f>
        <v>0</v>
      </c>
      <c r="F8" s="81">
        <v>0</v>
      </c>
      <c r="G8" s="39">
        <f>IF(F48=0, "-", F8/F48)</f>
        <v>0</v>
      </c>
      <c r="H8" s="65">
        <v>2</v>
      </c>
      <c r="I8" s="21">
        <f>IF(H48=0, "-", H8/H48)</f>
        <v>5.9934072520227753E-4</v>
      </c>
      <c r="J8" s="20" t="str">
        <f t="shared" si="0"/>
        <v>-</v>
      </c>
      <c r="K8" s="21">
        <f t="shared" si="1"/>
        <v>-1</v>
      </c>
    </row>
    <row r="9" spans="1:11" x14ac:dyDescent="0.25">
      <c r="A9" s="7" t="s">
        <v>33</v>
      </c>
      <c r="B9" s="65">
        <v>23</v>
      </c>
      <c r="C9" s="39">
        <f>IF(B48=0, "-", B9/B48)</f>
        <v>1.8473895582329317E-2</v>
      </c>
      <c r="D9" s="65">
        <v>18</v>
      </c>
      <c r="E9" s="21">
        <f>IF(D48=0, "-", D9/D48)</f>
        <v>1.4162077104642014E-2</v>
      </c>
      <c r="F9" s="81">
        <v>50</v>
      </c>
      <c r="G9" s="39">
        <f>IF(F48=0, "-", F9/F48)</f>
        <v>1.6217969510217322E-2</v>
      </c>
      <c r="H9" s="65">
        <v>25</v>
      </c>
      <c r="I9" s="21">
        <f>IF(H48=0, "-", H9/H48)</f>
        <v>7.4917590650284685E-3</v>
      </c>
      <c r="J9" s="20">
        <f t="shared" si="0"/>
        <v>0.27777777777777779</v>
      </c>
      <c r="K9" s="21">
        <f t="shared" si="1"/>
        <v>1</v>
      </c>
    </row>
    <row r="10" spans="1:11" x14ac:dyDescent="0.25">
      <c r="A10" s="7" t="s">
        <v>34</v>
      </c>
      <c r="B10" s="65">
        <v>1</v>
      </c>
      <c r="C10" s="39">
        <f>IF(B48=0, "-", B10/B48)</f>
        <v>8.0321285140562252E-4</v>
      </c>
      <c r="D10" s="65">
        <v>0</v>
      </c>
      <c r="E10" s="21">
        <f>IF(D48=0, "-", D10/D48)</f>
        <v>0</v>
      </c>
      <c r="F10" s="81">
        <v>1</v>
      </c>
      <c r="G10" s="39">
        <f>IF(F48=0, "-", F10/F48)</f>
        <v>3.243593902043464E-4</v>
      </c>
      <c r="H10" s="65">
        <v>0</v>
      </c>
      <c r="I10" s="21">
        <f>IF(H48=0, "-", H10/H48)</f>
        <v>0</v>
      </c>
      <c r="J10" s="20" t="str">
        <f t="shared" si="0"/>
        <v>-</v>
      </c>
      <c r="K10" s="21" t="str">
        <f t="shared" si="1"/>
        <v>-</v>
      </c>
    </row>
    <row r="11" spans="1:11" x14ac:dyDescent="0.25">
      <c r="A11" s="7" t="s">
        <v>35</v>
      </c>
      <c r="B11" s="65">
        <v>30</v>
      </c>
      <c r="C11" s="39">
        <f>IF(B48=0, "-", B11/B48)</f>
        <v>2.4096385542168676E-2</v>
      </c>
      <c r="D11" s="65">
        <v>30</v>
      </c>
      <c r="E11" s="21">
        <f>IF(D48=0, "-", D11/D48)</f>
        <v>2.3603461841070025E-2</v>
      </c>
      <c r="F11" s="81">
        <v>77</v>
      </c>
      <c r="G11" s="39">
        <f>IF(F48=0, "-", F11/F48)</f>
        <v>2.4975673045734673E-2</v>
      </c>
      <c r="H11" s="65">
        <v>93</v>
      </c>
      <c r="I11" s="21">
        <f>IF(H48=0, "-", H11/H48)</f>
        <v>2.7869343721905904E-2</v>
      </c>
      <c r="J11" s="20">
        <f t="shared" si="0"/>
        <v>0</v>
      </c>
      <c r="K11" s="21">
        <f t="shared" si="1"/>
        <v>-0.17204301075268819</v>
      </c>
    </row>
    <row r="12" spans="1:11" x14ac:dyDescent="0.25">
      <c r="A12" s="7" t="s">
        <v>37</v>
      </c>
      <c r="B12" s="65">
        <v>0</v>
      </c>
      <c r="C12" s="39">
        <f>IF(B48=0, "-", B12/B48)</f>
        <v>0</v>
      </c>
      <c r="D12" s="65">
        <v>0</v>
      </c>
      <c r="E12" s="21">
        <f>IF(D48=0, "-", D12/D48)</f>
        <v>0</v>
      </c>
      <c r="F12" s="81">
        <v>1</v>
      </c>
      <c r="G12" s="39">
        <f>IF(F48=0, "-", F12/F48)</f>
        <v>3.243593902043464E-4</v>
      </c>
      <c r="H12" s="65">
        <v>1</v>
      </c>
      <c r="I12" s="21">
        <f>IF(H48=0, "-", H12/H48)</f>
        <v>2.9967036260113877E-4</v>
      </c>
      <c r="J12" s="20" t="str">
        <f t="shared" si="0"/>
        <v>-</v>
      </c>
      <c r="K12" s="21">
        <f t="shared" si="1"/>
        <v>0</v>
      </c>
    </row>
    <row r="13" spans="1:11" x14ac:dyDescent="0.25">
      <c r="A13" s="7" t="s">
        <v>38</v>
      </c>
      <c r="B13" s="65">
        <v>0</v>
      </c>
      <c r="C13" s="39">
        <f>IF(B48=0, "-", B13/B48)</f>
        <v>0</v>
      </c>
      <c r="D13" s="65">
        <v>2</v>
      </c>
      <c r="E13" s="21">
        <f>IF(D48=0, "-", D13/D48)</f>
        <v>1.5735641227380016E-3</v>
      </c>
      <c r="F13" s="81">
        <v>0</v>
      </c>
      <c r="G13" s="39">
        <f>IF(F48=0, "-", F13/F48)</f>
        <v>0</v>
      </c>
      <c r="H13" s="65">
        <v>4</v>
      </c>
      <c r="I13" s="21">
        <f>IF(H48=0, "-", H13/H48)</f>
        <v>1.1986814504045551E-3</v>
      </c>
      <c r="J13" s="20">
        <f t="shared" si="0"/>
        <v>-1</v>
      </c>
      <c r="K13" s="21">
        <f t="shared" si="1"/>
        <v>-1</v>
      </c>
    </row>
    <row r="14" spans="1:11" x14ac:dyDescent="0.25">
      <c r="A14" s="7" t="s">
        <v>39</v>
      </c>
      <c r="B14" s="65">
        <v>0</v>
      </c>
      <c r="C14" s="39">
        <f>IF(B48=0, "-", B14/B48)</f>
        <v>0</v>
      </c>
      <c r="D14" s="65">
        <v>3</v>
      </c>
      <c r="E14" s="21">
        <f>IF(D48=0, "-", D14/D48)</f>
        <v>2.3603461841070024E-3</v>
      </c>
      <c r="F14" s="81">
        <v>2</v>
      </c>
      <c r="G14" s="39">
        <f>IF(F48=0, "-", F14/F48)</f>
        <v>6.4871878040869281E-4</v>
      </c>
      <c r="H14" s="65">
        <v>4</v>
      </c>
      <c r="I14" s="21">
        <f>IF(H48=0, "-", H14/H48)</f>
        <v>1.1986814504045551E-3</v>
      </c>
      <c r="J14" s="20">
        <f t="shared" si="0"/>
        <v>-1</v>
      </c>
      <c r="K14" s="21">
        <f t="shared" si="1"/>
        <v>-0.5</v>
      </c>
    </row>
    <row r="15" spans="1:11" x14ac:dyDescent="0.25">
      <c r="A15" s="7" t="s">
        <v>40</v>
      </c>
      <c r="B15" s="65">
        <v>1</v>
      </c>
      <c r="C15" s="39">
        <f>IF(B48=0, "-", B15/B48)</f>
        <v>8.0321285140562252E-4</v>
      </c>
      <c r="D15" s="65">
        <v>0</v>
      </c>
      <c r="E15" s="21">
        <f>IF(D48=0, "-", D15/D48)</f>
        <v>0</v>
      </c>
      <c r="F15" s="81">
        <v>5</v>
      </c>
      <c r="G15" s="39">
        <f>IF(F48=0, "-", F15/F48)</f>
        <v>1.6217969510217321E-3</v>
      </c>
      <c r="H15" s="65">
        <v>0</v>
      </c>
      <c r="I15" s="21">
        <f>IF(H48=0, "-", H15/H48)</f>
        <v>0</v>
      </c>
      <c r="J15" s="20" t="str">
        <f t="shared" si="0"/>
        <v>-</v>
      </c>
      <c r="K15" s="21" t="str">
        <f t="shared" si="1"/>
        <v>-</v>
      </c>
    </row>
    <row r="16" spans="1:11" x14ac:dyDescent="0.25">
      <c r="A16" s="7" t="s">
        <v>42</v>
      </c>
      <c r="B16" s="65">
        <v>4</v>
      </c>
      <c r="C16" s="39">
        <f>IF(B48=0, "-", B16/B48)</f>
        <v>3.2128514056224901E-3</v>
      </c>
      <c r="D16" s="65">
        <v>1</v>
      </c>
      <c r="E16" s="21">
        <f>IF(D48=0, "-", D16/D48)</f>
        <v>7.8678206136900079E-4</v>
      </c>
      <c r="F16" s="81">
        <v>11</v>
      </c>
      <c r="G16" s="39">
        <f>IF(F48=0, "-", F16/F48)</f>
        <v>3.5679532922478106E-3</v>
      </c>
      <c r="H16" s="65">
        <v>4</v>
      </c>
      <c r="I16" s="21">
        <f>IF(H48=0, "-", H16/H48)</f>
        <v>1.1986814504045551E-3</v>
      </c>
      <c r="J16" s="20">
        <f t="shared" si="0"/>
        <v>3</v>
      </c>
      <c r="K16" s="21">
        <f t="shared" si="1"/>
        <v>1.75</v>
      </c>
    </row>
    <row r="17" spans="1:11" x14ac:dyDescent="0.25">
      <c r="A17" s="7" t="s">
        <v>43</v>
      </c>
      <c r="B17" s="65">
        <v>8</v>
      </c>
      <c r="C17" s="39">
        <f>IF(B48=0, "-", B17/B48)</f>
        <v>6.4257028112449802E-3</v>
      </c>
      <c r="D17" s="65">
        <v>7</v>
      </c>
      <c r="E17" s="21">
        <f>IF(D48=0, "-", D17/D48)</f>
        <v>5.5074744295830055E-3</v>
      </c>
      <c r="F17" s="81">
        <v>21</v>
      </c>
      <c r="G17" s="39">
        <f>IF(F48=0, "-", F17/F48)</f>
        <v>6.8115471942912743E-3</v>
      </c>
      <c r="H17" s="65">
        <v>19</v>
      </c>
      <c r="I17" s="21">
        <f>IF(H48=0, "-", H17/H48)</f>
        <v>5.6937368894216366E-3</v>
      </c>
      <c r="J17" s="20">
        <f t="shared" si="0"/>
        <v>0.14285714285714285</v>
      </c>
      <c r="K17" s="21">
        <f t="shared" si="1"/>
        <v>0.10526315789473684</v>
      </c>
    </row>
    <row r="18" spans="1:11" x14ac:dyDescent="0.25">
      <c r="A18" s="7" t="s">
        <v>45</v>
      </c>
      <c r="B18" s="65">
        <v>25</v>
      </c>
      <c r="C18" s="39">
        <f>IF(B48=0, "-", B18/B48)</f>
        <v>2.0080321285140562E-2</v>
      </c>
      <c r="D18" s="65">
        <v>6</v>
      </c>
      <c r="E18" s="21">
        <f>IF(D48=0, "-", D18/D48)</f>
        <v>4.7206923682140047E-3</v>
      </c>
      <c r="F18" s="81">
        <v>43</v>
      </c>
      <c r="G18" s="39">
        <f>IF(F48=0, "-", F18/F48)</f>
        <v>1.3947453778786896E-2</v>
      </c>
      <c r="H18" s="65">
        <v>31</v>
      </c>
      <c r="I18" s="21">
        <f>IF(H48=0, "-", H18/H48)</f>
        <v>9.2897812406353003E-3</v>
      </c>
      <c r="J18" s="20">
        <f t="shared" si="0"/>
        <v>3.1666666666666665</v>
      </c>
      <c r="K18" s="21">
        <f t="shared" si="1"/>
        <v>0.38709677419354838</v>
      </c>
    </row>
    <row r="19" spans="1:11" x14ac:dyDescent="0.25">
      <c r="A19" s="7" t="s">
        <v>51</v>
      </c>
      <c r="B19" s="65">
        <v>8</v>
      </c>
      <c r="C19" s="39">
        <f>IF(B48=0, "-", B19/B48)</f>
        <v>6.4257028112449802E-3</v>
      </c>
      <c r="D19" s="65">
        <v>5</v>
      </c>
      <c r="E19" s="21">
        <f>IF(D48=0, "-", D19/D48)</f>
        <v>3.9339103068450039E-3</v>
      </c>
      <c r="F19" s="81">
        <v>16</v>
      </c>
      <c r="G19" s="39">
        <f>IF(F48=0, "-", F19/F48)</f>
        <v>5.1897502432695424E-3</v>
      </c>
      <c r="H19" s="65">
        <v>28</v>
      </c>
      <c r="I19" s="21">
        <f>IF(H48=0, "-", H19/H48)</f>
        <v>8.3907701528318848E-3</v>
      </c>
      <c r="J19" s="20">
        <f t="shared" si="0"/>
        <v>0.6</v>
      </c>
      <c r="K19" s="21">
        <f t="shared" si="1"/>
        <v>-0.42857142857142855</v>
      </c>
    </row>
    <row r="20" spans="1:11" x14ac:dyDescent="0.25">
      <c r="A20" s="7" t="s">
        <v>52</v>
      </c>
      <c r="B20" s="65">
        <v>75</v>
      </c>
      <c r="C20" s="39">
        <f>IF(B48=0, "-", B20/B48)</f>
        <v>6.0240963855421686E-2</v>
      </c>
      <c r="D20" s="65">
        <v>130</v>
      </c>
      <c r="E20" s="21">
        <f>IF(D48=0, "-", D20/D48)</f>
        <v>0.1022816679779701</v>
      </c>
      <c r="F20" s="81">
        <v>328</v>
      </c>
      <c r="G20" s="39">
        <f>IF(F48=0, "-", F20/F48)</f>
        <v>0.10638987998702562</v>
      </c>
      <c r="H20" s="65">
        <v>399</v>
      </c>
      <c r="I20" s="21">
        <f>IF(H48=0, "-", H20/H48)</f>
        <v>0.11956847467785436</v>
      </c>
      <c r="J20" s="20">
        <f t="shared" si="0"/>
        <v>-0.42307692307692307</v>
      </c>
      <c r="K20" s="21">
        <f t="shared" si="1"/>
        <v>-0.17794486215538846</v>
      </c>
    </row>
    <row r="21" spans="1:11" x14ac:dyDescent="0.25">
      <c r="A21" s="7" t="s">
        <v>57</v>
      </c>
      <c r="B21" s="65">
        <v>4</v>
      </c>
      <c r="C21" s="39">
        <f>IF(B48=0, "-", B21/B48)</f>
        <v>3.2128514056224901E-3</v>
      </c>
      <c r="D21" s="65">
        <v>2</v>
      </c>
      <c r="E21" s="21">
        <f>IF(D48=0, "-", D21/D48)</f>
        <v>1.5735641227380016E-3</v>
      </c>
      <c r="F21" s="81">
        <v>5</v>
      </c>
      <c r="G21" s="39">
        <f>IF(F48=0, "-", F21/F48)</f>
        <v>1.6217969510217321E-3</v>
      </c>
      <c r="H21" s="65">
        <v>2</v>
      </c>
      <c r="I21" s="21">
        <f>IF(H48=0, "-", H21/H48)</f>
        <v>5.9934072520227753E-4</v>
      </c>
      <c r="J21" s="20">
        <f t="shared" si="0"/>
        <v>1</v>
      </c>
      <c r="K21" s="21">
        <f t="shared" si="1"/>
        <v>1.5</v>
      </c>
    </row>
    <row r="22" spans="1:11" x14ac:dyDescent="0.25">
      <c r="A22" s="7" t="s">
        <v>60</v>
      </c>
      <c r="B22" s="65">
        <v>236</v>
      </c>
      <c r="C22" s="39">
        <f>IF(B48=0, "-", B22/B48)</f>
        <v>0.18955823293172691</v>
      </c>
      <c r="D22" s="65">
        <v>141</v>
      </c>
      <c r="E22" s="21">
        <f>IF(D48=0, "-", D22/D48)</f>
        <v>0.11093627065302911</v>
      </c>
      <c r="F22" s="81">
        <v>491</v>
      </c>
      <c r="G22" s="39">
        <f>IF(F48=0, "-", F22/F48)</f>
        <v>0.15926046059033408</v>
      </c>
      <c r="H22" s="65">
        <v>400</v>
      </c>
      <c r="I22" s="21">
        <f>IF(H48=0, "-", H22/H48)</f>
        <v>0.1198681450404555</v>
      </c>
      <c r="J22" s="20">
        <f t="shared" si="0"/>
        <v>0.67375886524822692</v>
      </c>
      <c r="K22" s="21">
        <f t="shared" si="1"/>
        <v>0.22750000000000001</v>
      </c>
    </row>
    <row r="23" spans="1:11" x14ac:dyDescent="0.25">
      <c r="A23" s="7" t="s">
        <v>61</v>
      </c>
      <c r="B23" s="65">
        <v>0</v>
      </c>
      <c r="C23" s="39">
        <f>IF(B48=0, "-", B23/B48)</f>
        <v>0</v>
      </c>
      <c r="D23" s="65">
        <v>0</v>
      </c>
      <c r="E23" s="21">
        <f>IF(D48=0, "-", D23/D48)</f>
        <v>0</v>
      </c>
      <c r="F23" s="81">
        <v>1</v>
      </c>
      <c r="G23" s="39">
        <f>IF(F48=0, "-", F23/F48)</f>
        <v>3.243593902043464E-4</v>
      </c>
      <c r="H23" s="65">
        <v>0</v>
      </c>
      <c r="I23" s="21">
        <f>IF(H48=0, "-", H23/H48)</f>
        <v>0</v>
      </c>
      <c r="J23" s="20" t="str">
        <f t="shared" si="0"/>
        <v>-</v>
      </c>
      <c r="K23" s="21" t="str">
        <f t="shared" si="1"/>
        <v>-</v>
      </c>
    </row>
    <row r="24" spans="1:11" x14ac:dyDescent="0.25">
      <c r="A24" s="7" t="s">
        <v>63</v>
      </c>
      <c r="B24" s="65">
        <v>1</v>
      </c>
      <c r="C24" s="39">
        <f>IF(B48=0, "-", B24/B48)</f>
        <v>8.0321285140562252E-4</v>
      </c>
      <c r="D24" s="65">
        <v>0</v>
      </c>
      <c r="E24" s="21">
        <f>IF(D48=0, "-", D24/D48)</f>
        <v>0</v>
      </c>
      <c r="F24" s="81">
        <v>4</v>
      </c>
      <c r="G24" s="39">
        <f>IF(F48=0, "-", F24/F48)</f>
        <v>1.2974375608173856E-3</v>
      </c>
      <c r="H24" s="65">
        <v>4</v>
      </c>
      <c r="I24" s="21">
        <f>IF(H48=0, "-", H24/H48)</f>
        <v>1.1986814504045551E-3</v>
      </c>
      <c r="J24" s="20" t="str">
        <f t="shared" si="0"/>
        <v>-</v>
      </c>
      <c r="K24" s="21">
        <f t="shared" si="1"/>
        <v>0</v>
      </c>
    </row>
    <row r="25" spans="1:11" x14ac:dyDescent="0.25">
      <c r="A25" s="7" t="s">
        <v>64</v>
      </c>
      <c r="B25" s="65">
        <v>2</v>
      </c>
      <c r="C25" s="39">
        <f>IF(B48=0, "-", B25/B48)</f>
        <v>1.606425702811245E-3</v>
      </c>
      <c r="D25" s="65">
        <v>6</v>
      </c>
      <c r="E25" s="21">
        <f>IF(D48=0, "-", D25/D48)</f>
        <v>4.7206923682140047E-3</v>
      </c>
      <c r="F25" s="81">
        <v>10</v>
      </c>
      <c r="G25" s="39">
        <f>IF(F48=0, "-", F25/F48)</f>
        <v>3.2435939020434641E-3</v>
      </c>
      <c r="H25" s="65">
        <v>16</v>
      </c>
      <c r="I25" s="21">
        <f>IF(H48=0, "-", H25/H48)</f>
        <v>4.7947258016182203E-3</v>
      </c>
      <c r="J25" s="20">
        <f t="shared" si="0"/>
        <v>-0.66666666666666663</v>
      </c>
      <c r="K25" s="21">
        <f t="shared" si="1"/>
        <v>-0.375</v>
      </c>
    </row>
    <row r="26" spans="1:11" x14ac:dyDescent="0.25">
      <c r="A26" s="7" t="s">
        <v>65</v>
      </c>
      <c r="B26" s="65">
        <v>1</v>
      </c>
      <c r="C26" s="39">
        <f>IF(B48=0, "-", B26/B48)</f>
        <v>8.0321285140562252E-4</v>
      </c>
      <c r="D26" s="65">
        <v>1</v>
      </c>
      <c r="E26" s="21">
        <f>IF(D48=0, "-", D26/D48)</f>
        <v>7.8678206136900079E-4</v>
      </c>
      <c r="F26" s="81">
        <v>2</v>
      </c>
      <c r="G26" s="39">
        <f>IF(F48=0, "-", F26/F48)</f>
        <v>6.4871878040869281E-4</v>
      </c>
      <c r="H26" s="65">
        <v>2</v>
      </c>
      <c r="I26" s="21">
        <f>IF(H48=0, "-", H26/H48)</f>
        <v>5.9934072520227753E-4</v>
      </c>
      <c r="J26" s="20">
        <f t="shared" si="0"/>
        <v>0</v>
      </c>
      <c r="K26" s="21">
        <f t="shared" si="1"/>
        <v>0</v>
      </c>
    </row>
    <row r="27" spans="1:11" x14ac:dyDescent="0.25">
      <c r="A27" s="7" t="s">
        <v>68</v>
      </c>
      <c r="B27" s="65">
        <v>0</v>
      </c>
      <c r="C27" s="39">
        <f>IF(B48=0, "-", B27/B48)</f>
        <v>0</v>
      </c>
      <c r="D27" s="65">
        <v>0</v>
      </c>
      <c r="E27" s="21">
        <f>IF(D48=0, "-", D27/D48)</f>
        <v>0</v>
      </c>
      <c r="F27" s="81">
        <v>1</v>
      </c>
      <c r="G27" s="39">
        <f>IF(F48=0, "-", F27/F48)</f>
        <v>3.243593902043464E-4</v>
      </c>
      <c r="H27" s="65">
        <v>0</v>
      </c>
      <c r="I27" s="21">
        <f>IF(H48=0, "-", H27/H48)</f>
        <v>0</v>
      </c>
      <c r="J27" s="20" t="str">
        <f t="shared" si="0"/>
        <v>-</v>
      </c>
      <c r="K27" s="21" t="str">
        <f t="shared" si="1"/>
        <v>-</v>
      </c>
    </row>
    <row r="28" spans="1:11" x14ac:dyDescent="0.25">
      <c r="A28" s="7" t="s">
        <v>69</v>
      </c>
      <c r="B28" s="65">
        <v>97</v>
      </c>
      <c r="C28" s="39">
        <f>IF(B48=0, "-", B28/B48)</f>
        <v>7.7911646586345376E-2</v>
      </c>
      <c r="D28" s="65">
        <v>117</v>
      </c>
      <c r="E28" s="21">
        <f>IF(D48=0, "-", D28/D48)</f>
        <v>9.2053501180173095E-2</v>
      </c>
      <c r="F28" s="81">
        <v>392</v>
      </c>
      <c r="G28" s="39">
        <f>IF(F48=0, "-", F28/F48)</f>
        <v>0.12714888096010379</v>
      </c>
      <c r="H28" s="65">
        <v>416</v>
      </c>
      <c r="I28" s="21">
        <f>IF(H48=0, "-", H28/H48)</f>
        <v>0.12466287084207373</v>
      </c>
      <c r="J28" s="20">
        <f t="shared" si="0"/>
        <v>-0.17094017094017094</v>
      </c>
      <c r="K28" s="21">
        <f t="shared" si="1"/>
        <v>-5.7692307692307696E-2</v>
      </c>
    </row>
    <row r="29" spans="1:11" x14ac:dyDescent="0.25">
      <c r="A29" s="7" t="s">
        <v>70</v>
      </c>
      <c r="B29" s="65">
        <v>1</v>
      </c>
      <c r="C29" s="39">
        <f>IF(B48=0, "-", B29/B48)</f>
        <v>8.0321285140562252E-4</v>
      </c>
      <c r="D29" s="65">
        <v>1</v>
      </c>
      <c r="E29" s="21">
        <f>IF(D48=0, "-", D29/D48)</f>
        <v>7.8678206136900079E-4</v>
      </c>
      <c r="F29" s="81">
        <v>3</v>
      </c>
      <c r="G29" s="39">
        <f>IF(F48=0, "-", F29/F48)</f>
        <v>9.7307817061303926E-4</v>
      </c>
      <c r="H29" s="65">
        <v>1</v>
      </c>
      <c r="I29" s="21">
        <f>IF(H48=0, "-", H29/H48)</f>
        <v>2.9967036260113877E-4</v>
      </c>
      <c r="J29" s="20">
        <f t="shared" si="0"/>
        <v>0</v>
      </c>
      <c r="K29" s="21">
        <f t="shared" si="1"/>
        <v>2</v>
      </c>
    </row>
    <row r="30" spans="1:11" x14ac:dyDescent="0.25">
      <c r="A30" s="7" t="s">
        <v>71</v>
      </c>
      <c r="B30" s="65">
        <v>63</v>
      </c>
      <c r="C30" s="39">
        <f>IF(B48=0, "-", B30/B48)</f>
        <v>5.0602409638554217E-2</v>
      </c>
      <c r="D30" s="65">
        <v>46</v>
      </c>
      <c r="E30" s="21">
        <f>IF(D48=0, "-", D30/D48)</f>
        <v>3.6191974822974038E-2</v>
      </c>
      <c r="F30" s="81">
        <v>117</v>
      </c>
      <c r="G30" s="39">
        <f>IF(F48=0, "-", F30/F48)</f>
        <v>3.7950048653908532E-2</v>
      </c>
      <c r="H30" s="65">
        <v>100</v>
      </c>
      <c r="I30" s="21">
        <f>IF(H48=0, "-", H30/H48)</f>
        <v>2.9967036260113874E-2</v>
      </c>
      <c r="J30" s="20">
        <f t="shared" si="0"/>
        <v>0.36956521739130432</v>
      </c>
      <c r="K30" s="21">
        <f t="shared" si="1"/>
        <v>0.17</v>
      </c>
    </row>
    <row r="31" spans="1:11" x14ac:dyDescent="0.25">
      <c r="A31" s="7" t="s">
        <v>73</v>
      </c>
      <c r="B31" s="65">
        <v>2</v>
      </c>
      <c r="C31" s="39">
        <f>IF(B48=0, "-", B31/B48)</f>
        <v>1.606425702811245E-3</v>
      </c>
      <c r="D31" s="65">
        <v>1</v>
      </c>
      <c r="E31" s="21">
        <f>IF(D48=0, "-", D31/D48)</f>
        <v>7.8678206136900079E-4</v>
      </c>
      <c r="F31" s="81">
        <v>8</v>
      </c>
      <c r="G31" s="39">
        <f>IF(F48=0, "-", F31/F48)</f>
        <v>2.5948751216347712E-3</v>
      </c>
      <c r="H31" s="65">
        <v>4</v>
      </c>
      <c r="I31" s="21">
        <f>IF(H48=0, "-", H31/H48)</f>
        <v>1.1986814504045551E-3</v>
      </c>
      <c r="J31" s="20">
        <f t="shared" si="0"/>
        <v>1</v>
      </c>
      <c r="K31" s="21">
        <f t="shared" si="1"/>
        <v>1</v>
      </c>
    </row>
    <row r="32" spans="1:11" x14ac:dyDescent="0.25">
      <c r="A32" s="7" t="s">
        <v>74</v>
      </c>
      <c r="B32" s="65">
        <v>102</v>
      </c>
      <c r="C32" s="39">
        <f>IF(B48=0, "-", B32/B48)</f>
        <v>8.1927710843373497E-2</v>
      </c>
      <c r="D32" s="65">
        <v>81</v>
      </c>
      <c r="E32" s="21">
        <f>IF(D48=0, "-", D32/D48)</f>
        <v>6.372934697088907E-2</v>
      </c>
      <c r="F32" s="81">
        <v>210</v>
      </c>
      <c r="G32" s="39">
        <f>IF(F48=0, "-", F32/F48)</f>
        <v>6.8115471942912745E-2</v>
      </c>
      <c r="H32" s="65">
        <v>301</v>
      </c>
      <c r="I32" s="21">
        <f>IF(H48=0, "-", H32/H48)</f>
        <v>9.0200779142942764E-2</v>
      </c>
      <c r="J32" s="20">
        <f t="shared" si="0"/>
        <v>0.25925925925925924</v>
      </c>
      <c r="K32" s="21">
        <f t="shared" si="1"/>
        <v>-0.30232558139534882</v>
      </c>
    </row>
    <row r="33" spans="1:11" x14ac:dyDescent="0.25">
      <c r="A33" s="7" t="s">
        <v>75</v>
      </c>
      <c r="B33" s="65">
        <v>9</v>
      </c>
      <c r="C33" s="39">
        <f>IF(B48=0, "-", B33/B48)</f>
        <v>7.2289156626506026E-3</v>
      </c>
      <c r="D33" s="65">
        <v>16</v>
      </c>
      <c r="E33" s="21">
        <f>IF(D48=0, "-", D33/D48)</f>
        <v>1.2588512981904013E-2</v>
      </c>
      <c r="F33" s="81">
        <v>24</v>
      </c>
      <c r="G33" s="39">
        <f>IF(F48=0, "-", F33/F48)</f>
        <v>7.7846253649043141E-3</v>
      </c>
      <c r="H33" s="65">
        <v>38</v>
      </c>
      <c r="I33" s="21">
        <f>IF(H48=0, "-", H33/H48)</f>
        <v>1.1387473778843273E-2</v>
      </c>
      <c r="J33" s="20">
        <f t="shared" si="0"/>
        <v>-0.4375</v>
      </c>
      <c r="K33" s="21">
        <f t="shared" si="1"/>
        <v>-0.36842105263157893</v>
      </c>
    </row>
    <row r="34" spans="1:11" x14ac:dyDescent="0.25">
      <c r="A34" s="7" t="s">
        <v>76</v>
      </c>
      <c r="B34" s="65">
        <v>0</v>
      </c>
      <c r="C34" s="39">
        <f>IF(B48=0, "-", B34/B48)</f>
        <v>0</v>
      </c>
      <c r="D34" s="65">
        <v>5</v>
      </c>
      <c r="E34" s="21">
        <f>IF(D48=0, "-", D34/D48)</f>
        <v>3.9339103068450039E-3</v>
      </c>
      <c r="F34" s="81">
        <v>0</v>
      </c>
      <c r="G34" s="39">
        <f>IF(F48=0, "-", F34/F48)</f>
        <v>0</v>
      </c>
      <c r="H34" s="65">
        <v>50</v>
      </c>
      <c r="I34" s="21">
        <f>IF(H48=0, "-", H34/H48)</f>
        <v>1.4983518130056937E-2</v>
      </c>
      <c r="J34" s="20">
        <f t="shared" si="0"/>
        <v>-1</v>
      </c>
      <c r="K34" s="21">
        <f t="shared" si="1"/>
        <v>-1</v>
      </c>
    </row>
    <row r="35" spans="1:11" x14ac:dyDescent="0.25">
      <c r="A35" s="7" t="s">
        <v>77</v>
      </c>
      <c r="B35" s="65">
        <v>10</v>
      </c>
      <c r="C35" s="39">
        <f>IF(B48=0, "-", B35/B48)</f>
        <v>8.0321285140562242E-3</v>
      </c>
      <c r="D35" s="65">
        <v>9</v>
      </c>
      <c r="E35" s="21">
        <f>IF(D48=0, "-", D35/D48)</f>
        <v>7.0810385523210071E-3</v>
      </c>
      <c r="F35" s="81">
        <v>26</v>
      </c>
      <c r="G35" s="39">
        <f>IF(F48=0, "-", F35/F48)</f>
        <v>8.433344145313007E-3</v>
      </c>
      <c r="H35" s="65">
        <v>11</v>
      </c>
      <c r="I35" s="21">
        <f>IF(H48=0, "-", H35/H48)</f>
        <v>3.2963739886125261E-3</v>
      </c>
      <c r="J35" s="20">
        <f t="shared" si="0"/>
        <v>0.1111111111111111</v>
      </c>
      <c r="K35" s="21">
        <f t="shared" si="1"/>
        <v>1.3636363636363635</v>
      </c>
    </row>
    <row r="36" spans="1:11" x14ac:dyDescent="0.25">
      <c r="A36" s="7" t="s">
        <v>78</v>
      </c>
      <c r="B36" s="65">
        <v>1</v>
      </c>
      <c r="C36" s="39">
        <f>IF(B48=0, "-", B36/B48)</f>
        <v>8.0321285140562252E-4</v>
      </c>
      <c r="D36" s="65">
        <v>0</v>
      </c>
      <c r="E36" s="21">
        <f>IF(D48=0, "-", D36/D48)</f>
        <v>0</v>
      </c>
      <c r="F36" s="81">
        <v>6</v>
      </c>
      <c r="G36" s="39">
        <f>IF(F48=0, "-", F36/F48)</f>
        <v>1.9461563412260785E-3</v>
      </c>
      <c r="H36" s="65">
        <v>2</v>
      </c>
      <c r="I36" s="21">
        <f>IF(H48=0, "-", H36/H48)</f>
        <v>5.9934072520227753E-4</v>
      </c>
      <c r="J36" s="20" t="str">
        <f t="shared" si="0"/>
        <v>-</v>
      </c>
      <c r="K36" s="21">
        <f t="shared" si="1"/>
        <v>2</v>
      </c>
    </row>
    <row r="37" spans="1:11" x14ac:dyDescent="0.25">
      <c r="A37" s="7" t="s">
        <v>79</v>
      </c>
      <c r="B37" s="65">
        <v>3</v>
      </c>
      <c r="C37" s="39">
        <f>IF(B48=0, "-", B37/B48)</f>
        <v>2.4096385542168677E-3</v>
      </c>
      <c r="D37" s="65">
        <v>0</v>
      </c>
      <c r="E37" s="21">
        <f>IF(D48=0, "-", D37/D48)</f>
        <v>0</v>
      </c>
      <c r="F37" s="81">
        <v>9</v>
      </c>
      <c r="G37" s="39">
        <f>IF(F48=0, "-", F37/F48)</f>
        <v>2.9192345118391177E-3</v>
      </c>
      <c r="H37" s="65">
        <v>0</v>
      </c>
      <c r="I37" s="21">
        <f>IF(H48=0, "-", H37/H48)</f>
        <v>0</v>
      </c>
      <c r="J37" s="20" t="str">
        <f t="shared" si="0"/>
        <v>-</v>
      </c>
      <c r="K37" s="21" t="str">
        <f t="shared" si="1"/>
        <v>-</v>
      </c>
    </row>
    <row r="38" spans="1:11" x14ac:dyDescent="0.25">
      <c r="A38" s="7" t="s">
        <v>80</v>
      </c>
      <c r="B38" s="65">
        <v>2</v>
      </c>
      <c r="C38" s="39">
        <f>IF(B48=0, "-", B38/B48)</f>
        <v>1.606425702811245E-3</v>
      </c>
      <c r="D38" s="65">
        <v>7</v>
      </c>
      <c r="E38" s="21">
        <f>IF(D48=0, "-", D38/D48)</f>
        <v>5.5074744295830055E-3</v>
      </c>
      <c r="F38" s="81">
        <v>16</v>
      </c>
      <c r="G38" s="39">
        <f>IF(F48=0, "-", F38/F48)</f>
        <v>5.1897502432695424E-3</v>
      </c>
      <c r="H38" s="65">
        <v>19</v>
      </c>
      <c r="I38" s="21">
        <f>IF(H48=0, "-", H38/H48)</f>
        <v>5.6937368894216366E-3</v>
      </c>
      <c r="J38" s="20">
        <f t="shared" si="0"/>
        <v>-0.7142857142857143</v>
      </c>
      <c r="K38" s="21">
        <f t="shared" si="1"/>
        <v>-0.15789473684210525</v>
      </c>
    </row>
    <row r="39" spans="1:11" x14ac:dyDescent="0.25">
      <c r="A39" s="7" t="s">
        <v>82</v>
      </c>
      <c r="B39" s="65">
        <v>0</v>
      </c>
      <c r="C39" s="39">
        <f>IF(B48=0, "-", B39/B48)</f>
        <v>0</v>
      </c>
      <c r="D39" s="65">
        <v>5</v>
      </c>
      <c r="E39" s="21">
        <f>IF(D48=0, "-", D39/D48)</f>
        <v>3.9339103068450039E-3</v>
      </c>
      <c r="F39" s="81">
        <v>1</v>
      </c>
      <c r="G39" s="39">
        <f>IF(F48=0, "-", F39/F48)</f>
        <v>3.243593902043464E-4</v>
      </c>
      <c r="H39" s="65">
        <v>6</v>
      </c>
      <c r="I39" s="21">
        <f>IF(H48=0, "-", H39/H48)</f>
        <v>1.7980221756068325E-3</v>
      </c>
      <c r="J39" s="20">
        <f t="shared" si="0"/>
        <v>-1</v>
      </c>
      <c r="K39" s="21">
        <f t="shared" si="1"/>
        <v>-0.83333333333333337</v>
      </c>
    </row>
    <row r="40" spans="1:11" x14ac:dyDescent="0.25">
      <c r="A40" s="7" t="s">
        <v>84</v>
      </c>
      <c r="B40" s="65">
        <v>9</v>
      </c>
      <c r="C40" s="39">
        <f>IF(B48=0, "-", B40/B48)</f>
        <v>7.2289156626506026E-3</v>
      </c>
      <c r="D40" s="65">
        <v>17</v>
      </c>
      <c r="E40" s="21">
        <f>IF(D48=0, "-", D40/D48)</f>
        <v>1.3375295043273014E-2</v>
      </c>
      <c r="F40" s="81">
        <v>29</v>
      </c>
      <c r="G40" s="39">
        <f>IF(F48=0, "-", F40/F48)</f>
        <v>9.4064223159260468E-3</v>
      </c>
      <c r="H40" s="65">
        <v>39</v>
      </c>
      <c r="I40" s="21">
        <f>IF(H48=0, "-", H40/H48)</f>
        <v>1.1687144141444412E-2</v>
      </c>
      <c r="J40" s="20">
        <f t="shared" si="0"/>
        <v>-0.47058823529411764</v>
      </c>
      <c r="K40" s="21">
        <f t="shared" si="1"/>
        <v>-0.25641025641025639</v>
      </c>
    </row>
    <row r="41" spans="1:11" x14ac:dyDescent="0.25">
      <c r="A41" s="7" t="s">
        <v>86</v>
      </c>
      <c r="B41" s="65">
        <v>73</v>
      </c>
      <c r="C41" s="39">
        <f>IF(B48=0, "-", B41/B48)</f>
        <v>5.8634538152610445E-2</v>
      </c>
      <c r="D41" s="65">
        <v>16</v>
      </c>
      <c r="E41" s="21">
        <f>IF(D48=0, "-", D41/D48)</f>
        <v>1.2588512981904013E-2</v>
      </c>
      <c r="F41" s="81">
        <v>172</v>
      </c>
      <c r="G41" s="39">
        <f>IF(F48=0, "-", F41/F48)</f>
        <v>5.5789815115147585E-2</v>
      </c>
      <c r="H41" s="65">
        <v>53</v>
      </c>
      <c r="I41" s="21">
        <f>IF(H48=0, "-", H41/H48)</f>
        <v>1.5882529217860354E-2</v>
      </c>
      <c r="J41" s="20">
        <f t="shared" si="0"/>
        <v>3.5625</v>
      </c>
      <c r="K41" s="21">
        <f t="shared" si="1"/>
        <v>2.2452830188679247</v>
      </c>
    </row>
    <row r="42" spans="1:11" x14ac:dyDescent="0.25">
      <c r="A42" s="7" t="s">
        <v>87</v>
      </c>
      <c r="B42" s="65">
        <v>74</v>
      </c>
      <c r="C42" s="39">
        <f>IF(B48=0, "-", B42/B48)</f>
        <v>5.9437751004016062E-2</v>
      </c>
      <c r="D42" s="65">
        <v>91</v>
      </c>
      <c r="E42" s="21">
        <f>IF(D48=0, "-", D42/D48)</f>
        <v>7.1597167584579069E-2</v>
      </c>
      <c r="F42" s="81">
        <v>183</v>
      </c>
      <c r="G42" s="39">
        <f>IF(F48=0, "-", F42/F48)</f>
        <v>5.9357768407395393E-2</v>
      </c>
      <c r="H42" s="65">
        <v>185</v>
      </c>
      <c r="I42" s="21">
        <f>IF(H48=0, "-", H42/H48)</f>
        <v>5.543901708121067E-2</v>
      </c>
      <c r="J42" s="20">
        <f t="shared" si="0"/>
        <v>-0.18681318681318682</v>
      </c>
      <c r="K42" s="21">
        <f t="shared" si="1"/>
        <v>-1.0810810810810811E-2</v>
      </c>
    </row>
    <row r="43" spans="1:11" x14ac:dyDescent="0.25">
      <c r="A43" s="7" t="s">
        <v>88</v>
      </c>
      <c r="B43" s="65">
        <v>127</v>
      </c>
      <c r="C43" s="39">
        <f>IF(B48=0, "-", B43/B48)</f>
        <v>0.10200803212851406</v>
      </c>
      <c r="D43" s="65">
        <v>145</v>
      </c>
      <c r="E43" s="21">
        <f>IF(D48=0, "-", D43/D48)</f>
        <v>0.11408339889850512</v>
      </c>
      <c r="F43" s="81">
        <v>284</v>
      </c>
      <c r="G43" s="39">
        <f>IF(F48=0, "-", F43/F48)</f>
        <v>9.2118066818034389E-2</v>
      </c>
      <c r="H43" s="65">
        <v>145</v>
      </c>
      <c r="I43" s="21">
        <f>IF(H48=0, "-", H43/H48)</f>
        <v>4.3452202577165117E-2</v>
      </c>
      <c r="J43" s="20">
        <f t="shared" si="0"/>
        <v>-0.12413793103448276</v>
      </c>
      <c r="K43" s="21">
        <f t="shared" si="1"/>
        <v>0.95862068965517244</v>
      </c>
    </row>
    <row r="44" spans="1:11" x14ac:dyDescent="0.25">
      <c r="A44" s="7" t="s">
        <v>89</v>
      </c>
      <c r="B44" s="65">
        <v>213</v>
      </c>
      <c r="C44" s="39">
        <f>IF(B48=0, "-", B44/B48)</f>
        <v>0.1710843373493976</v>
      </c>
      <c r="D44" s="65">
        <v>322</v>
      </c>
      <c r="E44" s="21">
        <f>IF(D48=0, "-", D44/D48)</f>
        <v>0.25334382376081827</v>
      </c>
      <c r="F44" s="81">
        <v>449</v>
      </c>
      <c r="G44" s="39">
        <f>IF(F48=0, "-", F44/F48)</f>
        <v>0.14563736620175155</v>
      </c>
      <c r="H44" s="65">
        <v>824</v>
      </c>
      <c r="I44" s="21">
        <f>IF(H48=0, "-", H44/H48)</f>
        <v>0.24692837878333831</v>
      </c>
      <c r="J44" s="20">
        <f t="shared" si="0"/>
        <v>-0.33850931677018631</v>
      </c>
      <c r="K44" s="21">
        <f t="shared" si="1"/>
        <v>-0.4550970873786408</v>
      </c>
    </row>
    <row r="45" spans="1:11" x14ac:dyDescent="0.25">
      <c r="A45" s="7" t="s">
        <v>91</v>
      </c>
      <c r="B45" s="65">
        <v>39</v>
      </c>
      <c r="C45" s="39">
        <f>IF(B48=0, "-", B45/B48)</f>
        <v>3.1325301204819279E-2</v>
      </c>
      <c r="D45" s="65">
        <v>35</v>
      </c>
      <c r="E45" s="21">
        <f>IF(D48=0, "-", D45/D48)</f>
        <v>2.7537372147915028E-2</v>
      </c>
      <c r="F45" s="81">
        <v>82</v>
      </c>
      <c r="G45" s="39">
        <f>IF(F48=0, "-", F45/F48)</f>
        <v>2.6597469996756405E-2</v>
      </c>
      <c r="H45" s="65">
        <v>99</v>
      </c>
      <c r="I45" s="21">
        <f>IF(H48=0, "-", H45/H48)</f>
        <v>2.9667365897512735E-2</v>
      </c>
      <c r="J45" s="20">
        <f t="shared" si="0"/>
        <v>0.11428571428571428</v>
      </c>
      <c r="K45" s="21">
        <f t="shared" si="1"/>
        <v>-0.17171717171717171</v>
      </c>
    </row>
    <row r="46" spans="1:11" x14ac:dyDescent="0.25">
      <c r="A46" s="7" t="s">
        <v>92</v>
      </c>
      <c r="B46" s="65">
        <v>1</v>
      </c>
      <c r="C46" s="39">
        <f>IF(B48=0, "-", B46/B48)</f>
        <v>8.0321285140562252E-4</v>
      </c>
      <c r="D46" s="65">
        <v>1</v>
      </c>
      <c r="E46" s="21">
        <f>IF(D48=0, "-", D46/D48)</f>
        <v>7.8678206136900079E-4</v>
      </c>
      <c r="F46" s="81">
        <v>1</v>
      </c>
      <c r="G46" s="39">
        <f>IF(F48=0, "-", F46/F48)</f>
        <v>3.243593902043464E-4</v>
      </c>
      <c r="H46" s="65">
        <v>2</v>
      </c>
      <c r="I46" s="21">
        <f>IF(H48=0, "-", H46/H48)</f>
        <v>5.9934072520227753E-4</v>
      </c>
      <c r="J46" s="20">
        <f t="shared" si="0"/>
        <v>0</v>
      </c>
      <c r="K46" s="21">
        <f t="shared" si="1"/>
        <v>-0.5</v>
      </c>
    </row>
    <row r="47" spans="1:11" x14ac:dyDescent="0.25">
      <c r="A47" s="2"/>
      <c r="B47" s="68"/>
      <c r="C47" s="33"/>
      <c r="D47" s="68"/>
      <c r="E47" s="6"/>
      <c r="F47" s="82"/>
      <c r="G47" s="33"/>
      <c r="H47" s="68"/>
      <c r="I47" s="6"/>
      <c r="J47" s="5"/>
      <c r="K47" s="6"/>
    </row>
    <row r="48" spans="1:11" s="43" customFormat="1" x14ac:dyDescent="0.25">
      <c r="A48" s="162" t="s">
        <v>529</v>
      </c>
      <c r="B48" s="71">
        <f>SUM(B7:B47)</f>
        <v>1245</v>
      </c>
      <c r="C48" s="40">
        <v>1</v>
      </c>
      <c r="D48" s="71">
        <f>SUM(D7:D47)</f>
        <v>1271</v>
      </c>
      <c r="E48" s="41">
        <v>1</v>
      </c>
      <c r="F48" s="77">
        <f>SUM(F7:F47)</f>
        <v>3083</v>
      </c>
      <c r="G48" s="42">
        <v>1</v>
      </c>
      <c r="H48" s="71">
        <f>SUM(H7:H47)</f>
        <v>3337</v>
      </c>
      <c r="I48" s="41">
        <v>1</v>
      </c>
      <c r="J48" s="37">
        <f>IF(D48=0, "-", (B48-D48)/D48)</f>
        <v>-2.0456333595594022E-2</v>
      </c>
      <c r="K48" s="38">
        <f>IF(H48=0, "-", (F48-H48)/H48)</f>
        <v>-7.6116272100689247E-2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2023-04-04T21:20:04Z</dcterms:modified>
</cp:coreProperties>
</file>