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24226"/>
  <mc:AlternateContent xmlns:mc="http://schemas.openxmlformats.org/markup-compatibility/2006">
    <mc:Choice Requires="x15">
      <x15ac:absPath xmlns:x15ac="http://schemas.microsoft.com/office/spreadsheetml/2010/11/ac" url="C:\VFACTS\Sep20\Std Reps originals\"/>
    </mc:Choice>
  </mc:AlternateContent>
  <xr:revisionPtr revIDLastSave="0" documentId="13_ncr:1_{E7E0F55E-C93E-4780-A51E-986A263C6BD8}" xr6:coauthVersionLast="45" xr6:coauthVersionMax="45" xr10:uidLastSave="{00000000-0000-0000-0000-000000000000}"/>
  <bookViews>
    <workbookView xWindow="450" yWindow="390" windowWidth="23970" windowHeight="14805" xr2:uid="{00000000-000D-0000-FFFF-FFFF00000000}"/>
  </bookViews>
  <sheets>
    <sheet name="Retail Sales By State" sheetId="51" r:id="rId1"/>
    <sheet name="Total Market Segmentation" sheetId="45" r:id="rId2"/>
    <sheet name="Retail Sales By Marque" sheetId="26" r:id="rId3"/>
    <sheet name="Retail Share By Marque" sheetId="33" r:id="rId4"/>
    <sheet name="Retail Sales By Buyer Type" sheetId="46" r:id="rId5"/>
    <sheet name="Retail Sales By Fuel Type" sheetId="47" r:id="rId6"/>
    <sheet name="Retail Sales By Country Of Orig" sheetId="44" r:id="rId7"/>
    <sheet name="Segment Model Passenger" sheetId="48" r:id="rId8"/>
    <sheet name="Marque Passenger" sheetId="50" r:id="rId9"/>
    <sheet name="Segment Model SUV" sheetId="55" r:id="rId10"/>
    <sheet name="Marque SUV" sheetId="58" r:id="rId11"/>
    <sheet name="Segment Model Light Commercial" sheetId="54" r:id="rId12"/>
    <sheet name="Marque Light Commercial" sheetId="57" r:id="rId13"/>
    <sheet name="Segment Model Heavy Commercial" sheetId="53" r:id="rId14"/>
    <sheet name="Marque Heavy Commercial" sheetId="56" r:id="rId15"/>
    <sheet name="Retail Sales By Marque &amp; Model" sheetId="49" r:id="rId16"/>
  </sheets>
  <definedNames>
    <definedName name="DATA" localSheetId="14">#REF!</definedName>
    <definedName name="DATA" localSheetId="12">#REF!</definedName>
    <definedName name="DATA" localSheetId="10">#REF!</definedName>
    <definedName name="DATA" localSheetId="13">#REF!</definedName>
    <definedName name="DATA" localSheetId="11">#REF!</definedName>
    <definedName name="DATA" localSheetId="9">#REF!</definedName>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8" i="49" l="1"/>
  <c r="H8" i="49"/>
  <c r="J8" i="49" s="1"/>
  <c r="G8" i="49"/>
  <c r="I9" i="49"/>
  <c r="H9" i="49"/>
  <c r="J9" i="49" s="1"/>
  <c r="G9" i="49"/>
  <c r="I10" i="49"/>
  <c r="H10" i="49"/>
  <c r="J10" i="49" s="1"/>
  <c r="G10" i="49"/>
  <c r="H11" i="49"/>
  <c r="J11" i="49" s="1"/>
  <c r="G11" i="49"/>
  <c r="I11" i="49" s="1"/>
  <c r="H12" i="49"/>
  <c r="J12" i="49" s="1"/>
  <c r="G12" i="49"/>
  <c r="I12" i="49" s="1"/>
  <c r="I15" i="49"/>
  <c r="H15" i="49"/>
  <c r="J15" i="49" s="1"/>
  <c r="G15" i="49"/>
  <c r="I16" i="49"/>
  <c r="H16" i="49"/>
  <c r="J16" i="49" s="1"/>
  <c r="G16" i="49"/>
  <c r="I19" i="49"/>
  <c r="H19" i="49"/>
  <c r="J19" i="49" s="1"/>
  <c r="G19" i="49"/>
  <c r="I20" i="49"/>
  <c r="H20" i="49"/>
  <c r="J20" i="49" s="1"/>
  <c r="G20" i="49"/>
  <c r="I23" i="49"/>
  <c r="H23" i="49"/>
  <c r="J23" i="49" s="1"/>
  <c r="G23" i="49"/>
  <c r="H24" i="49"/>
  <c r="J24" i="49" s="1"/>
  <c r="G24" i="49"/>
  <c r="I24" i="49" s="1"/>
  <c r="H25" i="49"/>
  <c r="J25" i="49" s="1"/>
  <c r="G25" i="49"/>
  <c r="I25" i="49" s="1"/>
  <c r="H26" i="49"/>
  <c r="J26" i="49" s="1"/>
  <c r="G26" i="49"/>
  <c r="I26" i="49" s="1"/>
  <c r="H27" i="49"/>
  <c r="J27" i="49" s="1"/>
  <c r="G27" i="49"/>
  <c r="I27" i="49" s="1"/>
  <c r="H28" i="49"/>
  <c r="J28" i="49" s="1"/>
  <c r="G28" i="49"/>
  <c r="I28" i="49" s="1"/>
  <c r="I29" i="49"/>
  <c r="H29" i="49"/>
  <c r="J29" i="49" s="1"/>
  <c r="G29" i="49"/>
  <c r="H30" i="49"/>
  <c r="J30" i="49" s="1"/>
  <c r="G30" i="49"/>
  <c r="I30" i="49" s="1"/>
  <c r="H31" i="49"/>
  <c r="J31" i="49" s="1"/>
  <c r="G31" i="49"/>
  <c r="I31" i="49" s="1"/>
  <c r="H32" i="49"/>
  <c r="J32" i="49" s="1"/>
  <c r="G32" i="49"/>
  <c r="I32" i="49" s="1"/>
  <c r="I33" i="49"/>
  <c r="H33" i="49"/>
  <c r="J33" i="49" s="1"/>
  <c r="G33" i="49"/>
  <c r="H34" i="49"/>
  <c r="J34" i="49" s="1"/>
  <c r="G34" i="49"/>
  <c r="I34" i="49" s="1"/>
  <c r="H35" i="49"/>
  <c r="J35" i="49" s="1"/>
  <c r="G35" i="49"/>
  <c r="I35" i="49" s="1"/>
  <c r="J36" i="49"/>
  <c r="H36" i="49"/>
  <c r="G36" i="49"/>
  <c r="I36" i="49" s="1"/>
  <c r="J37" i="49"/>
  <c r="I37" i="49"/>
  <c r="H37" i="49"/>
  <c r="G37" i="49"/>
  <c r="H38" i="49"/>
  <c r="J38" i="49" s="1"/>
  <c r="G38" i="49"/>
  <c r="I38" i="49" s="1"/>
  <c r="J39" i="49"/>
  <c r="H39" i="49"/>
  <c r="G39" i="49"/>
  <c r="I39" i="49" s="1"/>
  <c r="I42" i="49"/>
  <c r="H42" i="49"/>
  <c r="J42" i="49" s="1"/>
  <c r="G42" i="49"/>
  <c r="H43" i="49"/>
  <c r="J43" i="49" s="1"/>
  <c r="G43" i="49"/>
  <c r="I43" i="49" s="1"/>
  <c r="I44" i="49"/>
  <c r="H44" i="49"/>
  <c r="J44" i="49" s="1"/>
  <c r="G44" i="49"/>
  <c r="H45" i="49"/>
  <c r="J45" i="49" s="1"/>
  <c r="G45" i="49"/>
  <c r="I45" i="49" s="1"/>
  <c r="H48" i="49"/>
  <c r="J48" i="49" s="1"/>
  <c r="G48" i="49"/>
  <c r="I48" i="49" s="1"/>
  <c r="H49" i="49"/>
  <c r="J49" i="49" s="1"/>
  <c r="G49" i="49"/>
  <c r="I49" i="49" s="1"/>
  <c r="H50" i="49"/>
  <c r="J50" i="49" s="1"/>
  <c r="G50" i="49"/>
  <c r="I50" i="49" s="1"/>
  <c r="J51" i="49"/>
  <c r="I51" i="49"/>
  <c r="H51" i="49"/>
  <c r="G51" i="49"/>
  <c r="H52" i="49"/>
  <c r="J52" i="49" s="1"/>
  <c r="G52" i="49"/>
  <c r="I52" i="49" s="1"/>
  <c r="I53" i="49"/>
  <c r="H53" i="49"/>
  <c r="J53" i="49" s="1"/>
  <c r="G53" i="49"/>
  <c r="I54" i="49"/>
  <c r="H54" i="49"/>
  <c r="J54" i="49" s="1"/>
  <c r="G54" i="49"/>
  <c r="I55" i="49"/>
  <c r="H55" i="49"/>
  <c r="J55" i="49" s="1"/>
  <c r="G55" i="49"/>
  <c r="H56" i="49"/>
  <c r="J56" i="49" s="1"/>
  <c r="G56" i="49"/>
  <c r="I56" i="49" s="1"/>
  <c r="I57" i="49"/>
  <c r="H57" i="49"/>
  <c r="J57" i="49" s="1"/>
  <c r="G57" i="49"/>
  <c r="I58" i="49"/>
  <c r="H58" i="49"/>
  <c r="J58" i="49" s="1"/>
  <c r="G58" i="49"/>
  <c r="H59" i="49"/>
  <c r="J59" i="49" s="1"/>
  <c r="G59" i="49"/>
  <c r="I59" i="49" s="1"/>
  <c r="J60" i="49"/>
  <c r="I60" i="49"/>
  <c r="H60" i="49"/>
  <c r="G60" i="49"/>
  <c r="H61" i="49"/>
  <c r="J61" i="49" s="1"/>
  <c r="G61" i="49"/>
  <c r="I61" i="49" s="1"/>
  <c r="I62" i="49"/>
  <c r="H62" i="49"/>
  <c r="J62" i="49" s="1"/>
  <c r="G62" i="49"/>
  <c r="I63" i="49"/>
  <c r="H63" i="49"/>
  <c r="J63" i="49" s="1"/>
  <c r="G63" i="49"/>
  <c r="H64" i="49"/>
  <c r="J64" i="49" s="1"/>
  <c r="G64" i="49"/>
  <c r="I64" i="49" s="1"/>
  <c r="H65" i="49"/>
  <c r="J65" i="49" s="1"/>
  <c r="G65" i="49"/>
  <c r="I65" i="49" s="1"/>
  <c r="H66" i="49"/>
  <c r="J66" i="49" s="1"/>
  <c r="G66" i="49"/>
  <c r="I66" i="49" s="1"/>
  <c r="H67" i="49"/>
  <c r="J67" i="49" s="1"/>
  <c r="G67" i="49"/>
  <c r="I67" i="49" s="1"/>
  <c r="H68" i="49"/>
  <c r="J68" i="49" s="1"/>
  <c r="G68" i="49"/>
  <c r="I68" i="49" s="1"/>
  <c r="H69" i="49"/>
  <c r="J69" i="49" s="1"/>
  <c r="G69" i="49"/>
  <c r="I69" i="49" s="1"/>
  <c r="H70" i="49"/>
  <c r="J70" i="49" s="1"/>
  <c r="G70" i="49"/>
  <c r="I70" i="49" s="1"/>
  <c r="H71" i="49"/>
  <c r="J71" i="49" s="1"/>
  <c r="G71" i="49"/>
  <c r="I71" i="49" s="1"/>
  <c r="I74" i="49"/>
  <c r="H74" i="49"/>
  <c r="J74" i="49" s="1"/>
  <c r="G74" i="49"/>
  <c r="I75" i="49"/>
  <c r="H75" i="49"/>
  <c r="J75" i="49" s="1"/>
  <c r="G75" i="49"/>
  <c r="I78" i="49"/>
  <c r="H78" i="49"/>
  <c r="J78" i="49" s="1"/>
  <c r="G78" i="49"/>
  <c r="I79" i="49"/>
  <c r="H79" i="49"/>
  <c r="J79" i="49" s="1"/>
  <c r="G79" i="49"/>
  <c r="I80" i="49"/>
  <c r="H80" i="49"/>
  <c r="J80" i="49" s="1"/>
  <c r="G80" i="49"/>
  <c r="I81" i="49"/>
  <c r="H81" i="49"/>
  <c r="J81" i="49" s="1"/>
  <c r="G81" i="49"/>
  <c r="I82" i="49"/>
  <c r="H82" i="49"/>
  <c r="J82" i="49" s="1"/>
  <c r="G82" i="49"/>
  <c r="H85" i="49"/>
  <c r="J85" i="49" s="1"/>
  <c r="G85" i="49"/>
  <c r="I85" i="49" s="1"/>
  <c r="H86" i="49"/>
  <c r="J86" i="49" s="1"/>
  <c r="G86" i="49"/>
  <c r="I86" i="49" s="1"/>
  <c r="H89" i="49"/>
  <c r="J89" i="49" s="1"/>
  <c r="G89" i="49"/>
  <c r="I89" i="49" s="1"/>
  <c r="H90" i="49"/>
  <c r="J90" i="49" s="1"/>
  <c r="G90" i="49"/>
  <c r="I90" i="49" s="1"/>
  <c r="I93" i="49"/>
  <c r="H93" i="49"/>
  <c r="J93" i="49" s="1"/>
  <c r="G93" i="49"/>
  <c r="H94" i="49"/>
  <c r="J94" i="49" s="1"/>
  <c r="G94" i="49"/>
  <c r="I94" i="49" s="1"/>
  <c r="H95" i="49"/>
  <c r="J95" i="49" s="1"/>
  <c r="G95" i="49"/>
  <c r="I95" i="49" s="1"/>
  <c r="H96" i="49"/>
  <c r="J96" i="49" s="1"/>
  <c r="G96" i="49"/>
  <c r="I96" i="49" s="1"/>
  <c r="I99" i="49"/>
  <c r="H99" i="49"/>
  <c r="J99" i="49" s="1"/>
  <c r="G99" i="49"/>
  <c r="H100" i="49"/>
  <c r="J100" i="49" s="1"/>
  <c r="G100" i="49"/>
  <c r="I100" i="49" s="1"/>
  <c r="H101" i="49"/>
  <c r="J101" i="49" s="1"/>
  <c r="G101" i="49"/>
  <c r="I101" i="49" s="1"/>
  <c r="H104" i="49"/>
  <c r="J104" i="49" s="1"/>
  <c r="G104" i="49"/>
  <c r="I104" i="49" s="1"/>
  <c r="H105" i="49"/>
  <c r="J105" i="49" s="1"/>
  <c r="G105" i="49"/>
  <c r="I105" i="49" s="1"/>
  <c r="H106" i="49"/>
  <c r="J106" i="49" s="1"/>
  <c r="G106" i="49"/>
  <c r="I106" i="49" s="1"/>
  <c r="J107" i="49"/>
  <c r="H107" i="49"/>
  <c r="G107" i="49"/>
  <c r="I107" i="49" s="1"/>
  <c r="J108" i="49"/>
  <c r="I108" i="49"/>
  <c r="H108" i="49"/>
  <c r="G108" i="49"/>
  <c r="H109" i="49"/>
  <c r="J109" i="49" s="1"/>
  <c r="G109" i="49"/>
  <c r="I109" i="49" s="1"/>
  <c r="H110" i="49"/>
  <c r="J110" i="49" s="1"/>
  <c r="G110" i="49"/>
  <c r="I110" i="49" s="1"/>
  <c r="H111" i="49"/>
  <c r="J111" i="49" s="1"/>
  <c r="G111" i="49"/>
  <c r="I111" i="49" s="1"/>
  <c r="J112" i="49"/>
  <c r="I112" i="49"/>
  <c r="H112" i="49"/>
  <c r="G112" i="49"/>
  <c r="J113" i="49"/>
  <c r="H113" i="49"/>
  <c r="G113" i="49"/>
  <c r="I113" i="49" s="1"/>
  <c r="H114" i="49"/>
  <c r="J114" i="49" s="1"/>
  <c r="G114" i="49"/>
  <c r="I114" i="49" s="1"/>
  <c r="H115" i="49"/>
  <c r="J115" i="49" s="1"/>
  <c r="G115" i="49"/>
  <c r="I115" i="49" s="1"/>
  <c r="H116" i="49"/>
  <c r="J116" i="49" s="1"/>
  <c r="G116" i="49"/>
  <c r="I116" i="49" s="1"/>
  <c r="H117" i="49"/>
  <c r="J117" i="49" s="1"/>
  <c r="G117" i="49"/>
  <c r="I117" i="49" s="1"/>
  <c r="H120" i="49"/>
  <c r="J120" i="49" s="1"/>
  <c r="G120" i="49"/>
  <c r="I120" i="49" s="1"/>
  <c r="H121" i="49"/>
  <c r="J121" i="49" s="1"/>
  <c r="G121" i="49"/>
  <c r="I121" i="49" s="1"/>
  <c r="H124" i="49"/>
  <c r="J124" i="49" s="1"/>
  <c r="G124" i="49"/>
  <c r="I124" i="49" s="1"/>
  <c r="H125" i="49"/>
  <c r="J125" i="49" s="1"/>
  <c r="G125" i="49"/>
  <c r="I125" i="49" s="1"/>
  <c r="H126" i="49"/>
  <c r="J126" i="49" s="1"/>
  <c r="G126" i="49"/>
  <c r="I126" i="49" s="1"/>
  <c r="H127" i="49"/>
  <c r="J127" i="49" s="1"/>
  <c r="G127" i="49"/>
  <c r="I127" i="49" s="1"/>
  <c r="I130" i="49"/>
  <c r="H130" i="49"/>
  <c r="J130" i="49" s="1"/>
  <c r="G130" i="49"/>
  <c r="J131" i="49"/>
  <c r="I131" i="49"/>
  <c r="H131" i="49"/>
  <c r="G131" i="49"/>
  <c r="I132" i="49"/>
  <c r="H132" i="49"/>
  <c r="J132" i="49" s="1"/>
  <c r="G132" i="49"/>
  <c r="H135" i="49"/>
  <c r="J135" i="49" s="1"/>
  <c r="G135" i="49"/>
  <c r="I135" i="49" s="1"/>
  <c r="H136" i="49"/>
  <c r="J136" i="49" s="1"/>
  <c r="G136" i="49"/>
  <c r="I136" i="49" s="1"/>
  <c r="H137" i="49"/>
  <c r="J137" i="49" s="1"/>
  <c r="G137" i="49"/>
  <c r="I137" i="49" s="1"/>
  <c r="H140" i="49"/>
  <c r="J140" i="49" s="1"/>
  <c r="G140" i="49"/>
  <c r="I140" i="49" s="1"/>
  <c r="H141" i="49"/>
  <c r="J141" i="49" s="1"/>
  <c r="G141" i="49"/>
  <c r="I141" i="49" s="1"/>
  <c r="I142" i="49"/>
  <c r="H142" i="49"/>
  <c r="J142" i="49" s="1"/>
  <c r="G142" i="49"/>
  <c r="H143" i="49"/>
  <c r="J143" i="49" s="1"/>
  <c r="G143" i="49"/>
  <c r="I143" i="49" s="1"/>
  <c r="H146" i="49"/>
  <c r="J146" i="49" s="1"/>
  <c r="G146" i="49"/>
  <c r="I146" i="49" s="1"/>
  <c r="H147" i="49"/>
  <c r="J147" i="49" s="1"/>
  <c r="G147" i="49"/>
  <c r="I147" i="49" s="1"/>
  <c r="H148" i="49"/>
  <c r="J148" i="49" s="1"/>
  <c r="G148" i="49"/>
  <c r="I148" i="49" s="1"/>
  <c r="H149" i="49"/>
  <c r="J149" i="49" s="1"/>
  <c r="G149" i="49"/>
  <c r="I149" i="49" s="1"/>
  <c r="H152" i="49"/>
  <c r="J152" i="49" s="1"/>
  <c r="G152" i="49"/>
  <c r="I152" i="49" s="1"/>
  <c r="H153" i="49"/>
  <c r="J153" i="49" s="1"/>
  <c r="G153" i="49"/>
  <c r="I153" i="49" s="1"/>
  <c r="I154" i="49"/>
  <c r="H154" i="49"/>
  <c r="J154" i="49" s="1"/>
  <c r="G154" i="49"/>
  <c r="I155" i="49"/>
  <c r="H155" i="49"/>
  <c r="J155" i="49" s="1"/>
  <c r="G155" i="49"/>
  <c r="H156" i="49"/>
  <c r="J156" i="49" s="1"/>
  <c r="G156" i="49"/>
  <c r="I156" i="49" s="1"/>
  <c r="H157" i="49"/>
  <c r="J157" i="49" s="1"/>
  <c r="G157" i="49"/>
  <c r="I157" i="49" s="1"/>
  <c r="H158" i="49"/>
  <c r="J158" i="49" s="1"/>
  <c r="G158" i="49"/>
  <c r="I158" i="49" s="1"/>
  <c r="H159" i="49"/>
  <c r="J159" i="49" s="1"/>
  <c r="G159" i="49"/>
  <c r="I159" i="49" s="1"/>
  <c r="H160" i="49"/>
  <c r="J160" i="49" s="1"/>
  <c r="G160" i="49"/>
  <c r="I160" i="49" s="1"/>
  <c r="H161" i="49"/>
  <c r="J161" i="49" s="1"/>
  <c r="G161" i="49"/>
  <c r="I161" i="49" s="1"/>
  <c r="I162" i="49"/>
  <c r="H162" i="49"/>
  <c r="J162" i="49" s="1"/>
  <c r="G162" i="49"/>
  <c r="I165" i="49"/>
  <c r="H165" i="49"/>
  <c r="J165" i="49" s="1"/>
  <c r="G165" i="49"/>
  <c r="H166" i="49"/>
  <c r="J166" i="49" s="1"/>
  <c r="G166" i="49"/>
  <c r="I166" i="49" s="1"/>
  <c r="I167" i="49"/>
  <c r="H167" i="49"/>
  <c r="J167" i="49" s="1"/>
  <c r="G167" i="49"/>
  <c r="H168" i="49"/>
  <c r="J168" i="49" s="1"/>
  <c r="G168" i="49"/>
  <c r="I168" i="49" s="1"/>
  <c r="H169" i="49"/>
  <c r="J169" i="49" s="1"/>
  <c r="G169" i="49"/>
  <c r="I169" i="49" s="1"/>
  <c r="H170" i="49"/>
  <c r="J170" i="49" s="1"/>
  <c r="G170" i="49"/>
  <c r="I170" i="49" s="1"/>
  <c r="H171" i="49"/>
  <c r="J171" i="49" s="1"/>
  <c r="G171" i="49"/>
  <c r="I171" i="49" s="1"/>
  <c r="H172" i="49"/>
  <c r="J172" i="49" s="1"/>
  <c r="G172" i="49"/>
  <c r="I172" i="49" s="1"/>
  <c r="H175" i="49"/>
  <c r="J175" i="49" s="1"/>
  <c r="G175" i="49"/>
  <c r="I175" i="49" s="1"/>
  <c r="H176" i="49"/>
  <c r="J176" i="49" s="1"/>
  <c r="G176" i="49"/>
  <c r="I176" i="49" s="1"/>
  <c r="H177" i="49"/>
  <c r="J177" i="49" s="1"/>
  <c r="G177" i="49"/>
  <c r="I177" i="49" s="1"/>
  <c r="H178" i="49"/>
  <c r="J178" i="49" s="1"/>
  <c r="G178" i="49"/>
  <c r="I178" i="49" s="1"/>
  <c r="H179" i="49"/>
  <c r="J179" i="49" s="1"/>
  <c r="G179" i="49"/>
  <c r="I179" i="49" s="1"/>
  <c r="I180" i="49"/>
  <c r="H180" i="49"/>
  <c r="J180" i="49" s="1"/>
  <c r="G180" i="49"/>
  <c r="H181" i="49"/>
  <c r="J181" i="49" s="1"/>
  <c r="G181" i="49"/>
  <c r="I181" i="49" s="1"/>
  <c r="H182" i="49"/>
  <c r="J182" i="49" s="1"/>
  <c r="G182" i="49"/>
  <c r="I182" i="49" s="1"/>
  <c r="I183" i="49"/>
  <c r="H183" i="49"/>
  <c r="J183" i="49" s="1"/>
  <c r="G183" i="49"/>
  <c r="H184" i="49"/>
  <c r="J184" i="49" s="1"/>
  <c r="G184" i="49"/>
  <c r="I184" i="49" s="1"/>
  <c r="H185" i="49"/>
  <c r="J185" i="49" s="1"/>
  <c r="G185" i="49"/>
  <c r="I185" i="49" s="1"/>
  <c r="H186" i="49"/>
  <c r="J186" i="49" s="1"/>
  <c r="G186" i="49"/>
  <c r="I186" i="49" s="1"/>
  <c r="H187" i="49"/>
  <c r="J187" i="49" s="1"/>
  <c r="G187" i="49"/>
  <c r="I187" i="49" s="1"/>
  <c r="I190" i="49"/>
  <c r="H190" i="49"/>
  <c r="J190" i="49" s="1"/>
  <c r="G190" i="49"/>
  <c r="I191" i="49"/>
  <c r="H191" i="49"/>
  <c r="J191" i="49" s="1"/>
  <c r="G191" i="49"/>
  <c r="J192" i="49"/>
  <c r="I192" i="49"/>
  <c r="H192" i="49"/>
  <c r="G192" i="49"/>
  <c r="I193" i="49"/>
  <c r="H193" i="49"/>
  <c r="J193" i="49" s="1"/>
  <c r="G193" i="49"/>
  <c r="H194" i="49"/>
  <c r="J194" i="49" s="1"/>
  <c r="G194" i="49"/>
  <c r="I194" i="49" s="1"/>
  <c r="H195" i="49"/>
  <c r="J195" i="49" s="1"/>
  <c r="G195" i="49"/>
  <c r="I195" i="49" s="1"/>
  <c r="I198" i="49"/>
  <c r="H198" i="49"/>
  <c r="J198" i="49" s="1"/>
  <c r="G198" i="49"/>
  <c r="I199" i="49"/>
  <c r="H199" i="49"/>
  <c r="J199" i="49" s="1"/>
  <c r="G199" i="49"/>
  <c r="I200" i="49"/>
  <c r="H200" i="49"/>
  <c r="J200" i="49" s="1"/>
  <c r="G200" i="49"/>
  <c r="I201" i="49"/>
  <c r="H201" i="49"/>
  <c r="J201" i="49" s="1"/>
  <c r="G201" i="49"/>
  <c r="J204" i="49"/>
  <c r="I204" i="49"/>
  <c r="H204" i="49"/>
  <c r="G204" i="49"/>
  <c r="J205" i="49"/>
  <c r="I205" i="49"/>
  <c r="H205" i="49"/>
  <c r="G205" i="49"/>
  <c r="H208" i="49"/>
  <c r="J208" i="49" s="1"/>
  <c r="G208" i="49"/>
  <c r="I208" i="49" s="1"/>
  <c r="H209" i="49"/>
  <c r="J209" i="49" s="1"/>
  <c r="G209" i="49"/>
  <c r="I209" i="49" s="1"/>
  <c r="H210" i="49"/>
  <c r="J210" i="49" s="1"/>
  <c r="G210" i="49"/>
  <c r="I210" i="49" s="1"/>
  <c r="H211" i="49"/>
  <c r="J211" i="49" s="1"/>
  <c r="G211" i="49"/>
  <c r="I211" i="49" s="1"/>
  <c r="H214" i="49"/>
  <c r="J214" i="49" s="1"/>
  <c r="G214" i="49"/>
  <c r="I214" i="49" s="1"/>
  <c r="H215" i="49"/>
  <c r="J215" i="49" s="1"/>
  <c r="G215" i="49"/>
  <c r="I215" i="49" s="1"/>
  <c r="H216" i="49"/>
  <c r="J216" i="49" s="1"/>
  <c r="G216" i="49"/>
  <c r="I216" i="49" s="1"/>
  <c r="H217" i="49"/>
  <c r="J217" i="49" s="1"/>
  <c r="G217" i="49"/>
  <c r="I217" i="49" s="1"/>
  <c r="J220" i="49"/>
  <c r="I220" i="49"/>
  <c r="H220" i="49"/>
  <c r="G220" i="49"/>
  <c r="J221" i="49"/>
  <c r="I221" i="49"/>
  <c r="H221" i="49"/>
  <c r="G221" i="49"/>
  <c r="H224" i="49"/>
  <c r="J224" i="49" s="1"/>
  <c r="G224" i="49"/>
  <c r="I224" i="49" s="1"/>
  <c r="H225" i="49"/>
  <c r="J225" i="49" s="1"/>
  <c r="G225" i="49"/>
  <c r="I225" i="49" s="1"/>
  <c r="H226" i="49"/>
  <c r="J226" i="49" s="1"/>
  <c r="G226" i="49"/>
  <c r="I226" i="49" s="1"/>
  <c r="I227" i="49"/>
  <c r="H227" i="49"/>
  <c r="J227" i="49" s="1"/>
  <c r="G227" i="49"/>
  <c r="H228" i="49"/>
  <c r="J228" i="49" s="1"/>
  <c r="G228" i="49"/>
  <c r="I228" i="49" s="1"/>
  <c r="I231" i="49"/>
  <c r="H231" i="49"/>
  <c r="J231" i="49" s="1"/>
  <c r="G231" i="49"/>
  <c r="H232" i="49"/>
  <c r="J232" i="49" s="1"/>
  <c r="G232" i="49"/>
  <c r="I232" i="49" s="1"/>
  <c r="I233" i="49"/>
  <c r="H233" i="49"/>
  <c r="J233" i="49" s="1"/>
  <c r="G233" i="49"/>
  <c r="I234" i="49"/>
  <c r="H234" i="49"/>
  <c r="J234" i="49" s="1"/>
  <c r="G234" i="49"/>
  <c r="I235" i="49"/>
  <c r="H235" i="49"/>
  <c r="J235" i="49" s="1"/>
  <c r="G235" i="49"/>
  <c r="I236" i="49"/>
  <c r="H236" i="49"/>
  <c r="J236" i="49" s="1"/>
  <c r="G236" i="49"/>
  <c r="H237" i="49"/>
  <c r="J237" i="49" s="1"/>
  <c r="G237" i="49"/>
  <c r="I237" i="49" s="1"/>
  <c r="H240" i="49"/>
  <c r="J240" i="49" s="1"/>
  <c r="G240" i="49"/>
  <c r="I240" i="49" s="1"/>
  <c r="H241" i="49"/>
  <c r="J241" i="49" s="1"/>
  <c r="G241" i="49"/>
  <c r="I241" i="49" s="1"/>
  <c r="J242" i="49"/>
  <c r="I242" i="49"/>
  <c r="H242" i="49"/>
  <c r="G242" i="49"/>
  <c r="H243" i="49"/>
  <c r="J243" i="49" s="1"/>
  <c r="G243" i="49"/>
  <c r="I243" i="49" s="1"/>
  <c r="H244" i="49"/>
  <c r="J244" i="49" s="1"/>
  <c r="G244" i="49"/>
  <c r="I244" i="49" s="1"/>
  <c r="H245" i="49"/>
  <c r="J245" i="49" s="1"/>
  <c r="G245" i="49"/>
  <c r="I245" i="49" s="1"/>
  <c r="H246" i="49"/>
  <c r="J246" i="49" s="1"/>
  <c r="G246" i="49"/>
  <c r="I246" i="49" s="1"/>
  <c r="H249" i="49"/>
  <c r="J249" i="49" s="1"/>
  <c r="G249" i="49"/>
  <c r="I249" i="49" s="1"/>
  <c r="H250" i="49"/>
  <c r="J250" i="49" s="1"/>
  <c r="G250" i="49"/>
  <c r="I250" i="49" s="1"/>
  <c r="H253" i="49"/>
  <c r="J253" i="49" s="1"/>
  <c r="G253" i="49"/>
  <c r="I253" i="49" s="1"/>
  <c r="H254" i="49"/>
  <c r="J254" i="49" s="1"/>
  <c r="G254" i="49"/>
  <c r="I254" i="49" s="1"/>
  <c r="H255" i="49"/>
  <c r="J255" i="49" s="1"/>
  <c r="G255" i="49"/>
  <c r="I255" i="49" s="1"/>
  <c r="H256" i="49"/>
  <c r="J256" i="49" s="1"/>
  <c r="G256" i="49"/>
  <c r="I256" i="49" s="1"/>
  <c r="H257" i="49"/>
  <c r="J257" i="49" s="1"/>
  <c r="G257" i="49"/>
  <c r="I257" i="49" s="1"/>
  <c r="J258" i="49"/>
  <c r="I258" i="49"/>
  <c r="H258" i="49"/>
  <c r="G258" i="49"/>
  <c r="H259" i="49"/>
  <c r="J259" i="49" s="1"/>
  <c r="G259" i="49"/>
  <c r="I259" i="49" s="1"/>
  <c r="I260" i="49"/>
  <c r="H260" i="49"/>
  <c r="J260" i="49" s="1"/>
  <c r="G260" i="49"/>
  <c r="H261" i="49"/>
  <c r="J261" i="49" s="1"/>
  <c r="G261" i="49"/>
  <c r="I261" i="49" s="1"/>
  <c r="H262" i="49"/>
  <c r="J262" i="49" s="1"/>
  <c r="G262" i="49"/>
  <c r="I262" i="49" s="1"/>
  <c r="H263" i="49"/>
  <c r="J263" i="49" s="1"/>
  <c r="G263" i="49"/>
  <c r="I263" i="49" s="1"/>
  <c r="I266" i="49"/>
  <c r="H266" i="49"/>
  <c r="J266" i="49" s="1"/>
  <c r="G266" i="49"/>
  <c r="I267" i="49"/>
  <c r="H267" i="49"/>
  <c r="J267" i="49" s="1"/>
  <c r="G267" i="49"/>
  <c r="I268" i="49"/>
  <c r="H268" i="49"/>
  <c r="J268" i="49" s="1"/>
  <c r="G268" i="49"/>
  <c r="J271" i="49"/>
  <c r="I271" i="49"/>
  <c r="H271" i="49"/>
  <c r="G271" i="49"/>
  <c r="H272" i="49"/>
  <c r="J272" i="49" s="1"/>
  <c r="G272" i="49"/>
  <c r="I272" i="49" s="1"/>
  <c r="H273" i="49"/>
  <c r="J273" i="49" s="1"/>
  <c r="G273" i="49"/>
  <c r="I273" i="49" s="1"/>
  <c r="H274" i="49"/>
  <c r="J274" i="49" s="1"/>
  <c r="G274" i="49"/>
  <c r="I274" i="49" s="1"/>
  <c r="H275" i="49"/>
  <c r="J275" i="49" s="1"/>
  <c r="G275" i="49"/>
  <c r="I275" i="49" s="1"/>
  <c r="H276" i="49"/>
  <c r="J276" i="49" s="1"/>
  <c r="G276" i="49"/>
  <c r="I276" i="49" s="1"/>
  <c r="H277" i="49"/>
  <c r="J277" i="49" s="1"/>
  <c r="G277" i="49"/>
  <c r="I277" i="49" s="1"/>
  <c r="H278" i="49"/>
  <c r="J278" i="49" s="1"/>
  <c r="G278" i="49"/>
  <c r="I278" i="49" s="1"/>
  <c r="I281" i="49"/>
  <c r="H281" i="49"/>
  <c r="J281" i="49" s="1"/>
  <c r="G281" i="49"/>
  <c r="H282" i="49"/>
  <c r="J282" i="49" s="1"/>
  <c r="G282" i="49"/>
  <c r="I282" i="49" s="1"/>
  <c r="H283" i="49"/>
  <c r="J283" i="49" s="1"/>
  <c r="G283" i="49"/>
  <c r="I283" i="49" s="1"/>
  <c r="H284" i="49"/>
  <c r="J284" i="49" s="1"/>
  <c r="G284" i="49"/>
  <c r="I284" i="49" s="1"/>
  <c r="H285" i="49"/>
  <c r="J285" i="49" s="1"/>
  <c r="G285" i="49"/>
  <c r="I285" i="49" s="1"/>
  <c r="H286" i="49"/>
  <c r="J286" i="49" s="1"/>
  <c r="G286" i="49"/>
  <c r="I286" i="49" s="1"/>
  <c r="H289" i="49"/>
  <c r="J289" i="49" s="1"/>
  <c r="G289" i="49"/>
  <c r="I289" i="49" s="1"/>
  <c r="I290" i="49"/>
  <c r="H290" i="49"/>
  <c r="J290" i="49" s="1"/>
  <c r="G290" i="49"/>
  <c r="I291" i="49"/>
  <c r="H291" i="49"/>
  <c r="J291" i="49" s="1"/>
  <c r="G291" i="49"/>
  <c r="J292" i="49"/>
  <c r="H292" i="49"/>
  <c r="G292" i="49"/>
  <c r="I292" i="49" s="1"/>
  <c r="I293" i="49"/>
  <c r="H293" i="49"/>
  <c r="J293" i="49" s="1"/>
  <c r="G293" i="49"/>
  <c r="H294" i="49"/>
  <c r="J294" i="49" s="1"/>
  <c r="G294" i="49"/>
  <c r="I294" i="49" s="1"/>
  <c r="H295" i="49"/>
  <c r="J295" i="49" s="1"/>
  <c r="G295" i="49"/>
  <c r="I295" i="49" s="1"/>
  <c r="I296" i="49"/>
  <c r="H296" i="49"/>
  <c r="J296" i="49" s="1"/>
  <c r="G296" i="49"/>
  <c r="H297" i="49"/>
  <c r="J297" i="49" s="1"/>
  <c r="G297" i="49"/>
  <c r="I297" i="49" s="1"/>
  <c r="H298" i="49"/>
  <c r="J298" i="49" s="1"/>
  <c r="G298" i="49"/>
  <c r="I298" i="49" s="1"/>
  <c r="H299" i="49"/>
  <c r="J299" i="49" s="1"/>
  <c r="G299" i="49"/>
  <c r="I299" i="49" s="1"/>
  <c r="I302" i="49"/>
  <c r="H302" i="49"/>
  <c r="J302" i="49" s="1"/>
  <c r="G302" i="49"/>
  <c r="I303" i="49"/>
  <c r="H303" i="49"/>
  <c r="J303" i="49" s="1"/>
  <c r="G303" i="49"/>
  <c r="I304" i="49"/>
  <c r="H304" i="49"/>
  <c r="J304" i="49" s="1"/>
  <c r="G304" i="49"/>
  <c r="H307" i="49"/>
  <c r="J307" i="49" s="1"/>
  <c r="G307" i="49"/>
  <c r="I307" i="49" s="1"/>
  <c r="H308" i="49"/>
  <c r="J308" i="49" s="1"/>
  <c r="G308" i="49"/>
  <c r="I308" i="49" s="1"/>
  <c r="H311" i="49"/>
  <c r="J311" i="49" s="1"/>
  <c r="G311" i="49"/>
  <c r="I311" i="49" s="1"/>
  <c r="I312" i="49"/>
  <c r="H312" i="49"/>
  <c r="J312" i="49" s="1"/>
  <c r="G312" i="49"/>
  <c r="H313" i="49"/>
  <c r="J313" i="49" s="1"/>
  <c r="G313" i="49"/>
  <c r="I313" i="49" s="1"/>
  <c r="J316" i="49"/>
  <c r="I316" i="49"/>
  <c r="H316" i="49"/>
  <c r="G316" i="49"/>
  <c r="I317" i="49"/>
  <c r="H317" i="49"/>
  <c r="J317" i="49" s="1"/>
  <c r="G317" i="49"/>
  <c r="I318" i="49"/>
  <c r="H318" i="49"/>
  <c r="J318" i="49" s="1"/>
  <c r="G318" i="49"/>
  <c r="I319" i="49"/>
  <c r="H319" i="49"/>
  <c r="J319" i="49" s="1"/>
  <c r="G319" i="49"/>
  <c r="H322" i="49"/>
  <c r="J322" i="49" s="1"/>
  <c r="G322" i="49"/>
  <c r="I322" i="49" s="1"/>
  <c r="H323" i="49"/>
  <c r="J323" i="49" s="1"/>
  <c r="G323" i="49"/>
  <c r="I323" i="49" s="1"/>
  <c r="H324" i="49"/>
  <c r="J324" i="49" s="1"/>
  <c r="G324" i="49"/>
  <c r="I324" i="49" s="1"/>
  <c r="J325" i="49"/>
  <c r="I325" i="49"/>
  <c r="H325" i="49"/>
  <c r="G325" i="49"/>
  <c r="H326" i="49"/>
  <c r="J326" i="49" s="1"/>
  <c r="G326" i="49"/>
  <c r="I326" i="49" s="1"/>
  <c r="H327" i="49"/>
  <c r="J327" i="49" s="1"/>
  <c r="G327" i="49"/>
  <c r="I327" i="49" s="1"/>
  <c r="H328" i="49"/>
  <c r="J328" i="49" s="1"/>
  <c r="G328" i="49"/>
  <c r="I328" i="49" s="1"/>
  <c r="H329" i="49"/>
  <c r="J329" i="49" s="1"/>
  <c r="G329" i="49"/>
  <c r="I329" i="49" s="1"/>
  <c r="H330" i="49"/>
  <c r="J330" i="49" s="1"/>
  <c r="G330" i="49"/>
  <c r="I330" i="49" s="1"/>
  <c r="H331" i="49"/>
  <c r="J331" i="49" s="1"/>
  <c r="G331" i="49"/>
  <c r="I331" i="49" s="1"/>
  <c r="H332" i="49"/>
  <c r="J332" i="49" s="1"/>
  <c r="G332" i="49"/>
  <c r="I332" i="49" s="1"/>
  <c r="H333" i="49"/>
  <c r="J333" i="49" s="1"/>
  <c r="G333" i="49"/>
  <c r="I333" i="49" s="1"/>
  <c r="I336" i="49"/>
  <c r="H336" i="49"/>
  <c r="J336" i="49" s="1"/>
  <c r="G336" i="49"/>
  <c r="I337" i="49"/>
  <c r="H337" i="49"/>
  <c r="J337" i="49" s="1"/>
  <c r="G337" i="49"/>
  <c r="I340" i="49"/>
  <c r="H340" i="49"/>
  <c r="J340" i="49" s="1"/>
  <c r="G340" i="49"/>
  <c r="J341" i="49"/>
  <c r="I341" i="49"/>
  <c r="H341" i="49"/>
  <c r="G341" i="49"/>
  <c r="H342" i="49"/>
  <c r="J342" i="49" s="1"/>
  <c r="G342" i="49"/>
  <c r="I342" i="49" s="1"/>
  <c r="H343" i="49"/>
  <c r="J343" i="49" s="1"/>
  <c r="G343" i="49"/>
  <c r="I343" i="49" s="1"/>
  <c r="H344" i="49"/>
  <c r="J344" i="49" s="1"/>
  <c r="G344" i="49"/>
  <c r="I344" i="49" s="1"/>
  <c r="H345" i="49"/>
  <c r="J345" i="49" s="1"/>
  <c r="G345" i="49"/>
  <c r="I345" i="49" s="1"/>
  <c r="H346" i="49"/>
  <c r="J346" i="49" s="1"/>
  <c r="G346" i="49"/>
  <c r="I346" i="49" s="1"/>
  <c r="H347" i="49"/>
  <c r="J347" i="49" s="1"/>
  <c r="G347" i="49"/>
  <c r="I347" i="49" s="1"/>
  <c r="H348" i="49"/>
  <c r="J348" i="49" s="1"/>
  <c r="G348" i="49"/>
  <c r="I348" i="49" s="1"/>
  <c r="H349" i="49"/>
  <c r="J349" i="49" s="1"/>
  <c r="G349" i="49"/>
  <c r="I349" i="49" s="1"/>
  <c r="J350" i="49"/>
  <c r="I350" i="49"/>
  <c r="H350" i="49"/>
  <c r="G350" i="49"/>
  <c r="I351" i="49"/>
  <c r="H351" i="49"/>
  <c r="J351" i="49" s="1"/>
  <c r="G351" i="49"/>
  <c r="H352" i="49"/>
  <c r="J352" i="49" s="1"/>
  <c r="G352" i="49"/>
  <c r="I352" i="49" s="1"/>
  <c r="J353" i="49"/>
  <c r="I353" i="49"/>
  <c r="H353" i="49"/>
  <c r="G353" i="49"/>
  <c r="H354" i="49"/>
  <c r="J354" i="49" s="1"/>
  <c r="G354" i="49"/>
  <c r="I354" i="49" s="1"/>
  <c r="H355" i="49"/>
  <c r="J355" i="49" s="1"/>
  <c r="G355" i="49"/>
  <c r="I355" i="49" s="1"/>
  <c r="I356" i="49"/>
  <c r="H356" i="49"/>
  <c r="J356" i="49" s="1"/>
  <c r="G356" i="49"/>
  <c r="H357" i="49"/>
  <c r="J357" i="49" s="1"/>
  <c r="G357" i="49"/>
  <c r="I357" i="49" s="1"/>
  <c r="I358" i="49"/>
  <c r="H358" i="49"/>
  <c r="J358" i="49" s="1"/>
  <c r="G358" i="49"/>
  <c r="H359" i="49"/>
  <c r="J359" i="49" s="1"/>
  <c r="G359" i="49"/>
  <c r="I359" i="49" s="1"/>
  <c r="H360" i="49"/>
  <c r="J360" i="49" s="1"/>
  <c r="G360" i="49"/>
  <c r="I360" i="49" s="1"/>
  <c r="I361" i="49"/>
  <c r="H361" i="49"/>
  <c r="J361" i="49" s="1"/>
  <c r="G361" i="49"/>
  <c r="I362" i="49"/>
  <c r="H362" i="49"/>
  <c r="J362" i="49" s="1"/>
  <c r="G362" i="49"/>
  <c r="H363" i="49"/>
  <c r="J363" i="49" s="1"/>
  <c r="G363" i="49"/>
  <c r="I363" i="49" s="1"/>
  <c r="H366" i="49"/>
  <c r="J366" i="49" s="1"/>
  <c r="G366" i="49"/>
  <c r="I366" i="49" s="1"/>
  <c r="I367" i="49"/>
  <c r="H367" i="49"/>
  <c r="J367" i="49" s="1"/>
  <c r="G367" i="49"/>
  <c r="H368" i="49"/>
  <c r="J368" i="49" s="1"/>
  <c r="G368" i="49"/>
  <c r="I368" i="49" s="1"/>
  <c r="I371" i="49"/>
  <c r="H371" i="49"/>
  <c r="J371" i="49" s="1"/>
  <c r="G371" i="49"/>
  <c r="H372" i="49"/>
  <c r="J372" i="49" s="1"/>
  <c r="G372" i="49"/>
  <c r="I372" i="49" s="1"/>
  <c r="J373" i="49"/>
  <c r="I373" i="49"/>
  <c r="H373" i="49"/>
  <c r="G373" i="49"/>
  <c r="I374" i="49"/>
  <c r="H374" i="49"/>
  <c r="J374" i="49" s="1"/>
  <c r="G374" i="49"/>
  <c r="J375" i="49"/>
  <c r="H375" i="49"/>
  <c r="G375" i="49"/>
  <c r="I375" i="49" s="1"/>
  <c r="I376" i="49"/>
  <c r="H376" i="49"/>
  <c r="J376" i="49" s="1"/>
  <c r="G376" i="49"/>
  <c r="H377" i="49"/>
  <c r="J377" i="49" s="1"/>
  <c r="G377" i="49"/>
  <c r="I377" i="49" s="1"/>
  <c r="J378" i="49"/>
  <c r="H378" i="49"/>
  <c r="G378" i="49"/>
  <c r="I378" i="49" s="1"/>
  <c r="H379" i="49"/>
  <c r="J379" i="49" s="1"/>
  <c r="G379" i="49"/>
  <c r="I379" i="49" s="1"/>
  <c r="I382" i="49"/>
  <c r="H382" i="49"/>
  <c r="J382" i="49" s="1"/>
  <c r="G382" i="49"/>
  <c r="J383" i="49"/>
  <c r="I383" i="49"/>
  <c r="H383" i="49"/>
  <c r="G383" i="49"/>
  <c r="H384" i="49"/>
  <c r="J384" i="49" s="1"/>
  <c r="G384" i="49"/>
  <c r="I384" i="49" s="1"/>
  <c r="I385" i="49"/>
  <c r="H385" i="49"/>
  <c r="J385" i="49" s="1"/>
  <c r="G385" i="49"/>
  <c r="H386" i="49"/>
  <c r="J386" i="49" s="1"/>
  <c r="G386" i="49"/>
  <c r="I386" i="49" s="1"/>
  <c r="H387" i="49"/>
  <c r="J387" i="49" s="1"/>
  <c r="G387" i="49"/>
  <c r="I387" i="49" s="1"/>
  <c r="I390" i="49"/>
  <c r="H390" i="49"/>
  <c r="J390" i="49" s="1"/>
  <c r="G390" i="49"/>
  <c r="H391" i="49"/>
  <c r="J391" i="49" s="1"/>
  <c r="G391" i="49"/>
  <c r="I391" i="49" s="1"/>
  <c r="H392" i="49"/>
  <c r="J392" i="49" s="1"/>
  <c r="G392" i="49"/>
  <c r="I392" i="49" s="1"/>
  <c r="H393" i="49"/>
  <c r="J393" i="49" s="1"/>
  <c r="G393" i="49"/>
  <c r="I393" i="49" s="1"/>
  <c r="H394" i="49"/>
  <c r="J394" i="49" s="1"/>
  <c r="G394" i="49"/>
  <c r="I394" i="49" s="1"/>
  <c r="H397" i="49"/>
  <c r="J397" i="49" s="1"/>
  <c r="G397" i="49"/>
  <c r="I397" i="49" s="1"/>
  <c r="H398" i="49"/>
  <c r="J398" i="49" s="1"/>
  <c r="G398" i="49"/>
  <c r="I398" i="49" s="1"/>
  <c r="J399" i="49"/>
  <c r="I399" i="49"/>
  <c r="H399" i="49"/>
  <c r="G399" i="49"/>
  <c r="H400" i="49"/>
  <c r="J400" i="49" s="1"/>
  <c r="G400" i="49"/>
  <c r="I400" i="49" s="1"/>
  <c r="H401" i="49"/>
  <c r="J401" i="49" s="1"/>
  <c r="G401" i="49"/>
  <c r="I401" i="49" s="1"/>
  <c r="H402" i="49"/>
  <c r="J402" i="49" s="1"/>
  <c r="G402" i="49"/>
  <c r="I402" i="49" s="1"/>
  <c r="H403" i="49"/>
  <c r="J403" i="49" s="1"/>
  <c r="G403" i="49"/>
  <c r="I403" i="49" s="1"/>
  <c r="H404" i="49"/>
  <c r="J404" i="49" s="1"/>
  <c r="G404" i="49"/>
  <c r="I404" i="49" s="1"/>
  <c r="H405" i="49"/>
  <c r="J405" i="49" s="1"/>
  <c r="G405" i="49"/>
  <c r="I405" i="49" s="1"/>
  <c r="H406" i="49"/>
  <c r="J406" i="49" s="1"/>
  <c r="G406" i="49"/>
  <c r="I406" i="49" s="1"/>
  <c r="H407" i="49"/>
  <c r="J407" i="49" s="1"/>
  <c r="G407" i="49"/>
  <c r="I407" i="49" s="1"/>
  <c r="I410" i="49"/>
  <c r="H410" i="49"/>
  <c r="J410" i="49" s="1"/>
  <c r="G410" i="49"/>
  <c r="J411" i="49"/>
  <c r="I411" i="49"/>
  <c r="H411" i="49"/>
  <c r="G411" i="49"/>
  <c r="I412" i="49"/>
  <c r="H412" i="49"/>
  <c r="J412" i="49" s="1"/>
  <c r="G412" i="49"/>
  <c r="H413" i="49"/>
  <c r="J413" i="49" s="1"/>
  <c r="G413" i="49"/>
  <c r="I413" i="49" s="1"/>
  <c r="H414" i="49"/>
  <c r="J414" i="49" s="1"/>
  <c r="G414" i="49"/>
  <c r="I414" i="49" s="1"/>
  <c r="H415" i="49"/>
  <c r="J415" i="49" s="1"/>
  <c r="G415" i="49"/>
  <c r="I415" i="49" s="1"/>
  <c r="H416" i="49"/>
  <c r="J416" i="49" s="1"/>
  <c r="G416" i="49"/>
  <c r="I416" i="49" s="1"/>
  <c r="H417" i="49"/>
  <c r="J417" i="49" s="1"/>
  <c r="G417" i="49"/>
  <c r="I417" i="49" s="1"/>
  <c r="H418" i="49"/>
  <c r="J418" i="49" s="1"/>
  <c r="G418" i="49"/>
  <c r="I418" i="49" s="1"/>
  <c r="H419" i="49"/>
  <c r="J419" i="49" s="1"/>
  <c r="G419" i="49"/>
  <c r="I419" i="49" s="1"/>
  <c r="H420" i="49"/>
  <c r="J420" i="49" s="1"/>
  <c r="G420" i="49"/>
  <c r="I420" i="49" s="1"/>
  <c r="I423" i="49"/>
  <c r="H423" i="49"/>
  <c r="J423" i="49" s="1"/>
  <c r="G423" i="49"/>
  <c r="I424" i="49"/>
  <c r="H424" i="49"/>
  <c r="J424" i="49" s="1"/>
  <c r="G424" i="49"/>
  <c r="I425" i="49"/>
  <c r="H425" i="49"/>
  <c r="J425" i="49" s="1"/>
  <c r="G425" i="49"/>
  <c r="H426" i="49"/>
  <c r="J426" i="49" s="1"/>
  <c r="G426" i="49"/>
  <c r="I426" i="49" s="1"/>
  <c r="H427" i="49"/>
  <c r="J427" i="49" s="1"/>
  <c r="G427" i="49"/>
  <c r="I427" i="49" s="1"/>
  <c r="H428" i="49"/>
  <c r="J428" i="49" s="1"/>
  <c r="G428" i="49"/>
  <c r="I428" i="49" s="1"/>
  <c r="I429" i="49"/>
  <c r="H429" i="49"/>
  <c r="J429" i="49" s="1"/>
  <c r="G429" i="49"/>
  <c r="J430" i="49"/>
  <c r="I430" i="49"/>
  <c r="H430" i="49"/>
  <c r="G430" i="49"/>
  <c r="H431" i="49"/>
  <c r="J431" i="49" s="1"/>
  <c r="G431" i="49"/>
  <c r="I431" i="49" s="1"/>
  <c r="H434" i="49"/>
  <c r="J434" i="49" s="1"/>
  <c r="G434" i="49"/>
  <c r="I434" i="49" s="1"/>
  <c r="I435" i="49"/>
  <c r="H435" i="49"/>
  <c r="J435" i="49" s="1"/>
  <c r="G435" i="49"/>
  <c r="J436" i="49"/>
  <c r="I436" i="49"/>
  <c r="H436" i="49"/>
  <c r="G436" i="49"/>
  <c r="I437" i="49"/>
  <c r="H437" i="49"/>
  <c r="J437" i="49" s="1"/>
  <c r="G437" i="49"/>
  <c r="I438" i="49"/>
  <c r="H438" i="49"/>
  <c r="J438" i="49" s="1"/>
  <c r="G438" i="49"/>
  <c r="H439" i="49"/>
  <c r="J439" i="49" s="1"/>
  <c r="G439" i="49"/>
  <c r="I439" i="49" s="1"/>
  <c r="H440" i="49"/>
  <c r="J440" i="49" s="1"/>
  <c r="G440" i="49"/>
  <c r="I440" i="49" s="1"/>
  <c r="H443" i="49"/>
  <c r="J443" i="49" s="1"/>
  <c r="G443" i="49"/>
  <c r="I443" i="49" s="1"/>
  <c r="H444" i="49"/>
  <c r="J444" i="49" s="1"/>
  <c r="G444" i="49"/>
  <c r="I444" i="49" s="1"/>
  <c r="J445" i="49"/>
  <c r="I445" i="49"/>
  <c r="H445" i="49"/>
  <c r="G445" i="49"/>
  <c r="I446" i="49"/>
  <c r="H446" i="49"/>
  <c r="J446" i="49" s="1"/>
  <c r="G446" i="49"/>
  <c r="H447" i="49"/>
  <c r="J447" i="49" s="1"/>
  <c r="G447" i="49"/>
  <c r="I447" i="49" s="1"/>
  <c r="I450" i="49"/>
  <c r="H450" i="49"/>
  <c r="J450" i="49" s="1"/>
  <c r="G450" i="49"/>
  <c r="H451" i="49"/>
  <c r="J451" i="49" s="1"/>
  <c r="G451" i="49"/>
  <c r="I451" i="49" s="1"/>
  <c r="J452" i="49"/>
  <c r="I452" i="49"/>
  <c r="H452" i="49"/>
  <c r="G452" i="49"/>
  <c r="H453" i="49"/>
  <c r="J453" i="49" s="1"/>
  <c r="G453" i="49"/>
  <c r="I453" i="49" s="1"/>
  <c r="H454" i="49"/>
  <c r="J454" i="49" s="1"/>
  <c r="G454" i="49"/>
  <c r="I454" i="49" s="1"/>
  <c r="H455" i="49"/>
  <c r="J455" i="49" s="1"/>
  <c r="G455" i="49"/>
  <c r="I455" i="49" s="1"/>
  <c r="I456" i="49"/>
  <c r="H456" i="49"/>
  <c r="J456" i="49" s="1"/>
  <c r="G456" i="49"/>
  <c r="H457" i="49"/>
  <c r="J457" i="49" s="1"/>
  <c r="G457" i="49"/>
  <c r="I457" i="49" s="1"/>
  <c r="H458" i="49"/>
  <c r="J458" i="49" s="1"/>
  <c r="G458" i="49"/>
  <c r="I458" i="49" s="1"/>
  <c r="I459" i="49"/>
  <c r="H459" i="49"/>
  <c r="J459" i="49" s="1"/>
  <c r="G459" i="49"/>
  <c r="H460" i="49"/>
  <c r="J460" i="49" s="1"/>
  <c r="G460" i="49"/>
  <c r="I460" i="49" s="1"/>
  <c r="H463" i="49"/>
  <c r="J463" i="49" s="1"/>
  <c r="G463" i="49"/>
  <c r="I463" i="49" s="1"/>
  <c r="H464" i="49"/>
  <c r="J464" i="49" s="1"/>
  <c r="G464" i="49"/>
  <c r="I464" i="49" s="1"/>
  <c r="H467" i="49"/>
  <c r="J467" i="49" s="1"/>
  <c r="G467" i="49"/>
  <c r="I467" i="49" s="1"/>
  <c r="J468" i="49"/>
  <c r="I468" i="49"/>
  <c r="H468" i="49"/>
  <c r="G468" i="49"/>
  <c r="H469" i="49"/>
  <c r="J469" i="49" s="1"/>
  <c r="G469" i="49"/>
  <c r="I469" i="49" s="1"/>
  <c r="H470" i="49"/>
  <c r="J470" i="49" s="1"/>
  <c r="G470" i="49"/>
  <c r="I470" i="49" s="1"/>
  <c r="H471" i="49"/>
  <c r="J471" i="49" s="1"/>
  <c r="G471" i="49"/>
  <c r="I471" i="49" s="1"/>
  <c r="H472" i="49"/>
  <c r="J472" i="49" s="1"/>
  <c r="G472" i="49"/>
  <c r="I472" i="49" s="1"/>
  <c r="J473" i="49"/>
  <c r="I473" i="49"/>
  <c r="H473" i="49"/>
  <c r="G473" i="49"/>
  <c r="H474" i="49"/>
  <c r="J474" i="49" s="1"/>
  <c r="G474" i="49"/>
  <c r="I474" i="49" s="1"/>
  <c r="H475" i="49"/>
  <c r="J475" i="49" s="1"/>
  <c r="G475" i="49"/>
  <c r="I475" i="49" s="1"/>
  <c r="J478" i="49"/>
  <c r="I478" i="49"/>
  <c r="H478" i="49"/>
  <c r="G478" i="49"/>
  <c r="H479" i="49"/>
  <c r="J479" i="49" s="1"/>
  <c r="G479" i="49"/>
  <c r="I479" i="49" s="1"/>
  <c r="I480" i="49"/>
  <c r="H480" i="49"/>
  <c r="J480" i="49" s="1"/>
  <c r="G480" i="49"/>
  <c r="J481" i="49"/>
  <c r="I481" i="49"/>
  <c r="H481" i="49"/>
  <c r="G481" i="49"/>
  <c r="I482" i="49"/>
  <c r="H482" i="49"/>
  <c r="J482" i="49" s="1"/>
  <c r="G482" i="49"/>
  <c r="H483" i="49"/>
  <c r="J483" i="49" s="1"/>
  <c r="G483" i="49"/>
  <c r="I483" i="49" s="1"/>
  <c r="H486" i="49"/>
  <c r="J486" i="49" s="1"/>
  <c r="G486" i="49"/>
  <c r="I486" i="49" s="1"/>
  <c r="H487" i="49"/>
  <c r="J487" i="49" s="1"/>
  <c r="G487" i="49"/>
  <c r="I487" i="49" s="1"/>
  <c r="H488" i="49"/>
  <c r="J488" i="49" s="1"/>
  <c r="G488" i="49"/>
  <c r="I488" i="49" s="1"/>
  <c r="H489" i="49"/>
  <c r="J489" i="49" s="1"/>
  <c r="G489" i="49"/>
  <c r="I489" i="49" s="1"/>
  <c r="H490" i="49"/>
  <c r="J490" i="49" s="1"/>
  <c r="G490" i="49"/>
  <c r="I490" i="49" s="1"/>
  <c r="H491" i="49"/>
  <c r="J491" i="49" s="1"/>
  <c r="G491" i="49"/>
  <c r="I491" i="49" s="1"/>
  <c r="H492" i="49"/>
  <c r="J492" i="49" s="1"/>
  <c r="G492" i="49"/>
  <c r="I492" i="49" s="1"/>
  <c r="H493" i="49"/>
  <c r="J493" i="49" s="1"/>
  <c r="G493" i="49"/>
  <c r="I493" i="49" s="1"/>
  <c r="H494" i="49"/>
  <c r="J494" i="49" s="1"/>
  <c r="G494" i="49"/>
  <c r="I494" i="49" s="1"/>
  <c r="H497" i="49"/>
  <c r="J497" i="49" s="1"/>
  <c r="G497" i="49"/>
  <c r="I497" i="49" s="1"/>
  <c r="I498" i="49"/>
  <c r="H498" i="49"/>
  <c r="J498" i="49" s="1"/>
  <c r="G498" i="49"/>
  <c r="H499" i="49"/>
  <c r="J499" i="49" s="1"/>
  <c r="G499" i="49"/>
  <c r="I499" i="49" s="1"/>
  <c r="H500" i="49"/>
  <c r="J500" i="49" s="1"/>
  <c r="G500" i="49"/>
  <c r="I500" i="49" s="1"/>
  <c r="I501" i="49"/>
  <c r="H501" i="49"/>
  <c r="J501" i="49" s="1"/>
  <c r="G501" i="49"/>
  <c r="H502" i="49"/>
  <c r="J502" i="49" s="1"/>
  <c r="G502" i="49"/>
  <c r="I502" i="49" s="1"/>
  <c r="H503" i="49"/>
  <c r="J503" i="49" s="1"/>
  <c r="G503" i="49"/>
  <c r="I503" i="49" s="1"/>
  <c r="H504" i="49"/>
  <c r="J504" i="49" s="1"/>
  <c r="G504" i="49"/>
  <c r="I504" i="49" s="1"/>
  <c r="H507" i="49"/>
  <c r="J507" i="49" s="1"/>
  <c r="G507" i="49"/>
  <c r="I507" i="49" s="1"/>
  <c r="H508" i="49"/>
  <c r="J508" i="49" s="1"/>
  <c r="G508" i="49"/>
  <c r="I508" i="49" s="1"/>
  <c r="H509" i="49"/>
  <c r="J509" i="49" s="1"/>
  <c r="G509" i="49"/>
  <c r="I509" i="49" s="1"/>
  <c r="H510" i="49"/>
  <c r="J510" i="49" s="1"/>
  <c r="G510" i="49"/>
  <c r="I510" i="49" s="1"/>
  <c r="J511" i="49"/>
  <c r="H511" i="49"/>
  <c r="G511" i="49"/>
  <c r="I511" i="49" s="1"/>
  <c r="H512" i="49"/>
  <c r="J512" i="49" s="1"/>
  <c r="G512" i="49"/>
  <c r="I512" i="49" s="1"/>
  <c r="J513" i="49"/>
  <c r="I513" i="49"/>
  <c r="H513" i="49"/>
  <c r="G513" i="49"/>
  <c r="H514" i="49"/>
  <c r="J514" i="49" s="1"/>
  <c r="G514" i="49"/>
  <c r="I514" i="49" s="1"/>
  <c r="H515" i="49"/>
  <c r="J515" i="49" s="1"/>
  <c r="G515" i="49"/>
  <c r="I515" i="49" s="1"/>
  <c r="H516" i="49"/>
  <c r="J516" i="49" s="1"/>
  <c r="G516" i="49"/>
  <c r="I516" i="49" s="1"/>
  <c r="H517" i="49"/>
  <c r="J517" i="49" s="1"/>
  <c r="G517" i="49"/>
  <c r="I517" i="49" s="1"/>
  <c r="H518" i="49"/>
  <c r="J518" i="49" s="1"/>
  <c r="G518" i="49"/>
  <c r="I518" i="49" s="1"/>
  <c r="H519" i="49"/>
  <c r="J519" i="49" s="1"/>
  <c r="G519" i="49"/>
  <c r="I519" i="49" s="1"/>
  <c r="H520" i="49"/>
  <c r="J520" i="49" s="1"/>
  <c r="G520" i="49"/>
  <c r="I520" i="49" s="1"/>
  <c r="H521" i="49"/>
  <c r="J521" i="49" s="1"/>
  <c r="G521" i="49"/>
  <c r="I521" i="49" s="1"/>
  <c r="I522" i="49"/>
  <c r="H522" i="49"/>
  <c r="J522" i="49" s="1"/>
  <c r="G522" i="49"/>
  <c r="H523" i="49"/>
  <c r="J523" i="49" s="1"/>
  <c r="G523" i="49"/>
  <c r="I523" i="49" s="1"/>
  <c r="H524" i="49"/>
  <c r="J524" i="49" s="1"/>
  <c r="G524" i="49"/>
  <c r="I524" i="49" s="1"/>
  <c r="J525" i="49"/>
  <c r="H525" i="49"/>
  <c r="G525" i="49"/>
  <c r="I525" i="49" s="1"/>
  <c r="H526" i="49"/>
  <c r="J526" i="49" s="1"/>
  <c r="G526" i="49"/>
  <c r="I526" i="49" s="1"/>
  <c r="H527" i="49"/>
  <c r="J527" i="49" s="1"/>
  <c r="G527" i="49"/>
  <c r="I527" i="49" s="1"/>
  <c r="H528" i="49"/>
  <c r="J528" i="49" s="1"/>
  <c r="G528" i="49"/>
  <c r="I528" i="49" s="1"/>
  <c r="H529" i="49"/>
  <c r="J529" i="49" s="1"/>
  <c r="G529" i="49"/>
  <c r="I529" i="49" s="1"/>
  <c r="H532" i="49"/>
  <c r="J532" i="49" s="1"/>
  <c r="G532" i="49"/>
  <c r="I532" i="49" s="1"/>
  <c r="H533" i="49"/>
  <c r="J533" i="49" s="1"/>
  <c r="G533" i="49"/>
  <c r="I533" i="49" s="1"/>
  <c r="H534" i="49"/>
  <c r="J534" i="49" s="1"/>
  <c r="G534" i="49"/>
  <c r="I534" i="49" s="1"/>
  <c r="J537" i="49"/>
  <c r="I537" i="49"/>
  <c r="H537" i="49"/>
  <c r="G537" i="49"/>
  <c r="H538" i="49"/>
  <c r="J538" i="49" s="1"/>
  <c r="G538" i="49"/>
  <c r="I538" i="49" s="1"/>
  <c r="H539" i="49"/>
  <c r="J539" i="49" s="1"/>
  <c r="G539" i="49"/>
  <c r="I539" i="49" s="1"/>
  <c r="H540" i="49"/>
  <c r="J540" i="49" s="1"/>
  <c r="G540" i="49"/>
  <c r="I540" i="49" s="1"/>
  <c r="H541" i="49"/>
  <c r="J541" i="49" s="1"/>
  <c r="G541" i="49"/>
  <c r="I541" i="49" s="1"/>
  <c r="H542" i="49"/>
  <c r="J542" i="49" s="1"/>
  <c r="G542" i="49"/>
  <c r="I542" i="49" s="1"/>
  <c r="H543" i="49"/>
  <c r="J543" i="49" s="1"/>
  <c r="G543" i="49"/>
  <c r="I543" i="49" s="1"/>
  <c r="H544" i="49"/>
  <c r="J544" i="49" s="1"/>
  <c r="G544" i="49"/>
  <c r="I544" i="49" s="1"/>
  <c r="I545" i="49"/>
  <c r="H545" i="49"/>
  <c r="J545" i="49" s="1"/>
  <c r="G545" i="49"/>
  <c r="H546" i="49"/>
  <c r="J546" i="49" s="1"/>
  <c r="G546" i="49"/>
  <c r="I546" i="49" s="1"/>
  <c r="H547" i="49"/>
  <c r="J547" i="49" s="1"/>
  <c r="G547" i="49"/>
  <c r="I547" i="49" s="1"/>
  <c r="H548" i="49"/>
  <c r="J548" i="49" s="1"/>
  <c r="G548" i="49"/>
  <c r="I548" i="49" s="1"/>
  <c r="J549" i="49"/>
  <c r="I549" i="49"/>
  <c r="H549" i="49"/>
  <c r="G549" i="49"/>
  <c r="H550" i="49"/>
  <c r="J550" i="49" s="1"/>
  <c r="G550" i="49"/>
  <c r="I550" i="49" s="1"/>
  <c r="H551" i="49"/>
  <c r="J551" i="49" s="1"/>
  <c r="G551" i="49"/>
  <c r="I551" i="49" s="1"/>
  <c r="H552" i="49"/>
  <c r="J552" i="49" s="1"/>
  <c r="G552" i="49"/>
  <c r="I552" i="49" s="1"/>
  <c r="H553" i="49"/>
  <c r="J553" i="49" s="1"/>
  <c r="G553" i="49"/>
  <c r="I553" i="49" s="1"/>
  <c r="J554" i="49"/>
  <c r="I554" i="49"/>
  <c r="H554" i="49"/>
  <c r="G554" i="49"/>
  <c r="H555" i="49"/>
  <c r="J555" i="49" s="1"/>
  <c r="G555" i="49"/>
  <c r="I555" i="49" s="1"/>
  <c r="I558" i="49"/>
  <c r="H558" i="49"/>
  <c r="J558" i="49" s="1"/>
  <c r="G558" i="49"/>
  <c r="H559" i="49"/>
  <c r="J559" i="49" s="1"/>
  <c r="G559" i="49"/>
  <c r="I559" i="49" s="1"/>
  <c r="H560" i="49"/>
  <c r="J560" i="49" s="1"/>
  <c r="G560" i="49"/>
  <c r="I560" i="49" s="1"/>
  <c r="H561" i="49"/>
  <c r="J561" i="49" s="1"/>
  <c r="G561" i="49"/>
  <c r="I561" i="49" s="1"/>
  <c r="H562" i="49"/>
  <c r="J562" i="49" s="1"/>
  <c r="G562" i="49"/>
  <c r="I562" i="49" s="1"/>
  <c r="H563" i="49"/>
  <c r="J563" i="49" s="1"/>
  <c r="G563" i="49"/>
  <c r="I563" i="49" s="1"/>
  <c r="H564" i="49"/>
  <c r="J564" i="49" s="1"/>
  <c r="G564" i="49"/>
  <c r="I564" i="49" s="1"/>
  <c r="H567" i="49"/>
  <c r="J567" i="49" s="1"/>
  <c r="G567" i="49"/>
  <c r="I567" i="49" s="1"/>
  <c r="I568" i="49"/>
  <c r="H568" i="49"/>
  <c r="J568" i="49" s="1"/>
  <c r="G568" i="49"/>
  <c r="H569" i="49"/>
  <c r="J569" i="49" s="1"/>
  <c r="G569" i="49"/>
  <c r="I569" i="49" s="1"/>
  <c r="I572" i="49"/>
  <c r="H572" i="49"/>
  <c r="J572" i="49" s="1"/>
  <c r="G572" i="49"/>
  <c r="I573" i="49"/>
  <c r="H573" i="49"/>
  <c r="J573" i="49" s="1"/>
  <c r="G573" i="49"/>
  <c r="K8" i="56"/>
  <c r="J8" i="56"/>
  <c r="K9" i="56"/>
  <c r="J9" i="56"/>
  <c r="K10" i="56"/>
  <c r="J10" i="56"/>
  <c r="K11" i="56"/>
  <c r="J11" i="56"/>
  <c r="K12" i="56"/>
  <c r="J12" i="56"/>
  <c r="K13" i="56"/>
  <c r="J13" i="56"/>
  <c r="K14" i="56"/>
  <c r="J14" i="56"/>
  <c r="K15" i="56"/>
  <c r="J15" i="56"/>
  <c r="K16" i="56"/>
  <c r="J16" i="56"/>
  <c r="K17" i="56"/>
  <c r="J17" i="56"/>
  <c r="K18" i="56"/>
  <c r="J18" i="56"/>
  <c r="K19" i="56"/>
  <c r="J19" i="56"/>
  <c r="K20" i="56"/>
  <c r="J20" i="56"/>
  <c r="K21" i="56"/>
  <c r="J21" i="56"/>
  <c r="K22" i="56"/>
  <c r="J22" i="56"/>
  <c r="K23" i="56"/>
  <c r="J23" i="56"/>
  <c r="K24" i="56"/>
  <c r="J24" i="56"/>
  <c r="K25" i="56"/>
  <c r="J25" i="56"/>
  <c r="K26" i="56"/>
  <c r="J26" i="56"/>
  <c r="K27" i="56"/>
  <c r="J27" i="56"/>
  <c r="H29" i="56"/>
  <c r="I26" i="56" s="1"/>
  <c r="F29" i="56"/>
  <c r="G27" i="56" s="1"/>
  <c r="D29" i="56"/>
  <c r="E25" i="56" s="1"/>
  <c r="B29" i="56"/>
  <c r="C27" i="56" s="1"/>
  <c r="K7" i="56"/>
  <c r="J7" i="56"/>
  <c r="B5" i="56"/>
  <c r="D5" i="56" s="1"/>
  <c r="H5" i="56" s="1"/>
  <c r="K8" i="57"/>
  <c r="J8" i="57"/>
  <c r="K9" i="57"/>
  <c r="J9" i="57"/>
  <c r="K10" i="57"/>
  <c r="J10" i="57"/>
  <c r="K11" i="57"/>
  <c r="J11" i="57"/>
  <c r="K12" i="57"/>
  <c r="J12" i="57"/>
  <c r="K13" i="57"/>
  <c r="J13" i="57"/>
  <c r="K14" i="57"/>
  <c r="J14" i="57"/>
  <c r="K15" i="57"/>
  <c r="J15" i="57"/>
  <c r="K16" i="57"/>
  <c r="J16" i="57"/>
  <c r="K17" i="57"/>
  <c r="J17" i="57"/>
  <c r="K18" i="57"/>
  <c r="J18" i="57"/>
  <c r="K19" i="57"/>
  <c r="J19" i="57"/>
  <c r="K20" i="57"/>
  <c r="J20" i="57"/>
  <c r="K21" i="57"/>
  <c r="J21" i="57"/>
  <c r="K22" i="57"/>
  <c r="J22" i="57"/>
  <c r="K23" i="57"/>
  <c r="J23" i="57"/>
  <c r="K24" i="57"/>
  <c r="J24" i="57"/>
  <c r="K25" i="57"/>
  <c r="J25" i="57"/>
  <c r="K26" i="57"/>
  <c r="J26" i="57"/>
  <c r="H28" i="57"/>
  <c r="I25" i="57" s="1"/>
  <c r="F28" i="57"/>
  <c r="G26" i="57" s="1"/>
  <c r="D28" i="57"/>
  <c r="E25" i="57" s="1"/>
  <c r="B28" i="57"/>
  <c r="C26" i="57" s="1"/>
  <c r="K7" i="57"/>
  <c r="J7" i="57"/>
  <c r="B5" i="57"/>
  <c r="D5" i="57" s="1"/>
  <c r="H5" i="57" s="1"/>
  <c r="K8" i="58"/>
  <c r="J8" i="58"/>
  <c r="K9" i="58"/>
  <c r="J9" i="58"/>
  <c r="K10" i="58"/>
  <c r="J10" i="58"/>
  <c r="K11" i="58"/>
  <c r="J11" i="58"/>
  <c r="K12" i="58"/>
  <c r="J12" i="58"/>
  <c r="K13" i="58"/>
  <c r="J13" i="58"/>
  <c r="K14" i="58"/>
  <c r="J14" i="58"/>
  <c r="K15" i="58"/>
  <c r="J15" i="58"/>
  <c r="K16" i="58"/>
  <c r="J16" i="58"/>
  <c r="K17" i="58"/>
  <c r="J17" i="58"/>
  <c r="K18" i="58"/>
  <c r="J18" i="58"/>
  <c r="K19" i="58"/>
  <c r="J19" i="58"/>
  <c r="K20" i="58"/>
  <c r="J20" i="58"/>
  <c r="K21" i="58"/>
  <c r="J21" i="58"/>
  <c r="K22" i="58"/>
  <c r="J22" i="58"/>
  <c r="K23" i="58"/>
  <c r="J23" i="58"/>
  <c r="K24" i="58"/>
  <c r="J24" i="58"/>
  <c r="K25" i="58"/>
  <c r="J25" i="58"/>
  <c r="K26" i="58"/>
  <c r="J26" i="58"/>
  <c r="K27" i="58"/>
  <c r="J27" i="58"/>
  <c r="K28" i="58"/>
  <c r="J28" i="58"/>
  <c r="K29" i="58"/>
  <c r="J29" i="58"/>
  <c r="K30" i="58"/>
  <c r="J30" i="58"/>
  <c r="K31" i="58"/>
  <c r="J31" i="58"/>
  <c r="K32" i="58"/>
  <c r="J32" i="58"/>
  <c r="K33" i="58"/>
  <c r="J33" i="58"/>
  <c r="K34" i="58"/>
  <c r="J34" i="58"/>
  <c r="K35" i="58"/>
  <c r="J35" i="58"/>
  <c r="K36" i="58"/>
  <c r="J36" i="58"/>
  <c r="K37" i="58"/>
  <c r="J37" i="58"/>
  <c r="K38" i="58"/>
  <c r="J38" i="58"/>
  <c r="K39" i="58"/>
  <c r="J39" i="58"/>
  <c r="K40" i="58"/>
  <c r="J40" i="58"/>
  <c r="K41" i="58"/>
  <c r="J41" i="58"/>
  <c r="K42" i="58"/>
  <c r="J42" i="58"/>
  <c r="K43" i="58"/>
  <c r="J43" i="58"/>
  <c r="H45" i="58"/>
  <c r="I42" i="58" s="1"/>
  <c r="F45" i="58"/>
  <c r="G43" i="58" s="1"/>
  <c r="D45" i="58"/>
  <c r="E43" i="58" s="1"/>
  <c r="B45" i="58"/>
  <c r="C43" i="58" s="1"/>
  <c r="K7" i="58"/>
  <c r="J7" i="58"/>
  <c r="B5" i="58"/>
  <c r="D5" i="58" s="1"/>
  <c r="H5" i="58" s="1"/>
  <c r="K8" i="50"/>
  <c r="J8" i="50"/>
  <c r="K9" i="50"/>
  <c r="J9" i="50"/>
  <c r="K10" i="50"/>
  <c r="J10" i="50"/>
  <c r="K11" i="50"/>
  <c r="J11" i="50"/>
  <c r="K12" i="50"/>
  <c r="J12" i="50"/>
  <c r="K13" i="50"/>
  <c r="J13" i="50"/>
  <c r="K14" i="50"/>
  <c r="J14" i="50"/>
  <c r="K15" i="50"/>
  <c r="J15" i="50"/>
  <c r="K16" i="50"/>
  <c r="J16" i="50"/>
  <c r="K17" i="50"/>
  <c r="J17" i="50"/>
  <c r="K18" i="50"/>
  <c r="J18" i="50"/>
  <c r="K19" i="50"/>
  <c r="J19" i="50"/>
  <c r="K20" i="50"/>
  <c r="J20" i="50"/>
  <c r="K21" i="50"/>
  <c r="J21" i="50"/>
  <c r="K22" i="50"/>
  <c r="J22" i="50"/>
  <c r="K23" i="50"/>
  <c r="J23" i="50"/>
  <c r="K24" i="50"/>
  <c r="J24" i="50"/>
  <c r="K25" i="50"/>
  <c r="J25" i="50"/>
  <c r="K26" i="50"/>
  <c r="J26" i="50"/>
  <c r="K27" i="50"/>
  <c r="J27" i="50"/>
  <c r="K28" i="50"/>
  <c r="J28" i="50"/>
  <c r="K29" i="50"/>
  <c r="J29" i="50"/>
  <c r="K30" i="50"/>
  <c r="J30" i="50"/>
  <c r="K31" i="50"/>
  <c r="J31" i="50"/>
  <c r="K32" i="50"/>
  <c r="J32" i="50"/>
  <c r="K33" i="50"/>
  <c r="J33" i="50"/>
  <c r="K34" i="50"/>
  <c r="J34" i="50"/>
  <c r="K35" i="50"/>
  <c r="J35" i="50"/>
  <c r="K36" i="50"/>
  <c r="J36" i="50"/>
  <c r="K37" i="50"/>
  <c r="J37" i="50"/>
  <c r="K38" i="50"/>
  <c r="J38" i="50"/>
  <c r="K39" i="50"/>
  <c r="J39" i="50"/>
  <c r="K40" i="50"/>
  <c r="J40" i="50"/>
  <c r="K41" i="50"/>
  <c r="J41" i="50"/>
  <c r="K42" i="50"/>
  <c r="J42" i="50"/>
  <c r="K43" i="50"/>
  <c r="J43" i="50"/>
  <c r="K44" i="50"/>
  <c r="J44" i="50"/>
  <c r="K45" i="50"/>
  <c r="J45" i="50"/>
  <c r="K46" i="50"/>
  <c r="J46" i="50"/>
  <c r="H48" i="50"/>
  <c r="I45" i="50" s="1"/>
  <c r="F48" i="50"/>
  <c r="G46" i="50" s="1"/>
  <c r="D48" i="50"/>
  <c r="E45" i="50" s="1"/>
  <c r="B48" i="50"/>
  <c r="C46" i="50" s="1"/>
  <c r="K7" i="50"/>
  <c r="J7" i="50"/>
  <c r="B5" i="50"/>
  <c r="D5" i="50" s="1"/>
  <c r="H5" i="50" s="1"/>
  <c r="B5" i="53"/>
  <c r="D5" i="53" s="1"/>
  <c r="H5" i="53" s="1"/>
  <c r="K8" i="53"/>
  <c r="J8" i="53"/>
  <c r="K9" i="53"/>
  <c r="J9" i="53"/>
  <c r="K10" i="53"/>
  <c r="J10" i="53"/>
  <c r="K11" i="53"/>
  <c r="J11" i="53"/>
  <c r="K12" i="53"/>
  <c r="J12" i="53"/>
  <c r="K13" i="53"/>
  <c r="J13" i="53"/>
  <c r="K14" i="53"/>
  <c r="J14" i="53"/>
  <c r="K15" i="53"/>
  <c r="J15" i="53"/>
  <c r="K16" i="53"/>
  <c r="J16" i="53"/>
  <c r="K17" i="53"/>
  <c r="J17" i="53"/>
  <c r="K18" i="53"/>
  <c r="J18" i="53"/>
  <c r="K19" i="53"/>
  <c r="J19" i="53"/>
  <c r="H21" i="53"/>
  <c r="I18" i="53" s="1"/>
  <c r="F21" i="53"/>
  <c r="G19" i="53" s="1"/>
  <c r="D21" i="53"/>
  <c r="E18" i="53" s="1"/>
  <c r="B21" i="53"/>
  <c r="C19" i="53" s="1"/>
  <c r="K7" i="53"/>
  <c r="J7" i="53"/>
  <c r="K25" i="53"/>
  <c r="J25" i="53"/>
  <c r="K26" i="53"/>
  <c r="J26" i="53"/>
  <c r="K27" i="53"/>
  <c r="J27" i="53"/>
  <c r="K28" i="53"/>
  <c r="J28" i="53"/>
  <c r="K29" i="53"/>
  <c r="J29" i="53"/>
  <c r="K30" i="53"/>
  <c r="J30" i="53"/>
  <c r="K31" i="53"/>
  <c r="J31" i="53"/>
  <c r="K32" i="53"/>
  <c r="J32" i="53"/>
  <c r="H34" i="53"/>
  <c r="I31" i="53" s="1"/>
  <c r="F34" i="53"/>
  <c r="G32" i="53" s="1"/>
  <c r="D34" i="53"/>
  <c r="E30" i="53" s="1"/>
  <c r="B34" i="53"/>
  <c r="C32" i="53" s="1"/>
  <c r="K24" i="53"/>
  <c r="J24" i="53"/>
  <c r="K38" i="53"/>
  <c r="J38" i="53"/>
  <c r="K39" i="53"/>
  <c r="J39" i="53"/>
  <c r="K40" i="53"/>
  <c r="J40" i="53"/>
  <c r="K41" i="53"/>
  <c r="J41" i="53"/>
  <c r="K42" i="53"/>
  <c r="J42" i="53"/>
  <c r="K43" i="53"/>
  <c r="J43" i="53"/>
  <c r="K44" i="53"/>
  <c r="J44" i="53"/>
  <c r="K45" i="53"/>
  <c r="J45" i="53"/>
  <c r="K46" i="53"/>
  <c r="J46" i="53"/>
  <c r="K47" i="53"/>
  <c r="J47" i="53"/>
  <c r="K48" i="53"/>
  <c r="J48" i="53"/>
  <c r="K49" i="53"/>
  <c r="J49" i="53"/>
  <c r="K50" i="53"/>
  <c r="J50" i="53"/>
  <c r="K51" i="53"/>
  <c r="J51" i="53"/>
  <c r="K52" i="53"/>
  <c r="J52" i="53"/>
  <c r="H54" i="53"/>
  <c r="I50" i="53" s="1"/>
  <c r="F54" i="53"/>
  <c r="G52" i="53" s="1"/>
  <c r="D54" i="53"/>
  <c r="E49" i="53" s="1"/>
  <c r="B54" i="53"/>
  <c r="C52" i="53" s="1"/>
  <c r="K37" i="53"/>
  <c r="J37" i="53"/>
  <c r="I56" i="53"/>
  <c r="G56" i="53"/>
  <c r="E56" i="53"/>
  <c r="C56" i="53"/>
  <c r="B5" i="54"/>
  <c r="D5" i="54" s="1"/>
  <c r="H5" i="54" s="1"/>
  <c r="K8" i="54"/>
  <c r="J8" i="54"/>
  <c r="K9" i="54"/>
  <c r="J9" i="54"/>
  <c r="K10" i="54"/>
  <c r="J10" i="54"/>
  <c r="H12" i="54"/>
  <c r="I9" i="54" s="1"/>
  <c r="F12" i="54"/>
  <c r="G10" i="54" s="1"/>
  <c r="D12" i="54"/>
  <c r="E9" i="54" s="1"/>
  <c r="B12" i="54"/>
  <c r="C10" i="54" s="1"/>
  <c r="K7" i="54"/>
  <c r="J7" i="54"/>
  <c r="H17" i="54"/>
  <c r="F17" i="54"/>
  <c r="G17" i="54" s="1"/>
  <c r="D17" i="54"/>
  <c r="B17" i="54"/>
  <c r="C17" i="54" s="1"/>
  <c r="K15" i="54"/>
  <c r="J15" i="54"/>
  <c r="K21" i="54"/>
  <c r="J21" i="54"/>
  <c r="K22" i="54"/>
  <c r="J22" i="54"/>
  <c r="K23" i="54"/>
  <c r="J23" i="54"/>
  <c r="H25" i="54"/>
  <c r="I22" i="54" s="1"/>
  <c r="F25" i="54"/>
  <c r="G23" i="54" s="1"/>
  <c r="D25" i="54"/>
  <c r="E22" i="54" s="1"/>
  <c r="B25" i="54"/>
  <c r="C23" i="54" s="1"/>
  <c r="K20" i="54"/>
  <c r="J20" i="54"/>
  <c r="K29" i="54"/>
  <c r="J29" i="54"/>
  <c r="K30" i="54"/>
  <c r="J30" i="54"/>
  <c r="K31" i="54"/>
  <c r="J31" i="54"/>
  <c r="K32" i="54"/>
  <c r="J32" i="54"/>
  <c r="K33" i="54"/>
  <c r="J33" i="54"/>
  <c r="K34" i="54"/>
  <c r="J34" i="54"/>
  <c r="K35" i="54"/>
  <c r="J35" i="54"/>
  <c r="K36" i="54"/>
  <c r="J36" i="54"/>
  <c r="K37" i="54"/>
  <c r="J37" i="54"/>
  <c r="H39" i="54"/>
  <c r="I36" i="54" s="1"/>
  <c r="F39" i="54"/>
  <c r="G37" i="54" s="1"/>
  <c r="D39" i="54"/>
  <c r="E36" i="54" s="1"/>
  <c r="B39" i="54"/>
  <c r="C37" i="54" s="1"/>
  <c r="K28" i="54"/>
  <c r="J28" i="54"/>
  <c r="K43" i="54"/>
  <c r="J43" i="54"/>
  <c r="K44" i="54"/>
  <c r="J44" i="54"/>
  <c r="K45" i="54"/>
  <c r="J45" i="54"/>
  <c r="K46" i="54"/>
  <c r="J46" i="54"/>
  <c r="K47" i="54"/>
  <c r="J47" i="54"/>
  <c r="K48" i="54"/>
  <c r="J48" i="54"/>
  <c r="K49" i="54"/>
  <c r="J49" i="54"/>
  <c r="K50" i="54"/>
  <c r="J50" i="54"/>
  <c r="K51" i="54"/>
  <c r="J51" i="54"/>
  <c r="H53" i="54"/>
  <c r="I49" i="54" s="1"/>
  <c r="F53" i="54"/>
  <c r="G51" i="54" s="1"/>
  <c r="D53" i="54"/>
  <c r="E49" i="54" s="1"/>
  <c r="B53" i="54"/>
  <c r="C51" i="54" s="1"/>
  <c r="K42" i="54"/>
  <c r="J42" i="54"/>
  <c r="K57" i="54"/>
  <c r="J57" i="54"/>
  <c r="K58" i="54"/>
  <c r="J58" i="54"/>
  <c r="K59" i="54"/>
  <c r="J59" i="54"/>
  <c r="K60" i="54"/>
  <c r="J60" i="54"/>
  <c r="K61" i="54"/>
  <c r="J61" i="54"/>
  <c r="K62" i="54"/>
  <c r="J62" i="54"/>
  <c r="K63" i="54"/>
  <c r="J63" i="54"/>
  <c r="K64" i="54"/>
  <c r="J64" i="54"/>
  <c r="K65" i="54"/>
  <c r="J65" i="54"/>
  <c r="K66" i="54"/>
  <c r="J66" i="54"/>
  <c r="K67" i="54"/>
  <c r="J67" i="54"/>
  <c r="K68" i="54"/>
  <c r="J68" i="54"/>
  <c r="K69" i="54"/>
  <c r="J69" i="54"/>
  <c r="K70" i="54"/>
  <c r="J70" i="54"/>
  <c r="K71" i="54"/>
  <c r="J71" i="54"/>
  <c r="K72" i="54"/>
  <c r="J72" i="54"/>
  <c r="K73" i="54"/>
  <c r="J73" i="54"/>
  <c r="K74" i="54"/>
  <c r="J74" i="54"/>
  <c r="H76" i="54"/>
  <c r="I73" i="54" s="1"/>
  <c r="F76" i="54"/>
  <c r="G74" i="54" s="1"/>
  <c r="D76" i="54"/>
  <c r="E74" i="54" s="1"/>
  <c r="B76" i="54"/>
  <c r="C74" i="54" s="1"/>
  <c r="K56" i="54"/>
  <c r="J56" i="54"/>
  <c r="I78" i="54"/>
  <c r="G78" i="54"/>
  <c r="E78" i="54"/>
  <c r="C78" i="54"/>
  <c r="B5" i="55"/>
  <c r="F5" i="55" s="1"/>
  <c r="K8" i="55"/>
  <c r="J8" i="55"/>
  <c r="K9" i="55"/>
  <c r="J9" i="55"/>
  <c r="K10" i="55"/>
  <c r="J10" i="55"/>
  <c r="K11" i="55"/>
  <c r="J11" i="55"/>
  <c r="K12" i="55"/>
  <c r="J12" i="55"/>
  <c r="K13" i="55"/>
  <c r="J13" i="55"/>
  <c r="K14" i="55"/>
  <c r="J14" i="55"/>
  <c r="K15" i="55"/>
  <c r="J15" i="55"/>
  <c r="K16" i="55"/>
  <c r="J16" i="55"/>
  <c r="K17" i="55"/>
  <c r="J17" i="55"/>
  <c r="K18" i="55"/>
  <c r="J18" i="55"/>
  <c r="K19" i="55"/>
  <c r="J19" i="55"/>
  <c r="H21" i="55"/>
  <c r="I17" i="55" s="1"/>
  <c r="F21" i="55"/>
  <c r="G19" i="55" s="1"/>
  <c r="D21" i="55"/>
  <c r="E17" i="55" s="1"/>
  <c r="B21" i="55"/>
  <c r="C19" i="55" s="1"/>
  <c r="K7" i="55"/>
  <c r="J7" i="55"/>
  <c r="I23" i="55"/>
  <c r="G23" i="55"/>
  <c r="E23" i="55"/>
  <c r="C23" i="55"/>
  <c r="J23" i="55"/>
  <c r="K23" i="55"/>
  <c r="B26" i="55"/>
  <c r="D26" i="55" s="1"/>
  <c r="H26" i="55" s="1"/>
  <c r="K29" i="55"/>
  <c r="J29" i="55"/>
  <c r="K30" i="55"/>
  <c r="J30" i="55"/>
  <c r="K31" i="55"/>
  <c r="J31" i="55"/>
  <c r="K32" i="55"/>
  <c r="J32" i="55"/>
  <c r="K33" i="55"/>
  <c r="J33" i="55"/>
  <c r="K34" i="55"/>
  <c r="J34" i="55"/>
  <c r="K35" i="55"/>
  <c r="J35" i="55"/>
  <c r="K36" i="55"/>
  <c r="J36" i="55"/>
  <c r="K37" i="55"/>
  <c r="J37" i="55"/>
  <c r="K38" i="55"/>
  <c r="J38" i="55"/>
  <c r="K39" i="55"/>
  <c r="J39" i="55"/>
  <c r="K40" i="55"/>
  <c r="J40" i="55"/>
  <c r="K41" i="55"/>
  <c r="J41" i="55"/>
  <c r="K42" i="55"/>
  <c r="J42" i="55"/>
  <c r="K43" i="55"/>
  <c r="J43" i="55"/>
  <c r="K44" i="55"/>
  <c r="J44" i="55"/>
  <c r="K45" i="55"/>
  <c r="J45" i="55"/>
  <c r="K46" i="55"/>
  <c r="J46" i="55"/>
  <c r="K47" i="55"/>
  <c r="J47" i="55"/>
  <c r="K48" i="55"/>
  <c r="J48" i="55"/>
  <c r="H50" i="55"/>
  <c r="I46" i="55" s="1"/>
  <c r="F50" i="55"/>
  <c r="G48" i="55" s="1"/>
  <c r="D50" i="55"/>
  <c r="E46" i="55" s="1"/>
  <c r="B50" i="55"/>
  <c r="C48" i="55" s="1"/>
  <c r="K28" i="55"/>
  <c r="J28" i="55"/>
  <c r="K54" i="55"/>
  <c r="J54" i="55"/>
  <c r="K55" i="55"/>
  <c r="J55" i="55"/>
  <c r="K56" i="55"/>
  <c r="J56" i="55"/>
  <c r="K57" i="55"/>
  <c r="J57" i="55"/>
  <c r="K58" i="55"/>
  <c r="J58" i="55"/>
  <c r="K59" i="55"/>
  <c r="J59" i="55"/>
  <c r="K60" i="55"/>
  <c r="J60" i="55"/>
  <c r="K61" i="55"/>
  <c r="J61" i="55"/>
  <c r="K62" i="55"/>
  <c r="J62" i="55"/>
  <c r="H64" i="55"/>
  <c r="I61" i="55" s="1"/>
  <c r="F64" i="55"/>
  <c r="G62" i="55" s="1"/>
  <c r="D64" i="55"/>
  <c r="E61" i="55" s="1"/>
  <c r="B64" i="55"/>
  <c r="C62" i="55" s="1"/>
  <c r="K53" i="55"/>
  <c r="J53" i="55"/>
  <c r="I66" i="55"/>
  <c r="G66" i="55"/>
  <c r="E66" i="55"/>
  <c r="C66" i="55"/>
  <c r="J66" i="55"/>
  <c r="K66" i="55"/>
  <c r="B69" i="55"/>
  <c r="D69" i="55" s="1"/>
  <c r="H69" i="55" s="1"/>
  <c r="K72" i="55"/>
  <c r="J72" i="55"/>
  <c r="K73" i="55"/>
  <c r="J73" i="55"/>
  <c r="K74" i="55"/>
  <c r="J74" i="55"/>
  <c r="K75" i="55"/>
  <c r="J75" i="55"/>
  <c r="K76" i="55"/>
  <c r="J76" i="55"/>
  <c r="K77" i="55"/>
  <c r="J77" i="55"/>
  <c r="K78" i="55"/>
  <c r="J78" i="55"/>
  <c r="K79" i="55"/>
  <c r="J79" i="55"/>
  <c r="K80" i="55"/>
  <c r="J80" i="55"/>
  <c r="K81" i="55"/>
  <c r="J81" i="55"/>
  <c r="K82" i="55"/>
  <c r="J82" i="55"/>
  <c r="K83" i="55"/>
  <c r="J83" i="55"/>
  <c r="K84" i="55"/>
  <c r="J84" i="55"/>
  <c r="K85" i="55"/>
  <c r="J85" i="55"/>
  <c r="K86" i="55"/>
  <c r="J86" i="55"/>
  <c r="K87" i="55"/>
  <c r="J87" i="55"/>
  <c r="K88" i="55"/>
  <c r="J88" i="55"/>
  <c r="K89" i="55"/>
  <c r="J89" i="55"/>
  <c r="K90" i="55"/>
  <c r="J90" i="55"/>
  <c r="K91" i="55"/>
  <c r="J91" i="55"/>
  <c r="K92" i="55"/>
  <c r="J92" i="55"/>
  <c r="K93" i="55"/>
  <c r="J93" i="55"/>
  <c r="H95" i="55"/>
  <c r="I92" i="55" s="1"/>
  <c r="F95" i="55"/>
  <c r="G93" i="55" s="1"/>
  <c r="D95" i="55"/>
  <c r="E93" i="55" s="1"/>
  <c r="B95" i="55"/>
  <c r="C93" i="55" s="1"/>
  <c r="K71" i="55"/>
  <c r="J71" i="55"/>
  <c r="K99" i="55"/>
  <c r="J99" i="55"/>
  <c r="K100" i="55"/>
  <c r="J100" i="55"/>
  <c r="K101" i="55"/>
  <c r="J101" i="55"/>
  <c r="K102" i="55"/>
  <c r="J102" i="55"/>
  <c r="K103" i="55"/>
  <c r="J103" i="55"/>
  <c r="K104" i="55"/>
  <c r="J104" i="55"/>
  <c r="K105" i="55"/>
  <c r="J105" i="55"/>
  <c r="K106" i="55"/>
  <c r="J106" i="55"/>
  <c r="K107" i="55"/>
  <c r="J107" i="55"/>
  <c r="K108" i="55"/>
  <c r="J108" i="55"/>
  <c r="K109" i="55"/>
  <c r="J109" i="55"/>
  <c r="K110" i="55"/>
  <c r="J110" i="55"/>
  <c r="H112" i="55"/>
  <c r="I109" i="55" s="1"/>
  <c r="F112" i="55"/>
  <c r="G110" i="55" s="1"/>
  <c r="D112" i="55"/>
  <c r="E109" i="55" s="1"/>
  <c r="B112" i="55"/>
  <c r="C110" i="55" s="1"/>
  <c r="K98" i="55"/>
  <c r="J98" i="55"/>
  <c r="I114" i="55"/>
  <c r="G114" i="55"/>
  <c r="E114" i="55"/>
  <c r="C114" i="55"/>
  <c r="J114" i="55"/>
  <c r="K114" i="55"/>
  <c r="B117" i="55"/>
  <c r="D117" i="55" s="1"/>
  <c r="H117" i="55" s="1"/>
  <c r="K120" i="55"/>
  <c r="J120" i="55"/>
  <c r="K121" i="55"/>
  <c r="J121" i="55"/>
  <c r="K122" i="55"/>
  <c r="J122" i="55"/>
  <c r="K123" i="55"/>
  <c r="J123" i="55"/>
  <c r="K124" i="55"/>
  <c r="J124" i="55"/>
  <c r="K125" i="55"/>
  <c r="J125" i="55"/>
  <c r="K126" i="55"/>
  <c r="J126" i="55"/>
  <c r="K127" i="55"/>
  <c r="J127" i="55"/>
  <c r="K128" i="55"/>
  <c r="J128" i="55"/>
  <c r="K129" i="55"/>
  <c r="J129" i="55"/>
  <c r="K130" i="55"/>
  <c r="J130" i="55"/>
  <c r="K131" i="55"/>
  <c r="J131" i="55"/>
  <c r="K132" i="55"/>
  <c r="J132" i="55"/>
  <c r="K133" i="55"/>
  <c r="J133" i="55"/>
  <c r="K134" i="55"/>
  <c r="J134" i="55"/>
  <c r="K135" i="55"/>
  <c r="J135" i="55"/>
  <c r="K136" i="55"/>
  <c r="J136" i="55"/>
  <c r="K137" i="55"/>
  <c r="J137" i="55"/>
  <c r="K138" i="55"/>
  <c r="J138" i="55"/>
  <c r="K139" i="55"/>
  <c r="J139" i="55"/>
  <c r="K140" i="55"/>
  <c r="J140" i="55"/>
  <c r="K141" i="55"/>
  <c r="J141" i="55"/>
  <c r="K142" i="55"/>
  <c r="J142" i="55"/>
  <c r="K143" i="55"/>
  <c r="J143" i="55"/>
  <c r="H145" i="55"/>
  <c r="I142" i="55" s="1"/>
  <c r="F145" i="55"/>
  <c r="G143" i="55" s="1"/>
  <c r="D145" i="55"/>
  <c r="E142" i="55" s="1"/>
  <c r="B145" i="55"/>
  <c r="C143" i="55" s="1"/>
  <c r="K119" i="55"/>
  <c r="J119" i="55"/>
  <c r="K149" i="55"/>
  <c r="J149" i="55"/>
  <c r="K150" i="55"/>
  <c r="J150" i="55"/>
  <c r="K151" i="55"/>
  <c r="J151" i="55"/>
  <c r="K152" i="55"/>
  <c r="J152" i="55"/>
  <c r="K153" i="55"/>
  <c r="J153" i="55"/>
  <c r="K154" i="55"/>
  <c r="J154" i="55"/>
  <c r="K155" i="55"/>
  <c r="J155" i="55"/>
  <c r="K156" i="55"/>
  <c r="J156" i="55"/>
  <c r="K157" i="55"/>
  <c r="J157" i="55"/>
  <c r="K158" i="55"/>
  <c r="J158" i="55"/>
  <c r="K159" i="55"/>
  <c r="J159" i="55"/>
  <c r="K160" i="55"/>
  <c r="J160" i="55"/>
  <c r="K161" i="55"/>
  <c r="J161" i="55"/>
  <c r="K162" i="55"/>
  <c r="J162" i="55"/>
  <c r="K163" i="55"/>
  <c r="J163" i="55"/>
  <c r="H165" i="55"/>
  <c r="I162" i="55" s="1"/>
  <c r="F165" i="55"/>
  <c r="G163" i="55" s="1"/>
  <c r="D165" i="55"/>
  <c r="E162" i="55" s="1"/>
  <c r="B165" i="55"/>
  <c r="C163" i="55" s="1"/>
  <c r="K148" i="55"/>
  <c r="J148" i="55"/>
  <c r="I167" i="55"/>
  <c r="G167" i="55"/>
  <c r="E167" i="55"/>
  <c r="C167" i="55"/>
  <c r="J167" i="55"/>
  <c r="K167" i="55"/>
  <c r="B170" i="55"/>
  <c r="D170" i="55" s="1"/>
  <c r="H170" i="55" s="1"/>
  <c r="K173" i="55"/>
  <c r="J173" i="55"/>
  <c r="H175" i="55"/>
  <c r="I175" i="55" s="1"/>
  <c r="F175" i="55"/>
  <c r="G173" i="55" s="1"/>
  <c r="D175" i="55"/>
  <c r="E173" i="55" s="1"/>
  <c r="B175" i="55"/>
  <c r="C173" i="55" s="1"/>
  <c r="K172" i="55"/>
  <c r="J172" i="55"/>
  <c r="K179" i="55"/>
  <c r="J179" i="55"/>
  <c r="K180" i="55"/>
  <c r="J180" i="55"/>
  <c r="K181" i="55"/>
  <c r="J181" i="55"/>
  <c r="K182" i="55"/>
  <c r="J182" i="55"/>
  <c r="K183" i="55"/>
  <c r="J183" i="55"/>
  <c r="K184" i="55"/>
  <c r="J184" i="55"/>
  <c r="K185" i="55"/>
  <c r="J185" i="55"/>
  <c r="K186" i="55"/>
  <c r="J186" i="55"/>
  <c r="H188" i="55"/>
  <c r="I185" i="55" s="1"/>
  <c r="F188" i="55"/>
  <c r="G186" i="55" s="1"/>
  <c r="D188" i="55"/>
  <c r="E183" i="55" s="1"/>
  <c r="B188" i="55"/>
  <c r="C186" i="55" s="1"/>
  <c r="K178" i="55"/>
  <c r="J178" i="55"/>
  <c r="I190" i="55"/>
  <c r="G190" i="55"/>
  <c r="E190" i="55"/>
  <c r="C190" i="55"/>
  <c r="K190" i="55"/>
  <c r="J190" i="55"/>
  <c r="I194" i="55"/>
  <c r="G194" i="55"/>
  <c r="E194" i="55"/>
  <c r="C194" i="55"/>
  <c r="H192" i="55"/>
  <c r="I192" i="55" s="1"/>
  <c r="F192" i="55"/>
  <c r="G192" i="55" s="1"/>
  <c r="D192" i="55"/>
  <c r="E192" i="55" s="1"/>
  <c r="B192" i="55"/>
  <c r="C192" i="55" s="1"/>
  <c r="K194" i="55"/>
  <c r="J194" i="55"/>
  <c r="K196" i="55"/>
  <c r="J196" i="55"/>
  <c r="I196" i="55"/>
  <c r="G196" i="55"/>
  <c r="E196" i="55"/>
  <c r="C196" i="55"/>
  <c r="B5" i="48"/>
  <c r="D5" i="48" s="1"/>
  <c r="H5" i="48" s="1"/>
  <c r="K8" i="48"/>
  <c r="J8" i="48"/>
  <c r="K9" i="48"/>
  <c r="J9" i="48"/>
  <c r="H11" i="48"/>
  <c r="I8" i="48" s="1"/>
  <c r="F11" i="48"/>
  <c r="G9" i="48" s="1"/>
  <c r="D11" i="48"/>
  <c r="E8" i="48" s="1"/>
  <c r="B11" i="48"/>
  <c r="C9" i="48" s="1"/>
  <c r="K7" i="48"/>
  <c r="J7" i="48"/>
  <c r="I13" i="48"/>
  <c r="G13" i="48"/>
  <c r="E13" i="48"/>
  <c r="C13" i="48"/>
  <c r="K13" i="48"/>
  <c r="J13" i="48"/>
  <c r="B16" i="48"/>
  <c r="D16" i="48" s="1"/>
  <c r="H16" i="48" s="1"/>
  <c r="K19" i="48"/>
  <c r="J19" i="48"/>
  <c r="K20" i="48"/>
  <c r="J20" i="48"/>
  <c r="K21" i="48"/>
  <c r="J21" i="48"/>
  <c r="K22" i="48"/>
  <c r="J22" i="48"/>
  <c r="K23" i="48"/>
  <c r="J23" i="48"/>
  <c r="K24" i="48"/>
  <c r="J24" i="48"/>
  <c r="K25" i="48"/>
  <c r="J25" i="48"/>
  <c r="K26" i="48"/>
  <c r="J26" i="48"/>
  <c r="K27" i="48"/>
  <c r="J27" i="48"/>
  <c r="K28" i="48"/>
  <c r="J28" i="48"/>
  <c r="K29" i="48"/>
  <c r="J29" i="48"/>
  <c r="K30" i="48"/>
  <c r="J30" i="48"/>
  <c r="K31" i="48"/>
  <c r="J31" i="48"/>
  <c r="K32" i="48"/>
  <c r="J32" i="48"/>
  <c r="H34" i="48"/>
  <c r="I31" i="48" s="1"/>
  <c r="F34" i="48"/>
  <c r="G32" i="48" s="1"/>
  <c r="D34" i="48"/>
  <c r="E31" i="48" s="1"/>
  <c r="B34" i="48"/>
  <c r="C32" i="48" s="1"/>
  <c r="K18" i="48"/>
  <c r="J18" i="48"/>
  <c r="K38" i="48"/>
  <c r="J38" i="48"/>
  <c r="K39" i="48"/>
  <c r="J39" i="48"/>
  <c r="K40" i="48"/>
  <c r="J40" i="48"/>
  <c r="K41" i="48"/>
  <c r="J41" i="48"/>
  <c r="H43" i="48"/>
  <c r="I40" i="48" s="1"/>
  <c r="F43" i="48"/>
  <c r="G41" i="48" s="1"/>
  <c r="D43" i="48"/>
  <c r="E41" i="48" s="1"/>
  <c r="B43" i="48"/>
  <c r="C41" i="48" s="1"/>
  <c r="K37" i="48"/>
  <c r="J37" i="48"/>
  <c r="I45" i="48"/>
  <c r="G45" i="48"/>
  <c r="E45" i="48"/>
  <c r="C45" i="48"/>
  <c r="J45" i="48"/>
  <c r="K45" i="48"/>
  <c r="B48" i="48"/>
  <c r="D48" i="48" s="1"/>
  <c r="H48" i="48" s="1"/>
  <c r="K51" i="48"/>
  <c r="J51" i="48"/>
  <c r="K52" i="48"/>
  <c r="J52" i="48"/>
  <c r="K53" i="48"/>
  <c r="J53" i="48"/>
  <c r="K54" i="48"/>
  <c r="J54" i="48"/>
  <c r="K55" i="48"/>
  <c r="J55" i="48"/>
  <c r="K56" i="48"/>
  <c r="J56" i="48"/>
  <c r="K57" i="48"/>
  <c r="J57" i="48"/>
  <c r="K58" i="48"/>
  <c r="J58" i="48"/>
  <c r="K59" i="48"/>
  <c r="J59" i="48"/>
  <c r="K60" i="48"/>
  <c r="J60" i="48"/>
  <c r="K61" i="48"/>
  <c r="J61" i="48"/>
  <c r="K62" i="48"/>
  <c r="J62" i="48"/>
  <c r="K63" i="48"/>
  <c r="J63" i="48"/>
  <c r="K64" i="48"/>
  <c r="J64" i="48"/>
  <c r="K65" i="48"/>
  <c r="J65" i="48"/>
  <c r="K66" i="48"/>
  <c r="J66" i="48"/>
  <c r="K67" i="48"/>
  <c r="J67" i="48"/>
  <c r="K68" i="48"/>
  <c r="J68" i="48"/>
  <c r="K69" i="48"/>
  <c r="J69" i="48"/>
  <c r="K70" i="48"/>
  <c r="J70" i="48"/>
  <c r="K71" i="48"/>
  <c r="J71" i="48"/>
  <c r="H73" i="48"/>
  <c r="I70" i="48" s="1"/>
  <c r="F73" i="48"/>
  <c r="G71" i="48" s="1"/>
  <c r="D73" i="48"/>
  <c r="E70" i="48" s="1"/>
  <c r="B73" i="48"/>
  <c r="C71" i="48" s="1"/>
  <c r="K50" i="48"/>
  <c r="J50" i="48"/>
  <c r="K77" i="48"/>
  <c r="J77" i="48"/>
  <c r="K78" i="48"/>
  <c r="J78" i="48"/>
  <c r="K79" i="48"/>
  <c r="J79" i="48"/>
  <c r="K80" i="48"/>
  <c r="J80" i="48"/>
  <c r="K81" i="48"/>
  <c r="J81" i="48"/>
  <c r="K82" i="48"/>
  <c r="J82" i="48"/>
  <c r="K83" i="48"/>
  <c r="J83" i="48"/>
  <c r="K84" i="48"/>
  <c r="J84" i="48"/>
  <c r="K85" i="48"/>
  <c r="J85" i="48"/>
  <c r="H87" i="48"/>
  <c r="I84" i="48" s="1"/>
  <c r="F87" i="48"/>
  <c r="G85" i="48" s="1"/>
  <c r="D87" i="48"/>
  <c r="E84" i="48" s="1"/>
  <c r="B87" i="48"/>
  <c r="C85" i="48" s="1"/>
  <c r="K76" i="48"/>
  <c r="J76" i="48"/>
  <c r="I89" i="48"/>
  <c r="G89" i="48"/>
  <c r="E89" i="48"/>
  <c r="C89" i="48"/>
  <c r="K89" i="48"/>
  <c r="J89" i="48"/>
  <c r="B92" i="48"/>
  <c r="F92" i="48" s="1"/>
  <c r="K95" i="48"/>
  <c r="J95" i="48"/>
  <c r="K96" i="48"/>
  <c r="J96" i="48"/>
  <c r="K97" i="48"/>
  <c r="J97" i="48"/>
  <c r="K98" i="48"/>
  <c r="J98" i="48"/>
  <c r="K99" i="48"/>
  <c r="J99" i="48"/>
  <c r="K100" i="48"/>
  <c r="J100" i="48"/>
  <c r="K101" i="48"/>
  <c r="J101" i="48"/>
  <c r="K102" i="48"/>
  <c r="J102" i="48"/>
  <c r="K103" i="48"/>
  <c r="J103" i="48"/>
  <c r="K104" i="48"/>
  <c r="J104" i="48"/>
  <c r="H106" i="48"/>
  <c r="I103" i="48" s="1"/>
  <c r="F106" i="48"/>
  <c r="G104" i="48" s="1"/>
  <c r="D106" i="48"/>
  <c r="E103" i="48" s="1"/>
  <c r="B106" i="48"/>
  <c r="C104" i="48" s="1"/>
  <c r="K94" i="48"/>
  <c r="J94" i="48"/>
  <c r="K110" i="48"/>
  <c r="J110" i="48"/>
  <c r="K111" i="48"/>
  <c r="J111" i="48"/>
  <c r="K112" i="48"/>
  <c r="J112" i="48"/>
  <c r="K113" i="48"/>
  <c r="J113" i="48"/>
  <c r="K114" i="48"/>
  <c r="J114" i="48"/>
  <c r="K115" i="48"/>
  <c r="J115" i="48"/>
  <c r="K116" i="48"/>
  <c r="J116" i="48"/>
  <c r="K117" i="48"/>
  <c r="J117" i="48"/>
  <c r="K118" i="48"/>
  <c r="J118" i="48"/>
  <c r="K119" i="48"/>
  <c r="J119" i="48"/>
  <c r="K120" i="48"/>
  <c r="J120" i="48"/>
  <c r="K121" i="48"/>
  <c r="J121" i="48"/>
  <c r="K122" i="48"/>
  <c r="J122" i="48"/>
  <c r="K123" i="48"/>
  <c r="J123" i="48"/>
  <c r="K124" i="48"/>
  <c r="J124" i="48"/>
  <c r="H126" i="48"/>
  <c r="I123" i="48" s="1"/>
  <c r="F126" i="48"/>
  <c r="G124" i="48" s="1"/>
  <c r="D126" i="48"/>
  <c r="E123" i="48" s="1"/>
  <c r="B126" i="48"/>
  <c r="C124" i="48" s="1"/>
  <c r="K109" i="48"/>
  <c r="J109" i="48"/>
  <c r="I128" i="48"/>
  <c r="G128" i="48"/>
  <c r="E128" i="48"/>
  <c r="C128" i="48"/>
  <c r="J128" i="48"/>
  <c r="K128" i="48"/>
  <c r="B131" i="48"/>
  <c r="D131" i="48" s="1"/>
  <c r="H131" i="48" s="1"/>
  <c r="K134" i="48"/>
  <c r="J134" i="48"/>
  <c r="K135" i="48"/>
  <c r="J135" i="48"/>
  <c r="H137" i="48"/>
  <c r="I134" i="48" s="1"/>
  <c r="F137" i="48"/>
  <c r="G135" i="48" s="1"/>
  <c r="D137" i="48"/>
  <c r="E134" i="48" s="1"/>
  <c r="B137" i="48"/>
  <c r="C135" i="48" s="1"/>
  <c r="K133" i="48"/>
  <c r="J133" i="48"/>
  <c r="K141" i="48"/>
  <c r="J141" i="48"/>
  <c r="K142" i="48"/>
  <c r="J142" i="48"/>
  <c r="K143" i="48"/>
  <c r="J143" i="48"/>
  <c r="K144" i="48"/>
  <c r="J144" i="48"/>
  <c r="K145" i="48"/>
  <c r="J145" i="48"/>
  <c r="K146" i="48"/>
  <c r="J146" i="48"/>
  <c r="K147" i="48"/>
  <c r="J147" i="48"/>
  <c r="K148" i="48"/>
  <c r="J148" i="48"/>
  <c r="K149" i="48"/>
  <c r="J149" i="48"/>
  <c r="H151" i="48"/>
  <c r="I148" i="48" s="1"/>
  <c r="F151" i="48"/>
  <c r="G149" i="48" s="1"/>
  <c r="D151" i="48"/>
  <c r="E149" i="48" s="1"/>
  <c r="B151" i="48"/>
  <c r="C149" i="48" s="1"/>
  <c r="K140" i="48"/>
  <c r="J140" i="48"/>
  <c r="I153" i="48"/>
  <c r="G153" i="48"/>
  <c r="E153" i="48"/>
  <c r="C153" i="48"/>
  <c r="J153" i="48"/>
  <c r="K153" i="48"/>
  <c r="B156" i="48"/>
  <c r="D156" i="48" s="1"/>
  <c r="H156" i="48" s="1"/>
  <c r="H160" i="48"/>
  <c r="F160" i="48"/>
  <c r="G160" i="48" s="1"/>
  <c r="D160" i="48"/>
  <c r="J160" i="48" s="1"/>
  <c r="B160" i="48"/>
  <c r="C160" i="48" s="1"/>
  <c r="K158" i="48"/>
  <c r="J158" i="48"/>
  <c r="K164" i="48"/>
  <c r="J164" i="48"/>
  <c r="K165" i="48"/>
  <c r="J165" i="48"/>
  <c r="K166" i="48"/>
  <c r="J166" i="48"/>
  <c r="K167" i="48"/>
  <c r="J167" i="48"/>
  <c r="K168" i="48"/>
  <c r="J168" i="48"/>
  <c r="K169" i="48"/>
  <c r="J169" i="48"/>
  <c r="H171" i="48"/>
  <c r="I168" i="48" s="1"/>
  <c r="F171" i="48"/>
  <c r="G169" i="48" s="1"/>
  <c r="D171" i="48"/>
  <c r="E167" i="48" s="1"/>
  <c r="B171" i="48"/>
  <c r="C169" i="48" s="1"/>
  <c r="K163" i="48"/>
  <c r="J163" i="48"/>
  <c r="I173" i="48"/>
  <c r="G173" i="48"/>
  <c r="E173" i="48"/>
  <c r="C173" i="48"/>
  <c r="J173" i="48"/>
  <c r="K173" i="48"/>
  <c r="B176" i="48"/>
  <c r="D176" i="48" s="1"/>
  <c r="H176" i="48" s="1"/>
  <c r="K179" i="48"/>
  <c r="J179" i="48"/>
  <c r="K180" i="48"/>
  <c r="J180" i="48"/>
  <c r="K181" i="48"/>
  <c r="J181" i="48"/>
  <c r="K182" i="48"/>
  <c r="J182" i="48"/>
  <c r="K183" i="48"/>
  <c r="J183" i="48"/>
  <c r="K184" i="48"/>
  <c r="J184" i="48"/>
  <c r="H186" i="48"/>
  <c r="I183" i="48" s="1"/>
  <c r="F186" i="48"/>
  <c r="G184" i="48" s="1"/>
  <c r="D186" i="48"/>
  <c r="E182" i="48" s="1"/>
  <c r="B186" i="48"/>
  <c r="C184" i="48" s="1"/>
  <c r="K178" i="48"/>
  <c r="J178" i="48"/>
  <c r="K190" i="48"/>
  <c r="J190" i="48"/>
  <c r="K191" i="48"/>
  <c r="J191" i="48"/>
  <c r="K192" i="48"/>
  <c r="J192" i="48"/>
  <c r="H194" i="48"/>
  <c r="I190" i="48" s="1"/>
  <c r="F194" i="48"/>
  <c r="G192" i="48" s="1"/>
  <c r="D194" i="48"/>
  <c r="E190" i="48" s="1"/>
  <c r="B194" i="48"/>
  <c r="C192" i="48" s="1"/>
  <c r="K189" i="48"/>
  <c r="J189" i="48"/>
  <c r="I196" i="48"/>
  <c r="G196" i="48"/>
  <c r="E196" i="48"/>
  <c r="C196" i="48"/>
  <c r="K196" i="48"/>
  <c r="J196" i="48"/>
  <c r="B199" i="48"/>
  <c r="D199" i="48" s="1"/>
  <c r="H199" i="48" s="1"/>
  <c r="K202" i="48"/>
  <c r="J202" i="48"/>
  <c r="K203" i="48"/>
  <c r="J203" i="48"/>
  <c r="K204" i="48"/>
  <c r="J204" i="48"/>
  <c r="K205" i="48"/>
  <c r="J205" i="48"/>
  <c r="K206" i="48"/>
  <c r="J206" i="48"/>
  <c r="K207" i="48"/>
  <c r="J207" i="48"/>
  <c r="K208" i="48"/>
  <c r="J208" i="48"/>
  <c r="K209" i="48"/>
  <c r="J209" i="48"/>
  <c r="K210" i="48"/>
  <c r="J210" i="48"/>
  <c r="H212" i="48"/>
  <c r="I209" i="48" s="1"/>
  <c r="F212" i="48"/>
  <c r="G210" i="48" s="1"/>
  <c r="D212" i="48"/>
  <c r="E209" i="48" s="1"/>
  <c r="B212" i="48"/>
  <c r="C210" i="48" s="1"/>
  <c r="K201" i="48"/>
  <c r="J201" i="48"/>
  <c r="K216" i="48"/>
  <c r="J216" i="48"/>
  <c r="K217" i="48"/>
  <c r="J217" i="48"/>
  <c r="K218" i="48"/>
  <c r="J218" i="48"/>
  <c r="K219" i="48"/>
  <c r="J219" i="48"/>
  <c r="K220" i="48"/>
  <c r="J220" i="48"/>
  <c r="K221" i="48"/>
  <c r="J221" i="48"/>
  <c r="K222" i="48"/>
  <c r="J222" i="48"/>
  <c r="K223" i="48"/>
  <c r="J223" i="48"/>
  <c r="K224" i="48"/>
  <c r="J224" i="48"/>
  <c r="K225" i="48"/>
  <c r="J225" i="48"/>
  <c r="K226" i="48"/>
  <c r="J226" i="48"/>
  <c r="K227" i="48"/>
  <c r="J227" i="48"/>
  <c r="K228" i="48"/>
  <c r="J228" i="48"/>
  <c r="K229" i="48"/>
  <c r="J229" i="48"/>
  <c r="K230" i="48"/>
  <c r="J230" i="48"/>
  <c r="K231" i="48"/>
  <c r="J231" i="48"/>
  <c r="K232" i="48"/>
  <c r="J232" i="48"/>
  <c r="H234" i="48"/>
  <c r="I231" i="48" s="1"/>
  <c r="F234" i="48"/>
  <c r="G232" i="48" s="1"/>
  <c r="D234" i="48"/>
  <c r="E231" i="48" s="1"/>
  <c r="B234" i="48"/>
  <c r="C232" i="48" s="1"/>
  <c r="K215" i="48"/>
  <c r="J215" i="48"/>
  <c r="K238" i="48"/>
  <c r="J238" i="48"/>
  <c r="K239" i="48"/>
  <c r="J239" i="48"/>
  <c r="K240" i="48"/>
  <c r="J240" i="48"/>
  <c r="K241" i="48"/>
  <c r="J241" i="48"/>
  <c r="K242" i="48"/>
  <c r="J242" i="48"/>
  <c r="K243" i="48"/>
  <c r="J243" i="48"/>
  <c r="K244" i="48"/>
  <c r="J244" i="48"/>
  <c r="K245" i="48"/>
  <c r="J245" i="48"/>
  <c r="K246" i="48"/>
  <c r="J246" i="48"/>
  <c r="K247" i="48"/>
  <c r="J247" i="48"/>
  <c r="K248" i="48"/>
  <c r="J248" i="48"/>
  <c r="K249" i="48"/>
  <c r="J249" i="48"/>
  <c r="H251" i="48"/>
  <c r="I248" i="48" s="1"/>
  <c r="F251" i="48"/>
  <c r="G249" i="48" s="1"/>
  <c r="D251" i="48"/>
  <c r="E248" i="48" s="1"/>
  <c r="B251" i="48"/>
  <c r="C249" i="48" s="1"/>
  <c r="K237" i="48"/>
  <c r="J237" i="48"/>
  <c r="I253" i="48"/>
  <c r="G253" i="48"/>
  <c r="E253" i="48"/>
  <c r="C253" i="48"/>
  <c r="J253" i="48"/>
  <c r="K253" i="48"/>
  <c r="I257" i="48"/>
  <c r="G257" i="48"/>
  <c r="E257" i="48"/>
  <c r="C257" i="48"/>
  <c r="H255" i="48"/>
  <c r="I255" i="48" s="1"/>
  <c r="F255" i="48"/>
  <c r="G255" i="48" s="1"/>
  <c r="D255" i="48"/>
  <c r="E255" i="48" s="1"/>
  <c r="B255" i="48"/>
  <c r="C255" i="48" s="1"/>
  <c r="K257" i="48"/>
  <c r="J257" i="48"/>
  <c r="K259" i="48"/>
  <c r="J259" i="48"/>
  <c r="I259" i="48"/>
  <c r="G259" i="48"/>
  <c r="E259" i="48"/>
  <c r="C259" i="48"/>
  <c r="K192" i="55"/>
  <c r="K78" i="54"/>
  <c r="J78" i="54"/>
  <c r="K56" i="53"/>
  <c r="J56" i="53"/>
  <c r="H16" i="44"/>
  <c r="J16" i="44" s="1"/>
  <c r="G16" i="44"/>
  <c r="I16" i="44" s="1"/>
  <c r="H17" i="44"/>
  <c r="J17" i="44" s="1"/>
  <c r="G17" i="44"/>
  <c r="I17" i="44" s="1"/>
  <c r="H18" i="44"/>
  <c r="J18" i="44" s="1"/>
  <c r="G18" i="44"/>
  <c r="I18" i="44" s="1"/>
  <c r="H19" i="44"/>
  <c r="J19" i="44" s="1"/>
  <c r="G19" i="44"/>
  <c r="I19" i="44" s="1"/>
  <c r="H20" i="44"/>
  <c r="J20" i="44" s="1"/>
  <c r="G20" i="44"/>
  <c r="I20" i="44" s="1"/>
  <c r="H21" i="44"/>
  <c r="J21" i="44" s="1"/>
  <c r="G21" i="44"/>
  <c r="I21" i="44" s="1"/>
  <c r="H22" i="44"/>
  <c r="J22" i="44" s="1"/>
  <c r="G22" i="44"/>
  <c r="I22" i="44" s="1"/>
  <c r="H23" i="44"/>
  <c r="J23" i="44" s="1"/>
  <c r="G23" i="44"/>
  <c r="I23" i="44" s="1"/>
  <c r="H24" i="44"/>
  <c r="J24" i="44" s="1"/>
  <c r="G24" i="44"/>
  <c r="I24" i="44" s="1"/>
  <c r="H25" i="44"/>
  <c r="J25" i="44" s="1"/>
  <c r="G25" i="44"/>
  <c r="I25" i="44" s="1"/>
  <c r="H26" i="44"/>
  <c r="J26" i="44" s="1"/>
  <c r="G26" i="44"/>
  <c r="I26" i="44" s="1"/>
  <c r="H27" i="44"/>
  <c r="J27" i="44" s="1"/>
  <c r="G27" i="44"/>
  <c r="I27" i="44" s="1"/>
  <c r="H28" i="44"/>
  <c r="J28" i="44" s="1"/>
  <c r="G28" i="44"/>
  <c r="I28" i="44" s="1"/>
  <c r="H29" i="44"/>
  <c r="J29" i="44" s="1"/>
  <c r="G29" i="44"/>
  <c r="I29" i="44" s="1"/>
  <c r="H30" i="44"/>
  <c r="J30" i="44" s="1"/>
  <c r="G30" i="44"/>
  <c r="I30" i="44" s="1"/>
  <c r="H41" i="44"/>
  <c r="J41" i="44" s="1"/>
  <c r="G41" i="44"/>
  <c r="I41" i="44" s="1"/>
  <c r="H31" i="44"/>
  <c r="J31" i="44" s="1"/>
  <c r="G31" i="44"/>
  <c r="I31" i="44" s="1"/>
  <c r="J32" i="44"/>
  <c r="I32" i="44"/>
  <c r="H32" i="44"/>
  <c r="G32" i="44"/>
  <c r="J33" i="44"/>
  <c r="I33" i="44"/>
  <c r="H33" i="44"/>
  <c r="G33" i="44"/>
  <c r="H34" i="44"/>
  <c r="J34" i="44" s="1"/>
  <c r="G34" i="44"/>
  <c r="I34" i="44" s="1"/>
  <c r="H35" i="44"/>
  <c r="J35" i="44" s="1"/>
  <c r="G35" i="44"/>
  <c r="I35" i="44" s="1"/>
  <c r="H36" i="44"/>
  <c r="J36" i="44" s="1"/>
  <c r="G36" i="44"/>
  <c r="I36" i="44" s="1"/>
  <c r="H37" i="44"/>
  <c r="J37" i="44" s="1"/>
  <c r="G37" i="44"/>
  <c r="I37" i="44" s="1"/>
  <c r="H38" i="44"/>
  <c r="J38" i="44" s="1"/>
  <c r="G38" i="44"/>
  <c r="I38" i="44" s="1"/>
  <c r="H39" i="44"/>
  <c r="J39" i="44" s="1"/>
  <c r="G39" i="44"/>
  <c r="I39" i="44" s="1"/>
  <c r="H40" i="44"/>
  <c r="J40" i="44" s="1"/>
  <c r="G40" i="44"/>
  <c r="I40" i="44" s="1"/>
  <c r="H8" i="47"/>
  <c r="J8" i="47" s="1"/>
  <c r="G8" i="47"/>
  <c r="I8" i="47" s="1"/>
  <c r="H9" i="47"/>
  <c r="J9" i="47" s="1"/>
  <c r="G9" i="47"/>
  <c r="I9" i="47" s="1"/>
  <c r="H10" i="47"/>
  <c r="J10" i="47" s="1"/>
  <c r="G10" i="47"/>
  <c r="I10" i="47" s="1"/>
  <c r="H11" i="47"/>
  <c r="J11" i="47" s="1"/>
  <c r="G11" i="47"/>
  <c r="I11" i="47" s="1"/>
  <c r="I12" i="47"/>
  <c r="H12" i="47"/>
  <c r="J12" i="47" s="1"/>
  <c r="G12" i="47"/>
  <c r="H15" i="47"/>
  <c r="J15" i="47" s="1"/>
  <c r="G15" i="47"/>
  <c r="I15" i="47" s="1"/>
  <c r="H16" i="47"/>
  <c r="J16" i="47" s="1"/>
  <c r="G16" i="47"/>
  <c r="I16" i="47" s="1"/>
  <c r="H17" i="47"/>
  <c r="J17" i="47" s="1"/>
  <c r="G17" i="47"/>
  <c r="I17" i="47" s="1"/>
  <c r="H18" i="47"/>
  <c r="J18" i="47" s="1"/>
  <c r="G18" i="47"/>
  <c r="I18" i="47" s="1"/>
  <c r="H19" i="47"/>
  <c r="J19" i="47" s="1"/>
  <c r="G19" i="47"/>
  <c r="I19" i="47" s="1"/>
  <c r="H22" i="47"/>
  <c r="J22" i="47" s="1"/>
  <c r="G22" i="47"/>
  <c r="I22" i="47" s="1"/>
  <c r="H23" i="47"/>
  <c r="J23" i="47" s="1"/>
  <c r="G23" i="47"/>
  <c r="I23" i="47" s="1"/>
  <c r="H31" i="47"/>
  <c r="J31" i="47" s="1"/>
  <c r="G31" i="47"/>
  <c r="I31" i="47" s="1"/>
  <c r="H32" i="47"/>
  <c r="J32" i="47" s="1"/>
  <c r="G32" i="47"/>
  <c r="I32" i="47" s="1"/>
  <c r="H33" i="47"/>
  <c r="J33" i="47" s="1"/>
  <c r="G33" i="47"/>
  <c r="I33" i="47" s="1"/>
  <c r="H34" i="47"/>
  <c r="J34" i="47" s="1"/>
  <c r="G34" i="47"/>
  <c r="I34" i="47" s="1"/>
  <c r="H25" i="46"/>
  <c r="E25" i="46"/>
  <c r="J25" i="46" s="1"/>
  <c r="D25" i="46"/>
  <c r="C25" i="46"/>
  <c r="B25" i="46"/>
  <c r="G25" i="46" s="1"/>
  <c r="H19" i="46"/>
  <c r="E19" i="46"/>
  <c r="J19" i="46" s="1"/>
  <c r="D19" i="46"/>
  <c r="C19" i="46"/>
  <c r="B19" i="46"/>
  <c r="G19" i="46" s="1"/>
  <c r="H13" i="46"/>
  <c r="E13" i="46"/>
  <c r="J13" i="46" s="1"/>
  <c r="D13" i="46"/>
  <c r="C13" i="46"/>
  <c r="I13" i="46" s="1"/>
  <c r="B13" i="46"/>
  <c r="G13" i="46" s="1"/>
  <c r="H7" i="46"/>
  <c r="E7" i="46"/>
  <c r="J7" i="46" s="1"/>
  <c r="D7" i="46"/>
  <c r="C7" i="46"/>
  <c r="B7" i="46"/>
  <c r="G7" i="46" s="1"/>
  <c r="H8" i="46"/>
  <c r="J8" i="46" s="1"/>
  <c r="G8" i="46"/>
  <c r="I8" i="46" s="1"/>
  <c r="H9" i="46"/>
  <c r="J9" i="46" s="1"/>
  <c r="G9" i="46"/>
  <c r="I9" i="46" s="1"/>
  <c r="H10" i="46"/>
  <c r="J10" i="46" s="1"/>
  <c r="G10" i="46"/>
  <c r="I10" i="46" s="1"/>
  <c r="H11" i="46"/>
  <c r="J11" i="46" s="1"/>
  <c r="G11" i="46"/>
  <c r="I11" i="46" s="1"/>
  <c r="H14" i="46"/>
  <c r="J14" i="46" s="1"/>
  <c r="G14" i="46"/>
  <c r="I14" i="46" s="1"/>
  <c r="H15" i="46"/>
  <c r="J15" i="46" s="1"/>
  <c r="G15" i="46"/>
  <c r="I15" i="46" s="1"/>
  <c r="H16" i="46"/>
  <c r="J16" i="46" s="1"/>
  <c r="G16" i="46"/>
  <c r="I16" i="46" s="1"/>
  <c r="H17" i="46"/>
  <c r="J17" i="46" s="1"/>
  <c r="G17" i="46"/>
  <c r="I17" i="46" s="1"/>
  <c r="H20" i="46"/>
  <c r="J20" i="46" s="1"/>
  <c r="G20" i="46"/>
  <c r="I20" i="46" s="1"/>
  <c r="H21" i="46"/>
  <c r="J21" i="46" s="1"/>
  <c r="G21" i="46"/>
  <c r="I21" i="46" s="1"/>
  <c r="H22" i="46"/>
  <c r="J22" i="46" s="1"/>
  <c r="G22" i="46"/>
  <c r="I22" i="46" s="1"/>
  <c r="H23" i="46"/>
  <c r="J23" i="46" s="1"/>
  <c r="G23" i="46"/>
  <c r="I23" i="46" s="1"/>
  <c r="H27" i="46"/>
  <c r="J27" i="46" s="1"/>
  <c r="G27" i="46"/>
  <c r="I27" i="46" s="1"/>
  <c r="H28" i="46"/>
  <c r="J28" i="46" s="1"/>
  <c r="G28" i="46"/>
  <c r="I28" i="46" s="1"/>
  <c r="H29" i="46"/>
  <c r="J29" i="46" s="1"/>
  <c r="G29" i="46"/>
  <c r="I29" i="46" s="1"/>
  <c r="H7" i="33"/>
  <c r="G7" i="33"/>
  <c r="H8" i="33"/>
  <c r="G8" i="33"/>
  <c r="H9" i="33"/>
  <c r="G9" i="33"/>
  <c r="H10" i="33"/>
  <c r="G10" i="33"/>
  <c r="H11" i="33"/>
  <c r="G11" i="33"/>
  <c r="H12" i="33"/>
  <c r="G12" i="33"/>
  <c r="H13" i="33"/>
  <c r="G13" i="33"/>
  <c r="H14" i="33"/>
  <c r="G14" i="33"/>
  <c r="H15" i="33"/>
  <c r="G15" i="33"/>
  <c r="H16" i="33"/>
  <c r="G16" i="33"/>
  <c r="H17" i="33"/>
  <c r="G17" i="33"/>
  <c r="H18" i="33"/>
  <c r="G18" i="33"/>
  <c r="H19" i="33"/>
  <c r="G19" i="33"/>
  <c r="H20" i="33"/>
  <c r="G20" i="33"/>
  <c r="H21" i="33"/>
  <c r="G21" i="33"/>
  <c r="H22" i="33"/>
  <c r="G22" i="33"/>
  <c r="H23" i="33"/>
  <c r="G23" i="33"/>
  <c r="H24" i="33"/>
  <c r="G24" i="33"/>
  <c r="H25" i="33"/>
  <c r="G25" i="33"/>
  <c r="H26" i="33"/>
  <c r="G26" i="33"/>
  <c r="H27" i="33"/>
  <c r="G27" i="33"/>
  <c r="H28" i="33"/>
  <c r="G28" i="33"/>
  <c r="H29" i="33"/>
  <c r="G29" i="33"/>
  <c r="H30" i="33"/>
  <c r="G30" i="33"/>
  <c r="H31" i="33"/>
  <c r="G31" i="33"/>
  <c r="H32" i="33"/>
  <c r="G32" i="33"/>
  <c r="H33" i="33"/>
  <c r="G33" i="33"/>
  <c r="H34" i="33"/>
  <c r="G34" i="33"/>
  <c r="H35" i="33"/>
  <c r="G35" i="33"/>
  <c r="H36" i="33"/>
  <c r="G36" i="33"/>
  <c r="H37" i="33"/>
  <c r="G37" i="33"/>
  <c r="H38" i="33"/>
  <c r="G38" i="33"/>
  <c r="H39" i="33"/>
  <c r="G39" i="33"/>
  <c r="H40" i="33"/>
  <c r="G40" i="33"/>
  <c r="H41" i="33"/>
  <c r="G41" i="33"/>
  <c r="H42" i="33"/>
  <c r="G42" i="33"/>
  <c r="H43" i="33"/>
  <c r="G43" i="33"/>
  <c r="H44" i="33"/>
  <c r="G44" i="33"/>
  <c r="H45" i="33"/>
  <c r="G45" i="33"/>
  <c r="H46" i="33"/>
  <c r="G46" i="33"/>
  <c r="H47" i="33"/>
  <c r="G47" i="33"/>
  <c r="H48" i="33"/>
  <c r="G48" i="33"/>
  <c r="H49" i="33"/>
  <c r="G49" i="33"/>
  <c r="H50" i="33"/>
  <c r="G50" i="33"/>
  <c r="H51" i="33"/>
  <c r="G51" i="33"/>
  <c r="H52" i="33"/>
  <c r="G52" i="33"/>
  <c r="H53" i="33"/>
  <c r="G53" i="33"/>
  <c r="H54" i="33"/>
  <c r="G54" i="33"/>
  <c r="H55" i="33"/>
  <c r="G55" i="33"/>
  <c r="H56" i="33"/>
  <c r="G56" i="33"/>
  <c r="H57" i="33"/>
  <c r="G57" i="33"/>
  <c r="H58" i="33"/>
  <c r="G58" i="33"/>
  <c r="H59" i="33"/>
  <c r="G59" i="33"/>
  <c r="H60" i="33"/>
  <c r="G60" i="33"/>
  <c r="H61" i="33"/>
  <c r="G61" i="33"/>
  <c r="H62" i="33"/>
  <c r="G62" i="33"/>
  <c r="H63" i="33"/>
  <c r="G63" i="33"/>
  <c r="H64" i="33"/>
  <c r="G64" i="33"/>
  <c r="H65" i="33"/>
  <c r="G65" i="33"/>
  <c r="H66" i="33"/>
  <c r="G66" i="33"/>
  <c r="H67" i="33"/>
  <c r="G67" i="33"/>
  <c r="H68" i="33"/>
  <c r="G68" i="33"/>
  <c r="H69" i="33"/>
  <c r="G69" i="33"/>
  <c r="H70" i="33"/>
  <c r="G70" i="33"/>
  <c r="I7" i="26"/>
  <c r="H7" i="26"/>
  <c r="J7" i="26" s="1"/>
  <c r="G7" i="26"/>
  <c r="I8" i="26"/>
  <c r="H8" i="26"/>
  <c r="J8" i="26" s="1"/>
  <c r="G8" i="26"/>
  <c r="H9" i="26"/>
  <c r="J9" i="26" s="1"/>
  <c r="G9" i="26"/>
  <c r="I9" i="26" s="1"/>
  <c r="H10" i="26"/>
  <c r="J10" i="26" s="1"/>
  <c r="G10" i="26"/>
  <c r="I10" i="26" s="1"/>
  <c r="H11" i="26"/>
  <c r="J11" i="26" s="1"/>
  <c r="G11" i="26"/>
  <c r="I11" i="26" s="1"/>
  <c r="I12" i="26"/>
  <c r="H12" i="26"/>
  <c r="J12" i="26" s="1"/>
  <c r="G12" i="26"/>
  <c r="I13" i="26"/>
  <c r="H13" i="26"/>
  <c r="J13" i="26" s="1"/>
  <c r="G13" i="26"/>
  <c r="H14" i="26"/>
  <c r="J14" i="26" s="1"/>
  <c r="G14" i="26"/>
  <c r="I14" i="26" s="1"/>
  <c r="H15" i="26"/>
  <c r="J15" i="26" s="1"/>
  <c r="G15" i="26"/>
  <c r="I15" i="26" s="1"/>
  <c r="H16" i="26"/>
  <c r="J16" i="26" s="1"/>
  <c r="G16" i="26"/>
  <c r="I16" i="26" s="1"/>
  <c r="H17" i="26"/>
  <c r="J17" i="26" s="1"/>
  <c r="G17" i="26"/>
  <c r="I17" i="26" s="1"/>
  <c r="I18" i="26"/>
  <c r="H18" i="26"/>
  <c r="J18" i="26" s="1"/>
  <c r="G18" i="26"/>
  <c r="H19" i="26"/>
  <c r="J19" i="26" s="1"/>
  <c r="G19" i="26"/>
  <c r="I19" i="26" s="1"/>
  <c r="H20" i="26"/>
  <c r="J20" i="26" s="1"/>
  <c r="G20" i="26"/>
  <c r="I20" i="26" s="1"/>
  <c r="H21" i="26"/>
  <c r="J21" i="26" s="1"/>
  <c r="G21" i="26"/>
  <c r="I21" i="26" s="1"/>
  <c r="H22" i="26"/>
  <c r="J22" i="26" s="1"/>
  <c r="G22" i="26"/>
  <c r="I22" i="26" s="1"/>
  <c r="H23" i="26"/>
  <c r="J23" i="26" s="1"/>
  <c r="G23" i="26"/>
  <c r="I23" i="26" s="1"/>
  <c r="I24" i="26"/>
  <c r="H24" i="26"/>
  <c r="J24" i="26" s="1"/>
  <c r="G24" i="26"/>
  <c r="H25" i="26"/>
  <c r="J25" i="26" s="1"/>
  <c r="G25" i="26"/>
  <c r="I25" i="26" s="1"/>
  <c r="J26" i="26"/>
  <c r="I26" i="26"/>
  <c r="H26" i="26"/>
  <c r="G26" i="26"/>
  <c r="H27" i="26"/>
  <c r="J27" i="26" s="1"/>
  <c r="G27" i="26"/>
  <c r="I27" i="26" s="1"/>
  <c r="H28" i="26"/>
  <c r="J28" i="26" s="1"/>
  <c r="G28" i="26"/>
  <c r="I28" i="26" s="1"/>
  <c r="H29" i="26"/>
  <c r="J29" i="26" s="1"/>
  <c r="G29" i="26"/>
  <c r="I29" i="26" s="1"/>
  <c r="I30" i="26"/>
  <c r="H30" i="26"/>
  <c r="J30" i="26" s="1"/>
  <c r="G30" i="26"/>
  <c r="H31" i="26"/>
  <c r="J31" i="26" s="1"/>
  <c r="G31" i="26"/>
  <c r="I31" i="26" s="1"/>
  <c r="H32" i="26"/>
  <c r="J32" i="26" s="1"/>
  <c r="G32" i="26"/>
  <c r="I32" i="26" s="1"/>
  <c r="H33" i="26"/>
  <c r="J33" i="26" s="1"/>
  <c r="G33" i="26"/>
  <c r="I33" i="26" s="1"/>
  <c r="I34" i="26"/>
  <c r="H34" i="26"/>
  <c r="J34" i="26" s="1"/>
  <c r="G34" i="26"/>
  <c r="I35" i="26"/>
  <c r="H35" i="26"/>
  <c r="J35" i="26" s="1"/>
  <c r="G35" i="26"/>
  <c r="H36" i="26"/>
  <c r="J36" i="26" s="1"/>
  <c r="G36" i="26"/>
  <c r="I36" i="26" s="1"/>
  <c r="I37" i="26"/>
  <c r="H37" i="26"/>
  <c r="J37" i="26" s="1"/>
  <c r="G37" i="26"/>
  <c r="H38" i="26"/>
  <c r="J38" i="26" s="1"/>
  <c r="G38" i="26"/>
  <c r="I38" i="26" s="1"/>
  <c r="J39" i="26"/>
  <c r="H39" i="26"/>
  <c r="G39" i="26"/>
  <c r="I39" i="26" s="1"/>
  <c r="H40" i="26"/>
  <c r="J40" i="26" s="1"/>
  <c r="G40" i="26"/>
  <c r="I40" i="26" s="1"/>
  <c r="H41" i="26"/>
  <c r="J41" i="26" s="1"/>
  <c r="G41" i="26"/>
  <c r="I41" i="26" s="1"/>
  <c r="H42" i="26"/>
  <c r="J42" i="26" s="1"/>
  <c r="G42" i="26"/>
  <c r="I42" i="26" s="1"/>
  <c r="H43" i="26"/>
  <c r="J43" i="26" s="1"/>
  <c r="G43" i="26"/>
  <c r="I43" i="26" s="1"/>
  <c r="H44" i="26"/>
  <c r="J44" i="26" s="1"/>
  <c r="G44" i="26"/>
  <c r="I44" i="26" s="1"/>
  <c r="H45" i="26"/>
  <c r="J45" i="26" s="1"/>
  <c r="G45" i="26"/>
  <c r="I45" i="26" s="1"/>
  <c r="H46" i="26"/>
  <c r="J46" i="26" s="1"/>
  <c r="G46" i="26"/>
  <c r="I46" i="26" s="1"/>
  <c r="H47" i="26"/>
  <c r="J47" i="26" s="1"/>
  <c r="G47" i="26"/>
  <c r="I47" i="26" s="1"/>
  <c r="H48" i="26"/>
  <c r="J48" i="26" s="1"/>
  <c r="G48" i="26"/>
  <c r="I48" i="26" s="1"/>
  <c r="H49" i="26"/>
  <c r="J49" i="26" s="1"/>
  <c r="G49" i="26"/>
  <c r="I49" i="26" s="1"/>
  <c r="H50" i="26"/>
  <c r="J50" i="26" s="1"/>
  <c r="G50" i="26"/>
  <c r="I50" i="26" s="1"/>
  <c r="H51" i="26"/>
  <c r="J51" i="26" s="1"/>
  <c r="G51" i="26"/>
  <c r="I51" i="26" s="1"/>
  <c r="H52" i="26"/>
  <c r="J52" i="26" s="1"/>
  <c r="G52" i="26"/>
  <c r="I52" i="26" s="1"/>
  <c r="H53" i="26"/>
  <c r="J53" i="26" s="1"/>
  <c r="G53" i="26"/>
  <c r="I53" i="26" s="1"/>
  <c r="H54" i="26"/>
  <c r="J54" i="26" s="1"/>
  <c r="G54" i="26"/>
  <c r="I54" i="26" s="1"/>
  <c r="H55" i="26"/>
  <c r="J55" i="26" s="1"/>
  <c r="G55" i="26"/>
  <c r="I55" i="26" s="1"/>
  <c r="H56" i="26"/>
  <c r="J56" i="26" s="1"/>
  <c r="G56" i="26"/>
  <c r="I56" i="26" s="1"/>
  <c r="H57" i="26"/>
  <c r="J57" i="26" s="1"/>
  <c r="G57" i="26"/>
  <c r="I57" i="26" s="1"/>
  <c r="H58" i="26"/>
  <c r="J58" i="26" s="1"/>
  <c r="G58" i="26"/>
  <c r="I58" i="26" s="1"/>
  <c r="H59" i="26"/>
  <c r="J59" i="26" s="1"/>
  <c r="G59" i="26"/>
  <c r="I59" i="26" s="1"/>
  <c r="J60" i="26"/>
  <c r="I60" i="26"/>
  <c r="H60" i="26"/>
  <c r="G60" i="26"/>
  <c r="H61" i="26"/>
  <c r="J61" i="26" s="1"/>
  <c r="G61" i="26"/>
  <c r="I61" i="26" s="1"/>
  <c r="H62" i="26"/>
  <c r="J62" i="26" s="1"/>
  <c r="G62" i="26"/>
  <c r="I62" i="26" s="1"/>
  <c r="H63" i="26"/>
  <c r="J63" i="26" s="1"/>
  <c r="G63" i="26"/>
  <c r="I63" i="26" s="1"/>
  <c r="H64" i="26"/>
  <c r="J64" i="26" s="1"/>
  <c r="G64" i="26"/>
  <c r="I64" i="26" s="1"/>
  <c r="H65" i="26"/>
  <c r="J65" i="26" s="1"/>
  <c r="G65" i="26"/>
  <c r="I65" i="26" s="1"/>
  <c r="H66" i="26"/>
  <c r="J66" i="26" s="1"/>
  <c r="G66" i="26"/>
  <c r="I66" i="26" s="1"/>
  <c r="H67" i="26"/>
  <c r="J67" i="26" s="1"/>
  <c r="G67" i="26"/>
  <c r="I67" i="26" s="1"/>
  <c r="H68" i="26"/>
  <c r="J68" i="26" s="1"/>
  <c r="G68" i="26"/>
  <c r="I68" i="26" s="1"/>
  <c r="H69" i="26"/>
  <c r="J69" i="26" s="1"/>
  <c r="G69" i="26"/>
  <c r="I69" i="26" s="1"/>
  <c r="I70" i="26"/>
  <c r="H70" i="26"/>
  <c r="J70" i="26" s="1"/>
  <c r="G70" i="26"/>
  <c r="H28" i="45"/>
  <c r="J28" i="45" s="1"/>
  <c r="G28" i="45"/>
  <c r="I28" i="45" s="1"/>
  <c r="H29" i="45"/>
  <c r="J29" i="45" s="1"/>
  <c r="G29" i="45"/>
  <c r="I29" i="45" s="1"/>
  <c r="H30" i="45"/>
  <c r="J30" i="45" s="1"/>
  <c r="G30" i="45"/>
  <c r="I30" i="45" s="1"/>
  <c r="H31" i="45"/>
  <c r="J31" i="45" s="1"/>
  <c r="G31" i="45"/>
  <c r="I31" i="45" s="1"/>
  <c r="H32" i="45"/>
  <c r="J32" i="45" s="1"/>
  <c r="G32" i="45"/>
  <c r="I32" i="45" s="1"/>
  <c r="H33" i="45"/>
  <c r="J33" i="45" s="1"/>
  <c r="G33" i="45"/>
  <c r="I33" i="45" s="1"/>
  <c r="H15" i="45"/>
  <c r="J15" i="45" s="1"/>
  <c r="G15" i="45"/>
  <c r="I15" i="45" s="1"/>
  <c r="H16" i="45"/>
  <c r="J16" i="45" s="1"/>
  <c r="G16" i="45"/>
  <c r="I16" i="45" s="1"/>
  <c r="H17" i="45"/>
  <c r="J17" i="45" s="1"/>
  <c r="G17" i="45"/>
  <c r="I17" i="45" s="1"/>
  <c r="H18" i="45"/>
  <c r="J18" i="45" s="1"/>
  <c r="G18" i="45"/>
  <c r="I18" i="45" s="1"/>
  <c r="H19" i="45"/>
  <c r="J19" i="45" s="1"/>
  <c r="G19" i="45"/>
  <c r="I19" i="45" s="1"/>
  <c r="H20" i="45"/>
  <c r="J20" i="45" s="1"/>
  <c r="G20" i="45"/>
  <c r="I20" i="45" s="1"/>
  <c r="H21" i="45"/>
  <c r="J21" i="45" s="1"/>
  <c r="G21" i="45"/>
  <c r="I21" i="45" s="1"/>
  <c r="H22" i="45"/>
  <c r="J22" i="45" s="1"/>
  <c r="G22" i="45"/>
  <c r="I22" i="45" s="1"/>
  <c r="H8" i="45"/>
  <c r="J8" i="45" s="1"/>
  <c r="G8" i="45"/>
  <c r="I8" i="45" s="1"/>
  <c r="H23" i="45"/>
  <c r="J23" i="45" s="1"/>
  <c r="G23" i="45"/>
  <c r="I23" i="45" s="1"/>
  <c r="H24" i="45"/>
  <c r="J24" i="45" s="1"/>
  <c r="G24" i="45"/>
  <c r="I24" i="45" s="1"/>
  <c r="H25" i="45"/>
  <c r="J25" i="45" s="1"/>
  <c r="G25" i="45"/>
  <c r="I25" i="45" s="1"/>
  <c r="H26" i="45"/>
  <c r="J26" i="45" s="1"/>
  <c r="G26" i="45"/>
  <c r="I26" i="45" s="1"/>
  <c r="H27" i="45"/>
  <c r="J27" i="45" s="1"/>
  <c r="G27" i="45"/>
  <c r="I27" i="45" s="1"/>
  <c r="H9" i="45"/>
  <c r="J9" i="45" s="1"/>
  <c r="G9" i="45"/>
  <c r="I9" i="45" s="1"/>
  <c r="H10" i="45"/>
  <c r="J10" i="45" s="1"/>
  <c r="G10" i="45"/>
  <c r="I10" i="45" s="1"/>
  <c r="I16" i="51"/>
  <c r="K16" i="51" s="1"/>
  <c r="H16" i="51"/>
  <c r="J16" i="51" s="1"/>
  <c r="I17" i="51"/>
  <c r="K17" i="51" s="1"/>
  <c r="H17" i="51"/>
  <c r="J17" i="51" s="1"/>
  <c r="I18" i="51"/>
  <c r="K18" i="51" s="1"/>
  <c r="H18" i="51"/>
  <c r="J18" i="51" s="1"/>
  <c r="I19" i="51"/>
  <c r="K19" i="51" s="1"/>
  <c r="H19" i="51"/>
  <c r="J19" i="51" s="1"/>
  <c r="I20" i="51"/>
  <c r="K20" i="51" s="1"/>
  <c r="H20" i="51"/>
  <c r="J20" i="51" s="1"/>
  <c r="I21" i="51"/>
  <c r="K21" i="51" s="1"/>
  <c r="H21" i="51"/>
  <c r="J21" i="51" s="1"/>
  <c r="I22" i="51"/>
  <c r="K22" i="51" s="1"/>
  <c r="H22" i="51"/>
  <c r="J22" i="51" s="1"/>
  <c r="I7" i="46" l="1"/>
  <c r="I19" i="46"/>
  <c r="I25" i="46"/>
  <c r="D5" i="55"/>
  <c r="H5" i="55" s="1"/>
  <c r="C7" i="56"/>
  <c r="G7" i="56"/>
  <c r="E7" i="56"/>
  <c r="I7" i="56"/>
  <c r="C8" i="56"/>
  <c r="G8" i="56"/>
  <c r="E8" i="56"/>
  <c r="I8" i="56"/>
  <c r="E9" i="56"/>
  <c r="I9" i="56"/>
  <c r="C9" i="56"/>
  <c r="G9" i="56"/>
  <c r="C10" i="56"/>
  <c r="G10" i="56"/>
  <c r="E10" i="56"/>
  <c r="I10" i="56"/>
  <c r="E11" i="56"/>
  <c r="I11" i="56"/>
  <c r="C11" i="56"/>
  <c r="G11" i="56"/>
  <c r="C12" i="56"/>
  <c r="G12" i="56"/>
  <c r="E12" i="56"/>
  <c r="I12" i="56"/>
  <c r="E13" i="56"/>
  <c r="I13" i="56"/>
  <c r="C13" i="56"/>
  <c r="G13" i="56"/>
  <c r="E14" i="56"/>
  <c r="I14" i="56"/>
  <c r="C14" i="56"/>
  <c r="G14" i="56"/>
  <c r="C15" i="56"/>
  <c r="G15" i="56"/>
  <c r="E15" i="56"/>
  <c r="I15" i="56"/>
  <c r="C16" i="56"/>
  <c r="G16" i="56"/>
  <c r="E16" i="56"/>
  <c r="I16" i="56"/>
  <c r="C17" i="56"/>
  <c r="G17" i="56"/>
  <c r="E17" i="56"/>
  <c r="I17" i="56"/>
  <c r="E18" i="56"/>
  <c r="I18" i="56"/>
  <c r="C18" i="56"/>
  <c r="G18" i="56"/>
  <c r="E19" i="56"/>
  <c r="I19" i="56"/>
  <c r="C19" i="56"/>
  <c r="G19" i="56"/>
  <c r="C20" i="56"/>
  <c r="G20" i="56"/>
  <c r="E20" i="56"/>
  <c r="I20" i="56"/>
  <c r="E21" i="56"/>
  <c r="I21" i="56"/>
  <c r="C21" i="56"/>
  <c r="G21" i="56"/>
  <c r="E22" i="56"/>
  <c r="I22" i="56"/>
  <c r="C22" i="56"/>
  <c r="G22" i="56"/>
  <c r="C23" i="56"/>
  <c r="G23" i="56"/>
  <c r="E23" i="56"/>
  <c r="I23" i="56"/>
  <c r="C24" i="56"/>
  <c r="G24" i="56"/>
  <c r="E24" i="56"/>
  <c r="I24" i="56"/>
  <c r="C25" i="56"/>
  <c r="G25" i="56"/>
  <c r="I25" i="56"/>
  <c r="J29" i="56"/>
  <c r="E26" i="56"/>
  <c r="C26" i="56"/>
  <c r="G26" i="56"/>
  <c r="K29" i="56"/>
  <c r="E27" i="56"/>
  <c r="I27" i="56"/>
  <c r="F5" i="56"/>
  <c r="C7" i="57"/>
  <c r="G7" i="57"/>
  <c r="E7" i="57"/>
  <c r="I7" i="57"/>
  <c r="E8" i="57"/>
  <c r="I8" i="57"/>
  <c r="C8" i="57"/>
  <c r="G8" i="57"/>
  <c r="C9" i="57"/>
  <c r="G9" i="57"/>
  <c r="E9" i="57"/>
  <c r="I9" i="57"/>
  <c r="E10" i="57"/>
  <c r="I10" i="57"/>
  <c r="C10" i="57"/>
  <c r="G10" i="57"/>
  <c r="C11" i="57"/>
  <c r="G11" i="57"/>
  <c r="E11" i="57"/>
  <c r="I11" i="57"/>
  <c r="C12" i="57"/>
  <c r="G12" i="57"/>
  <c r="E12" i="57"/>
  <c r="I12" i="57"/>
  <c r="C13" i="57"/>
  <c r="G13" i="57"/>
  <c r="E13" i="57"/>
  <c r="I13" i="57"/>
  <c r="C14" i="57"/>
  <c r="G14" i="57"/>
  <c r="E14" i="57"/>
  <c r="I14" i="57"/>
  <c r="C15" i="57"/>
  <c r="G15" i="57"/>
  <c r="E15" i="57"/>
  <c r="I15" i="57"/>
  <c r="C16" i="57"/>
  <c r="G16" i="57"/>
  <c r="E16" i="57"/>
  <c r="I16" i="57"/>
  <c r="C17" i="57"/>
  <c r="G17" i="57"/>
  <c r="E17" i="57"/>
  <c r="I17" i="57"/>
  <c r="C18" i="57"/>
  <c r="G18" i="57"/>
  <c r="E18" i="57"/>
  <c r="I18" i="57"/>
  <c r="C19" i="57"/>
  <c r="G19" i="57"/>
  <c r="E19" i="57"/>
  <c r="I19" i="57"/>
  <c r="C20" i="57"/>
  <c r="G20" i="57"/>
  <c r="E20" i="57"/>
  <c r="I20" i="57"/>
  <c r="C21" i="57"/>
  <c r="G21" i="57"/>
  <c r="E21" i="57"/>
  <c r="I21" i="57"/>
  <c r="C22" i="57"/>
  <c r="G22" i="57"/>
  <c r="E22" i="57"/>
  <c r="I22" i="57"/>
  <c r="C23" i="57"/>
  <c r="G23" i="57"/>
  <c r="E23" i="57"/>
  <c r="I23" i="57"/>
  <c r="C24" i="57"/>
  <c r="G24" i="57"/>
  <c r="E24" i="57"/>
  <c r="I24" i="57"/>
  <c r="C25" i="57"/>
  <c r="G25" i="57"/>
  <c r="J28" i="57"/>
  <c r="K28" i="57"/>
  <c r="E26" i="57"/>
  <c r="I26" i="57"/>
  <c r="F5" i="57"/>
  <c r="C7" i="58"/>
  <c r="G7" i="58"/>
  <c r="E7" i="58"/>
  <c r="I7" i="58"/>
  <c r="C8" i="58"/>
  <c r="G8" i="58"/>
  <c r="E8" i="58"/>
  <c r="I8" i="58"/>
  <c r="C9" i="58"/>
  <c r="G9" i="58"/>
  <c r="E9" i="58"/>
  <c r="I9" i="58"/>
  <c r="C10" i="58"/>
  <c r="G10" i="58"/>
  <c r="E10" i="58"/>
  <c r="I10" i="58"/>
  <c r="C11" i="58"/>
  <c r="G11" i="58"/>
  <c r="E11" i="58"/>
  <c r="I11" i="58"/>
  <c r="C12" i="58"/>
  <c r="G12" i="58"/>
  <c r="E12" i="58"/>
  <c r="I12" i="58"/>
  <c r="C13" i="58"/>
  <c r="G13" i="58"/>
  <c r="E13" i="58"/>
  <c r="I13" i="58"/>
  <c r="C14" i="58"/>
  <c r="G14" i="58"/>
  <c r="E14" i="58"/>
  <c r="I14" i="58"/>
  <c r="C15" i="58"/>
  <c r="G15" i="58"/>
  <c r="E15" i="58"/>
  <c r="I15" i="58"/>
  <c r="C16" i="58"/>
  <c r="G16" i="58"/>
  <c r="E16" i="58"/>
  <c r="I16" i="58"/>
  <c r="C17" i="58"/>
  <c r="G17" i="58"/>
  <c r="E17" i="58"/>
  <c r="I17" i="58"/>
  <c r="C18" i="58"/>
  <c r="G18" i="58"/>
  <c r="E18" i="58"/>
  <c r="I18" i="58"/>
  <c r="C19" i="58"/>
  <c r="G19" i="58"/>
  <c r="E19" i="58"/>
  <c r="I19" i="58"/>
  <c r="C20" i="58"/>
  <c r="G20" i="58"/>
  <c r="E20" i="58"/>
  <c r="I20" i="58"/>
  <c r="C21" i="58"/>
  <c r="G21" i="58"/>
  <c r="E21" i="58"/>
  <c r="I21" i="58"/>
  <c r="C22" i="58"/>
  <c r="G22" i="58"/>
  <c r="E22" i="58"/>
  <c r="I22" i="58"/>
  <c r="C23" i="58"/>
  <c r="G23" i="58"/>
  <c r="E23" i="58"/>
  <c r="I23" i="58"/>
  <c r="C24" i="58"/>
  <c r="G24" i="58"/>
  <c r="E24" i="58"/>
  <c r="I24" i="58"/>
  <c r="C25" i="58"/>
  <c r="G25" i="58"/>
  <c r="E25" i="58"/>
  <c r="I25" i="58"/>
  <c r="C26" i="58"/>
  <c r="G26" i="58"/>
  <c r="E26" i="58"/>
  <c r="I26" i="58"/>
  <c r="C27" i="58"/>
  <c r="G27" i="58"/>
  <c r="E27" i="58"/>
  <c r="I27" i="58"/>
  <c r="E28" i="58"/>
  <c r="I28" i="58"/>
  <c r="C28" i="58"/>
  <c r="G28" i="58"/>
  <c r="C29" i="58"/>
  <c r="G29" i="58"/>
  <c r="E29" i="58"/>
  <c r="I29" i="58"/>
  <c r="C30" i="58"/>
  <c r="G30" i="58"/>
  <c r="E30" i="58"/>
  <c r="I30" i="58"/>
  <c r="E31" i="58"/>
  <c r="I31" i="58"/>
  <c r="C31" i="58"/>
  <c r="G31" i="58"/>
  <c r="E32" i="58"/>
  <c r="I32" i="58"/>
  <c r="C32" i="58"/>
  <c r="G32" i="58"/>
  <c r="E33" i="58"/>
  <c r="I33" i="58"/>
  <c r="C33" i="58"/>
  <c r="G33" i="58"/>
  <c r="C34" i="58"/>
  <c r="G34" i="58"/>
  <c r="E34" i="58"/>
  <c r="I34" i="58"/>
  <c r="C35" i="58"/>
  <c r="G35" i="58"/>
  <c r="E35" i="58"/>
  <c r="I35" i="58"/>
  <c r="E36" i="58"/>
  <c r="I36" i="58"/>
  <c r="C36" i="58"/>
  <c r="G36" i="58"/>
  <c r="E37" i="58"/>
  <c r="I37" i="58"/>
  <c r="C37" i="58"/>
  <c r="G37" i="58"/>
  <c r="C38" i="58"/>
  <c r="G38" i="58"/>
  <c r="E38" i="58"/>
  <c r="I38" i="58"/>
  <c r="C39" i="58"/>
  <c r="G39" i="58"/>
  <c r="E39" i="58"/>
  <c r="I39" i="58"/>
  <c r="E40" i="58"/>
  <c r="I40" i="58"/>
  <c r="C40" i="58"/>
  <c r="G40" i="58"/>
  <c r="C41" i="58"/>
  <c r="G41" i="58"/>
  <c r="E41" i="58"/>
  <c r="I41" i="58"/>
  <c r="C42" i="58"/>
  <c r="G42" i="58"/>
  <c r="E42" i="58"/>
  <c r="K45" i="58"/>
  <c r="J45" i="58"/>
  <c r="I43" i="58"/>
  <c r="F5" i="58"/>
  <c r="C7" i="50"/>
  <c r="G7" i="50"/>
  <c r="E7" i="50"/>
  <c r="I7" i="50"/>
  <c r="C8" i="50"/>
  <c r="G8" i="50"/>
  <c r="E8" i="50"/>
  <c r="I8" i="50"/>
  <c r="C9" i="50"/>
  <c r="G9" i="50"/>
  <c r="E9" i="50"/>
  <c r="I9" i="50"/>
  <c r="C10" i="50"/>
  <c r="G10" i="50"/>
  <c r="E10" i="50"/>
  <c r="I10" i="50"/>
  <c r="C11" i="50"/>
  <c r="G11" i="50"/>
  <c r="E11" i="50"/>
  <c r="I11" i="50"/>
  <c r="C12" i="50"/>
  <c r="G12" i="50"/>
  <c r="E12" i="50"/>
  <c r="I12" i="50"/>
  <c r="C13" i="50"/>
  <c r="G13" i="50"/>
  <c r="E13" i="50"/>
  <c r="I13" i="50"/>
  <c r="C14" i="50"/>
  <c r="G14" i="50"/>
  <c r="E14" i="50"/>
  <c r="I14" i="50"/>
  <c r="C15" i="50"/>
  <c r="G15" i="50"/>
  <c r="E15" i="50"/>
  <c r="I15" i="50"/>
  <c r="C16" i="50"/>
  <c r="G16" i="50"/>
  <c r="E16" i="50"/>
  <c r="I16" i="50"/>
  <c r="E17" i="50"/>
  <c r="I17" i="50"/>
  <c r="C17" i="50"/>
  <c r="G17" i="50"/>
  <c r="C18" i="50"/>
  <c r="G18" i="50"/>
  <c r="E18" i="50"/>
  <c r="I18" i="50"/>
  <c r="C19" i="50"/>
  <c r="G19" i="50"/>
  <c r="E19" i="50"/>
  <c r="I19" i="50"/>
  <c r="E20" i="50"/>
  <c r="I20" i="50"/>
  <c r="C20" i="50"/>
  <c r="G20" i="50"/>
  <c r="E21" i="50"/>
  <c r="I21" i="50"/>
  <c r="C21" i="50"/>
  <c r="G21" i="50"/>
  <c r="C22" i="50"/>
  <c r="G22" i="50"/>
  <c r="E22" i="50"/>
  <c r="I22" i="50"/>
  <c r="C23" i="50"/>
  <c r="G23" i="50"/>
  <c r="E23" i="50"/>
  <c r="I23" i="50"/>
  <c r="E24" i="50"/>
  <c r="I24" i="50"/>
  <c r="C24" i="50"/>
  <c r="G24" i="50"/>
  <c r="C25" i="50"/>
  <c r="G25" i="50"/>
  <c r="E25" i="50"/>
  <c r="I25" i="50"/>
  <c r="C26" i="50"/>
  <c r="G26" i="50"/>
  <c r="E26" i="50"/>
  <c r="I26" i="50"/>
  <c r="C27" i="50"/>
  <c r="G27" i="50"/>
  <c r="E27" i="50"/>
  <c r="I27" i="50"/>
  <c r="C28" i="50"/>
  <c r="G28" i="50"/>
  <c r="E28" i="50"/>
  <c r="I28" i="50"/>
  <c r="C29" i="50"/>
  <c r="G29" i="50"/>
  <c r="E29" i="50"/>
  <c r="I29" i="50"/>
  <c r="C30" i="50"/>
  <c r="G30" i="50"/>
  <c r="E30" i="50"/>
  <c r="I30" i="50"/>
  <c r="C31" i="50"/>
  <c r="G31" i="50"/>
  <c r="E31" i="50"/>
  <c r="I31" i="50"/>
  <c r="C32" i="50"/>
  <c r="G32" i="50"/>
  <c r="E32" i="50"/>
  <c r="I32" i="50"/>
  <c r="C33" i="50"/>
  <c r="G33" i="50"/>
  <c r="E33" i="50"/>
  <c r="I33" i="50"/>
  <c r="C34" i="50"/>
  <c r="G34" i="50"/>
  <c r="E34" i="50"/>
  <c r="I34" i="50"/>
  <c r="E35" i="50"/>
  <c r="I35" i="50"/>
  <c r="C35" i="50"/>
  <c r="G35" i="50"/>
  <c r="C36" i="50"/>
  <c r="G36" i="50"/>
  <c r="E36" i="50"/>
  <c r="I36" i="50"/>
  <c r="C37" i="50"/>
  <c r="G37" i="50"/>
  <c r="E37" i="50"/>
  <c r="I37" i="50"/>
  <c r="C38" i="50"/>
  <c r="G38" i="50"/>
  <c r="E38" i="50"/>
  <c r="I38" i="50"/>
  <c r="E39" i="50"/>
  <c r="I39" i="50"/>
  <c r="C39" i="50"/>
  <c r="G39" i="50"/>
  <c r="C40" i="50"/>
  <c r="G40" i="50"/>
  <c r="E40" i="50"/>
  <c r="I40" i="50"/>
  <c r="C41" i="50"/>
  <c r="G41" i="50"/>
  <c r="E41" i="50"/>
  <c r="I41" i="50"/>
  <c r="C42" i="50"/>
  <c r="G42" i="50"/>
  <c r="E42" i="50"/>
  <c r="I42" i="50"/>
  <c r="C43" i="50"/>
  <c r="G43" i="50"/>
  <c r="E43" i="50"/>
  <c r="I43" i="50"/>
  <c r="E44" i="50"/>
  <c r="I44" i="50"/>
  <c r="C44" i="50"/>
  <c r="G44" i="50"/>
  <c r="C45" i="50"/>
  <c r="G45" i="50"/>
  <c r="J48" i="50"/>
  <c r="K48" i="50"/>
  <c r="E46" i="50"/>
  <c r="I46" i="50"/>
  <c r="F5" i="50"/>
  <c r="E37" i="53"/>
  <c r="I37" i="53"/>
  <c r="E54" i="53"/>
  <c r="I54" i="53"/>
  <c r="E24" i="53"/>
  <c r="I24" i="53"/>
  <c r="E34" i="53"/>
  <c r="I34" i="53"/>
  <c r="E7" i="53"/>
  <c r="I7" i="53"/>
  <c r="E21" i="53"/>
  <c r="I21" i="53"/>
  <c r="C37" i="53"/>
  <c r="G37" i="53"/>
  <c r="C54" i="53"/>
  <c r="G54" i="53"/>
  <c r="C24" i="53"/>
  <c r="G24" i="53"/>
  <c r="C34" i="53"/>
  <c r="G34" i="53"/>
  <c r="C7" i="53"/>
  <c r="G7" i="53"/>
  <c r="C21" i="53"/>
  <c r="G21" i="53"/>
  <c r="F5" i="53"/>
  <c r="G8" i="53"/>
  <c r="C8" i="53"/>
  <c r="E8" i="53"/>
  <c r="I8" i="53"/>
  <c r="C9" i="53"/>
  <c r="G9" i="53"/>
  <c r="E9" i="53"/>
  <c r="I9" i="53"/>
  <c r="C10" i="53"/>
  <c r="G10" i="53"/>
  <c r="E10" i="53"/>
  <c r="I10" i="53"/>
  <c r="C11" i="53"/>
  <c r="G11" i="53"/>
  <c r="E11" i="53"/>
  <c r="I11" i="53"/>
  <c r="C12" i="53"/>
  <c r="G12" i="53"/>
  <c r="E12" i="53"/>
  <c r="I12" i="53"/>
  <c r="C13" i="53"/>
  <c r="G13" i="53"/>
  <c r="E13" i="53"/>
  <c r="I13" i="53"/>
  <c r="C14" i="53"/>
  <c r="G14" i="53"/>
  <c r="E14" i="53"/>
  <c r="I14" i="53"/>
  <c r="C15" i="53"/>
  <c r="G15" i="53"/>
  <c r="E15" i="53"/>
  <c r="I15" i="53"/>
  <c r="C16" i="53"/>
  <c r="G16" i="53"/>
  <c r="E16" i="53"/>
  <c r="I16" i="53"/>
  <c r="C17" i="53"/>
  <c r="G17" i="53"/>
  <c r="E17" i="53"/>
  <c r="I17" i="53"/>
  <c r="C18" i="53"/>
  <c r="G18" i="53"/>
  <c r="K21" i="53"/>
  <c r="J21" i="53"/>
  <c r="E19" i="53"/>
  <c r="I19" i="53"/>
  <c r="E25" i="53"/>
  <c r="I25" i="53"/>
  <c r="C25" i="53"/>
  <c r="G25" i="53"/>
  <c r="C26" i="53"/>
  <c r="G26" i="53"/>
  <c r="E26" i="53"/>
  <c r="I26" i="53"/>
  <c r="E27" i="53"/>
  <c r="I27" i="53"/>
  <c r="C27" i="53"/>
  <c r="G27" i="53"/>
  <c r="C28" i="53"/>
  <c r="G28" i="53"/>
  <c r="E28" i="53"/>
  <c r="I28" i="53"/>
  <c r="E29" i="53"/>
  <c r="I29" i="53"/>
  <c r="C29" i="53"/>
  <c r="G29" i="53"/>
  <c r="I30" i="53"/>
  <c r="C30" i="53"/>
  <c r="G30" i="53"/>
  <c r="J34" i="53"/>
  <c r="C31" i="53"/>
  <c r="G31" i="53"/>
  <c r="E31" i="53"/>
  <c r="K34" i="53"/>
  <c r="E32" i="53"/>
  <c r="I32" i="53"/>
  <c r="C38" i="53"/>
  <c r="G38" i="53"/>
  <c r="E38" i="53"/>
  <c r="I38" i="53"/>
  <c r="C39" i="53"/>
  <c r="G39" i="53"/>
  <c r="E39" i="53"/>
  <c r="I39" i="53"/>
  <c r="E40" i="53"/>
  <c r="I40" i="53"/>
  <c r="C40" i="53"/>
  <c r="G40" i="53"/>
  <c r="C41" i="53"/>
  <c r="G41" i="53"/>
  <c r="E41" i="53"/>
  <c r="I41" i="53"/>
  <c r="C42" i="53"/>
  <c r="G42" i="53"/>
  <c r="E42" i="53"/>
  <c r="I42" i="53"/>
  <c r="E43" i="53"/>
  <c r="I43" i="53"/>
  <c r="C43" i="53"/>
  <c r="G43" i="53"/>
  <c r="C44" i="53"/>
  <c r="G44" i="53"/>
  <c r="E44" i="53"/>
  <c r="I44" i="53"/>
  <c r="C45" i="53"/>
  <c r="G45" i="53"/>
  <c r="E45" i="53"/>
  <c r="I45" i="53"/>
  <c r="E46" i="53"/>
  <c r="I46" i="53"/>
  <c r="C46" i="53"/>
  <c r="G46" i="53"/>
  <c r="C47" i="53"/>
  <c r="G47" i="53"/>
  <c r="E47" i="53"/>
  <c r="I47" i="53"/>
  <c r="C48" i="53"/>
  <c r="G48" i="53"/>
  <c r="E48" i="53"/>
  <c r="I48" i="53"/>
  <c r="I49" i="53"/>
  <c r="C49" i="53"/>
  <c r="G49" i="53"/>
  <c r="J54" i="53"/>
  <c r="E50" i="53"/>
  <c r="C50" i="53"/>
  <c r="G50" i="53"/>
  <c r="K54" i="53"/>
  <c r="E51" i="53"/>
  <c r="I51" i="53"/>
  <c r="C51" i="53"/>
  <c r="G51" i="53"/>
  <c r="E52" i="53"/>
  <c r="I52" i="53"/>
  <c r="E56" i="54"/>
  <c r="I56" i="54"/>
  <c r="E76" i="54"/>
  <c r="I76" i="54"/>
  <c r="E42" i="54"/>
  <c r="I42" i="54"/>
  <c r="E53" i="54"/>
  <c r="I53" i="54"/>
  <c r="E28" i="54"/>
  <c r="I28" i="54"/>
  <c r="E39" i="54"/>
  <c r="I39" i="54"/>
  <c r="E20" i="54"/>
  <c r="I20" i="54"/>
  <c r="E25" i="54"/>
  <c r="I25" i="54"/>
  <c r="J17" i="54"/>
  <c r="K17" i="54"/>
  <c r="E15" i="54"/>
  <c r="I15" i="54"/>
  <c r="E17" i="54"/>
  <c r="I17" i="54"/>
  <c r="E7" i="54"/>
  <c r="I7" i="54"/>
  <c r="E12" i="54"/>
  <c r="I12" i="54"/>
  <c r="C56" i="54"/>
  <c r="G56" i="54"/>
  <c r="C76" i="54"/>
  <c r="G76" i="54"/>
  <c r="C42" i="54"/>
  <c r="G42" i="54"/>
  <c r="C53" i="54"/>
  <c r="G53" i="54"/>
  <c r="C28" i="54"/>
  <c r="G28" i="54"/>
  <c r="C39" i="54"/>
  <c r="G39" i="54"/>
  <c r="C20" i="54"/>
  <c r="G20" i="54"/>
  <c r="C25" i="54"/>
  <c r="G25" i="54"/>
  <c r="C15" i="54"/>
  <c r="G15" i="54"/>
  <c r="C7" i="54"/>
  <c r="G7" i="54"/>
  <c r="C12" i="54"/>
  <c r="G12" i="54"/>
  <c r="F5" i="54"/>
  <c r="C8" i="54"/>
  <c r="G8" i="54"/>
  <c r="E8" i="54"/>
  <c r="I8" i="54"/>
  <c r="C9" i="54"/>
  <c r="G9" i="54"/>
  <c r="J12" i="54"/>
  <c r="K12" i="54"/>
  <c r="E10" i="54"/>
  <c r="I10" i="54"/>
  <c r="C21" i="54"/>
  <c r="G21" i="54"/>
  <c r="E21" i="54"/>
  <c r="I21" i="54"/>
  <c r="C22" i="54"/>
  <c r="G22" i="54"/>
  <c r="K25" i="54"/>
  <c r="J25" i="54"/>
  <c r="E23" i="54"/>
  <c r="I23" i="54"/>
  <c r="G29" i="54"/>
  <c r="C29" i="54"/>
  <c r="E29" i="54"/>
  <c r="I29" i="54"/>
  <c r="C30" i="54"/>
  <c r="G30" i="54"/>
  <c r="E30" i="54"/>
  <c r="I30" i="54"/>
  <c r="E31" i="54"/>
  <c r="I31" i="54"/>
  <c r="C31" i="54"/>
  <c r="G31" i="54"/>
  <c r="C32" i="54"/>
  <c r="G32" i="54"/>
  <c r="E32" i="54"/>
  <c r="I32" i="54"/>
  <c r="E33" i="54"/>
  <c r="I33" i="54"/>
  <c r="C33" i="54"/>
  <c r="G33" i="54"/>
  <c r="E34" i="54"/>
  <c r="I34" i="54"/>
  <c r="C34" i="54"/>
  <c r="G34" i="54"/>
  <c r="C35" i="54"/>
  <c r="G35" i="54"/>
  <c r="E35" i="54"/>
  <c r="I35" i="54"/>
  <c r="C36" i="54"/>
  <c r="G36" i="54"/>
  <c r="J39" i="54"/>
  <c r="K39" i="54"/>
  <c r="E37" i="54"/>
  <c r="I37" i="54"/>
  <c r="C43" i="54"/>
  <c r="G43" i="54"/>
  <c r="E43" i="54"/>
  <c r="I43" i="54"/>
  <c r="C44" i="54"/>
  <c r="G44" i="54"/>
  <c r="E44" i="54"/>
  <c r="I44" i="54"/>
  <c r="C45" i="54"/>
  <c r="G45" i="54"/>
  <c r="E45" i="54"/>
  <c r="I45" i="54"/>
  <c r="C46" i="54"/>
  <c r="G46" i="54"/>
  <c r="E46" i="54"/>
  <c r="I46" i="54"/>
  <c r="C47" i="54"/>
  <c r="G47" i="54"/>
  <c r="E47" i="54"/>
  <c r="I47" i="54"/>
  <c r="C48" i="54"/>
  <c r="G48" i="54"/>
  <c r="E48" i="54"/>
  <c r="I48" i="54"/>
  <c r="G49" i="54"/>
  <c r="C49" i="54"/>
  <c r="K53" i="54"/>
  <c r="J53" i="54"/>
  <c r="C50" i="54"/>
  <c r="G50" i="54"/>
  <c r="E50" i="54"/>
  <c r="I50" i="54"/>
  <c r="E51" i="54"/>
  <c r="I51" i="54"/>
  <c r="E57" i="54"/>
  <c r="I57" i="54"/>
  <c r="C57" i="54"/>
  <c r="G57" i="54"/>
  <c r="C58" i="54"/>
  <c r="G58" i="54"/>
  <c r="E58" i="54"/>
  <c r="I58" i="54"/>
  <c r="C59" i="54"/>
  <c r="G59" i="54"/>
  <c r="E59" i="54"/>
  <c r="I59" i="54"/>
  <c r="E60" i="54"/>
  <c r="I60" i="54"/>
  <c r="C60" i="54"/>
  <c r="G60" i="54"/>
  <c r="C61" i="54"/>
  <c r="G61" i="54"/>
  <c r="E61" i="54"/>
  <c r="I61" i="54"/>
  <c r="C62" i="54"/>
  <c r="G62" i="54"/>
  <c r="E62" i="54"/>
  <c r="I62" i="54"/>
  <c r="C63" i="54"/>
  <c r="G63" i="54"/>
  <c r="E63" i="54"/>
  <c r="I63" i="54"/>
  <c r="C64" i="54"/>
  <c r="G64" i="54"/>
  <c r="E64" i="54"/>
  <c r="I64" i="54"/>
  <c r="E65" i="54"/>
  <c r="I65" i="54"/>
  <c r="C65" i="54"/>
  <c r="G65" i="54"/>
  <c r="E66" i="54"/>
  <c r="I66" i="54"/>
  <c r="C66" i="54"/>
  <c r="G66" i="54"/>
  <c r="C67" i="54"/>
  <c r="G67" i="54"/>
  <c r="E67" i="54"/>
  <c r="I67" i="54"/>
  <c r="C68" i="54"/>
  <c r="G68" i="54"/>
  <c r="E68" i="54"/>
  <c r="I68" i="54"/>
  <c r="E69" i="54"/>
  <c r="I69" i="54"/>
  <c r="C69" i="54"/>
  <c r="G69" i="54"/>
  <c r="E70" i="54"/>
  <c r="I70" i="54"/>
  <c r="C70" i="54"/>
  <c r="G70" i="54"/>
  <c r="G71" i="54"/>
  <c r="C71" i="54"/>
  <c r="E71" i="54"/>
  <c r="I71" i="54"/>
  <c r="C72" i="54"/>
  <c r="G72" i="54"/>
  <c r="E72" i="54"/>
  <c r="I72" i="54"/>
  <c r="C73" i="54"/>
  <c r="G73" i="54"/>
  <c r="E73" i="54"/>
  <c r="K76" i="54"/>
  <c r="J76" i="54"/>
  <c r="I74" i="54"/>
  <c r="E178" i="55"/>
  <c r="I178" i="55"/>
  <c r="I188" i="55"/>
  <c r="E172" i="55"/>
  <c r="E175" i="55"/>
  <c r="C148" i="55"/>
  <c r="G148" i="55"/>
  <c r="C165" i="55"/>
  <c r="G165" i="55"/>
  <c r="C119" i="55"/>
  <c r="G119" i="55"/>
  <c r="C145" i="55"/>
  <c r="G145" i="55"/>
  <c r="E98" i="55"/>
  <c r="I98" i="55"/>
  <c r="E112" i="55"/>
  <c r="E71" i="55"/>
  <c r="I71" i="55"/>
  <c r="E95" i="55"/>
  <c r="C53" i="55"/>
  <c r="G53" i="55"/>
  <c r="C64" i="55"/>
  <c r="G64" i="55"/>
  <c r="G50" i="55"/>
  <c r="J192" i="55"/>
  <c r="C178" i="55"/>
  <c r="G178" i="55"/>
  <c r="C188" i="55"/>
  <c r="G188" i="55"/>
  <c r="C172" i="55"/>
  <c r="G172" i="55"/>
  <c r="C175" i="55"/>
  <c r="G175" i="55"/>
  <c r="E148" i="55"/>
  <c r="I148" i="55"/>
  <c r="E165" i="55"/>
  <c r="I165" i="55"/>
  <c r="E119" i="55"/>
  <c r="I119" i="55"/>
  <c r="E145" i="55"/>
  <c r="I145" i="55"/>
  <c r="C98" i="55"/>
  <c r="G98" i="55"/>
  <c r="C112" i="55"/>
  <c r="G112" i="55"/>
  <c r="C71" i="55"/>
  <c r="G71" i="55"/>
  <c r="C95" i="55"/>
  <c r="G95" i="55"/>
  <c r="E53" i="55"/>
  <c r="I53" i="55"/>
  <c r="E64" i="55"/>
  <c r="I64" i="55"/>
  <c r="E28" i="55"/>
  <c r="I28" i="55"/>
  <c r="E50" i="55"/>
  <c r="I50" i="55"/>
  <c r="C7" i="55"/>
  <c r="G7" i="55"/>
  <c r="C21" i="55"/>
  <c r="G21" i="55"/>
  <c r="E188" i="55"/>
  <c r="I172" i="55"/>
  <c r="I112" i="55"/>
  <c r="I95" i="55"/>
  <c r="C28" i="55"/>
  <c r="G28" i="55"/>
  <c r="C50" i="55"/>
  <c r="E7" i="55"/>
  <c r="I7" i="55"/>
  <c r="E21" i="55"/>
  <c r="I21" i="55"/>
  <c r="E8" i="55"/>
  <c r="I8" i="55"/>
  <c r="C8" i="55"/>
  <c r="G8" i="55"/>
  <c r="C9" i="55"/>
  <c r="G9" i="55"/>
  <c r="E9" i="55"/>
  <c r="I9" i="55"/>
  <c r="C10" i="55"/>
  <c r="G10" i="55"/>
  <c r="E10" i="55"/>
  <c r="I10" i="55"/>
  <c r="C11" i="55"/>
  <c r="G11" i="55"/>
  <c r="E11" i="55"/>
  <c r="I11" i="55"/>
  <c r="E12" i="55"/>
  <c r="I12" i="55"/>
  <c r="C12" i="55"/>
  <c r="G12" i="55"/>
  <c r="C13" i="55"/>
  <c r="G13" i="55"/>
  <c r="E13" i="55"/>
  <c r="I13" i="55"/>
  <c r="C14" i="55"/>
  <c r="G14" i="55"/>
  <c r="E14" i="55"/>
  <c r="I14" i="55"/>
  <c r="C15" i="55"/>
  <c r="G15" i="55"/>
  <c r="E15" i="55"/>
  <c r="I15" i="55"/>
  <c r="C16" i="55"/>
  <c r="G16" i="55"/>
  <c r="E16" i="55"/>
  <c r="I16" i="55"/>
  <c r="C17" i="55"/>
  <c r="G17" i="55"/>
  <c r="K21" i="55"/>
  <c r="J21" i="55"/>
  <c r="E18" i="55"/>
  <c r="I18" i="55"/>
  <c r="C18" i="55"/>
  <c r="G18" i="55"/>
  <c r="E19" i="55"/>
  <c r="I19" i="55"/>
  <c r="F26" i="55"/>
  <c r="C29" i="55"/>
  <c r="G29" i="55"/>
  <c r="E29" i="55"/>
  <c r="I29" i="55"/>
  <c r="C30" i="55"/>
  <c r="G30" i="55"/>
  <c r="E30" i="55"/>
  <c r="I30" i="55"/>
  <c r="C31" i="55"/>
  <c r="G31" i="55"/>
  <c r="E31" i="55"/>
  <c r="I31" i="55"/>
  <c r="E32" i="55"/>
  <c r="I32" i="55"/>
  <c r="C32" i="55"/>
  <c r="G32" i="55"/>
  <c r="C33" i="55"/>
  <c r="G33" i="55"/>
  <c r="E33" i="55"/>
  <c r="I33" i="55"/>
  <c r="C34" i="55"/>
  <c r="G34" i="55"/>
  <c r="E34" i="55"/>
  <c r="I34" i="55"/>
  <c r="C35" i="55"/>
  <c r="G35" i="55"/>
  <c r="E35" i="55"/>
  <c r="I35" i="55"/>
  <c r="C36" i="55"/>
  <c r="G36" i="55"/>
  <c r="E36" i="55"/>
  <c r="I36" i="55"/>
  <c r="C37" i="55"/>
  <c r="G37" i="55"/>
  <c r="E37" i="55"/>
  <c r="I37" i="55"/>
  <c r="C38" i="55"/>
  <c r="G38" i="55"/>
  <c r="E38" i="55"/>
  <c r="I38" i="55"/>
  <c r="C39" i="55"/>
  <c r="G39" i="55"/>
  <c r="E39" i="55"/>
  <c r="I39" i="55"/>
  <c r="E40" i="55"/>
  <c r="I40" i="55"/>
  <c r="C40" i="55"/>
  <c r="G40" i="55"/>
  <c r="E41" i="55"/>
  <c r="I41" i="55"/>
  <c r="C41" i="55"/>
  <c r="G41" i="55"/>
  <c r="C42" i="55"/>
  <c r="G42" i="55"/>
  <c r="E42" i="55"/>
  <c r="I42" i="55"/>
  <c r="E43" i="55"/>
  <c r="I43" i="55"/>
  <c r="C43" i="55"/>
  <c r="G43" i="55"/>
  <c r="C44" i="55"/>
  <c r="G44" i="55"/>
  <c r="E44" i="55"/>
  <c r="I44" i="55"/>
  <c r="E45" i="55"/>
  <c r="I45" i="55"/>
  <c r="C45" i="55"/>
  <c r="G45" i="55"/>
  <c r="C46" i="55"/>
  <c r="G46" i="55"/>
  <c r="C47" i="55"/>
  <c r="G47" i="55"/>
  <c r="J50" i="55"/>
  <c r="K50" i="55"/>
  <c r="E47" i="55"/>
  <c r="I47" i="55"/>
  <c r="E48" i="55"/>
  <c r="I48" i="55"/>
  <c r="C54" i="55"/>
  <c r="G54" i="55"/>
  <c r="E54" i="55"/>
  <c r="I54" i="55"/>
  <c r="C55" i="55"/>
  <c r="G55" i="55"/>
  <c r="E55" i="55"/>
  <c r="I55" i="55"/>
  <c r="C56" i="55"/>
  <c r="G56" i="55"/>
  <c r="E56" i="55"/>
  <c r="I56" i="55"/>
  <c r="C57" i="55"/>
  <c r="G57" i="55"/>
  <c r="E57" i="55"/>
  <c r="I57" i="55"/>
  <c r="C58" i="55"/>
  <c r="G58" i="55"/>
  <c r="E58" i="55"/>
  <c r="I58" i="55"/>
  <c r="C59" i="55"/>
  <c r="G59" i="55"/>
  <c r="E59" i="55"/>
  <c r="I59" i="55"/>
  <c r="C60" i="55"/>
  <c r="G60" i="55"/>
  <c r="E60" i="55"/>
  <c r="I60" i="55"/>
  <c r="C61" i="55"/>
  <c r="G61" i="55"/>
  <c r="J64" i="55"/>
  <c r="K64" i="55"/>
  <c r="E62" i="55"/>
  <c r="I62" i="55"/>
  <c r="F69" i="55"/>
  <c r="C72" i="55"/>
  <c r="G72" i="55"/>
  <c r="E72" i="55"/>
  <c r="I72" i="55"/>
  <c r="C73" i="55"/>
  <c r="G73" i="55"/>
  <c r="E73" i="55"/>
  <c r="I73" i="55"/>
  <c r="C74" i="55"/>
  <c r="G74" i="55"/>
  <c r="E74" i="55"/>
  <c r="I74" i="55"/>
  <c r="C75" i="55"/>
  <c r="G75" i="55"/>
  <c r="E75" i="55"/>
  <c r="I75" i="55"/>
  <c r="C76" i="55"/>
  <c r="G76" i="55"/>
  <c r="E76" i="55"/>
  <c r="I76" i="55"/>
  <c r="C77" i="55"/>
  <c r="G77" i="55"/>
  <c r="E77" i="55"/>
  <c r="I77" i="55"/>
  <c r="C78" i="55"/>
  <c r="G78" i="55"/>
  <c r="E78" i="55"/>
  <c r="I78" i="55"/>
  <c r="C79" i="55"/>
  <c r="G79" i="55"/>
  <c r="E79" i="55"/>
  <c r="I79" i="55"/>
  <c r="E80" i="55"/>
  <c r="I80" i="55"/>
  <c r="C80" i="55"/>
  <c r="G80" i="55"/>
  <c r="C81" i="55"/>
  <c r="G81" i="55"/>
  <c r="E81" i="55"/>
  <c r="I81" i="55"/>
  <c r="C82" i="55"/>
  <c r="G82" i="55"/>
  <c r="E82" i="55"/>
  <c r="I82" i="55"/>
  <c r="C83" i="55"/>
  <c r="G83" i="55"/>
  <c r="E83" i="55"/>
  <c r="I83" i="55"/>
  <c r="C84" i="55"/>
  <c r="G84" i="55"/>
  <c r="E84" i="55"/>
  <c r="I84" i="55"/>
  <c r="C85" i="55"/>
  <c r="G85" i="55"/>
  <c r="E85" i="55"/>
  <c r="I85" i="55"/>
  <c r="C86" i="55"/>
  <c r="G86" i="55"/>
  <c r="E86" i="55"/>
  <c r="I86" i="55"/>
  <c r="C87" i="55"/>
  <c r="G87" i="55"/>
  <c r="E87" i="55"/>
  <c r="I87" i="55"/>
  <c r="C88" i="55"/>
  <c r="G88" i="55"/>
  <c r="E88" i="55"/>
  <c r="I88" i="55"/>
  <c r="C89" i="55"/>
  <c r="G89" i="55"/>
  <c r="E89" i="55"/>
  <c r="I89" i="55"/>
  <c r="E90" i="55"/>
  <c r="I90" i="55"/>
  <c r="C90" i="55"/>
  <c r="G90" i="55"/>
  <c r="C91" i="55"/>
  <c r="G91" i="55"/>
  <c r="E91" i="55"/>
  <c r="I91" i="55"/>
  <c r="C92" i="55"/>
  <c r="G92" i="55"/>
  <c r="E92" i="55"/>
  <c r="K95" i="55"/>
  <c r="J95" i="55"/>
  <c r="I93" i="55"/>
  <c r="C99" i="55"/>
  <c r="G99" i="55"/>
  <c r="E99" i="55"/>
  <c r="I99" i="55"/>
  <c r="C100" i="55"/>
  <c r="G100" i="55"/>
  <c r="E100" i="55"/>
  <c r="I100" i="55"/>
  <c r="C101" i="55"/>
  <c r="G101" i="55"/>
  <c r="E101" i="55"/>
  <c r="I101" i="55"/>
  <c r="C102" i="55"/>
  <c r="G102" i="55"/>
  <c r="E102" i="55"/>
  <c r="I102" i="55"/>
  <c r="C103" i="55"/>
  <c r="G103" i="55"/>
  <c r="E103" i="55"/>
  <c r="I103" i="55"/>
  <c r="C104" i="55"/>
  <c r="G104" i="55"/>
  <c r="E104" i="55"/>
  <c r="I104" i="55"/>
  <c r="C105" i="55"/>
  <c r="G105" i="55"/>
  <c r="E105" i="55"/>
  <c r="I105" i="55"/>
  <c r="C106" i="55"/>
  <c r="G106" i="55"/>
  <c r="E106" i="55"/>
  <c r="I106" i="55"/>
  <c r="C107" i="55"/>
  <c r="G107" i="55"/>
  <c r="E107" i="55"/>
  <c r="I107" i="55"/>
  <c r="C108" i="55"/>
  <c r="G108" i="55"/>
  <c r="E108" i="55"/>
  <c r="I108" i="55"/>
  <c r="C109" i="55"/>
  <c r="G109" i="55"/>
  <c r="J112" i="55"/>
  <c r="K112" i="55"/>
  <c r="E110" i="55"/>
  <c r="I110" i="55"/>
  <c r="F117" i="55"/>
  <c r="C120" i="55"/>
  <c r="G120" i="55"/>
  <c r="E120" i="55"/>
  <c r="I120" i="55"/>
  <c r="E121" i="55"/>
  <c r="I121" i="55"/>
  <c r="C121" i="55"/>
  <c r="G121" i="55"/>
  <c r="C122" i="55"/>
  <c r="G122" i="55"/>
  <c r="E122" i="55"/>
  <c r="I122" i="55"/>
  <c r="C123" i="55"/>
  <c r="G123" i="55"/>
  <c r="E123" i="55"/>
  <c r="I123" i="55"/>
  <c r="C124" i="55"/>
  <c r="G124" i="55"/>
  <c r="E124" i="55"/>
  <c r="I124" i="55"/>
  <c r="C125" i="55"/>
  <c r="G125" i="55"/>
  <c r="E125" i="55"/>
  <c r="I125" i="55"/>
  <c r="C126" i="55"/>
  <c r="G126" i="55"/>
  <c r="E126" i="55"/>
  <c r="I126" i="55"/>
  <c r="C127" i="55"/>
  <c r="G127" i="55"/>
  <c r="E127" i="55"/>
  <c r="I127" i="55"/>
  <c r="E128" i="55"/>
  <c r="I128" i="55"/>
  <c r="C128" i="55"/>
  <c r="G128" i="55"/>
  <c r="C129" i="55"/>
  <c r="G129" i="55"/>
  <c r="E129" i="55"/>
  <c r="I129" i="55"/>
  <c r="C130" i="55"/>
  <c r="G130" i="55"/>
  <c r="E130" i="55"/>
  <c r="I130" i="55"/>
  <c r="C131" i="55"/>
  <c r="G131" i="55"/>
  <c r="E131" i="55"/>
  <c r="I131" i="55"/>
  <c r="C132" i="55"/>
  <c r="G132" i="55"/>
  <c r="E132" i="55"/>
  <c r="I132" i="55"/>
  <c r="C133" i="55"/>
  <c r="G133" i="55"/>
  <c r="E133" i="55"/>
  <c r="I133" i="55"/>
  <c r="C134" i="55"/>
  <c r="G134" i="55"/>
  <c r="E134" i="55"/>
  <c r="I134" i="55"/>
  <c r="C135" i="55"/>
  <c r="G135" i="55"/>
  <c r="E135" i="55"/>
  <c r="I135" i="55"/>
  <c r="C136" i="55"/>
  <c r="G136" i="55"/>
  <c r="E136" i="55"/>
  <c r="I136" i="55"/>
  <c r="C137" i="55"/>
  <c r="G137" i="55"/>
  <c r="E137" i="55"/>
  <c r="I137" i="55"/>
  <c r="C138" i="55"/>
  <c r="G138" i="55"/>
  <c r="E138" i="55"/>
  <c r="I138" i="55"/>
  <c r="C139" i="55"/>
  <c r="G139" i="55"/>
  <c r="E139" i="55"/>
  <c r="I139" i="55"/>
  <c r="C140" i="55"/>
  <c r="G140" i="55"/>
  <c r="E140" i="55"/>
  <c r="I140" i="55"/>
  <c r="C141" i="55"/>
  <c r="G141" i="55"/>
  <c r="E141" i="55"/>
  <c r="I141" i="55"/>
  <c r="C142" i="55"/>
  <c r="G142" i="55"/>
  <c r="J145" i="55"/>
  <c r="K145" i="55"/>
  <c r="E143" i="55"/>
  <c r="I143" i="55"/>
  <c r="C149" i="55"/>
  <c r="G149" i="55"/>
  <c r="E149" i="55"/>
  <c r="I149" i="55"/>
  <c r="C150" i="55"/>
  <c r="G150" i="55"/>
  <c r="E150" i="55"/>
  <c r="I150" i="55"/>
  <c r="E151" i="55"/>
  <c r="I151" i="55"/>
  <c r="C151" i="55"/>
  <c r="G151" i="55"/>
  <c r="C152" i="55"/>
  <c r="G152" i="55"/>
  <c r="E152" i="55"/>
  <c r="I152" i="55"/>
  <c r="C153" i="55"/>
  <c r="G153" i="55"/>
  <c r="E153" i="55"/>
  <c r="I153" i="55"/>
  <c r="E154" i="55"/>
  <c r="I154" i="55"/>
  <c r="C154" i="55"/>
  <c r="G154" i="55"/>
  <c r="C155" i="55"/>
  <c r="G155" i="55"/>
  <c r="E155" i="55"/>
  <c r="I155" i="55"/>
  <c r="C156" i="55"/>
  <c r="G156" i="55"/>
  <c r="E156" i="55"/>
  <c r="I156" i="55"/>
  <c r="C157" i="55"/>
  <c r="G157" i="55"/>
  <c r="E157" i="55"/>
  <c r="I157" i="55"/>
  <c r="C158" i="55"/>
  <c r="G158" i="55"/>
  <c r="E158" i="55"/>
  <c r="I158" i="55"/>
  <c r="C159" i="55"/>
  <c r="G159" i="55"/>
  <c r="E159" i="55"/>
  <c r="I159" i="55"/>
  <c r="C160" i="55"/>
  <c r="G160" i="55"/>
  <c r="E160" i="55"/>
  <c r="I160" i="55"/>
  <c r="C161" i="55"/>
  <c r="G161" i="55"/>
  <c r="E161" i="55"/>
  <c r="I161" i="55"/>
  <c r="C162" i="55"/>
  <c r="G162" i="55"/>
  <c r="J165" i="55"/>
  <c r="K165" i="55"/>
  <c r="E163" i="55"/>
  <c r="I163" i="55"/>
  <c r="F170" i="55"/>
  <c r="K175" i="55"/>
  <c r="J175" i="55"/>
  <c r="I173" i="55"/>
  <c r="E179" i="55"/>
  <c r="I179" i="55"/>
  <c r="C179" i="55"/>
  <c r="G179" i="55"/>
  <c r="C180" i="55"/>
  <c r="G180" i="55"/>
  <c r="E180" i="55"/>
  <c r="I180" i="55"/>
  <c r="C181" i="55"/>
  <c r="G181" i="55"/>
  <c r="E181" i="55"/>
  <c r="I181" i="55"/>
  <c r="C182" i="55"/>
  <c r="G182" i="55"/>
  <c r="E182" i="55"/>
  <c r="I182" i="55"/>
  <c r="I183" i="55"/>
  <c r="C183" i="55"/>
  <c r="G183" i="55"/>
  <c r="C184" i="55"/>
  <c r="G184" i="55"/>
  <c r="J188" i="55"/>
  <c r="E184" i="55"/>
  <c r="I184" i="55"/>
  <c r="E185" i="55"/>
  <c r="C185" i="55"/>
  <c r="G185" i="55"/>
  <c r="K188" i="55"/>
  <c r="E186" i="55"/>
  <c r="I186" i="55"/>
  <c r="E237" i="48"/>
  <c r="I237" i="48"/>
  <c r="E251" i="48"/>
  <c r="I251" i="48"/>
  <c r="E215" i="48"/>
  <c r="I215" i="48"/>
  <c r="E234" i="48"/>
  <c r="I234" i="48"/>
  <c r="E201" i="48"/>
  <c r="I201" i="48"/>
  <c r="E212" i="48"/>
  <c r="I212" i="48"/>
  <c r="C189" i="48"/>
  <c r="G189" i="48"/>
  <c r="C194" i="48"/>
  <c r="G194" i="48"/>
  <c r="C178" i="48"/>
  <c r="G178" i="48"/>
  <c r="C186" i="48"/>
  <c r="G186" i="48"/>
  <c r="E163" i="48"/>
  <c r="I163" i="48"/>
  <c r="E171" i="48"/>
  <c r="I171" i="48"/>
  <c r="K160" i="48"/>
  <c r="E158" i="48"/>
  <c r="I158" i="48"/>
  <c r="E160" i="48"/>
  <c r="I160" i="48"/>
  <c r="C140" i="48"/>
  <c r="G140" i="48"/>
  <c r="C151" i="48"/>
  <c r="G151" i="48"/>
  <c r="C133" i="48"/>
  <c r="G133" i="48"/>
  <c r="C137" i="48"/>
  <c r="G137" i="48"/>
  <c r="E109" i="48"/>
  <c r="I109" i="48"/>
  <c r="E126" i="48"/>
  <c r="I126" i="48"/>
  <c r="E94" i="48"/>
  <c r="I94" i="48"/>
  <c r="E106" i="48"/>
  <c r="I106" i="48"/>
  <c r="D92" i="48"/>
  <c r="H92" i="48" s="1"/>
  <c r="E76" i="48"/>
  <c r="I76" i="48"/>
  <c r="E87" i="48"/>
  <c r="I87" i="48"/>
  <c r="E50" i="48"/>
  <c r="I50" i="48"/>
  <c r="E73" i="48"/>
  <c r="I73" i="48"/>
  <c r="C37" i="48"/>
  <c r="G37" i="48"/>
  <c r="C43" i="48"/>
  <c r="G43" i="48"/>
  <c r="C18" i="48"/>
  <c r="G18" i="48"/>
  <c r="C34" i="48"/>
  <c r="G34" i="48"/>
  <c r="E7" i="48"/>
  <c r="I7" i="48"/>
  <c r="E11" i="48"/>
  <c r="I11" i="48"/>
  <c r="C237" i="48"/>
  <c r="G237" i="48"/>
  <c r="C251" i="48"/>
  <c r="G251" i="48"/>
  <c r="C215" i="48"/>
  <c r="G215" i="48"/>
  <c r="C234" i="48"/>
  <c r="G234" i="48"/>
  <c r="C201" i="48"/>
  <c r="G201" i="48"/>
  <c r="C212" i="48"/>
  <c r="G212" i="48"/>
  <c r="E189" i="48"/>
  <c r="I189" i="48"/>
  <c r="E194" i="48"/>
  <c r="I194" i="48"/>
  <c r="E178" i="48"/>
  <c r="I178" i="48"/>
  <c r="E186" i="48"/>
  <c r="I186" i="48"/>
  <c r="C163" i="48"/>
  <c r="G163" i="48"/>
  <c r="C171" i="48"/>
  <c r="G171" i="48"/>
  <c r="C158" i="48"/>
  <c r="G158" i="48"/>
  <c r="E140" i="48"/>
  <c r="I140" i="48"/>
  <c r="E151" i="48"/>
  <c r="I151" i="48"/>
  <c r="E133" i="48"/>
  <c r="I133" i="48"/>
  <c r="E137" i="48"/>
  <c r="I137" i="48"/>
  <c r="C109" i="48"/>
  <c r="G109" i="48"/>
  <c r="C126" i="48"/>
  <c r="G126" i="48"/>
  <c r="C94" i="48"/>
  <c r="G94" i="48"/>
  <c r="C106" i="48"/>
  <c r="G106" i="48"/>
  <c r="C76" i="48"/>
  <c r="G76" i="48"/>
  <c r="C87" i="48"/>
  <c r="G87" i="48"/>
  <c r="C50" i="48"/>
  <c r="G50" i="48"/>
  <c r="C73" i="48"/>
  <c r="G73" i="48"/>
  <c r="E37" i="48"/>
  <c r="I37" i="48"/>
  <c r="E43" i="48"/>
  <c r="I43" i="48"/>
  <c r="E18" i="48"/>
  <c r="I18" i="48"/>
  <c r="E34" i="48"/>
  <c r="I34" i="48"/>
  <c r="C7" i="48"/>
  <c r="G7" i="48"/>
  <c r="C11" i="48"/>
  <c r="G11" i="48"/>
  <c r="F5" i="48"/>
  <c r="C8" i="48"/>
  <c r="G8" i="48"/>
  <c r="K11" i="48"/>
  <c r="J11" i="48"/>
  <c r="E9" i="48"/>
  <c r="I9" i="48"/>
  <c r="F16" i="48"/>
  <c r="C19" i="48"/>
  <c r="G19" i="48"/>
  <c r="E19" i="48"/>
  <c r="I19" i="48"/>
  <c r="C20" i="48"/>
  <c r="G20" i="48"/>
  <c r="E20" i="48"/>
  <c r="I20" i="48"/>
  <c r="C21" i="48"/>
  <c r="G21" i="48"/>
  <c r="E21" i="48"/>
  <c r="I21" i="48"/>
  <c r="C22" i="48"/>
  <c r="G22" i="48"/>
  <c r="E22" i="48"/>
  <c r="I22" i="48"/>
  <c r="C23" i="48"/>
  <c r="G23" i="48"/>
  <c r="E23" i="48"/>
  <c r="I23" i="48"/>
  <c r="C24" i="48"/>
  <c r="G24" i="48"/>
  <c r="E24" i="48"/>
  <c r="I24" i="48"/>
  <c r="E25" i="48"/>
  <c r="I25" i="48"/>
  <c r="C25" i="48"/>
  <c r="G25" i="48"/>
  <c r="C26" i="48"/>
  <c r="G26" i="48"/>
  <c r="E26" i="48"/>
  <c r="I26" i="48"/>
  <c r="E27" i="48"/>
  <c r="I27" i="48"/>
  <c r="C27" i="48"/>
  <c r="G27" i="48"/>
  <c r="C28" i="48"/>
  <c r="G28" i="48"/>
  <c r="E28" i="48"/>
  <c r="I28" i="48"/>
  <c r="C29" i="48"/>
  <c r="G29" i="48"/>
  <c r="E29" i="48"/>
  <c r="I29" i="48"/>
  <c r="C30" i="48"/>
  <c r="G30" i="48"/>
  <c r="E30" i="48"/>
  <c r="I30" i="48"/>
  <c r="C31" i="48"/>
  <c r="G31" i="48"/>
  <c r="K34" i="48"/>
  <c r="J34" i="48"/>
  <c r="E32" i="48"/>
  <c r="I32" i="48"/>
  <c r="C38" i="48"/>
  <c r="G38" i="48"/>
  <c r="E38" i="48"/>
  <c r="I38" i="48"/>
  <c r="C39" i="48"/>
  <c r="G39" i="48"/>
  <c r="E39" i="48"/>
  <c r="I39" i="48"/>
  <c r="C40" i="48"/>
  <c r="G40" i="48"/>
  <c r="E40" i="48"/>
  <c r="K43" i="48"/>
  <c r="J43" i="48"/>
  <c r="I41" i="48"/>
  <c r="F48" i="48"/>
  <c r="C51" i="48"/>
  <c r="G51" i="48"/>
  <c r="E51" i="48"/>
  <c r="I51" i="48"/>
  <c r="C52" i="48"/>
  <c r="G52" i="48"/>
  <c r="E52" i="48"/>
  <c r="I52" i="48"/>
  <c r="E53" i="48"/>
  <c r="I53" i="48"/>
  <c r="C53" i="48"/>
  <c r="G53" i="48"/>
  <c r="C54" i="48"/>
  <c r="G54" i="48"/>
  <c r="E54" i="48"/>
  <c r="I54" i="48"/>
  <c r="C55" i="48"/>
  <c r="G55" i="48"/>
  <c r="E55" i="48"/>
  <c r="I55" i="48"/>
  <c r="C56" i="48"/>
  <c r="G56" i="48"/>
  <c r="E56" i="48"/>
  <c r="I56" i="48"/>
  <c r="C57" i="48"/>
  <c r="G57" i="48"/>
  <c r="E57" i="48"/>
  <c r="I57" i="48"/>
  <c r="C58" i="48"/>
  <c r="G58" i="48"/>
  <c r="E58" i="48"/>
  <c r="I58" i="48"/>
  <c r="C59" i="48"/>
  <c r="G59" i="48"/>
  <c r="E59" i="48"/>
  <c r="I59" i="48"/>
  <c r="E60" i="48"/>
  <c r="I60" i="48"/>
  <c r="C60" i="48"/>
  <c r="G60" i="48"/>
  <c r="E61" i="48"/>
  <c r="I61" i="48"/>
  <c r="C61" i="48"/>
  <c r="G61" i="48"/>
  <c r="C62" i="48"/>
  <c r="G62" i="48"/>
  <c r="E62" i="48"/>
  <c r="I62" i="48"/>
  <c r="E63" i="48"/>
  <c r="I63" i="48"/>
  <c r="C63" i="48"/>
  <c r="G63" i="48"/>
  <c r="E64" i="48"/>
  <c r="I64" i="48"/>
  <c r="C64" i="48"/>
  <c r="G64" i="48"/>
  <c r="C65" i="48"/>
  <c r="G65" i="48"/>
  <c r="E65" i="48"/>
  <c r="I65" i="48"/>
  <c r="C66" i="48"/>
  <c r="G66" i="48"/>
  <c r="E66" i="48"/>
  <c r="I66" i="48"/>
  <c r="C67" i="48"/>
  <c r="G67" i="48"/>
  <c r="E67" i="48"/>
  <c r="I67" i="48"/>
  <c r="C68" i="48"/>
  <c r="G68" i="48"/>
  <c r="E68" i="48"/>
  <c r="I68" i="48"/>
  <c r="G69" i="48"/>
  <c r="C69" i="48"/>
  <c r="E69" i="48"/>
  <c r="I69" i="48"/>
  <c r="C70" i="48"/>
  <c r="G70" i="48"/>
  <c r="K73" i="48"/>
  <c r="J73" i="48"/>
  <c r="E71" i="48"/>
  <c r="I71" i="48"/>
  <c r="C77" i="48"/>
  <c r="G77" i="48"/>
  <c r="E77" i="48"/>
  <c r="I77" i="48"/>
  <c r="E78" i="48"/>
  <c r="I78" i="48"/>
  <c r="C78" i="48"/>
  <c r="G78" i="48"/>
  <c r="C79" i="48"/>
  <c r="G79" i="48"/>
  <c r="E79" i="48"/>
  <c r="I79" i="48"/>
  <c r="C80" i="48"/>
  <c r="G80" i="48"/>
  <c r="E80" i="48"/>
  <c r="I80" i="48"/>
  <c r="C81" i="48"/>
  <c r="G81" i="48"/>
  <c r="E81" i="48"/>
  <c r="I81" i="48"/>
  <c r="E82" i="48"/>
  <c r="I82" i="48"/>
  <c r="C82" i="48"/>
  <c r="G82" i="48"/>
  <c r="C83" i="48"/>
  <c r="G83" i="48"/>
  <c r="E83" i="48"/>
  <c r="I83" i="48"/>
  <c r="C84" i="48"/>
  <c r="G84" i="48"/>
  <c r="K87" i="48"/>
  <c r="J87" i="48"/>
  <c r="E85" i="48"/>
  <c r="I85" i="48"/>
  <c r="C95" i="48"/>
  <c r="G95" i="48"/>
  <c r="E95" i="48"/>
  <c r="I95" i="48"/>
  <c r="C96" i="48"/>
  <c r="G96" i="48"/>
  <c r="E96" i="48"/>
  <c r="I96" i="48"/>
  <c r="C97" i="48"/>
  <c r="G97" i="48"/>
  <c r="E97" i="48"/>
  <c r="I97" i="48"/>
  <c r="C98" i="48"/>
  <c r="G98" i="48"/>
  <c r="E98" i="48"/>
  <c r="I98" i="48"/>
  <c r="C99" i="48"/>
  <c r="G99" i="48"/>
  <c r="E99" i="48"/>
  <c r="I99" i="48"/>
  <c r="C100" i="48"/>
  <c r="G100" i="48"/>
  <c r="E100" i="48"/>
  <c r="I100" i="48"/>
  <c r="E101" i="48"/>
  <c r="I101" i="48"/>
  <c r="C101" i="48"/>
  <c r="G101" i="48"/>
  <c r="C102" i="48"/>
  <c r="G102" i="48"/>
  <c r="E102" i="48"/>
  <c r="I102" i="48"/>
  <c r="C103" i="48"/>
  <c r="G103" i="48"/>
  <c r="J106" i="48"/>
  <c r="K106" i="48"/>
  <c r="E104" i="48"/>
  <c r="I104" i="48"/>
  <c r="C110" i="48"/>
  <c r="G110" i="48"/>
  <c r="E110" i="48"/>
  <c r="I110" i="48"/>
  <c r="C111" i="48"/>
  <c r="G111" i="48"/>
  <c r="E111" i="48"/>
  <c r="I111" i="48"/>
  <c r="E112" i="48"/>
  <c r="I112" i="48"/>
  <c r="C112" i="48"/>
  <c r="G112" i="48"/>
  <c r="C113" i="48"/>
  <c r="G113" i="48"/>
  <c r="E113" i="48"/>
  <c r="I113" i="48"/>
  <c r="C114" i="48"/>
  <c r="G114" i="48"/>
  <c r="E114" i="48"/>
  <c r="I114" i="48"/>
  <c r="C115" i="48"/>
  <c r="G115" i="48"/>
  <c r="E115" i="48"/>
  <c r="I115" i="48"/>
  <c r="E116" i="48"/>
  <c r="I116" i="48"/>
  <c r="C116" i="48"/>
  <c r="G116" i="48"/>
  <c r="C117" i="48"/>
  <c r="G117" i="48"/>
  <c r="E117" i="48"/>
  <c r="I117" i="48"/>
  <c r="E118" i="48"/>
  <c r="I118" i="48"/>
  <c r="C118" i="48"/>
  <c r="G118" i="48"/>
  <c r="C119" i="48"/>
  <c r="G119" i="48"/>
  <c r="E119" i="48"/>
  <c r="I119" i="48"/>
  <c r="C120" i="48"/>
  <c r="G120" i="48"/>
  <c r="E120" i="48"/>
  <c r="I120" i="48"/>
  <c r="C121" i="48"/>
  <c r="G121" i="48"/>
  <c r="E121" i="48"/>
  <c r="I121" i="48"/>
  <c r="C122" i="48"/>
  <c r="G122" i="48"/>
  <c r="E122" i="48"/>
  <c r="I122" i="48"/>
  <c r="C123" i="48"/>
  <c r="G123" i="48"/>
  <c r="J126" i="48"/>
  <c r="K126" i="48"/>
  <c r="E124" i="48"/>
  <c r="I124" i="48"/>
  <c r="F131" i="48"/>
  <c r="C134" i="48"/>
  <c r="G134" i="48"/>
  <c r="K137" i="48"/>
  <c r="J137" i="48"/>
  <c r="E135" i="48"/>
  <c r="I135" i="48"/>
  <c r="C141" i="48"/>
  <c r="G141" i="48"/>
  <c r="E141" i="48"/>
  <c r="I141" i="48"/>
  <c r="C142" i="48"/>
  <c r="G142" i="48"/>
  <c r="E142" i="48"/>
  <c r="I142" i="48"/>
  <c r="C143" i="48"/>
  <c r="G143" i="48"/>
  <c r="E143" i="48"/>
  <c r="I143" i="48"/>
  <c r="C144" i="48"/>
  <c r="G144" i="48"/>
  <c r="E144" i="48"/>
  <c r="I144" i="48"/>
  <c r="E145" i="48"/>
  <c r="I145" i="48"/>
  <c r="C145" i="48"/>
  <c r="G145" i="48"/>
  <c r="E146" i="48"/>
  <c r="I146" i="48"/>
  <c r="C146" i="48"/>
  <c r="G146" i="48"/>
  <c r="C147" i="48"/>
  <c r="G147" i="48"/>
  <c r="E147" i="48"/>
  <c r="I147" i="48"/>
  <c r="E148" i="48"/>
  <c r="C148" i="48"/>
  <c r="G148" i="48"/>
  <c r="K151" i="48"/>
  <c r="J151" i="48"/>
  <c r="I149" i="48"/>
  <c r="F156" i="48"/>
  <c r="C164" i="48"/>
  <c r="G164" i="48"/>
  <c r="E164" i="48"/>
  <c r="I164" i="48"/>
  <c r="C165" i="48"/>
  <c r="G165" i="48"/>
  <c r="E165" i="48"/>
  <c r="I165" i="48"/>
  <c r="E166" i="48"/>
  <c r="I166" i="48"/>
  <c r="C166" i="48"/>
  <c r="G166" i="48"/>
  <c r="C167" i="48"/>
  <c r="G167" i="48"/>
  <c r="I167" i="48"/>
  <c r="C168" i="48"/>
  <c r="G168" i="48"/>
  <c r="J171" i="48"/>
  <c r="E168" i="48"/>
  <c r="K171" i="48"/>
  <c r="E169" i="48"/>
  <c r="I169" i="48"/>
  <c r="F176" i="48"/>
  <c r="C179" i="48"/>
  <c r="G179" i="48"/>
  <c r="E179" i="48"/>
  <c r="I179" i="48"/>
  <c r="C180" i="48"/>
  <c r="G180" i="48"/>
  <c r="E180" i="48"/>
  <c r="I180" i="48"/>
  <c r="C181" i="48"/>
  <c r="G181" i="48"/>
  <c r="E181" i="48"/>
  <c r="I181" i="48"/>
  <c r="C182" i="48"/>
  <c r="G182" i="48"/>
  <c r="I182" i="48"/>
  <c r="C183" i="48"/>
  <c r="G183" i="48"/>
  <c r="J186" i="48"/>
  <c r="E183" i="48"/>
  <c r="K186" i="48"/>
  <c r="E184" i="48"/>
  <c r="I184" i="48"/>
  <c r="C190" i="48"/>
  <c r="G190" i="48"/>
  <c r="K194" i="48"/>
  <c r="J194" i="48"/>
  <c r="C191" i="48"/>
  <c r="G191" i="48"/>
  <c r="E191" i="48"/>
  <c r="I191" i="48"/>
  <c r="E192" i="48"/>
  <c r="I192" i="48"/>
  <c r="F199" i="48"/>
  <c r="C202" i="48"/>
  <c r="G202" i="48"/>
  <c r="E202" i="48"/>
  <c r="I202" i="48"/>
  <c r="C203" i="48"/>
  <c r="G203" i="48"/>
  <c r="E203" i="48"/>
  <c r="I203" i="48"/>
  <c r="E204" i="48"/>
  <c r="I204" i="48"/>
  <c r="C204" i="48"/>
  <c r="G204" i="48"/>
  <c r="C205" i="48"/>
  <c r="G205" i="48"/>
  <c r="E205" i="48"/>
  <c r="I205" i="48"/>
  <c r="E206" i="48"/>
  <c r="I206" i="48"/>
  <c r="C206" i="48"/>
  <c r="G206" i="48"/>
  <c r="E207" i="48"/>
  <c r="I207" i="48"/>
  <c r="C207" i="48"/>
  <c r="G207" i="48"/>
  <c r="E208" i="48"/>
  <c r="I208" i="48"/>
  <c r="C208" i="48"/>
  <c r="G208" i="48"/>
  <c r="C209" i="48"/>
  <c r="G209" i="48"/>
  <c r="K212" i="48"/>
  <c r="J212" i="48"/>
  <c r="E210" i="48"/>
  <c r="I210" i="48"/>
  <c r="C216" i="48"/>
  <c r="G216" i="48"/>
  <c r="E216" i="48"/>
  <c r="I216" i="48"/>
  <c r="C217" i="48"/>
  <c r="G217" i="48"/>
  <c r="E217" i="48"/>
  <c r="I217" i="48"/>
  <c r="C218" i="48"/>
  <c r="G218" i="48"/>
  <c r="E218" i="48"/>
  <c r="I218" i="48"/>
  <c r="C219" i="48"/>
  <c r="G219" i="48"/>
  <c r="E219" i="48"/>
  <c r="I219" i="48"/>
  <c r="C220" i="48"/>
  <c r="G220" i="48"/>
  <c r="E220" i="48"/>
  <c r="I220" i="48"/>
  <c r="C221" i="48"/>
  <c r="G221" i="48"/>
  <c r="E221" i="48"/>
  <c r="I221" i="48"/>
  <c r="C222" i="48"/>
  <c r="G222" i="48"/>
  <c r="E222" i="48"/>
  <c r="I222" i="48"/>
  <c r="E223" i="48"/>
  <c r="I223" i="48"/>
  <c r="C223" i="48"/>
  <c r="G223" i="48"/>
  <c r="E224" i="48"/>
  <c r="I224" i="48"/>
  <c r="C224" i="48"/>
  <c r="G224" i="48"/>
  <c r="E225" i="48"/>
  <c r="I225" i="48"/>
  <c r="C225" i="48"/>
  <c r="G225" i="48"/>
  <c r="C226" i="48"/>
  <c r="G226" i="48"/>
  <c r="E226" i="48"/>
  <c r="I226" i="48"/>
  <c r="C227" i="48"/>
  <c r="G227" i="48"/>
  <c r="E227" i="48"/>
  <c r="I227" i="48"/>
  <c r="E228" i="48"/>
  <c r="I228" i="48"/>
  <c r="C228" i="48"/>
  <c r="G228" i="48"/>
  <c r="C229" i="48"/>
  <c r="G229" i="48"/>
  <c r="E229" i="48"/>
  <c r="I229" i="48"/>
  <c r="C230" i="48"/>
  <c r="G230" i="48"/>
  <c r="E230" i="48"/>
  <c r="I230" i="48"/>
  <c r="C231" i="48"/>
  <c r="G231" i="48"/>
  <c r="J234" i="48"/>
  <c r="K234" i="48"/>
  <c r="E232" i="48"/>
  <c r="I232" i="48"/>
  <c r="C238" i="48"/>
  <c r="G238" i="48"/>
  <c r="E238" i="48"/>
  <c r="I238" i="48"/>
  <c r="C239" i="48"/>
  <c r="G239" i="48"/>
  <c r="E239" i="48"/>
  <c r="I239" i="48"/>
  <c r="E240" i="48"/>
  <c r="I240" i="48"/>
  <c r="C240" i="48"/>
  <c r="G240" i="48"/>
  <c r="C241" i="48"/>
  <c r="G241" i="48"/>
  <c r="E241" i="48"/>
  <c r="I241" i="48"/>
  <c r="E242" i="48"/>
  <c r="I242" i="48"/>
  <c r="C242" i="48"/>
  <c r="G242" i="48"/>
  <c r="E243" i="48"/>
  <c r="I243" i="48"/>
  <c r="C243" i="48"/>
  <c r="G243" i="48"/>
  <c r="C244" i="48"/>
  <c r="G244" i="48"/>
  <c r="E244" i="48"/>
  <c r="I244" i="48"/>
  <c r="C245" i="48"/>
  <c r="G245" i="48"/>
  <c r="E245" i="48"/>
  <c r="I245" i="48"/>
  <c r="E246" i="48"/>
  <c r="I246" i="48"/>
  <c r="C246" i="48"/>
  <c r="G246" i="48"/>
  <c r="E247" i="48"/>
  <c r="I247" i="48"/>
  <c r="C247" i="48"/>
  <c r="G247" i="48"/>
  <c r="C248" i="48"/>
  <c r="G248" i="48"/>
  <c r="J251" i="48"/>
  <c r="K251" i="48"/>
  <c r="E249" i="48"/>
  <c r="I249" i="48"/>
  <c r="E38" i="47"/>
  <c r="D38" i="47"/>
  <c r="C38" i="47"/>
  <c r="B38" i="47"/>
  <c r="H36" i="47"/>
  <c r="J36" i="47" s="1"/>
  <c r="G36" i="47"/>
  <c r="I36" i="47" s="1"/>
  <c r="H30" i="47"/>
  <c r="J30" i="47" s="1"/>
  <c r="G30" i="47"/>
  <c r="I30" i="47" s="1"/>
  <c r="E27" i="47"/>
  <c r="D27" i="47"/>
  <c r="C27" i="47"/>
  <c r="B27" i="47"/>
  <c r="J25" i="47"/>
  <c r="H25" i="47"/>
  <c r="G25" i="47"/>
  <c r="I25" i="47" s="1"/>
  <c r="C13" i="51"/>
  <c r="E13" i="51" s="1"/>
  <c r="F24" i="51"/>
  <c r="D24" i="51"/>
  <c r="I15" i="51"/>
  <c r="I24" i="51" s="1"/>
  <c r="H15" i="51"/>
  <c r="H24" i="51" s="1"/>
  <c r="E24" i="51"/>
  <c r="C24" i="51"/>
  <c r="K15" i="51"/>
  <c r="J15" i="51"/>
  <c r="B33" i="46"/>
  <c r="E33" i="46"/>
  <c r="D33" i="46"/>
  <c r="C33" i="46"/>
  <c r="K255" i="48"/>
  <c r="J255" i="48"/>
  <c r="C11" i="44"/>
  <c r="C43" i="44"/>
  <c r="D11" i="44"/>
  <c r="D43" i="44"/>
  <c r="E11" i="44"/>
  <c r="E43" i="44"/>
  <c r="H43" i="44" s="1"/>
  <c r="B11" i="44"/>
  <c r="B43" i="44"/>
  <c r="E11" i="45"/>
  <c r="D11" i="45"/>
  <c r="C11" i="45"/>
  <c r="B11" i="45"/>
  <c r="E575" i="49"/>
  <c r="D575" i="49"/>
  <c r="C575" i="49"/>
  <c r="B575" i="49"/>
  <c r="B5" i="49"/>
  <c r="C5" i="49" s="1"/>
  <c r="E5" i="49" s="1"/>
  <c r="B5" i="47"/>
  <c r="C5" i="47" s="1"/>
  <c r="E5" i="47" s="1"/>
  <c r="E72" i="26"/>
  <c r="C72" i="26"/>
  <c r="H6" i="26"/>
  <c r="H72" i="26" s="1"/>
  <c r="G6" i="26"/>
  <c r="G72" i="26" s="1"/>
  <c r="D72" i="26"/>
  <c r="B72" i="26"/>
  <c r="B5" i="26"/>
  <c r="C5" i="26" s="1"/>
  <c r="E5" i="26" s="1"/>
  <c r="H26" i="46"/>
  <c r="J26" i="46" s="1"/>
  <c r="G26" i="46"/>
  <c r="I26" i="46" s="1"/>
  <c r="H31" i="46"/>
  <c r="J31" i="46" s="1"/>
  <c r="G31" i="46"/>
  <c r="I31" i="46" s="1"/>
  <c r="B5" i="46"/>
  <c r="C5" i="46" s="1"/>
  <c r="E5" i="46" s="1"/>
  <c r="B6" i="45"/>
  <c r="D6" i="45" s="1"/>
  <c r="D38" i="45" s="1"/>
  <c r="B5" i="44"/>
  <c r="D5" i="44" s="1"/>
  <c r="B5" i="33"/>
  <c r="C5" i="33" s="1"/>
  <c r="E5" i="33" s="1"/>
  <c r="E34" i="45"/>
  <c r="C34" i="45"/>
  <c r="D34" i="45"/>
  <c r="B34" i="45"/>
  <c r="H14" i="45"/>
  <c r="J14" i="45" s="1"/>
  <c r="G14" i="45"/>
  <c r="I14" i="45" s="1"/>
  <c r="G7" i="45"/>
  <c r="I7" i="45" s="1"/>
  <c r="H7" i="45"/>
  <c r="J7" i="45" s="1"/>
  <c r="I9" i="44"/>
  <c r="H15" i="44"/>
  <c r="J15" i="44" s="1"/>
  <c r="G15" i="44"/>
  <c r="I15" i="44" s="1"/>
  <c r="G9" i="44"/>
  <c r="H9" i="44"/>
  <c r="J9" i="44" s="1"/>
  <c r="H6" i="33"/>
  <c r="H72" i="33" s="1"/>
  <c r="G6" i="33"/>
  <c r="G72" i="33" s="1"/>
  <c r="E72" i="33"/>
  <c r="D72" i="33"/>
  <c r="C72" i="33"/>
  <c r="B72" i="33"/>
  <c r="G43" i="44" l="1"/>
  <c r="G575" i="49"/>
  <c r="I575" i="49" s="1"/>
  <c r="H575" i="49"/>
  <c r="J575" i="49" s="1"/>
  <c r="D5" i="49"/>
  <c r="D44" i="44"/>
  <c r="H11" i="44"/>
  <c r="J11" i="44" s="1"/>
  <c r="I43" i="44"/>
  <c r="B44" i="44"/>
  <c r="C44" i="44"/>
  <c r="E44" i="44"/>
  <c r="C5" i="44"/>
  <c r="E5" i="44" s="1"/>
  <c r="H27" i="47"/>
  <c r="J27" i="47" s="1"/>
  <c r="G27" i="47"/>
  <c r="I27" i="47" s="1"/>
  <c r="G38" i="47"/>
  <c r="I38" i="47" s="1"/>
  <c r="H38" i="47"/>
  <c r="J38" i="47" s="1"/>
  <c r="D5" i="47"/>
  <c r="H33" i="46"/>
  <c r="J33" i="46" s="1"/>
  <c r="G33" i="46"/>
  <c r="I33" i="46" s="1"/>
  <c r="D5" i="46"/>
  <c r="D5" i="33"/>
  <c r="I6" i="26"/>
  <c r="J6" i="26"/>
  <c r="I72" i="26"/>
  <c r="J72" i="26"/>
  <c r="D5" i="26"/>
  <c r="D64" i="45"/>
  <c r="D65" i="45"/>
  <c r="D46" i="45"/>
  <c r="D47" i="45"/>
  <c r="D48" i="45"/>
  <c r="D49" i="45"/>
  <c r="D50" i="45"/>
  <c r="D51" i="45"/>
  <c r="D52" i="45"/>
  <c r="D53" i="45"/>
  <c r="D54" i="45"/>
  <c r="D55" i="45"/>
  <c r="D56" i="45"/>
  <c r="D57" i="45"/>
  <c r="D58" i="45"/>
  <c r="D59" i="45"/>
  <c r="D60" i="45"/>
  <c r="D61" i="45"/>
  <c r="D62" i="45"/>
  <c r="D63" i="45"/>
  <c r="E46" i="45"/>
  <c r="E47" i="45"/>
  <c r="E48" i="45"/>
  <c r="E49" i="45"/>
  <c r="E50" i="45"/>
  <c r="E51" i="45"/>
  <c r="E52" i="45"/>
  <c r="E53" i="45"/>
  <c r="E54" i="45"/>
  <c r="E55" i="45"/>
  <c r="E56" i="45"/>
  <c r="E57" i="45"/>
  <c r="E58" i="45"/>
  <c r="E59" i="45"/>
  <c r="E60" i="45"/>
  <c r="E61" i="45"/>
  <c r="E62" i="45"/>
  <c r="E63" i="45"/>
  <c r="H63" i="45" s="1"/>
  <c r="E64" i="45"/>
  <c r="E65" i="45"/>
  <c r="B64" i="45"/>
  <c r="B65" i="45"/>
  <c r="B46" i="45"/>
  <c r="B47" i="45"/>
  <c r="B48" i="45"/>
  <c r="B49" i="45"/>
  <c r="B50" i="45"/>
  <c r="B51" i="45"/>
  <c r="B52" i="45"/>
  <c r="B53" i="45"/>
  <c r="B54" i="45"/>
  <c r="B55" i="45"/>
  <c r="B56" i="45"/>
  <c r="B57" i="45"/>
  <c r="B58" i="45"/>
  <c r="B59" i="45"/>
  <c r="B60" i="45"/>
  <c r="B61" i="45"/>
  <c r="B62" i="45"/>
  <c r="B63" i="45"/>
  <c r="C46" i="45"/>
  <c r="C47" i="45"/>
  <c r="C48" i="45"/>
  <c r="C49" i="45"/>
  <c r="C50" i="45"/>
  <c r="C51" i="45"/>
  <c r="C52" i="45"/>
  <c r="C53" i="45"/>
  <c r="C54" i="45"/>
  <c r="C55" i="45"/>
  <c r="C56" i="45"/>
  <c r="C57" i="45"/>
  <c r="C58" i="45"/>
  <c r="C59" i="45"/>
  <c r="C60" i="45"/>
  <c r="C61" i="45"/>
  <c r="C62" i="45"/>
  <c r="C63" i="45"/>
  <c r="C64" i="45"/>
  <c r="C65" i="45"/>
  <c r="B39" i="45"/>
  <c r="B40" i="45"/>
  <c r="B41" i="45"/>
  <c r="B42" i="45"/>
  <c r="D39" i="45"/>
  <c r="D40" i="45"/>
  <c r="D41" i="45"/>
  <c r="D42" i="45"/>
  <c r="C39" i="45"/>
  <c r="C40" i="45"/>
  <c r="C41" i="45"/>
  <c r="C42" i="45"/>
  <c r="E39" i="45"/>
  <c r="E40" i="45"/>
  <c r="H40" i="45" s="1"/>
  <c r="E41" i="45"/>
  <c r="E42" i="45"/>
  <c r="H42" i="45" s="1"/>
  <c r="G34" i="45"/>
  <c r="I34" i="45" s="1"/>
  <c r="H34" i="45"/>
  <c r="J34" i="45" s="1"/>
  <c r="G11" i="45"/>
  <c r="I11" i="45" s="1"/>
  <c r="H11" i="45"/>
  <c r="J11" i="45" s="1"/>
  <c r="J24" i="51"/>
  <c r="K24" i="51"/>
  <c r="D13" i="51"/>
  <c r="F13" i="51" s="1"/>
  <c r="G11" i="44"/>
  <c r="C6" i="45"/>
  <c r="J43" i="44"/>
  <c r="B38" i="45"/>
  <c r="I11" i="44"/>
  <c r="H62" i="45" l="1"/>
  <c r="H50" i="45"/>
  <c r="H65" i="45"/>
  <c r="H49" i="45"/>
  <c r="G44" i="44"/>
  <c r="I44" i="44" s="1"/>
  <c r="H44" i="44"/>
  <c r="J44" i="44" s="1"/>
  <c r="E43" i="45"/>
  <c r="H41" i="45"/>
  <c r="G41" i="45"/>
  <c r="G42" i="45"/>
  <c r="G40" i="45"/>
  <c r="G63" i="45"/>
  <c r="G61" i="45"/>
  <c r="G59" i="45"/>
  <c r="G57" i="45"/>
  <c r="G55" i="45"/>
  <c r="G53" i="45"/>
  <c r="G51" i="45"/>
  <c r="G49" i="45"/>
  <c r="G47" i="45"/>
  <c r="G65" i="45"/>
  <c r="H61" i="45"/>
  <c r="H59" i="45"/>
  <c r="H57" i="45"/>
  <c r="H55" i="45"/>
  <c r="H53" i="45"/>
  <c r="H51" i="45"/>
  <c r="H47" i="45"/>
  <c r="C43" i="45"/>
  <c r="D43" i="45"/>
  <c r="H39" i="45"/>
  <c r="G39" i="45"/>
  <c r="B43" i="45"/>
  <c r="G43" i="45" s="1"/>
  <c r="C66" i="45"/>
  <c r="G62" i="45"/>
  <c r="G60" i="45"/>
  <c r="G58" i="45"/>
  <c r="G56" i="45"/>
  <c r="G54" i="45"/>
  <c r="G52" i="45"/>
  <c r="G50" i="45"/>
  <c r="G48" i="45"/>
  <c r="G46" i="45"/>
  <c r="B66" i="45"/>
  <c r="G66" i="45" s="1"/>
  <c r="G64" i="45"/>
  <c r="E66" i="45"/>
  <c r="H60" i="45"/>
  <c r="H58" i="45"/>
  <c r="H56" i="45"/>
  <c r="H54" i="45"/>
  <c r="H52" i="45"/>
  <c r="H48" i="45"/>
  <c r="D66" i="45"/>
  <c r="H46" i="45"/>
  <c r="H64" i="45"/>
  <c r="C38" i="45"/>
  <c r="E6" i="45"/>
  <c r="E38" i="45" s="1"/>
  <c r="H43" i="45" l="1"/>
  <c r="H66" i="45"/>
</calcChain>
</file>

<file path=xl/sharedStrings.xml><?xml version="1.0" encoding="utf-8"?>
<sst xmlns="http://schemas.openxmlformats.org/spreadsheetml/2006/main" count="1912" uniqueCount="687">
  <si>
    <t>Total Market</t>
  </si>
  <si>
    <t>Month</t>
  </si>
  <si>
    <t>YTD</t>
  </si>
  <si>
    <t>Variance +/- Vol. &amp; %</t>
  </si>
  <si>
    <t>MTH</t>
  </si>
  <si>
    <t>Total</t>
  </si>
  <si>
    <t>Variance +/- ppts.</t>
  </si>
  <si>
    <t>Volumes</t>
  </si>
  <si>
    <t>Percentage Mix</t>
  </si>
  <si>
    <t>Yr to Yr change +/-</t>
  </si>
  <si>
    <t>VFACTS</t>
  </si>
  <si>
    <t>TOTAL MARKET SEGMENTATION</t>
  </si>
  <si>
    <t>Volume</t>
  </si>
  <si>
    <t>Share</t>
  </si>
  <si>
    <t>Year to Date</t>
  </si>
  <si>
    <t>Variance +/- %</t>
  </si>
  <si>
    <t>TOTAL</t>
  </si>
  <si>
    <t>NEW VEHICLE SALES BY SEGMENT AND MODEL</t>
  </si>
  <si>
    <t>NEW VEHICLE SALES BY MARQUE</t>
  </si>
  <si>
    <t>NEW VEHICLE SALES BY BUYER TYPE</t>
  </si>
  <si>
    <t>NEW VEHICLE SALES BY COUNTRY OF ORIGIN</t>
  </si>
  <si>
    <t>NEW VEHICLE SALES BY MARQUE &amp; MODEL</t>
  </si>
  <si>
    <t>NEW VEHICLE SALES SHARE BY MARQUE</t>
  </si>
  <si>
    <t>NEW VEHICLE SALES</t>
  </si>
  <si>
    <t>FEDERAL CHAMBER OF AUTOMOTIVE INDUSTRIES</t>
  </si>
  <si>
    <t>Locally Manufactured</t>
  </si>
  <si>
    <t>Total Locally Manufactured</t>
  </si>
  <si>
    <t>Imported</t>
  </si>
  <si>
    <t>Total Imported</t>
  </si>
  <si>
    <t>Sub Total</t>
  </si>
  <si>
    <t>NEW VEHICLE SALES BY FUEL TYPE</t>
  </si>
  <si>
    <t>Alfa Romeo</t>
  </si>
  <si>
    <t>Alpine</t>
  </si>
  <si>
    <t>Aston Martin</t>
  </si>
  <si>
    <t>Audi</t>
  </si>
  <si>
    <t>Bentley</t>
  </si>
  <si>
    <t>BMW</t>
  </si>
  <si>
    <t>Chrysler</t>
  </si>
  <si>
    <t>Citroen</t>
  </si>
  <si>
    <t>Daf</t>
  </si>
  <si>
    <t>Ferrari</t>
  </si>
  <si>
    <t>Fiat</t>
  </si>
  <si>
    <t>Fiat Professional</t>
  </si>
  <si>
    <t>Ford</t>
  </si>
  <si>
    <t>Freightliner</t>
  </si>
  <si>
    <t>Fuso</t>
  </si>
  <si>
    <t>Genesis</t>
  </si>
  <si>
    <t>Great Wall</t>
  </si>
  <si>
    <t>Haval</t>
  </si>
  <si>
    <t>Hino</t>
  </si>
  <si>
    <t>Holden</t>
  </si>
  <si>
    <t>Honda</t>
  </si>
  <si>
    <t>Hyundai</t>
  </si>
  <si>
    <t>Hyundai Commercial Vehicles</t>
  </si>
  <si>
    <t>Infiniti</t>
  </si>
  <si>
    <t>International</t>
  </si>
  <si>
    <t>Isuzu</t>
  </si>
  <si>
    <t>Isuzu Ute</t>
  </si>
  <si>
    <t>Iveco Bus</t>
  </si>
  <si>
    <t>Iveco Trucks</t>
  </si>
  <si>
    <t>Jaguar</t>
  </si>
  <si>
    <t>Jeep</t>
  </si>
  <si>
    <t>Kenworth</t>
  </si>
  <si>
    <t>Kia</t>
  </si>
  <si>
    <t>Lamborghini</t>
  </si>
  <si>
    <t>Land Rover</t>
  </si>
  <si>
    <t>LDV</t>
  </si>
  <si>
    <t>Lexus</t>
  </si>
  <si>
    <t>Lotus</t>
  </si>
  <si>
    <t>Mack</t>
  </si>
  <si>
    <t>Man</t>
  </si>
  <si>
    <t>Maserati</t>
  </si>
  <si>
    <t>Mazda</t>
  </si>
  <si>
    <t>McLaren</t>
  </si>
  <si>
    <t>Mercedes-Benz Cars</t>
  </si>
  <si>
    <t>Mercedes-Benz Trucks</t>
  </si>
  <si>
    <t>Mercedes-Benz Vans</t>
  </si>
  <si>
    <t>MG</t>
  </si>
  <si>
    <t>MINI</t>
  </si>
  <si>
    <t>Mitsubishi</t>
  </si>
  <si>
    <t>Nissan</t>
  </si>
  <si>
    <t>Peugeot</t>
  </si>
  <si>
    <t>Porsche</t>
  </si>
  <si>
    <t>RAM</t>
  </si>
  <si>
    <t>Renault</t>
  </si>
  <si>
    <t>Scania</t>
  </si>
  <si>
    <t>Skoda</t>
  </si>
  <si>
    <t>SsangYong</t>
  </si>
  <si>
    <t>Subaru</t>
  </si>
  <si>
    <t>Suzuki</t>
  </si>
  <si>
    <t>Toyota</t>
  </si>
  <si>
    <t>UD Trucks</t>
  </si>
  <si>
    <t>Volkswagen</t>
  </si>
  <si>
    <t>Volvo Car</t>
  </si>
  <si>
    <t>Volvo Commercial</t>
  </si>
  <si>
    <t>Western Star</t>
  </si>
  <si>
    <t>VFACTS SA REPORT</t>
  </si>
  <si>
    <t>SEPTEMBER 2020</t>
  </si>
  <si>
    <t>AUSTRALIAN CAPITAL TERRITORY</t>
  </si>
  <si>
    <t>NEW SOUTH WALES</t>
  </si>
  <si>
    <t>NORTHERN TERRITORY</t>
  </si>
  <si>
    <t>QUEENSLAND</t>
  </si>
  <si>
    <t>SOUTH AUSTRALIA</t>
  </si>
  <si>
    <t>TASMANIA</t>
  </si>
  <si>
    <t>VICTORIA</t>
  </si>
  <si>
    <t>WESTERN AUSTRALIA</t>
  </si>
  <si>
    <r>
      <t xml:space="preserve">Copyright © 2020 Federal Chamber of Automotive Industries (FCAI). No reproduction, distribution or transmission of the copyright materials contained in the VFACTS™ Reports in whole or in part is permitted without the prior permission of the FCAI. </t>
    </r>
    <r>
      <rPr>
        <b/>
        <sz val="8"/>
        <rFont val="Arial"/>
        <family val="2"/>
      </rPr>
      <t>Embargo applies until 12:00pm, Monday, 5 October 2020</t>
    </r>
    <r>
      <rPr>
        <sz val="8"/>
        <rFont val="Arial"/>
        <family val="2"/>
      </rPr>
      <t>.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For information on Report content and segmentation criteria, please visit www.fcai.com.au
For subscription enquiries email: vfacts@fcai.com.au
This report is compiled with the assistance of R. L. Polk Australia Pty Ltd in conjunction with the FCAI.</t>
    </r>
  </si>
  <si>
    <t>SA</t>
  </si>
  <si>
    <t>Passenger</t>
  </si>
  <si>
    <t>Micro</t>
  </si>
  <si>
    <t>Light</t>
  </si>
  <si>
    <t>Small</t>
  </si>
  <si>
    <t>Medium</t>
  </si>
  <si>
    <t>Large</t>
  </si>
  <si>
    <t>Upper Large</t>
  </si>
  <si>
    <t>People Movers</t>
  </si>
  <si>
    <t>Sports</t>
  </si>
  <si>
    <t>SUV</t>
  </si>
  <si>
    <t>SUV Light</t>
  </si>
  <si>
    <t>SUV Small</t>
  </si>
  <si>
    <t>SUV Medium</t>
  </si>
  <si>
    <t>SUV Large</t>
  </si>
  <si>
    <t>SUV Upper Large</t>
  </si>
  <si>
    <t>Light Commercial</t>
  </si>
  <si>
    <t>Heavy Commercial</t>
  </si>
  <si>
    <t>Light Buses &lt; 20 Seats</t>
  </si>
  <si>
    <t>Light Buses =&gt; 20 Seats</t>
  </si>
  <si>
    <t>Vans/CC &lt;= 2.5t</t>
  </si>
  <si>
    <t>Vans/CC 2.5-3.5t</t>
  </si>
  <si>
    <t>PU/CC 4X2</t>
  </si>
  <si>
    <t>PU/CC 4X4</t>
  </si>
  <si>
    <t>LD 3501-8000 kgs GVM</t>
  </si>
  <si>
    <t>MD =&gt; 8001 GVM &amp; GCM &lt; 39001</t>
  </si>
  <si>
    <t>HD =&gt; 8001 GVM &amp; GCM &gt; 39000</t>
  </si>
  <si>
    <t>Light &lt; $25K</t>
  </si>
  <si>
    <t>Light &gt; $25K</t>
  </si>
  <si>
    <t>Small &lt; $40K</t>
  </si>
  <si>
    <t>Small &gt; $40K</t>
  </si>
  <si>
    <t>Medium &lt; $60K</t>
  </si>
  <si>
    <t>Medium &gt; $60K</t>
  </si>
  <si>
    <t>Large &lt; $70K</t>
  </si>
  <si>
    <t>Large &gt; $70K</t>
  </si>
  <si>
    <t>Upper Large &lt; $100K</t>
  </si>
  <si>
    <t>Upper Large &gt; $100K</t>
  </si>
  <si>
    <t>People Movers &lt; $60K</t>
  </si>
  <si>
    <t>People Movers &gt; $60K</t>
  </si>
  <si>
    <t>Sports &lt; $80K</t>
  </si>
  <si>
    <t>Sports &gt; $80K</t>
  </si>
  <si>
    <t>Sports &gt; $200K</t>
  </si>
  <si>
    <t>SUV Small &lt; $40K</t>
  </si>
  <si>
    <t>SUV Small &gt; $40K</t>
  </si>
  <si>
    <t>SUV Medium &lt; $60K</t>
  </si>
  <si>
    <t>SUV Medium &gt; $60K</t>
  </si>
  <si>
    <t>SUV Large &lt; $70K</t>
  </si>
  <si>
    <t>SUV Large &gt; $70K</t>
  </si>
  <si>
    <t>SUV Upper Large &lt; $100K</t>
  </si>
  <si>
    <t>SUV Upper Large &gt; $100K</t>
  </si>
  <si>
    <t>Private</t>
  </si>
  <si>
    <t>Business</t>
  </si>
  <si>
    <t>Gov't</t>
  </si>
  <si>
    <t>Rental</t>
  </si>
  <si>
    <t>Diesel</t>
  </si>
  <si>
    <t>Electric</t>
  </si>
  <si>
    <t>Hybrid</t>
  </si>
  <si>
    <t>Petrol</t>
  </si>
  <si>
    <t>PHEV</t>
  </si>
  <si>
    <t>Passenger, SUV, Light Commercial</t>
  </si>
  <si>
    <t>USA</t>
  </si>
  <si>
    <t>Turkey</t>
  </si>
  <si>
    <t>Thailand</t>
  </si>
  <si>
    <t>Sweden</t>
  </si>
  <si>
    <t>Spain</t>
  </si>
  <si>
    <t>South Africa</t>
  </si>
  <si>
    <t xml:space="preserve">Slovak Republic </t>
  </si>
  <si>
    <t>Romania</t>
  </si>
  <si>
    <t>Portugal</t>
  </si>
  <si>
    <t>Poland</t>
  </si>
  <si>
    <t>Other</t>
  </si>
  <si>
    <t>Mexico</t>
  </si>
  <si>
    <t>Korea</t>
  </si>
  <si>
    <t>Japan</t>
  </si>
  <si>
    <t>Italy</t>
  </si>
  <si>
    <t>India</t>
  </si>
  <si>
    <t>Hungary</t>
  </si>
  <si>
    <t>Germany</t>
  </si>
  <si>
    <t>France</t>
  </si>
  <si>
    <t>Finland</t>
  </si>
  <si>
    <t>England</t>
  </si>
  <si>
    <t>Czech Republic</t>
  </si>
  <si>
    <t>China</t>
  </si>
  <si>
    <t>Canada</t>
  </si>
  <si>
    <t>Belgium</t>
  </si>
  <si>
    <t>Austria</t>
  </si>
  <si>
    <t>Argentina</t>
  </si>
  <si>
    <t>Fiat 500/Abarth</t>
  </si>
  <si>
    <t>Kia Picanto</t>
  </si>
  <si>
    <t>Mitsubishi Mirage</t>
  </si>
  <si>
    <t>Ford Fiesta</t>
  </si>
  <si>
    <t>Holden Barina</t>
  </si>
  <si>
    <t>Honda City</t>
  </si>
  <si>
    <t>Honda Jazz</t>
  </si>
  <si>
    <t>Hyundai Accent</t>
  </si>
  <si>
    <t>Kia Rio</t>
  </si>
  <si>
    <t>Mazda2</t>
  </si>
  <si>
    <t>MG MG3</t>
  </si>
  <si>
    <t>Renault Clio</t>
  </si>
  <si>
    <t>Skoda Fabia</t>
  </si>
  <si>
    <t>Suzuki Baleno</t>
  </si>
  <si>
    <t>Suzuki Swift</t>
  </si>
  <si>
    <t>Toyota Prius C</t>
  </si>
  <si>
    <t>Toyota Yaris</t>
  </si>
  <si>
    <t>Volkswagen Polo</t>
  </si>
  <si>
    <t>Audi A1</t>
  </si>
  <si>
    <t>Citroen C3</t>
  </si>
  <si>
    <t>MINI Hatch</t>
  </si>
  <si>
    <t>Peugeot 208</t>
  </si>
  <si>
    <t>Renault Zoe</t>
  </si>
  <si>
    <t>Alfa Romeo Giulietta</t>
  </si>
  <si>
    <t>Ford Focus</t>
  </si>
  <si>
    <t>Holden Astra</t>
  </si>
  <si>
    <t>Honda Civic</t>
  </si>
  <si>
    <t>Hyundai Elantra</t>
  </si>
  <si>
    <t>Hyundai i30</t>
  </si>
  <si>
    <t>Hyundai Ioniq</t>
  </si>
  <si>
    <t>Kia Cerato</t>
  </si>
  <si>
    <t>Kia Soul</t>
  </si>
  <si>
    <t>Mazda3</t>
  </si>
  <si>
    <t>MG MG6 Plus</t>
  </si>
  <si>
    <t>Mitsubishi Lancer</t>
  </si>
  <si>
    <t>Peugeot 308</t>
  </si>
  <si>
    <t>Renault Megane</t>
  </si>
  <si>
    <t>Skoda Rapid</t>
  </si>
  <si>
    <t>Skoda Scala</t>
  </si>
  <si>
    <t>Subaru Impreza</t>
  </si>
  <si>
    <t>Subaru WRX</t>
  </si>
  <si>
    <t>Toyota Corolla</t>
  </si>
  <si>
    <t>Toyota Prius</t>
  </si>
  <si>
    <t>Toyota Prius V</t>
  </si>
  <si>
    <t>Volkswagen Golf</t>
  </si>
  <si>
    <t>Audi A3</t>
  </si>
  <si>
    <t>BMW 1 Series</t>
  </si>
  <si>
    <t>BMW 2 Series</t>
  </si>
  <si>
    <t>BMW 2 Series Gran Coupe</t>
  </si>
  <si>
    <t>BMW i3</t>
  </si>
  <si>
    <t>Lexus CT200H</t>
  </si>
  <si>
    <t>Mercedes-Benz A-Class</t>
  </si>
  <si>
    <t>Mercedes-Benz B-Class</t>
  </si>
  <si>
    <t>MINI Clubman</t>
  </si>
  <si>
    <t>Nissan Leaf</t>
  </si>
  <si>
    <t>Ford Mondeo</t>
  </si>
  <si>
    <t>Honda Accord</t>
  </si>
  <si>
    <t>Hyundai Sonata</t>
  </si>
  <si>
    <t>Kia Optima</t>
  </si>
  <si>
    <t>Mazda6</t>
  </si>
  <si>
    <t>Peugeot 508</t>
  </si>
  <si>
    <t>Skoda Octavia</t>
  </si>
  <si>
    <t>Subaru Levorg</t>
  </si>
  <si>
    <t>Subaru Liberty</t>
  </si>
  <si>
    <t>Toyota Camry</t>
  </si>
  <si>
    <t>Volkswagen Passat</t>
  </si>
  <si>
    <t>Alfa Romeo Giulia</t>
  </si>
  <si>
    <t>Audi A4</t>
  </si>
  <si>
    <t>Audi A5 Sportback</t>
  </si>
  <si>
    <t>BMW 3 Series</t>
  </si>
  <si>
    <t>BMW 3 Series Gran Turismo</t>
  </si>
  <si>
    <t>BMW 4 Series Gran Coupe</t>
  </si>
  <si>
    <t>Genesis G70</t>
  </si>
  <si>
    <t>Infiniti Q50</t>
  </si>
  <si>
    <t>Jaguar XE</t>
  </si>
  <si>
    <t>Lexus ES</t>
  </si>
  <si>
    <t>Lexus IS</t>
  </si>
  <si>
    <t>Mercedes-Benz C-Class</t>
  </si>
  <si>
    <t>Mercedes-Benz CLA-Class</t>
  </si>
  <si>
    <t>Volkswagen Arteon</t>
  </si>
  <si>
    <t>Volvo S60</t>
  </si>
  <si>
    <t>Volvo V60</t>
  </si>
  <si>
    <t>Holden Commodore</t>
  </si>
  <si>
    <t>Kia Stinger</t>
  </si>
  <si>
    <t>Skoda Superb</t>
  </si>
  <si>
    <t>Audi A6</t>
  </si>
  <si>
    <t>Audi A7</t>
  </si>
  <si>
    <t>BMW 5 Series</t>
  </si>
  <si>
    <t>Genesis G80</t>
  </si>
  <si>
    <t>Jaguar XF</t>
  </si>
  <si>
    <t>Lexus GS</t>
  </si>
  <si>
    <t>Maserati Ghibli</t>
  </si>
  <si>
    <t>Mercedes-Benz CLS-Class</t>
  </si>
  <si>
    <t>Mercedes-Benz E-Class</t>
  </si>
  <si>
    <t>Volvo V90 CC</t>
  </si>
  <si>
    <t>Chrysler 300</t>
  </si>
  <si>
    <t>Audi A8</t>
  </si>
  <si>
    <t>Bentley Sedan</t>
  </si>
  <si>
    <t>BMW 6 Series GT</t>
  </si>
  <si>
    <t>BMW 7 Series</t>
  </si>
  <si>
    <t>BMW 8 Series Gran Coupe</t>
  </si>
  <si>
    <t>Mercedes-AMG GT 4D</t>
  </si>
  <si>
    <t>Mercedes-Benz S-Class</t>
  </si>
  <si>
    <t>Honda Odyssey</t>
  </si>
  <si>
    <t>Hyundai iMAX</t>
  </si>
  <si>
    <t>Kia Carnival</t>
  </si>
  <si>
    <t>LDV G10 Wagon</t>
  </si>
  <si>
    <t>Toyota Tarago</t>
  </si>
  <si>
    <t>Volkswagen Caddy</t>
  </si>
  <si>
    <t>Volkswagen Multivan</t>
  </si>
  <si>
    <t>Mercedes-Benz Marco Polo</t>
  </si>
  <si>
    <t>Mercedes-Benz Valente</t>
  </si>
  <si>
    <t>Mercedes-Benz V-Class</t>
  </si>
  <si>
    <t>Toyota Granvia</t>
  </si>
  <si>
    <t>Abarth 124 Spider</t>
  </si>
  <si>
    <t>Audi A3 Convertible</t>
  </si>
  <si>
    <t>BMW 2 Series Coupe/Conv</t>
  </si>
  <si>
    <t>Ford Mustang</t>
  </si>
  <si>
    <t>Hyundai Veloster</t>
  </si>
  <si>
    <t>Mazda MX5</t>
  </si>
  <si>
    <t>MINI Cabrio</t>
  </si>
  <si>
    <t>Nissan 370Z</t>
  </si>
  <si>
    <t>Subaru BRZ</t>
  </si>
  <si>
    <t>Toyota 86</t>
  </si>
  <si>
    <t>Alfa Romeo 4C</t>
  </si>
  <si>
    <t>Alpine A110</t>
  </si>
  <si>
    <t>Audi A5</t>
  </si>
  <si>
    <t>Audi TT</t>
  </si>
  <si>
    <t>BMW 4 Series Coupe/Conv</t>
  </si>
  <si>
    <t>BMW Z4</t>
  </si>
  <si>
    <t>Infiniti Q60</t>
  </si>
  <si>
    <t>Jaguar F-Type</t>
  </si>
  <si>
    <t>Lexus LC</t>
  </si>
  <si>
    <t>Lexus RC</t>
  </si>
  <si>
    <t>Lotus Elise</t>
  </si>
  <si>
    <t>Lotus Exige</t>
  </si>
  <si>
    <t>Mercedes-Benz C-Class Cpe/Conv</t>
  </si>
  <si>
    <t>Mercedes-Benz E-Class Cpe/Conv</t>
  </si>
  <si>
    <t>Mercedes-Benz SLC-Class</t>
  </si>
  <si>
    <t>Porsche Boxster</t>
  </si>
  <si>
    <t>Porsche Cayman</t>
  </si>
  <si>
    <t>Toyota Supra</t>
  </si>
  <si>
    <t>Aston Martin Coupe/Conv</t>
  </si>
  <si>
    <t>Audi R8</t>
  </si>
  <si>
    <t>Bentley Coupe/Conv</t>
  </si>
  <si>
    <t>BMW 8 Series</t>
  </si>
  <si>
    <t>BMW i8</t>
  </si>
  <si>
    <t>Ferrari Coupe/Conv</t>
  </si>
  <si>
    <t>Lamborghini Coupe/Conv</t>
  </si>
  <si>
    <t>Maserati Coupe/Conv</t>
  </si>
  <si>
    <t>McLaren Coupe/Conv</t>
  </si>
  <si>
    <t>Mercedes-AMG GT Cpe/Conv</t>
  </si>
  <si>
    <t>Mercedes-Benz S-Class Cpe/Conv</t>
  </si>
  <si>
    <t>Nissan GT-R</t>
  </si>
  <si>
    <t>Porsche 911</t>
  </si>
  <si>
    <t>Citroen C3 Aircross</t>
  </si>
  <si>
    <t>Citroen C4 Cactus</t>
  </si>
  <si>
    <t>Ford EcoSport</t>
  </si>
  <si>
    <t>Ford Puma</t>
  </si>
  <si>
    <t>Holden Trax</t>
  </si>
  <si>
    <t>Hyundai Venue</t>
  </si>
  <si>
    <t>Mazda CX-3</t>
  </si>
  <si>
    <t>Nissan Juke</t>
  </si>
  <si>
    <t>Renault Captur</t>
  </si>
  <si>
    <t>SsangYong Tivoli</t>
  </si>
  <si>
    <t>Suzuki Ignis</t>
  </si>
  <si>
    <t>Suzuki Jimny</t>
  </si>
  <si>
    <t>Volkswagen T-Cross</t>
  </si>
  <si>
    <t>Fiat 500X</t>
  </si>
  <si>
    <t>Haval H2</t>
  </si>
  <si>
    <t>Honda HR-V</t>
  </si>
  <si>
    <t>Hyundai Kona</t>
  </si>
  <si>
    <t>Jeep Compass</t>
  </si>
  <si>
    <t>Jeep Renegade</t>
  </si>
  <si>
    <t>Kia Seltos</t>
  </si>
  <si>
    <t>Mazda CX-30</t>
  </si>
  <si>
    <t>MG ZS</t>
  </si>
  <si>
    <t>Mitsubishi ASX</t>
  </si>
  <si>
    <t>Mitsubishi Eclipse Cross</t>
  </si>
  <si>
    <t>Nissan Qashqai</t>
  </si>
  <si>
    <t>Peugeot 2008</t>
  </si>
  <si>
    <t>Renault Kadjar</t>
  </si>
  <si>
    <t>Skoda Kamiq</t>
  </si>
  <si>
    <t>SsangYong Tivoli XLV</t>
  </si>
  <si>
    <t>Subaru XV</t>
  </si>
  <si>
    <t>Suzuki S-Cross</t>
  </si>
  <si>
    <t>Suzuki Vitara</t>
  </si>
  <si>
    <t>Toyota C-HR</t>
  </si>
  <si>
    <t>Volkswagen T-Roc</t>
  </si>
  <si>
    <t>Audi Q2</t>
  </si>
  <si>
    <t>Audi Q3</t>
  </si>
  <si>
    <t>BMW X1</t>
  </si>
  <si>
    <t>BMW X2</t>
  </si>
  <si>
    <t>Infiniti Q30/QX30</t>
  </si>
  <si>
    <t>Jaguar E-Pace</t>
  </si>
  <si>
    <t>Lexus UX</t>
  </si>
  <si>
    <t>Mercedes-Benz GLA-Class</t>
  </si>
  <si>
    <t>MINI Countryman</t>
  </si>
  <si>
    <t>Volvo XC40</t>
  </si>
  <si>
    <t>Citroen C5 Aircross</t>
  </si>
  <si>
    <t>Ford Escape</t>
  </si>
  <si>
    <t>Haval H6</t>
  </si>
  <si>
    <t>Holden Equinox</t>
  </si>
  <si>
    <t>Honda CR-V</t>
  </si>
  <si>
    <t>Hyundai Tucson</t>
  </si>
  <si>
    <t>Jeep Cherokee</t>
  </si>
  <si>
    <t>Kia Sportage</t>
  </si>
  <si>
    <t>Mazda CX-5</t>
  </si>
  <si>
    <t>MG GS</t>
  </si>
  <si>
    <t>MG HS</t>
  </si>
  <si>
    <t>Mitsubishi Outlander</t>
  </si>
  <si>
    <t>Nissan X-Trail</t>
  </si>
  <si>
    <t>Peugeot 3008</t>
  </si>
  <si>
    <t>Peugeot 5008</t>
  </si>
  <si>
    <t>Renault Koleos</t>
  </si>
  <si>
    <t>Skoda Karoq</t>
  </si>
  <si>
    <t>SsangYong Korando</t>
  </si>
  <si>
    <t>Subaru Forester</t>
  </si>
  <si>
    <t>Suzuki Grand Vitara</t>
  </si>
  <si>
    <t>Toyota RAV4</t>
  </si>
  <si>
    <t>Volkswagen Golf Alltrack</t>
  </si>
  <si>
    <t>Volkswagen Tiguan</t>
  </si>
  <si>
    <t>Alfa Romeo Stelvio</t>
  </si>
  <si>
    <t>Audi Q5</t>
  </si>
  <si>
    <t>BMW X3</t>
  </si>
  <si>
    <t>BMW X4</t>
  </si>
  <si>
    <t>Land Rover Discovery Sport</t>
  </si>
  <si>
    <t>Land Rover Range Rover Evoque</t>
  </si>
  <si>
    <t>Lexus NX</t>
  </si>
  <si>
    <t>Mercedes-Benz EQC</t>
  </si>
  <si>
    <t>Mercedes-Benz GLB-Class</t>
  </si>
  <si>
    <t>Mercedes-Benz GLC-Class Coupe</t>
  </si>
  <si>
    <t>Mercedes-Benz GLC-Class Wagon</t>
  </si>
  <si>
    <t>Porsche Macan</t>
  </si>
  <si>
    <t>Volvo XC60</t>
  </si>
  <si>
    <t>Ford Endura</t>
  </si>
  <si>
    <t>Ford Everest</t>
  </si>
  <si>
    <t>Haval H9</t>
  </si>
  <si>
    <t>Holden Acadia</t>
  </si>
  <si>
    <t>Holden Captiva</t>
  </si>
  <si>
    <t>Holden Trailblazer</t>
  </si>
  <si>
    <t>Hyundai Santa Fe</t>
  </si>
  <si>
    <t>Isuzu Ute MU-X</t>
  </si>
  <si>
    <t>Jeep Grand Cherokee</t>
  </si>
  <si>
    <t>Jeep Wrangler</t>
  </si>
  <si>
    <t>Kia Sorento</t>
  </si>
  <si>
    <t>LDV D90</t>
  </si>
  <si>
    <t>Mazda CX-8</t>
  </si>
  <si>
    <t>Mazda CX-9</t>
  </si>
  <si>
    <t>Mitsubishi Pajero</t>
  </si>
  <si>
    <t>Mitsubishi Pajero Sport</t>
  </si>
  <si>
    <t>Nissan Pathfinder</t>
  </si>
  <si>
    <t>Skoda Kodiaq</t>
  </si>
  <si>
    <t>Ssangyong Rexton</t>
  </si>
  <si>
    <t>Subaru Outback</t>
  </si>
  <si>
    <t>Toyota Fortuner</t>
  </si>
  <si>
    <t>Toyota Kluger</t>
  </si>
  <si>
    <t>Toyota Prado</t>
  </si>
  <si>
    <t>Volkswagen Passat Alltrack</t>
  </si>
  <si>
    <t>Volkswagen Tiguan Allspace</t>
  </si>
  <si>
    <t>Audi Q7</t>
  </si>
  <si>
    <t>BMW X5</t>
  </si>
  <si>
    <t>BMW X6</t>
  </si>
  <si>
    <t>Jaguar F-Pace</t>
  </si>
  <si>
    <t>Jaguar I-Pace</t>
  </si>
  <si>
    <t>Land Rover Defender</t>
  </si>
  <si>
    <t>Land Rover Range Rover Sport</t>
  </si>
  <si>
    <t>Land Rover Range Rover Velar</t>
  </si>
  <si>
    <t>Lexus RX</t>
  </si>
  <si>
    <t>Maserati Levante</t>
  </si>
  <si>
    <t>Mercedes-Benz GLE-Class Coupe</t>
  </si>
  <si>
    <t>Mercedes-Benz GLE-Class Wagon</t>
  </si>
  <si>
    <t>Porsche Cayenne Coupe</t>
  </si>
  <si>
    <t>Porsche Cayenne Wagon</t>
  </si>
  <si>
    <t>Volkswagen Touareg</t>
  </si>
  <si>
    <t>Volvo XC90</t>
  </si>
  <si>
    <t>Nissan Patrol Wagon</t>
  </si>
  <si>
    <t>Toyota Landcruiser Wagon</t>
  </si>
  <si>
    <t>Audi Q8</t>
  </si>
  <si>
    <t>Bentley Bentayga</t>
  </si>
  <si>
    <t>BMW X7</t>
  </si>
  <si>
    <t>Lamborghini Urus</t>
  </si>
  <si>
    <t>Land Rover Discovery</t>
  </si>
  <si>
    <t>Land Rover Range Rover</t>
  </si>
  <si>
    <t>Lexus LX</t>
  </si>
  <si>
    <t>Mercedes-Benz G-Class</t>
  </si>
  <si>
    <t>Mercedes-Benz GLS-Class</t>
  </si>
  <si>
    <t>Iveco Daily Minibus &lt; 20 Seats</t>
  </si>
  <si>
    <t>Mercedes-Benz Sprinter Bus</t>
  </si>
  <si>
    <t>Renault Master Bus</t>
  </si>
  <si>
    <t>Toyota Hiace Bus</t>
  </si>
  <si>
    <t>Toyota Coaster</t>
  </si>
  <si>
    <t>Fiat Doblo</t>
  </si>
  <si>
    <t>Peugeot Partner</t>
  </si>
  <si>
    <t>Renault Kangoo</t>
  </si>
  <si>
    <t>Volkswagen Caddy Van</t>
  </si>
  <si>
    <t>Ford Transit Custom</t>
  </si>
  <si>
    <t>Hyundai iLOAD</t>
  </si>
  <si>
    <t>LDV G10</t>
  </si>
  <si>
    <t>LDV V80</t>
  </si>
  <si>
    <t>Mercedes-Benz Vito</t>
  </si>
  <si>
    <t>Mitsubishi Express</t>
  </si>
  <si>
    <t>Peugeot Expert</t>
  </si>
  <si>
    <t>Renault Trafic</t>
  </si>
  <si>
    <t>Toyota Hiace Van</t>
  </si>
  <si>
    <t>Volkswagen Transporter</t>
  </si>
  <si>
    <t>Ford Ranger 4X2</t>
  </si>
  <si>
    <t>Great Wall Steed 4X2</t>
  </si>
  <si>
    <t>Holden Colorado 4X2</t>
  </si>
  <si>
    <t>Isuzu Ute D-Max 4X2</t>
  </si>
  <si>
    <t>Mazda BT-50 4X2</t>
  </si>
  <si>
    <t>Mercedes-Benz X-Class 4X2</t>
  </si>
  <si>
    <t>Mitsubishi Triton 4X2</t>
  </si>
  <si>
    <t>Nissan Navara 4X2</t>
  </si>
  <si>
    <t>Toyota Hilux 4X2</t>
  </si>
  <si>
    <t>Volkswagen Amarok 4X2</t>
  </si>
  <si>
    <t>Ford Ranger 4X4</t>
  </si>
  <si>
    <t>Great Wall Steed 4X4</t>
  </si>
  <si>
    <t>Holden Colorado 4X4</t>
  </si>
  <si>
    <t>Isuzu Ute D-Max 4X4</t>
  </si>
  <si>
    <t>Jeep Gladiator</t>
  </si>
  <si>
    <t>LDV T60 4X4</t>
  </si>
  <si>
    <t>Mazda BT-50 4X4</t>
  </si>
  <si>
    <t>Mercedes-Benz G-Wagon CC</t>
  </si>
  <si>
    <t>Mercedes-Benz X-Class 4X4</t>
  </si>
  <si>
    <t>Mitsubishi Triton 4X4</t>
  </si>
  <si>
    <t>Nissan Navara 4X4</t>
  </si>
  <si>
    <t>RAM 1500 Express</t>
  </si>
  <si>
    <t>RAM 1500 Laramie</t>
  </si>
  <si>
    <t>RAM 1500 Warlock</t>
  </si>
  <si>
    <t>RAM 2500/3500 Laramie</t>
  </si>
  <si>
    <t>Ssangyong Musso/Musso XLV 4X4</t>
  </si>
  <si>
    <t>Toyota Hilux 4X4</t>
  </si>
  <si>
    <t>Toyota Landcruiser PU/CC</t>
  </si>
  <si>
    <t>Volkswagen Amarok 4X4</t>
  </si>
  <si>
    <t>Fiat Ducato</t>
  </si>
  <si>
    <t>Ford Transit Heavy</t>
  </si>
  <si>
    <t>Fuso Canter (LD)</t>
  </si>
  <si>
    <t>Hino (LD)</t>
  </si>
  <si>
    <t>Hyundai EX4</t>
  </si>
  <si>
    <t>Hyundai EX8</t>
  </si>
  <si>
    <t>Hyundai HD</t>
  </si>
  <si>
    <t>Isuzu N-Series (LD)</t>
  </si>
  <si>
    <t>Iveco C/C (LD)</t>
  </si>
  <si>
    <t>Iveco Van (LD)</t>
  </si>
  <si>
    <t>Mercedes-Benz Sprinter</t>
  </si>
  <si>
    <t>Renault Master</t>
  </si>
  <si>
    <t>Volkswagen Crafter</t>
  </si>
  <si>
    <t>Fuso Fighter (MD)</t>
  </si>
  <si>
    <t>Hino (MD)</t>
  </si>
  <si>
    <t>Hyundai EX9</t>
  </si>
  <si>
    <t>Isuzu N-Series (MD)</t>
  </si>
  <si>
    <t>Iveco (MD)</t>
  </si>
  <si>
    <t>MAN (MD)</t>
  </si>
  <si>
    <t>Mercedes (MD)</t>
  </si>
  <si>
    <t>UD Trucks (MD)</t>
  </si>
  <si>
    <t>Volvo Truck (MD)</t>
  </si>
  <si>
    <t>DAF (HD)</t>
  </si>
  <si>
    <t>Freightliner (HD)</t>
  </si>
  <si>
    <t>Fuso F-Series (HD)</t>
  </si>
  <si>
    <t>Hino (HD)</t>
  </si>
  <si>
    <t>Hyundai Xcient</t>
  </si>
  <si>
    <t>Isuzu (HD)</t>
  </si>
  <si>
    <t>Iveco (HD)</t>
  </si>
  <si>
    <t>Mack (HD)</t>
  </si>
  <si>
    <t>MAN (HD)</t>
  </si>
  <si>
    <t>Mercedes (HD)</t>
  </si>
  <si>
    <t>Scania (HD)</t>
  </si>
  <si>
    <t>UD Trucks (HD)</t>
  </si>
  <si>
    <t>Volvo Truck (HD)</t>
  </si>
  <si>
    <t>Western Star (HD)</t>
  </si>
  <si>
    <t>Total Passenger</t>
  </si>
  <si>
    <t>Total Passenger &lt; $</t>
  </si>
  <si>
    <t>Total Passenger &gt; $</t>
  </si>
  <si>
    <t>Total Sports</t>
  </si>
  <si>
    <t>Total Sports &gt; $200K</t>
  </si>
  <si>
    <t>Total Sports &gt; $80K</t>
  </si>
  <si>
    <t>Total Sports &lt; $80K</t>
  </si>
  <si>
    <t>Total People Movers</t>
  </si>
  <si>
    <t>Total People Movers &gt; $60K</t>
  </si>
  <si>
    <t>Total People Movers &lt; $60K</t>
  </si>
  <si>
    <t>Total Upper Large</t>
  </si>
  <si>
    <t>Total Upper Large &gt; $100K</t>
  </si>
  <si>
    <t>Total Upper Large &lt; $100K</t>
  </si>
  <si>
    <t>Total Large</t>
  </si>
  <si>
    <t>Total Large &gt; $70K</t>
  </si>
  <si>
    <t>Total Large &lt; $70K</t>
  </si>
  <si>
    <t>Total Medium</t>
  </si>
  <si>
    <t>Total Medium &gt; $60K</t>
  </si>
  <si>
    <t>Total Medium &lt; $60K</t>
  </si>
  <si>
    <t>Total Small</t>
  </si>
  <si>
    <t>Total Small &gt; $40K</t>
  </si>
  <si>
    <t>Total Small &lt; $40K</t>
  </si>
  <si>
    <t>Total Light</t>
  </si>
  <si>
    <t>Total Light &gt; $25K</t>
  </si>
  <si>
    <t>Total Light &lt; $25K</t>
  </si>
  <si>
    <t>Total Micro</t>
  </si>
  <si>
    <t>Total SUV</t>
  </si>
  <si>
    <t>Total SUV &lt; $</t>
  </si>
  <si>
    <t>Total SUV &gt; $</t>
  </si>
  <si>
    <t>Total SUV Upper Large</t>
  </si>
  <si>
    <t>Total SUV Upper Large &gt; $100K</t>
  </si>
  <si>
    <t>Total SUV Upper Large &lt; $100K</t>
  </si>
  <si>
    <t>Total SUV Large</t>
  </si>
  <si>
    <t>Total SUV Large &gt; $70K</t>
  </si>
  <si>
    <t>Total SUV Large &lt; $70K</t>
  </si>
  <si>
    <t>Total SUV Medium</t>
  </si>
  <si>
    <t>Total SUV Medium &gt; $60K</t>
  </si>
  <si>
    <t>Total SUV Medium &lt; $60K</t>
  </si>
  <si>
    <t>Total SUV Small</t>
  </si>
  <si>
    <t>Total SUV Small &gt; $40K</t>
  </si>
  <si>
    <t>Total SUV Small &lt; $40K</t>
  </si>
  <si>
    <t>Total SUV Light</t>
  </si>
  <si>
    <t>Total Light Commercial</t>
  </si>
  <si>
    <t>Total PU/CC 4X4</t>
  </si>
  <si>
    <t>Total PU/CC 4X2</t>
  </si>
  <si>
    <t>Total Vans/CC 2.5-3.5t</t>
  </si>
  <si>
    <t>Total Vans/CC &lt;= 2.5t</t>
  </si>
  <si>
    <t>Total Light Buses =&gt; 20 Seats</t>
  </si>
  <si>
    <t>Total Light Buses &lt; 20 Seats</t>
  </si>
  <si>
    <t>Total Heavy Commercial</t>
  </si>
  <si>
    <t>Total HD =&gt; 8001 GVM &amp; GCM &gt; 39000</t>
  </si>
  <si>
    <t>Total MD =&gt; 8001 GVM &amp; GCM &lt; 39001</t>
  </si>
  <si>
    <t>Total LD 3501-8000 kgs GVM</t>
  </si>
  <si>
    <t>NEW VEHICLE SALES BY MARQUE - PASSENGER</t>
  </si>
  <si>
    <t>NEW VEHICLE SALES BY MARQUE - SUV</t>
  </si>
  <si>
    <t>NEW VEHICLE SALES BY MARQUE - LIGHT COMMERCIAL</t>
  </si>
  <si>
    <t>NEW VEHICLE SALES BY MARQUE - HEAVY COMMERCIAL</t>
  </si>
  <si>
    <t>Alfa Romeo Total</t>
  </si>
  <si>
    <t>Alpine Total</t>
  </si>
  <si>
    <t>Aston Martin Total</t>
  </si>
  <si>
    <t>Audi Total</t>
  </si>
  <si>
    <t>Bentley Total</t>
  </si>
  <si>
    <t>BMW Total</t>
  </si>
  <si>
    <t>Chrysler Total</t>
  </si>
  <si>
    <t>Citroen Total</t>
  </si>
  <si>
    <t>Daf Total</t>
  </si>
  <si>
    <t>Ferrari Total</t>
  </si>
  <si>
    <t>Fiat Total</t>
  </si>
  <si>
    <t>Fiat Professional Total</t>
  </si>
  <si>
    <t>Ford Total</t>
  </si>
  <si>
    <t>Freightliner Total</t>
  </si>
  <si>
    <t>Fuso Total</t>
  </si>
  <si>
    <t>Genesis Total</t>
  </si>
  <si>
    <t>Great Wall Total</t>
  </si>
  <si>
    <t>Haval Total</t>
  </si>
  <si>
    <t>Hino Total</t>
  </si>
  <si>
    <t>Holden Total</t>
  </si>
  <si>
    <t>Honda Total</t>
  </si>
  <si>
    <t>Hyundai Total</t>
  </si>
  <si>
    <t>Hyundai Commercial Vehicles Total</t>
  </si>
  <si>
    <t>Infiniti Total</t>
  </si>
  <si>
    <t>International Total</t>
  </si>
  <si>
    <t>Isuzu Total</t>
  </si>
  <si>
    <t>Isuzu Ute Total</t>
  </si>
  <si>
    <t>Iveco Bus Total</t>
  </si>
  <si>
    <t>Iveco Trucks Total</t>
  </si>
  <si>
    <t>Jaguar Total</t>
  </si>
  <si>
    <t>Jeep Total</t>
  </si>
  <si>
    <t>Kenworth Total</t>
  </si>
  <si>
    <t>Kia Total</t>
  </si>
  <si>
    <t>Lamborghini Total</t>
  </si>
  <si>
    <t>Land Rover Total</t>
  </si>
  <si>
    <t>LDV Total</t>
  </si>
  <si>
    <t>Lexus Total</t>
  </si>
  <si>
    <t>Lotus Total</t>
  </si>
  <si>
    <t>Mack Total</t>
  </si>
  <si>
    <t>Man Total</t>
  </si>
  <si>
    <t>Maserati Total</t>
  </si>
  <si>
    <t>Mazda Total</t>
  </si>
  <si>
    <t>McLaren Total</t>
  </si>
  <si>
    <t>Mercedes-Benz Cars Total</t>
  </si>
  <si>
    <t>Mercedes-Benz Trucks Total</t>
  </si>
  <si>
    <t>Mercedes-Benz Vans Total</t>
  </si>
  <si>
    <t>MG Total</t>
  </si>
  <si>
    <t>MINI Total</t>
  </si>
  <si>
    <t>Mitsubishi Total</t>
  </si>
  <si>
    <t>Nissan Total</t>
  </si>
  <si>
    <t>Peugeot Total</t>
  </si>
  <si>
    <t>Porsche Total</t>
  </si>
  <si>
    <t>RAM Total</t>
  </si>
  <si>
    <t>Renault Total</t>
  </si>
  <si>
    <t>Scania Total</t>
  </si>
  <si>
    <t>Skoda Total</t>
  </si>
  <si>
    <t>SsangYong Total</t>
  </si>
  <si>
    <t>Subaru Total</t>
  </si>
  <si>
    <t>Suzuki Total</t>
  </si>
  <si>
    <t>Toyota Total</t>
  </si>
  <si>
    <t>UD Trucks Total</t>
  </si>
  <si>
    <t>Volkswagen Total</t>
  </si>
  <si>
    <t>Volvo Car Total</t>
  </si>
  <si>
    <t>Volvo Commercial Total</t>
  </si>
  <si>
    <t>Western Star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</si>
</sst>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3" x14ac:knownFonts="1">
    <font>
      <sz val="10"/>
      <name val="Arial"/>
    </font>
    <font>
      <sz val="10"/>
      <name val="Arial"/>
      <family val="2"/>
    </font>
    <font>
      <sz val="10"/>
      <name val="Arial"/>
      <family val="2"/>
    </font>
    <font>
      <sz val="8"/>
      <name val="Arial"/>
      <family val="2"/>
    </font>
    <font>
      <b/>
      <sz val="10"/>
      <name val="Arial"/>
      <family val="2"/>
    </font>
    <font>
      <sz val="16"/>
      <name val="Arial"/>
      <family val="2"/>
    </font>
    <font>
      <sz val="10"/>
      <name val="Arial"/>
      <family val="2"/>
    </font>
    <font>
      <b/>
      <sz val="12"/>
      <name val="Arial"/>
      <family val="2"/>
    </font>
    <font>
      <b/>
      <sz val="22"/>
      <color indexed="9"/>
      <name val="Arial"/>
      <family val="2"/>
    </font>
    <font>
      <b/>
      <sz val="24"/>
      <name val="Arial"/>
      <family val="2"/>
    </font>
    <font>
      <i/>
      <sz val="24"/>
      <name val="Arial"/>
      <family val="2"/>
    </font>
    <font>
      <sz val="24"/>
      <name val="Arial"/>
      <family val="2"/>
    </font>
    <font>
      <b/>
      <sz val="28"/>
      <name val="Arial"/>
      <family val="2"/>
    </font>
    <font>
      <sz val="28"/>
      <name val="Arial"/>
      <family val="2"/>
    </font>
    <font>
      <i/>
      <sz val="28"/>
      <name val="Arial"/>
      <family val="2"/>
    </font>
    <font>
      <sz val="12"/>
      <name val="Arial"/>
      <family val="2"/>
    </font>
    <font>
      <b/>
      <sz val="12"/>
      <name val="Arial"/>
      <family val="2"/>
    </font>
    <font>
      <b/>
      <sz val="10"/>
      <name val="Arial"/>
      <family val="2"/>
    </font>
    <font>
      <sz val="10"/>
      <name val="Arial"/>
      <family val="2"/>
    </font>
    <font>
      <sz val="11"/>
      <name val="Arial"/>
      <family val="2"/>
    </font>
    <font>
      <b/>
      <sz val="14"/>
      <name val="Arial"/>
      <family val="2"/>
    </font>
    <font>
      <sz val="11"/>
      <name val="Arial"/>
      <family val="2"/>
    </font>
    <font>
      <b/>
      <sz val="8"/>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diagonal/>
    </border>
  </borders>
  <cellStyleXfs count="2">
    <xf numFmtId="0" fontId="0" fillId="0" borderId="0"/>
    <xf numFmtId="9" fontId="2" fillId="0" borderId="0" applyFont="0" applyFill="0" applyBorder="0" applyAlignment="0" applyProtection="0"/>
  </cellStyleXfs>
  <cellXfs count="205">
    <xf numFmtId="0" fontId="0" fillId="0" borderId="0" xfId="0"/>
    <xf numFmtId="0" fontId="0" fillId="0" borderId="1" xfId="0" applyBorder="1"/>
    <xf numFmtId="0" fontId="0" fillId="0" borderId="2" xfId="0" applyBorder="1"/>
    <xf numFmtId="0" fontId="0" fillId="0" borderId="3" xfId="0" applyBorder="1"/>
    <xf numFmtId="0" fontId="5" fillId="0" borderId="0" xfId="0" applyFont="1" applyAlignment="1">
      <alignment vertical="top" wrapText="1"/>
    </xf>
    <xf numFmtId="0" fontId="0" fillId="0" borderId="5" xfId="0" applyBorder="1"/>
    <xf numFmtId="0" fontId="0" fillId="0" borderId="6" xfId="0" applyBorder="1"/>
    <xf numFmtId="0" fontId="6" fillId="0" borderId="1" xfId="0" applyFont="1" applyBorder="1"/>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2" fontId="0" fillId="0" borderId="5" xfId="1" applyNumberFormat="1" applyFont="1" applyBorder="1" applyAlignment="1">
      <alignment horizontal="right"/>
    </xf>
    <xf numFmtId="2" fontId="0" fillId="0" borderId="6" xfId="1" applyNumberFormat="1" applyFont="1" applyBorder="1" applyAlignment="1">
      <alignment horizontal="right"/>
    </xf>
    <xf numFmtId="2" fontId="0" fillId="0" borderId="1" xfId="1" applyNumberFormat="1" applyFont="1" applyBorder="1" applyAlignment="1">
      <alignment horizontal="right"/>
    </xf>
    <xf numFmtId="2" fontId="0" fillId="0" borderId="5" xfId="1" applyNumberFormat="1" applyFont="1" applyBorder="1"/>
    <xf numFmtId="2" fontId="0" fillId="0" borderId="6" xfId="1" applyNumberFormat="1" applyFont="1" applyBorder="1"/>
    <xf numFmtId="2" fontId="0" fillId="0" borderId="1" xfId="1" applyNumberFormat="1" applyFont="1" applyBorder="1"/>
    <xf numFmtId="165" fontId="0" fillId="0" borderId="5" xfId="1" applyNumberFormat="1" applyFont="1" applyBorder="1" applyAlignment="1">
      <alignment horizontal="right"/>
    </xf>
    <xf numFmtId="165" fontId="0" fillId="0" borderId="6" xfId="1" applyNumberFormat="1" applyFont="1" applyBorder="1" applyAlignment="1">
      <alignment horizontal="right"/>
    </xf>
    <xf numFmtId="165" fontId="0" fillId="0" borderId="5" xfId="1" applyNumberFormat="1" applyFont="1" applyBorder="1"/>
    <xf numFmtId="165" fontId="0" fillId="0" borderId="6" xfId="1" applyNumberFormat="1" applyFont="1" applyBorder="1"/>
    <xf numFmtId="164" fontId="1" fillId="0" borderId="5" xfId="1" applyNumberFormat="1" applyFont="1" applyBorder="1" applyAlignment="1">
      <alignment horizontal="right"/>
    </xf>
    <xf numFmtId="164" fontId="1" fillId="0" borderId="6" xfId="1" applyNumberFormat="1" applyFont="1" applyBorder="1" applyAlignment="1">
      <alignment horizontal="right"/>
    </xf>
    <xf numFmtId="0" fontId="4" fillId="0" borderId="1" xfId="0" applyFont="1" applyBorder="1"/>
    <xf numFmtId="0" fontId="0" fillId="0" borderId="5" xfId="0" applyBorder="1" applyAlignment="1">
      <alignment horizontal="center"/>
    </xf>
    <xf numFmtId="0" fontId="0" fillId="0" borderId="6" xfId="0"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7" xfId="0" applyFont="1" applyBorder="1"/>
    <xf numFmtId="165" fontId="1" fillId="0" borderId="5" xfId="1" applyNumberFormat="1" applyFont="1" applyBorder="1" applyAlignment="1">
      <alignment horizontal="right"/>
    </xf>
    <xf numFmtId="165" fontId="1" fillId="0" borderId="6" xfId="1" applyNumberFormat="1" applyFont="1" applyBorder="1" applyAlignment="1">
      <alignment horizontal="right"/>
    </xf>
    <xf numFmtId="165" fontId="0" fillId="0" borderId="5" xfId="0" applyNumberFormat="1" applyBorder="1" applyAlignment="1">
      <alignment horizontal="right"/>
    </xf>
    <xf numFmtId="165" fontId="0" fillId="0" borderId="6" xfId="0" applyNumberFormat="1" applyBorder="1" applyAlignment="1">
      <alignment horizontal="right"/>
    </xf>
    <xf numFmtId="165" fontId="0" fillId="0" borderId="1" xfId="0" applyNumberFormat="1" applyBorder="1" applyAlignment="1">
      <alignment horizontal="right"/>
    </xf>
    <xf numFmtId="0" fontId="0" fillId="0" borderId="0" xfId="0" applyBorder="1"/>
    <xf numFmtId="164" fontId="0" fillId="0" borderId="0" xfId="1" applyNumberFormat="1" applyFont="1" applyBorder="1" applyAlignment="1">
      <alignment horizontal="right"/>
    </xf>
    <xf numFmtId="0" fontId="6" fillId="0" borderId="5" xfId="0" applyFont="1" applyBorder="1" applyAlignment="1">
      <alignment horizontal="center"/>
    </xf>
    <xf numFmtId="0" fontId="6" fillId="0" borderId="6" xfId="0" applyFont="1" applyBorder="1" applyAlignment="1">
      <alignment horizontal="center"/>
    </xf>
    <xf numFmtId="164" fontId="4" fillId="0" borderId="8" xfId="1" applyNumberFormat="1" applyFont="1" applyBorder="1" applyAlignment="1">
      <alignment horizontal="right"/>
    </xf>
    <xf numFmtId="164" fontId="4" fillId="0" borderId="9" xfId="1" applyNumberFormat="1" applyFont="1" applyBorder="1" applyAlignment="1">
      <alignment horizontal="right"/>
    </xf>
    <xf numFmtId="164" fontId="1" fillId="0" borderId="0" xfId="1" applyNumberFormat="1" applyFont="1" applyBorder="1" applyAlignment="1">
      <alignment horizontal="right"/>
    </xf>
    <xf numFmtId="164" fontId="4" fillId="0" borderId="10" xfId="1" applyNumberFormat="1" applyFont="1" applyBorder="1" applyAlignment="1">
      <alignment horizontal="right"/>
    </xf>
    <xf numFmtId="164" fontId="4" fillId="0" borderId="9" xfId="0" applyNumberFormat="1" applyFont="1" applyBorder="1" applyAlignment="1">
      <alignment horizontal="right"/>
    </xf>
    <xf numFmtId="164" fontId="4" fillId="0" borderId="10" xfId="0" applyNumberFormat="1" applyFont="1" applyBorder="1" applyAlignment="1">
      <alignment horizontal="right"/>
    </xf>
    <xf numFmtId="0" fontId="4" fillId="0" borderId="0" xfId="0" applyFont="1"/>
    <xf numFmtId="165" fontId="4" fillId="0" borderId="8" xfId="1" applyNumberFormat="1" applyFont="1" applyBorder="1" applyAlignment="1">
      <alignment horizontal="right"/>
    </xf>
    <xf numFmtId="165" fontId="4" fillId="0" borderId="9" xfId="1" applyNumberFormat="1" applyFont="1" applyBorder="1" applyAlignment="1">
      <alignment horizontal="right"/>
    </xf>
    <xf numFmtId="165" fontId="4" fillId="0" borderId="8" xfId="0" applyNumberFormat="1" applyFont="1" applyBorder="1" applyAlignment="1">
      <alignment horizontal="right"/>
    </xf>
    <xf numFmtId="165" fontId="4" fillId="0" borderId="9" xfId="0" applyNumberFormat="1" applyFont="1" applyBorder="1" applyAlignment="1">
      <alignment horizontal="right"/>
    </xf>
    <xf numFmtId="165" fontId="4" fillId="0" borderId="7" xfId="0" applyNumberFormat="1" applyFont="1" applyBorder="1" applyAlignment="1">
      <alignment horizontal="right"/>
    </xf>
    <xf numFmtId="2" fontId="4" fillId="0" borderId="7" xfId="1" applyNumberFormat="1" applyFont="1" applyBorder="1" applyAlignment="1">
      <alignment horizontal="right"/>
    </xf>
    <xf numFmtId="2" fontId="4" fillId="0" borderId="8" xfId="1" applyNumberFormat="1" applyFont="1" applyBorder="1" applyAlignment="1">
      <alignment horizontal="right"/>
    </xf>
    <xf numFmtId="2" fontId="4" fillId="0" borderId="9" xfId="1" applyNumberFormat="1" applyFont="1" applyBorder="1" applyAlignment="1">
      <alignment horizontal="right"/>
    </xf>
    <xf numFmtId="0" fontId="6" fillId="0" borderId="0" xfId="0" applyFont="1"/>
    <xf numFmtId="0" fontId="4" fillId="0" borderId="1" xfId="0" applyFont="1" applyBorder="1" applyAlignment="1">
      <alignment wrapText="1"/>
    </xf>
    <xf numFmtId="164" fontId="4" fillId="0" borderId="5" xfId="1" applyNumberFormat="1" applyFont="1" applyBorder="1" applyAlignment="1">
      <alignment horizontal="right"/>
    </xf>
    <xf numFmtId="164" fontId="4" fillId="0" borderId="6" xfId="1" applyNumberFormat="1" applyFont="1" applyBorder="1" applyAlignment="1">
      <alignment horizontal="right"/>
    </xf>
    <xf numFmtId="0" fontId="7" fillId="0" borderId="3" xfId="0" applyFont="1" applyBorder="1"/>
    <xf numFmtId="0" fontId="4" fillId="0" borderId="8" xfId="0" applyFont="1" applyBorder="1" applyAlignment="1">
      <alignment horizontal="center"/>
    </xf>
    <xf numFmtId="0" fontId="4" fillId="0" borderId="9" xfId="0" applyFont="1" applyBorder="1" applyAlignment="1">
      <alignment horizontal="center"/>
    </xf>
    <xf numFmtId="0" fontId="4" fillId="0" borderId="2" xfId="0" applyFont="1" applyBorder="1"/>
    <xf numFmtId="0" fontId="4" fillId="0" borderId="3" xfId="0" applyFont="1" applyBorder="1"/>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xf>
    <xf numFmtId="3" fontId="0" fillId="0" borderId="5" xfId="0" applyNumberFormat="1" applyBorder="1" applyAlignment="1">
      <alignment horizontal="right"/>
    </xf>
    <xf numFmtId="3" fontId="0" fillId="0" borderId="6" xfId="0" applyNumberFormat="1" applyBorder="1" applyAlignment="1">
      <alignment horizontal="right"/>
    </xf>
    <xf numFmtId="3" fontId="0" fillId="0" borderId="1" xfId="0" applyNumberFormat="1" applyBorder="1" applyAlignment="1">
      <alignment horizontal="right"/>
    </xf>
    <xf numFmtId="3" fontId="0" fillId="0" borderId="5" xfId="0" applyNumberFormat="1" applyBorder="1"/>
    <xf numFmtId="3" fontId="0" fillId="0" borderId="6" xfId="0" applyNumberFormat="1" applyBorder="1"/>
    <xf numFmtId="3" fontId="0" fillId="0" borderId="1" xfId="0" applyNumberFormat="1" applyBorder="1"/>
    <xf numFmtId="3" fontId="4" fillId="0" borderId="8" xfId="0" applyNumberFormat="1" applyFont="1" applyBorder="1" applyAlignment="1">
      <alignment horizontal="right"/>
    </xf>
    <xf numFmtId="3" fontId="4" fillId="0" borderId="9" xfId="0" applyNumberFormat="1" applyFont="1" applyBorder="1" applyAlignment="1">
      <alignment horizontal="right"/>
    </xf>
    <xf numFmtId="3" fontId="4" fillId="0" borderId="7" xfId="0" applyNumberFormat="1" applyFont="1" applyBorder="1" applyAlignment="1">
      <alignment horizontal="right"/>
    </xf>
    <xf numFmtId="3" fontId="0" fillId="0" borderId="5" xfId="0" applyNumberFormat="1" applyBorder="1" applyAlignment="1">
      <alignment horizontal="center"/>
    </xf>
    <xf numFmtId="3" fontId="0" fillId="0" borderId="6" xfId="0" applyNumberFormat="1" applyBorder="1" applyAlignment="1">
      <alignment horizontal="center"/>
    </xf>
    <xf numFmtId="3" fontId="0" fillId="0" borderId="1" xfId="0" applyNumberFormat="1" applyBorder="1" applyAlignment="1">
      <alignment horizontal="center"/>
    </xf>
    <xf numFmtId="3" fontId="4" fillId="0" borderId="10" xfId="0" applyNumberFormat="1" applyFont="1" applyBorder="1" applyAlignment="1">
      <alignment horizontal="right"/>
    </xf>
    <xf numFmtId="3" fontId="4" fillId="0" borderId="5" xfId="0" applyNumberFormat="1" applyFont="1" applyBorder="1" applyAlignment="1">
      <alignment horizontal="right"/>
    </xf>
    <xf numFmtId="3" fontId="4" fillId="0" borderId="6" xfId="0" applyNumberFormat="1" applyFont="1" applyBorder="1" applyAlignment="1">
      <alignment horizontal="right"/>
    </xf>
    <xf numFmtId="3" fontId="4" fillId="0" borderId="1"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Border="1"/>
    <xf numFmtId="3" fontId="0" fillId="0" borderId="0" xfId="0" applyNumberFormat="1"/>
    <xf numFmtId="3" fontId="4" fillId="0" borderId="12" xfId="0" applyNumberFormat="1" applyFont="1" applyBorder="1" applyAlignment="1">
      <alignment horizontal="center"/>
    </xf>
    <xf numFmtId="3" fontId="4" fillId="0" borderId="11" xfId="0" applyNumberFormat="1" applyFont="1" applyBorder="1" applyAlignment="1">
      <alignment horizontal="center"/>
    </xf>
    <xf numFmtId="3" fontId="6" fillId="0" borderId="5" xfId="0" applyNumberFormat="1" applyFont="1" applyBorder="1" applyAlignment="1">
      <alignment horizontal="center"/>
    </xf>
    <xf numFmtId="3" fontId="6" fillId="0" borderId="6" xfId="0" applyNumberFormat="1" applyFont="1" applyBorder="1" applyAlignment="1">
      <alignment horizontal="center"/>
    </xf>
    <xf numFmtId="3" fontId="6" fillId="0" borderId="1" xfId="0" applyNumberFormat="1" applyFont="1" applyBorder="1" applyAlignment="1">
      <alignment horizontal="center"/>
    </xf>
    <xf numFmtId="0" fontId="11" fillId="0" borderId="0" xfId="0" applyFont="1" applyAlignment="1">
      <alignment vertical="center"/>
    </xf>
    <xf numFmtId="0" fontId="0" fillId="0" borderId="0" xfId="0" applyAlignment="1">
      <alignment vertical="center"/>
    </xf>
    <xf numFmtId="17" fontId="10" fillId="0" borderId="0" xfId="0" quotePrefix="1" applyNumberFormat="1" applyFont="1" applyAlignment="1">
      <alignment horizontal="center" vertical="center"/>
    </xf>
    <xf numFmtId="17" fontId="10" fillId="0" borderId="0" xfId="0" applyNumberFormat="1" applyFont="1" applyAlignment="1">
      <alignment horizontal="center" vertical="center"/>
    </xf>
    <xf numFmtId="0" fontId="9" fillId="0" borderId="0" xfId="0" applyFont="1" applyAlignment="1">
      <alignment horizontal="center" vertical="center"/>
    </xf>
    <xf numFmtId="0" fontId="4" fillId="0" borderId="0" xfId="0" applyFont="1" applyBorder="1"/>
    <xf numFmtId="0" fontId="4" fillId="0" borderId="12" xfId="0" applyFont="1" applyBorder="1"/>
    <xf numFmtId="3" fontId="4" fillId="0" borderId="12" xfId="0" applyNumberFormat="1" applyFont="1" applyBorder="1" applyAlignment="1">
      <alignment horizontal="right"/>
    </xf>
    <xf numFmtId="164" fontId="4" fillId="0" borderId="0" xfId="1" applyNumberFormat="1" applyFont="1" applyBorder="1" applyAlignment="1">
      <alignment horizontal="right"/>
    </xf>
    <xf numFmtId="3" fontId="4" fillId="0" borderId="0" xfId="0" applyNumberFormat="1" applyFont="1" applyBorder="1" applyAlignment="1">
      <alignment horizontal="right"/>
    </xf>
    <xf numFmtId="0" fontId="15" fillId="0" borderId="0" xfId="0" applyFont="1"/>
    <xf numFmtId="0" fontId="16" fillId="0" borderId="6" xfId="0" applyFont="1" applyBorder="1"/>
    <xf numFmtId="0" fontId="16" fillId="0" borderId="0" xfId="0" applyFont="1"/>
    <xf numFmtId="0" fontId="1" fillId="0" borderId="3" xfId="0" applyFont="1" applyBorder="1"/>
    <xf numFmtId="0" fontId="17" fillId="0" borderId="2" xfId="0" applyFont="1" applyBorder="1"/>
    <xf numFmtId="0" fontId="17" fillId="0" borderId="1" xfId="0" applyFont="1" applyBorder="1"/>
    <xf numFmtId="0" fontId="18" fillId="0" borderId="5" xfId="0" applyFont="1" applyBorder="1" applyAlignment="1">
      <alignment horizontal="center"/>
    </xf>
    <xf numFmtId="0" fontId="18" fillId="0" borderId="6" xfId="0" applyFont="1" applyBorder="1" applyAlignment="1">
      <alignment horizontal="center"/>
    </xf>
    <xf numFmtId="0" fontId="18" fillId="0" borderId="1" xfId="0" applyFont="1" applyBorder="1" applyAlignment="1">
      <alignment horizontal="center"/>
    </xf>
    <xf numFmtId="0" fontId="18" fillId="0" borderId="1" xfId="0" applyFont="1" applyBorder="1"/>
    <xf numFmtId="3" fontId="18" fillId="0" borderId="5" xfId="0" applyNumberFormat="1" applyFont="1" applyBorder="1" applyAlignment="1">
      <alignment horizontal="right"/>
    </xf>
    <xf numFmtId="3" fontId="18" fillId="0" borderId="6" xfId="0" applyNumberFormat="1" applyFont="1" applyBorder="1" applyAlignment="1">
      <alignment horizontal="right"/>
    </xf>
    <xf numFmtId="3" fontId="18" fillId="0" borderId="1" xfId="0" applyNumberFormat="1" applyFont="1" applyBorder="1" applyAlignment="1">
      <alignment horizontal="right"/>
    </xf>
    <xf numFmtId="164" fontId="18" fillId="0" borderId="5" xfId="1" applyNumberFormat="1" applyFont="1" applyBorder="1" applyAlignment="1">
      <alignment horizontal="right"/>
    </xf>
    <xf numFmtId="164" fontId="18" fillId="0" borderId="6" xfId="1" applyNumberFormat="1" applyFont="1" applyBorder="1" applyAlignment="1">
      <alignment horizontal="right"/>
    </xf>
    <xf numFmtId="3" fontId="18" fillId="0" borderId="5" xfId="0" applyNumberFormat="1" applyFont="1" applyBorder="1"/>
    <xf numFmtId="3" fontId="18" fillId="0" borderId="6" xfId="0" applyNumberFormat="1" applyFont="1" applyBorder="1"/>
    <xf numFmtId="3" fontId="18" fillId="0" borderId="1" xfId="0" applyNumberFormat="1" applyFont="1" applyBorder="1"/>
    <xf numFmtId="0" fontId="18" fillId="0" borderId="5" xfId="0" applyFont="1" applyBorder="1"/>
    <xf numFmtId="0" fontId="18" fillId="0" borderId="6" xfId="0" applyFont="1" applyBorder="1"/>
    <xf numFmtId="0" fontId="17" fillId="0" borderId="7" xfId="0" applyFont="1" applyBorder="1"/>
    <xf numFmtId="3" fontId="17" fillId="0" borderId="8" xfId="0" applyNumberFormat="1" applyFont="1" applyBorder="1" applyAlignment="1">
      <alignment horizontal="right"/>
    </xf>
    <xf numFmtId="3" fontId="17" fillId="0" borderId="9" xfId="0" applyNumberFormat="1" applyFont="1" applyBorder="1" applyAlignment="1">
      <alignment horizontal="right"/>
    </xf>
    <xf numFmtId="3" fontId="17" fillId="0" borderId="7" xfId="0" applyNumberFormat="1" applyFont="1" applyBorder="1" applyAlignment="1">
      <alignment horizontal="right"/>
    </xf>
    <xf numFmtId="164" fontId="17" fillId="0" borderId="8" xfId="1" applyNumberFormat="1" applyFont="1" applyBorder="1" applyAlignment="1">
      <alignment horizontal="right"/>
    </xf>
    <xf numFmtId="164" fontId="17" fillId="0" borderId="9" xfId="1" applyNumberFormat="1" applyFont="1" applyBorder="1" applyAlignment="1">
      <alignment horizontal="right"/>
    </xf>
    <xf numFmtId="0" fontId="19" fillId="0" borderId="0" xfId="0" applyFont="1" applyBorder="1" applyAlignment="1">
      <alignment horizontal="left" indent="10"/>
    </xf>
    <xf numFmtId="0" fontId="15" fillId="2" borderId="0" xfId="0" applyFont="1" applyFill="1" applyAlignment="1">
      <alignment horizontal="center" vertical="center" wrapText="1"/>
    </xf>
    <xf numFmtId="0" fontId="15" fillId="2" borderId="0" xfId="0" applyFont="1" applyFill="1" applyAlignment="1">
      <alignment horizontal="center"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7" xfId="0" applyFont="1" applyBorder="1" applyAlignment="1">
      <alignment horizontal="center"/>
    </xf>
    <xf numFmtId="0" fontId="21" fillId="2" borderId="0" xfId="0" applyFont="1" applyFill="1" applyAlignment="1">
      <alignment horizontal="left" vertical="center" wrapText="1" indent="1"/>
    </xf>
    <xf numFmtId="0" fontId="15" fillId="2" borderId="0" xfId="0" applyFont="1" applyFill="1" applyAlignment="1">
      <alignment horizontal="center" vertical="top"/>
    </xf>
    <xf numFmtId="0" fontId="21" fillId="2" borderId="0" xfId="0" applyFont="1" applyFill="1" applyAlignment="1">
      <alignment horizontal="left" vertical="top" wrapText="1"/>
    </xf>
    <xf numFmtId="0" fontId="0" fillId="2" borderId="0" xfId="0" applyFill="1" applyAlignment="1">
      <alignment vertical="top" wrapText="1"/>
    </xf>
    <xf numFmtId="0" fontId="2" fillId="0" borderId="0" xfId="0" applyFont="1"/>
    <xf numFmtId="0" fontId="0" fillId="0" borderId="0" xfId="0" quotePrefix="1" applyAlignment="1">
      <alignment wrapText="1"/>
    </xf>
    <xf numFmtId="0" fontId="0" fillId="0" borderId="0" xfId="0" applyAlignment="1"/>
    <xf numFmtId="0" fontId="4" fillId="0" borderId="8" xfId="0" applyFont="1" applyBorder="1" applyAlignment="1">
      <alignment horizontal="center"/>
    </xf>
    <xf numFmtId="0" fontId="4" fillId="0" borderId="9" xfId="0" applyFont="1" applyBorder="1" applyAlignment="1">
      <alignment horizontal="center"/>
    </xf>
    <xf numFmtId="0" fontId="6" fillId="0" borderId="4" xfId="0" applyFont="1" applyBorder="1"/>
    <xf numFmtId="3" fontId="0" fillId="0" borderId="11" xfId="0" applyNumberFormat="1" applyBorder="1" applyAlignment="1">
      <alignment horizontal="right"/>
    </xf>
    <xf numFmtId="3" fontId="0" fillId="0" borderId="13" xfId="0" applyNumberFormat="1" applyBorder="1" applyAlignment="1">
      <alignment horizontal="right"/>
    </xf>
    <xf numFmtId="3" fontId="0" fillId="0" borderId="4" xfId="0" applyNumberFormat="1" applyBorder="1" applyAlignment="1">
      <alignment horizontal="right"/>
    </xf>
    <xf numFmtId="165" fontId="1" fillId="0" borderId="11" xfId="1" applyNumberFormat="1" applyFont="1" applyBorder="1" applyAlignment="1">
      <alignment horizontal="right"/>
    </xf>
    <xf numFmtId="165" fontId="1" fillId="0" borderId="13" xfId="1" applyNumberFormat="1" applyFont="1" applyBorder="1" applyAlignment="1">
      <alignment horizontal="right"/>
    </xf>
    <xf numFmtId="165" fontId="0" fillId="0" borderId="11" xfId="0" applyNumberFormat="1" applyBorder="1" applyAlignment="1">
      <alignment horizontal="right"/>
    </xf>
    <xf numFmtId="165" fontId="0" fillId="0" borderId="13" xfId="0" applyNumberFormat="1" applyBorder="1" applyAlignment="1">
      <alignment horizontal="right"/>
    </xf>
    <xf numFmtId="165" fontId="0" fillId="0" borderId="4" xfId="0" applyNumberFormat="1" applyBorder="1" applyAlignment="1">
      <alignment horizontal="right"/>
    </xf>
    <xf numFmtId="164" fontId="1" fillId="0" borderId="11" xfId="1" applyNumberFormat="1" applyFont="1" applyBorder="1" applyAlignment="1">
      <alignment horizontal="right"/>
    </xf>
    <xf numFmtId="164" fontId="1" fillId="0" borderId="13" xfId="1" applyNumberFormat="1" applyFont="1" applyBorder="1" applyAlignment="1">
      <alignment horizontal="right"/>
    </xf>
    <xf numFmtId="165" fontId="0" fillId="0" borderId="11" xfId="1" applyNumberFormat="1" applyFont="1" applyBorder="1" applyAlignment="1">
      <alignment horizontal="right"/>
    </xf>
    <xf numFmtId="165" fontId="0" fillId="0" borderId="13" xfId="1" applyNumberFormat="1" applyFont="1" applyBorder="1" applyAlignment="1">
      <alignment horizontal="right"/>
    </xf>
    <xf numFmtId="2" fontId="0" fillId="0" borderId="4" xfId="1" applyNumberFormat="1" applyFont="1" applyBorder="1" applyAlignment="1">
      <alignment horizontal="right"/>
    </xf>
    <xf numFmtId="2" fontId="0" fillId="0" borderId="11" xfId="1" applyNumberFormat="1" applyFont="1" applyBorder="1" applyAlignment="1">
      <alignment horizontal="right"/>
    </xf>
    <xf numFmtId="2" fontId="0" fillId="0" borderId="13" xfId="1" applyNumberFormat="1" applyFont="1" applyBorder="1" applyAlignment="1">
      <alignment horizontal="right"/>
    </xf>
    <xf numFmtId="0" fontId="6" fillId="0" borderId="1" xfId="0" applyFont="1" applyBorder="1" applyAlignment="1">
      <alignment horizontal="left" indent="2"/>
    </xf>
    <xf numFmtId="0" fontId="4" fillId="0" borderId="1" xfId="0" applyFont="1" applyBorder="1" applyAlignment="1">
      <alignment horizontal="left"/>
    </xf>
    <xf numFmtId="0" fontId="4" fillId="0" borderId="0" xfId="0" applyFont="1" applyAlignment="1"/>
    <xf numFmtId="0" fontId="4" fillId="0" borderId="1" xfId="0" applyFont="1" applyBorder="1" applyAlignment="1"/>
    <xf numFmtId="0" fontId="4" fillId="0" borderId="7" xfId="0" quotePrefix="1" applyFont="1" applyBorder="1"/>
    <xf numFmtId="0" fontId="4" fillId="0" borderId="4" xfId="0" quotePrefix="1" applyFont="1" applyBorder="1"/>
    <xf numFmtId="0" fontId="7" fillId="0" borderId="4" xfId="0" quotePrefix="1" applyFont="1" applyBorder="1"/>
    <xf numFmtId="0" fontId="4" fillId="0" borderId="4" xfId="0" applyFont="1" applyBorder="1" applyAlignment="1"/>
    <xf numFmtId="3" fontId="4" fillId="0" borderId="11" xfId="0" applyNumberFormat="1" applyFont="1" applyBorder="1" applyAlignment="1">
      <alignment horizontal="right"/>
    </xf>
    <xf numFmtId="3" fontId="4" fillId="0" borderId="13" xfId="0" applyNumberFormat="1" applyFont="1" applyBorder="1" applyAlignment="1">
      <alignment horizontal="right"/>
    </xf>
    <xf numFmtId="3" fontId="4" fillId="0" borderId="4" xfId="0" applyNumberFormat="1" applyFont="1" applyBorder="1" applyAlignment="1">
      <alignment horizontal="right"/>
    </xf>
    <xf numFmtId="164" fontId="4" fillId="0" borderId="11" xfId="1" applyNumberFormat="1" applyFont="1" applyBorder="1" applyAlignment="1">
      <alignment horizontal="right"/>
    </xf>
    <xf numFmtId="164" fontId="4" fillId="0" borderId="13" xfId="1" applyNumberFormat="1" applyFont="1" applyBorder="1" applyAlignment="1">
      <alignment horizontal="right"/>
    </xf>
    <xf numFmtId="0" fontId="0" fillId="0" borderId="7" xfId="0" applyBorder="1"/>
    <xf numFmtId="3" fontId="0" fillId="0" borderId="8" xfId="0" applyNumberFormat="1" applyBorder="1"/>
    <xf numFmtId="3" fontId="0" fillId="0" borderId="9" xfId="0" applyNumberFormat="1" applyBorder="1"/>
    <xf numFmtId="3" fontId="0" fillId="0" borderId="7" xfId="0" applyNumberFormat="1" applyBorder="1"/>
    <xf numFmtId="0" fontId="0" fillId="0" borderId="8" xfId="0" applyBorder="1"/>
    <xf numFmtId="0" fontId="0" fillId="0" borderId="9" xfId="0" applyBorder="1"/>
    <xf numFmtId="0" fontId="6" fillId="0" borderId="4" xfId="0" applyFont="1" applyBorder="1" applyAlignment="1">
      <alignment horizontal="left" indent="2"/>
    </xf>
    <xf numFmtId="0" fontId="4" fillId="0" borderId="7" xfId="0" applyFont="1" applyBorder="1" applyAlignment="1">
      <alignment horizontal="left"/>
    </xf>
    <xf numFmtId="0" fontId="3" fillId="2" borderId="0" xfId="0" quotePrefix="1" applyFont="1" applyFill="1" applyAlignment="1">
      <alignment horizontal="left" vertical="top" wrapText="1"/>
    </xf>
    <xf numFmtId="0" fontId="0" fillId="0" borderId="0" xfId="0" applyAlignment="1">
      <alignment vertical="top" wrapText="1"/>
    </xf>
    <xf numFmtId="0" fontId="0" fillId="0" borderId="0" xfId="0" applyAlignment="1">
      <alignment wrapText="1"/>
    </xf>
    <xf numFmtId="0" fontId="8" fillId="3" borderId="14" xfId="0" quotePrefix="1" applyFont="1" applyFill="1" applyBorder="1" applyAlignment="1">
      <alignment horizontal="center" vertical="center"/>
    </xf>
    <xf numFmtId="0" fontId="8" fillId="3" borderId="0" xfId="0" applyFont="1" applyFill="1" applyBorder="1" applyAlignment="1">
      <alignment horizontal="center" vertical="center"/>
    </xf>
    <xf numFmtId="0" fontId="0" fillId="0" borderId="0" xfId="0" applyAlignment="1"/>
    <xf numFmtId="0" fontId="0" fillId="0" borderId="0" xfId="0" applyBorder="1" applyAlignment="1">
      <alignment horizontal="center"/>
    </xf>
    <xf numFmtId="0" fontId="12" fillId="0" borderId="0" xfId="0" applyFont="1" applyAlignment="1">
      <alignment horizontal="center" vertical="center"/>
    </xf>
    <xf numFmtId="0" fontId="13" fillId="0" borderId="0" xfId="0" applyFont="1" applyAlignment="1">
      <alignment vertical="center"/>
    </xf>
    <xf numFmtId="17" fontId="14" fillId="0" borderId="0" xfId="0" quotePrefix="1" applyNumberFormat="1" applyFont="1" applyAlignment="1">
      <alignment horizontal="center" vertical="center"/>
    </xf>
    <xf numFmtId="17" fontId="14" fillId="0" borderId="0" xfId="0" applyNumberFormat="1" applyFont="1" applyAlignment="1">
      <alignment horizontal="center" vertical="center"/>
    </xf>
    <xf numFmtId="0" fontId="14" fillId="0" borderId="0" xfId="0" applyFont="1" applyAlignment="1">
      <alignment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10" xfId="0" applyFont="1" applyBorder="1" applyAlignment="1">
      <alignment horizontal="center"/>
    </xf>
    <xf numFmtId="0" fontId="4" fillId="0" borderId="0" xfId="0" applyFont="1" applyAlignment="1">
      <alignment horizontal="center"/>
    </xf>
    <xf numFmtId="0" fontId="5" fillId="0" borderId="0" xfId="0" quotePrefix="1" applyFont="1" applyAlignment="1">
      <alignment horizontal="center" wrapText="1"/>
    </xf>
    <xf numFmtId="0" fontId="6" fillId="0" borderId="0" xfId="0" applyFont="1" applyAlignment="1">
      <alignment horizontal="center"/>
    </xf>
    <xf numFmtId="0" fontId="4" fillId="0" borderId="9" xfId="0" applyFont="1" applyBorder="1" applyAlignment="1"/>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1</xdr:row>
      <xdr:rowOff>643890</xdr:rowOff>
    </xdr:from>
    <xdr:to>
      <xdr:col>5</xdr:col>
      <xdr:colOff>487680</xdr:colOff>
      <xdr:row>1</xdr:row>
      <xdr:rowOff>2510790</xdr:rowOff>
    </xdr:to>
    <xdr:pic>
      <xdr:nvPicPr>
        <xdr:cNvPr id="1241" name="Picture 1" descr="FCAI Logo">
          <a:extLst>
            <a:ext uri="{FF2B5EF4-FFF2-40B4-BE49-F238E27FC236}">
              <a16:creationId xmlns:a16="http://schemas.microsoft.com/office/drawing/2014/main" id="{EA372674-2188-4BE6-BD2E-FF093E4BC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0870" y="1223010"/>
          <a:ext cx="176403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1242" name="Rectangle 2">
          <a:extLst>
            <a:ext uri="{FF2B5EF4-FFF2-40B4-BE49-F238E27FC236}">
              <a16:creationId xmlns:a16="http://schemas.microsoft.com/office/drawing/2014/main" id="{6383940E-285E-45EC-8026-5700DEBC6F44}"/>
            </a:ext>
          </a:extLst>
        </xdr:cNvPr>
        <xdr:cNvSpPr>
          <a:spLocks noChangeArrowheads="1"/>
        </xdr:cNvSpPr>
      </xdr:nvSpPr>
      <xdr:spPr bwMode="auto">
        <a:xfrm>
          <a:off x="0" y="0"/>
          <a:ext cx="7875270" cy="1152525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O44"/>
  <sheetViews>
    <sheetView tabSelected="1" workbookViewId="0">
      <selection activeCell="M1" sqref="M1"/>
    </sheetView>
  </sheetViews>
  <sheetFormatPr defaultRowHeight="12.75" x14ac:dyDescent="0.2"/>
  <cols>
    <col min="1" max="1" width="2.7109375" customWidth="1"/>
    <col min="2" max="2" width="32.5703125" customWidth="1"/>
    <col min="3" max="4" width="9.5703125" bestFit="1" customWidth="1"/>
    <col min="5" max="6" width="10.140625" customWidth="1"/>
    <col min="7" max="7" width="1.7109375" customWidth="1"/>
    <col min="8" max="8" width="9" bestFit="1" customWidth="1"/>
    <col min="12" max="12" width="2.7109375" customWidth="1"/>
    <col min="15" max="17" width="8.5703125" customWidth="1"/>
  </cols>
  <sheetData>
    <row r="1" spans="1:12" ht="45.75" customHeight="1" x14ac:dyDescent="0.2">
      <c r="A1" s="182" t="s">
        <v>96</v>
      </c>
      <c r="B1" s="183"/>
      <c r="C1" s="183"/>
      <c r="D1" s="183"/>
      <c r="E1" s="183"/>
      <c r="F1" s="183"/>
      <c r="G1" s="183"/>
      <c r="H1" s="183"/>
      <c r="I1" s="183"/>
      <c r="J1" s="184"/>
      <c r="K1" s="184"/>
      <c r="L1" s="184"/>
    </row>
    <row r="2" spans="1:12" ht="244.5" customHeight="1" x14ac:dyDescent="0.2">
      <c r="A2" s="185"/>
      <c r="B2" s="185"/>
      <c r="C2" s="185"/>
      <c r="D2" s="185"/>
      <c r="E2" s="185"/>
      <c r="F2" s="185"/>
      <c r="G2" s="185"/>
      <c r="H2" s="185"/>
      <c r="I2" s="185"/>
      <c r="J2" s="184"/>
      <c r="K2" s="184"/>
      <c r="L2" s="184"/>
    </row>
    <row r="3" spans="1:12" ht="18" x14ac:dyDescent="0.25">
      <c r="A3" s="191" t="s">
        <v>24</v>
      </c>
      <c r="B3" s="192"/>
      <c r="C3" s="192"/>
      <c r="D3" s="192"/>
      <c r="E3" s="192"/>
      <c r="F3" s="192"/>
      <c r="G3" s="192"/>
      <c r="H3" s="192"/>
      <c r="I3" s="192"/>
      <c r="J3" s="192"/>
      <c r="K3" s="192"/>
      <c r="L3" s="192"/>
    </row>
    <row r="4" spans="1:12" ht="39.950000000000003" customHeight="1" x14ac:dyDescent="0.25">
      <c r="A4" s="128"/>
      <c r="B4" s="129"/>
      <c r="C4" s="129"/>
      <c r="D4" s="129"/>
      <c r="E4" s="129"/>
      <c r="F4" s="129"/>
      <c r="G4" s="129"/>
      <c r="H4" s="129"/>
      <c r="I4" s="129"/>
      <c r="J4" s="129"/>
      <c r="K4" s="129"/>
      <c r="L4" s="129"/>
    </row>
    <row r="5" spans="1:12" s="89" customFormat="1" ht="39.75" customHeight="1" x14ac:dyDescent="0.2">
      <c r="A5" s="186" t="s">
        <v>23</v>
      </c>
      <c r="B5" s="186"/>
      <c r="C5" s="186"/>
      <c r="D5" s="186"/>
      <c r="E5" s="186"/>
      <c r="F5" s="186"/>
      <c r="G5" s="186"/>
      <c r="H5" s="186"/>
      <c r="I5" s="186"/>
      <c r="J5" s="187"/>
      <c r="K5" s="187"/>
      <c r="L5" s="187"/>
    </row>
    <row r="6" spans="1:12" s="89" customFormat="1" ht="39.950000000000003" customHeight="1" x14ac:dyDescent="0.2">
      <c r="A6" s="93"/>
      <c r="B6" s="93"/>
      <c r="C6" s="93"/>
      <c r="D6" s="93"/>
      <c r="E6" s="93"/>
      <c r="F6" s="93"/>
      <c r="G6" s="93"/>
      <c r="H6" s="93"/>
      <c r="I6" s="93"/>
      <c r="J6" s="90"/>
      <c r="K6" s="90"/>
      <c r="L6" s="90"/>
    </row>
    <row r="7" spans="1:12" s="89" customFormat="1" ht="39.75" customHeight="1" x14ac:dyDescent="0.2">
      <c r="A7" s="188" t="s">
        <v>97</v>
      </c>
      <c r="B7" s="189"/>
      <c r="C7" s="189"/>
      <c r="D7" s="189"/>
      <c r="E7" s="189"/>
      <c r="F7" s="189"/>
      <c r="G7" s="189"/>
      <c r="H7" s="189"/>
      <c r="I7" s="189"/>
      <c r="J7" s="190"/>
      <c r="K7" s="190"/>
      <c r="L7" s="190"/>
    </row>
    <row r="8" spans="1:12" s="89" customFormat="1" ht="39.75" customHeight="1" x14ac:dyDescent="0.2">
      <c r="A8" s="91"/>
      <c r="B8" s="92"/>
      <c r="C8" s="92"/>
      <c r="D8" s="92"/>
      <c r="E8" s="92"/>
      <c r="F8" s="92"/>
      <c r="G8" s="92"/>
      <c r="H8" s="92"/>
      <c r="I8" s="92"/>
      <c r="J8" s="90"/>
      <c r="K8" s="90"/>
      <c r="L8" s="90"/>
    </row>
    <row r="9" spans="1:12" s="89" customFormat="1" ht="14.25" customHeight="1" x14ac:dyDescent="0.2">
      <c r="A9" s="91"/>
      <c r="B9" s="92"/>
      <c r="C9" s="92"/>
      <c r="D9" s="92"/>
      <c r="E9" s="92"/>
      <c r="F9" s="92"/>
      <c r="G9" s="92"/>
      <c r="H9" s="92"/>
      <c r="I9" s="92"/>
      <c r="J9" s="90"/>
      <c r="K9" s="90"/>
      <c r="L9" s="90"/>
    </row>
    <row r="10" spans="1:12" s="89" customFormat="1" ht="14.25" customHeight="1" x14ac:dyDescent="0.2">
      <c r="A10" s="91"/>
      <c r="B10" s="92"/>
      <c r="C10" s="92"/>
      <c r="D10" s="92"/>
      <c r="E10" s="92"/>
      <c r="F10" s="92"/>
      <c r="G10" s="92"/>
      <c r="H10" s="92"/>
      <c r="I10" s="92"/>
      <c r="J10" s="90"/>
      <c r="K10" s="90"/>
      <c r="L10" s="90"/>
    </row>
    <row r="11" spans="1:12" s="89" customFormat="1" ht="12.75" customHeight="1" x14ac:dyDescent="0.2">
      <c r="A11" s="91"/>
      <c r="B11" s="92"/>
      <c r="C11" s="92"/>
      <c r="D11" s="92"/>
      <c r="E11" s="92"/>
      <c r="F11" s="92"/>
      <c r="G11" s="92"/>
      <c r="H11" s="92"/>
      <c r="I11" s="92"/>
      <c r="J11" s="90"/>
      <c r="K11" s="90"/>
      <c r="L11" s="90"/>
    </row>
    <row r="12" spans="1:12" ht="15" x14ac:dyDescent="0.2">
      <c r="A12" s="99"/>
      <c r="B12" s="102"/>
      <c r="C12" s="193" t="s">
        <v>1</v>
      </c>
      <c r="D12" s="194"/>
      <c r="E12" s="193" t="s">
        <v>2</v>
      </c>
      <c r="F12" s="194"/>
      <c r="G12" s="103"/>
      <c r="H12" s="193" t="s">
        <v>3</v>
      </c>
      <c r="I12" s="195"/>
      <c r="J12" s="195"/>
      <c r="K12" s="194"/>
      <c r="L12" s="99"/>
    </row>
    <row r="13" spans="1:12" ht="15" x14ac:dyDescent="0.2">
      <c r="A13" s="99"/>
      <c r="B13" s="119" t="s">
        <v>0</v>
      </c>
      <c r="C13" s="130">
        <f>VALUE(RIGHT(A7, 4))</f>
        <v>2020</v>
      </c>
      <c r="D13" s="131">
        <f>C13-1</f>
        <v>2019</v>
      </c>
      <c r="E13" s="130">
        <f>C13</f>
        <v>2020</v>
      </c>
      <c r="F13" s="131">
        <f>D13</f>
        <v>2019</v>
      </c>
      <c r="G13" s="132"/>
      <c r="H13" s="130" t="s">
        <v>4</v>
      </c>
      <c r="I13" s="131" t="s">
        <v>2</v>
      </c>
      <c r="J13" s="130" t="s">
        <v>4</v>
      </c>
      <c r="K13" s="131" t="s">
        <v>2</v>
      </c>
      <c r="L13" s="99"/>
    </row>
    <row r="14" spans="1:12" ht="15" x14ac:dyDescent="0.2">
      <c r="A14" s="99"/>
      <c r="B14" s="104"/>
      <c r="C14" s="105"/>
      <c r="D14" s="106"/>
      <c r="E14" s="105"/>
      <c r="F14" s="106"/>
      <c r="G14" s="107"/>
      <c r="H14" s="105"/>
      <c r="I14" s="106"/>
      <c r="J14" s="105"/>
      <c r="K14" s="106"/>
      <c r="L14" s="99"/>
    </row>
    <row r="15" spans="1:12" ht="15" x14ac:dyDescent="0.2">
      <c r="A15" s="99"/>
      <c r="B15" s="108" t="s">
        <v>98</v>
      </c>
      <c r="C15" s="109">
        <v>1382</v>
      </c>
      <c r="D15" s="110">
        <v>1337</v>
      </c>
      <c r="E15" s="109">
        <v>15281</v>
      </c>
      <c r="F15" s="110">
        <v>12550</v>
      </c>
      <c r="G15" s="111"/>
      <c r="H15" s="109">
        <f t="shared" ref="H15:H22" si="0">C15-D15</f>
        <v>45</v>
      </c>
      <c r="I15" s="110">
        <f t="shared" ref="I15:I22" si="1">E15-F15</f>
        <v>2731</v>
      </c>
      <c r="J15" s="112">
        <f t="shared" ref="J15:J22" si="2">IF(D15=0, "-", IF(H15/D15&lt;10, H15/D15, "&gt;999%"))</f>
        <v>3.3657442034405384E-2</v>
      </c>
      <c r="K15" s="113">
        <f t="shared" ref="K15:K22" si="3">IF(F15=0, "-", IF(I15/F15&lt;10, I15/F15, "&gt;999%"))</f>
        <v>0.21760956175298804</v>
      </c>
      <c r="L15" s="99"/>
    </row>
    <row r="16" spans="1:12" ht="15" x14ac:dyDescent="0.2">
      <c r="A16" s="99"/>
      <c r="B16" s="108" t="s">
        <v>99</v>
      </c>
      <c r="C16" s="109">
        <v>26014</v>
      </c>
      <c r="D16" s="110">
        <v>27682</v>
      </c>
      <c r="E16" s="109">
        <v>214680</v>
      </c>
      <c r="F16" s="110">
        <v>259958</v>
      </c>
      <c r="G16" s="111"/>
      <c r="H16" s="109">
        <f t="shared" si="0"/>
        <v>-1668</v>
      </c>
      <c r="I16" s="110">
        <f t="shared" si="1"/>
        <v>-45278</v>
      </c>
      <c r="J16" s="112">
        <f t="shared" si="2"/>
        <v>-6.0255761866917133E-2</v>
      </c>
      <c r="K16" s="113">
        <f t="shared" si="3"/>
        <v>-0.1741742896929504</v>
      </c>
      <c r="L16" s="99"/>
    </row>
    <row r="17" spans="1:12" ht="15" x14ac:dyDescent="0.2">
      <c r="A17" s="99"/>
      <c r="B17" s="108" t="s">
        <v>100</v>
      </c>
      <c r="C17" s="109">
        <v>666</v>
      </c>
      <c r="D17" s="110">
        <v>602</v>
      </c>
      <c r="E17" s="109">
        <v>5422</v>
      </c>
      <c r="F17" s="110">
        <v>6871</v>
      </c>
      <c r="G17" s="111"/>
      <c r="H17" s="109">
        <f t="shared" si="0"/>
        <v>64</v>
      </c>
      <c r="I17" s="110">
        <f t="shared" si="1"/>
        <v>-1449</v>
      </c>
      <c r="J17" s="112">
        <f t="shared" si="2"/>
        <v>0.10631229235880399</v>
      </c>
      <c r="K17" s="113">
        <f t="shared" si="3"/>
        <v>-0.21088633386697714</v>
      </c>
      <c r="L17" s="99"/>
    </row>
    <row r="18" spans="1:12" ht="15" x14ac:dyDescent="0.2">
      <c r="A18" s="99"/>
      <c r="B18" s="108" t="s">
        <v>101</v>
      </c>
      <c r="C18" s="109">
        <v>16149</v>
      </c>
      <c r="D18" s="110">
        <v>17535</v>
      </c>
      <c r="E18" s="109">
        <v>137541</v>
      </c>
      <c r="F18" s="110">
        <v>164962</v>
      </c>
      <c r="G18" s="111"/>
      <c r="H18" s="109">
        <f t="shared" si="0"/>
        <v>-1386</v>
      </c>
      <c r="I18" s="110">
        <f t="shared" si="1"/>
        <v>-27421</v>
      </c>
      <c r="J18" s="112">
        <f t="shared" si="2"/>
        <v>-7.9041916167664678E-2</v>
      </c>
      <c r="K18" s="113">
        <f t="shared" si="3"/>
        <v>-0.16622616117651337</v>
      </c>
      <c r="L18" s="99"/>
    </row>
    <row r="19" spans="1:12" ht="15" x14ac:dyDescent="0.2">
      <c r="A19" s="99"/>
      <c r="B19" s="108" t="s">
        <v>102</v>
      </c>
      <c r="C19" s="109">
        <v>5177</v>
      </c>
      <c r="D19" s="110">
        <v>6645</v>
      </c>
      <c r="E19" s="109">
        <v>42616</v>
      </c>
      <c r="F19" s="110">
        <v>51738</v>
      </c>
      <c r="G19" s="111"/>
      <c r="H19" s="109">
        <f t="shared" si="0"/>
        <v>-1468</v>
      </c>
      <c r="I19" s="110">
        <f t="shared" si="1"/>
        <v>-9122</v>
      </c>
      <c r="J19" s="112">
        <f t="shared" si="2"/>
        <v>-0.22091798344620014</v>
      </c>
      <c r="K19" s="113">
        <f t="shared" si="3"/>
        <v>-0.17631141520739108</v>
      </c>
      <c r="L19" s="99"/>
    </row>
    <row r="20" spans="1:12" ht="15" x14ac:dyDescent="0.2">
      <c r="A20" s="99"/>
      <c r="B20" s="108" t="s">
        <v>103</v>
      </c>
      <c r="C20" s="109">
        <v>1268</v>
      </c>
      <c r="D20" s="110">
        <v>1927</v>
      </c>
      <c r="E20" s="109">
        <v>10689</v>
      </c>
      <c r="F20" s="110">
        <v>14791</v>
      </c>
      <c r="G20" s="111"/>
      <c r="H20" s="109">
        <f t="shared" si="0"/>
        <v>-659</v>
      </c>
      <c r="I20" s="110">
        <f t="shared" si="1"/>
        <v>-4102</v>
      </c>
      <c r="J20" s="112">
        <f t="shared" si="2"/>
        <v>-0.34198235599377269</v>
      </c>
      <c r="K20" s="113">
        <f t="shared" si="3"/>
        <v>-0.27733080927591103</v>
      </c>
      <c r="L20" s="99"/>
    </row>
    <row r="21" spans="1:12" ht="15" x14ac:dyDescent="0.2">
      <c r="A21" s="99"/>
      <c r="B21" s="108" t="s">
        <v>104</v>
      </c>
      <c r="C21" s="109">
        <v>10447</v>
      </c>
      <c r="D21" s="110">
        <v>24686</v>
      </c>
      <c r="E21" s="109">
        <v>155887</v>
      </c>
      <c r="F21" s="110">
        <v>231192</v>
      </c>
      <c r="G21" s="111"/>
      <c r="H21" s="109">
        <f t="shared" si="0"/>
        <v>-14239</v>
      </c>
      <c r="I21" s="110">
        <f t="shared" si="1"/>
        <v>-75305</v>
      </c>
      <c r="J21" s="112">
        <f t="shared" si="2"/>
        <v>-0.57680466661265495</v>
      </c>
      <c r="K21" s="113">
        <f t="shared" si="3"/>
        <v>-0.3257249385791896</v>
      </c>
      <c r="L21" s="99"/>
    </row>
    <row r="22" spans="1:12" ht="15" x14ac:dyDescent="0.2">
      <c r="A22" s="99"/>
      <c r="B22" s="108" t="s">
        <v>105</v>
      </c>
      <c r="C22" s="109">
        <v>7882</v>
      </c>
      <c r="D22" s="110">
        <v>7767</v>
      </c>
      <c r="E22" s="109">
        <v>62775</v>
      </c>
      <c r="F22" s="110">
        <v>69402</v>
      </c>
      <c r="G22" s="111"/>
      <c r="H22" s="109">
        <f t="shared" si="0"/>
        <v>115</v>
      </c>
      <c r="I22" s="110">
        <f t="shared" si="1"/>
        <v>-6627</v>
      </c>
      <c r="J22" s="112">
        <f t="shared" si="2"/>
        <v>1.4806231492210635E-2</v>
      </c>
      <c r="K22" s="113">
        <f t="shared" si="3"/>
        <v>-9.5487161753263591E-2</v>
      </c>
      <c r="L22" s="99"/>
    </row>
    <row r="23" spans="1:12" ht="15" x14ac:dyDescent="0.2">
      <c r="A23" s="99"/>
      <c r="B23" s="108"/>
      <c r="C23" s="114"/>
      <c r="D23" s="115"/>
      <c r="E23" s="114"/>
      <c r="F23" s="115"/>
      <c r="G23" s="116"/>
      <c r="H23" s="114"/>
      <c r="I23" s="115"/>
      <c r="J23" s="117"/>
      <c r="K23" s="118"/>
      <c r="L23" s="99"/>
    </row>
    <row r="24" spans="1:12" s="43" customFormat="1" ht="15.75" x14ac:dyDescent="0.25">
      <c r="A24" s="100"/>
      <c r="B24" s="119" t="s">
        <v>5</v>
      </c>
      <c r="C24" s="120">
        <f>SUM(C15:C23)</f>
        <v>68985</v>
      </c>
      <c r="D24" s="121">
        <f>SUM(D15:D23)</f>
        <v>88181</v>
      </c>
      <c r="E24" s="120">
        <f>SUM(E15:E23)</f>
        <v>644891</v>
      </c>
      <c r="F24" s="121">
        <f>SUM(F15:F23)</f>
        <v>811464</v>
      </c>
      <c r="G24" s="122"/>
      <c r="H24" s="120">
        <f>SUM(H15:H23)</f>
        <v>-19196</v>
      </c>
      <c r="I24" s="121">
        <f>SUM(I15:I23)</f>
        <v>-166573</v>
      </c>
      <c r="J24" s="123">
        <f>IF(D24=0, 0, H24/D24)</f>
        <v>-0.21768861772944284</v>
      </c>
      <c r="K24" s="124">
        <f>IF(F24=0, 0, I24/F24)</f>
        <v>-0.20527466406396341</v>
      </c>
      <c r="L24" s="101"/>
    </row>
    <row r="25" spans="1:12" s="43" customFormat="1" x14ac:dyDescent="0.2">
      <c r="A25" s="94"/>
      <c r="B25" s="95"/>
      <c r="C25" s="96"/>
      <c r="D25" s="96"/>
      <c r="E25" s="96"/>
      <c r="F25" s="96"/>
      <c r="G25" s="96"/>
      <c r="H25" s="96"/>
      <c r="I25" s="96"/>
      <c r="J25" s="97"/>
      <c r="K25" s="97"/>
    </row>
    <row r="26" spans="1:12" s="43" customFormat="1" x14ac:dyDescent="0.2">
      <c r="A26" s="94"/>
      <c r="B26" s="94"/>
      <c r="C26" s="98"/>
      <c r="D26" s="98"/>
      <c r="E26" s="98"/>
      <c r="F26" s="98"/>
      <c r="G26" s="98"/>
      <c r="H26" s="98"/>
      <c r="I26" s="98"/>
      <c r="J26" s="97"/>
      <c r="K26" s="97"/>
    </row>
    <row r="27" spans="1:12" s="43" customFormat="1" ht="14.25" x14ac:dyDescent="0.2">
      <c r="A27" s="94"/>
      <c r="B27" s="125"/>
      <c r="C27" s="98"/>
      <c r="D27" s="98"/>
      <c r="E27" s="98"/>
      <c r="F27" s="98"/>
      <c r="G27" s="98"/>
      <c r="H27" s="98"/>
      <c r="I27" s="98"/>
      <c r="J27" s="97"/>
      <c r="K27" s="97"/>
    </row>
    <row r="28" spans="1:12" s="43" customFormat="1" ht="14.25" x14ac:dyDescent="0.2">
      <c r="A28" s="94"/>
      <c r="B28" s="125"/>
      <c r="C28" s="98"/>
      <c r="D28" s="98"/>
      <c r="E28" s="98"/>
      <c r="F28" s="98"/>
      <c r="G28" s="98"/>
      <c r="H28" s="98"/>
      <c r="I28" s="98"/>
      <c r="J28" s="97"/>
      <c r="K28" s="97"/>
    </row>
    <row r="29" spans="1:12" s="43" customFormat="1" ht="14.25" x14ac:dyDescent="0.2">
      <c r="A29" s="94"/>
      <c r="B29" s="125"/>
      <c r="C29" s="98"/>
      <c r="D29" s="98"/>
      <c r="E29" s="98"/>
      <c r="F29" s="98"/>
      <c r="G29" s="98"/>
      <c r="H29" s="98"/>
      <c r="I29" s="98"/>
      <c r="J29" s="97"/>
      <c r="K29" s="97"/>
    </row>
    <row r="30" spans="1:12" s="43" customFormat="1" ht="14.25" x14ac:dyDescent="0.2">
      <c r="A30" s="94"/>
      <c r="B30" s="125"/>
      <c r="C30" s="98"/>
      <c r="D30" s="98"/>
      <c r="E30" s="98"/>
      <c r="F30" s="98"/>
      <c r="G30" s="98"/>
      <c r="H30" s="98"/>
      <c r="I30" s="98"/>
      <c r="J30" s="97"/>
      <c r="K30" s="97"/>
    </row>
    <row r="31" spans="1:12" s="43" customFormat="1" x14ac:dyDescent="0.2">
      <c r="A31" s="94"/>
      <c r="C31" s="98"/>
      <c r="D31" s="98"/>
      <c r="E31" s="98"/>
      <c r="F31" s="98"/>
      <c r="G31" s="98"/>
      <c r="H31" s="98"/>
      <c r="I31" s="98"/>
      <c r="J31" s="97"/>
      <c r="K31" s="97"/>
    </row>
    <row r="32" spans="1:12" s="43" customFormat="1" x14ac:dyDescent="0.2">
      <c r="A32" s="94"/>
      <c r="C32" s="98"/>
      <c r="D32" s="98"/>
      <c r="E32" s="98"/>
      <c r="F32" s="98"/>
      <c r="G32" s="98"/>
      <c r="H32" s="98"/>
      <c r="I32" s="98"/>
      <c r="J32" s="97"/>
      <c r="K32" s="97"/>
    </row>
    <row r="33" spans="1:15" s="43" customFormat="1" x14ac:dyDescent="0.2">
      <c r="A33" s="94"/>
      <c r="B33" s="94"/>
      <c r="C33" s="98"/>
      <c r="D33" s="98"/>
      <c r="E33" s="98"/>
      <c r="F33" s="98"/>
      <c r="G33" s="98"/>
      <c r="H33" s="98"/>
      <c r="I33" s="98"/>
      <c r="J33" s="97"/>
      <c r="K33" s="97"/>
    </row>
    <row r="34" spans="1:15" s="43" customFormat="1" x14ac:dyDescent="0.2">
      <c r="A34" s="94"/>
      <c r="B34" s="94"/>
      <c r="C34" s="98"/>
      <c r="D34" s="98"/>
      <c r="E34" s="98"/>
      <c r="F34" s="98"/>
      <c r="G34" s="98"/>
      <c r="H34" s="98"/>
      <c r="I34" s="98"/>
      <c r="J34" s="97"/>
      <c r="K34" s="97"/>
    </row>
    <row r="35" spans="1:15" s="43" customFormat="1" x14ac:dyDescent="0.2">
      <c r="A35" s="94"/>
      <c r="B35" s="94"/>
      <c r="C35" s="98"/>
      <c r="D35" s="98"/>
      <c r="E35" s="98"/>
      <c r="F35" s="98"/>
      <c r="G35" s="98"/>
      <c r="H35" s="98"/>
      <c r="I35" s="98"/>
      <c r="J35" s="97"/>
      <c r="K35" s="97"/>
      <c r="O35" s="137"/>
    </row>
    <row r="36" spans="1:15" ht="12.75" customHeight="1" x14ac:dyDescent="0.2">
      <c r="A36" s="185"/>
      <c r="B36" s="185"/>
      <c r="C36" s="185"/>
      <c r="D36" s="185"/>
      <c r="E36" s="185"/>
      <c r="F36" s="185"/>
      <c r="G36" s="185"/>
      <c r="H36" s="185"/>
      <c r="I36" s="185"/>
    </row>
    <row r="37" spans="1:15" s="90" customFormat="1" ht="29.25" customHeight="1" x14ac:dyDescent="0.2">
      <c r="A37" s="127"/>
      <c r="B37" s="179" t="s">
        <v>106</v>
      </c>
      <c r="C37" s="180"/>
      <c r="D37" s="180"/>
      <c r="E37" s="180"/>
      <c r="F37" s="180"/>
      <c r="G37" s="180"/>
      <c r="H37" s="180"/>
      <c r="I37" s="180"/>
      <c r="J37" s="180"/>
      <c r="K37" s="180"/>
      <c r="L37" s="135"/>
    </row>
    <row r="38" spans="1:15" s="90" customFormat="1" ht="29.25" customHeight="1" x14ac:dyDescent="0.2">
      <c r="A38" s="126"/>
      <c r="B38" s="180"/>
      <c r="C38" s="180"/>
      <c r="D38" s="180"/>
      <c r="E38" s="180"/>
      <c r="F38" s="180"/>
      <c r="G38" s="180"/>
      <c r="H38" s="180"/>
      <c r="I38" s="180"/>
      <c r="J38" s="180"/>
      <c r="K38" s="180"/>
      <c r="L38" s="135"/>
    </row>
    <row r="39" spans="1:15" s="90" customFormat="1" ht="29.25" customHeight="1" x14ac:dyDescent="0.2">
      <c r="A39" s="126"/>
      <c r="B39" s="180"/>
      <c r="C39" s="180"/>
      <c r="D39" s="180"/>
      <c r="E39" s="180"/>
      <c r="F39" s="180"/>
      <c r="G39" s="180"/>
      <c r="H39" s="180"/>
      <c r="I39" s="180"/>
      <c r="J39" s="180"/>
      <c r="K39" s="180"/>
      <c r="L39" s="136"/>
    </row>
    <row r="40" spans="1:15" s="90" customFormat="1" ht="29.25" customHeight="1" x14ac:dyDescent="0.2">
      <c r="A40" s="134"/>
      <c r="B40" s="181"/>
      <c r="C40" s="181"/>
      <c r="D40" s="181"/>
      <c r="E40" s="181"/>
      <c r="F40" s="181"/>
      <c r="G40" s="181"/>
      <c r="H40" s="181"/>
      <c r="I40" s="181"/>
      <c r="J40" s="181"/>
      <c r="K40" s="181"/>
      <c r="L40" s="133"/>
    </row>
    <row r="44" spans="1:15" x14ac:dyDescent="0.2">
      <c r="B44" s="138"/>
    </row>
  </sheetData>
  <mergeCells count="10">
    <mergeCell ref="B37:K40"/>
    <mergeCell ref="A1:L1"/>
    <mergeCell ref="A2:L2"/>
    <mergeCell ref="A5:L5"/>
    <mergeCell ref="A7:L7"/>
    <mergeCell ref="A3:L3"/>
    <mergeCell ref="C12:D12"/>
    <mergeCell ref="E12:F12"/>
    <mergeCell ref="H12:K12"/>
    <mergeCell ref="A36:I36"/>
  </mergeCells>
  <phoneticPr fontId="3" type="noConversion"/>
  <printOptions horizontalCentered="1"/>
  <pageMargins left="0.74803149606299213" right="0.74803149606299213" top="0.78740157480314965" bottom="0.78740157480314965" header="0.51181102362204722" footer="0.51181102362204722"/>
  <pageSetup paperSize="9" scale="7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K196"/>
  <sheetViews>
    <sheetView tabSelected="1" zoomScaleNormal="100"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107</v>
      </c>
      <c r="B2" s="202" t="s">
        <v>97</v>
      </c>
      <c r="C2" s="198"/>
      <c r="D2" s="198"/>
      <c r="E2" s="203"/>
      <c r="F2" s="203"/>
      <c r="G2" s="203"/>
      <c r="H2" s="203"/>
      <c r="I2" s="203"/>
      <c r="J2" s="203"/>
      <c r="K2" s="203"/>
    </row>
    <row r="4" spans="1:11" ht="15.75" x14ac:dyDescent="0.25">
      <c r="A4" s="164" t="s">
        <v>118</v>
      </c>
      <c r="B4" s="196" t="s">
        <v>1</v>
      </c>
      <c r="C4" s="200"/>
      <c r="D4" s="200"/>
      <c r="E4" s="197"/>
      <c r="F4" s="196" t="s">
        <v>14</v>
      </c>
      <c r="G4" s="200"/>
      <c r="H4" s="200"/>
      <c r="I4" s="197"/>
      <c r="J4" s="196" t="s">
        <v>15</v>
      </c>
      <c r="K4" s="197"/>
    </row>
    <row r="5" spans="1:11" x14ac:dyDescent="0.2">
      <c r="A5" s="22"/>
      <c r="B5" s="196">
        <f>VALUE(RIGHT($B$2, 4))</f>
        <v>2020</v>
      </c>
      <c r="C5" s="197"/>
      <c r="D5" s="196">
        <f>B5-1</f>
        <v>2019</v>
      </c>
      <c r="E5" s="204"/>
      <c r="F5" s="196">
        <f>B5</f>
        <v>2020</v>
      </c>
      <c r="G5" s="204"/>
      <c r="H5" s="196">
        <f>D5</f>
        <v>2019</v>
      </c>
      <c r="I5" s="204"/>
      <c r="J5" s="140" t="s">
        <v>4</v>
      </c>
      <c r="K5" s="141" t="s">
        <v>2</v>
      </c>
    </row>
    <row r="6" spans="1:11" x14ac:dyDescent="0.2">
      <c r="A6" s="163" t="s">
        <v>118</v>
      </c>
      <c r="B6" s="61" t="s">
        <v>12</v>
      </c>
      <c r="C6" s="62" t="s">
        <v>13</v>
      </c>
      <c r="D6" s="61" t="s">
        <v>12</v>
      </c>
      <c r="E6" s="63" t="s">
        <v>13</v>
      </c>
      <c r="F6" s="62" t="s">
        <v>12</v>
      </c>
      <c r="G6" s="62" t="s">
        <v>13</v>
      </c>
      <c r="H6" s="61" t="s">
        <v>12</v>
      </c>
      <c r="I6" s="63" t="s">
        <v>13</v>
      </c>
      <c r="J6" s="61"/>
      <c r="K6" s="63"/>
    </row>
    <row r="7" spans="1:11" x14ac:dyDescent="0.2">
      <c r="A7" s="7" t="s">
        <v>349</v>
      </c>
      <c r="B7" s="65">
        <v>0</v>
      </c>
      <c r="C7" s="34">
        <f>IF(B21=0, "-", B7/B21)</f>
        <v>0</v>
      </c>
      <c r="D7" s="65">
        <v>0</v>
      </c>
      <c r="E7" s="9">
        <f>IF(D21=0, "-", D7/D21)</f>
        <v>0</v>
      </c>
      <c r="F7" s="81">
        <v>1</v>
      </c>
      <c r="G7" s="34">
        <f>IF(F21=0, "-", F7/F21)</f>
        <v>6.9444444444444447E-4</v>
      </c>
      <c r="H7" s="65">
        <v>1</v>
      </c>
      <c r="I7" s="9">
        <f>IF(H21=0, "-", H7/H21)</f>
        <v>7.3637702503681884E-4</v>
      </c>
      <c r="J7" s="8" t="str">
        <f t="shared" ref="J7:J19" si="0">IF(D7=0, "-", IF((B7-D7)/D7&lt;10, (B7-D7)/D7, "&gt;999%"))</f>
        <v>-</v>
      </c>
      <c r="K7" s="9">
        <f t="shared" ref="K7:K19" si="1">IF(H7=0, "-", IF((F7-H7)/H7&lt;10, (F7-H7)/H7, "&gt;999%"))</f>
        <v>0</v>
      </c>
    </row>
    <row r="8" spans="1:11" x14ac:dyDescent="0.2">
      <c r="A8" s="7" t="s">
        <v>350</v>
      </c>
      <c r="B8" s="65">
        <v>0</v>
      </c>
      <c r="C8" s="34">
        <f>IF(B21=0, "-", B8/B21)</f>
        <v>0</v>
      </c>
      <c r="D8" s="65">
        <v>0</v>
      </c>
      <c r="E8" s="9">
        <f>IF(D21=0, "-", D8/D21)</f>
        <v>0</v>
      </c>
      <c r="F8" s="81">
        <v>0</v>
      </c>
      <c r="G8" s="34">
        <f>IF(F21=0, "-", F8/F21)</f>
        <v>0</v>
      </c>
      <c r="H8" s="65">
        <v>1</v>
      </c>
      <c r="I8" s="9">
        <f>IF(H21=0, "-", H8/H21)</f>
        <v>7.3637702503681884E-4</v>
      </c>
      <c r="J8" s="8" t="str">
        <f t="shared" si="0"/>
        <v>-</v>
      </c>
      <c r="K8" s="9">
        <f t="shared" si="1"/>
        <v>-1</v>
      </c>
    </row>
    <row r="9" spans="1:11" x14ac:dyDescent="0.2">
      <c r="A9" s="7" t="s">
        <v>351</v>
      </c>
      <c r="B9" s="65">
        <v>0</v>
      </c>
      <c r="C9" s="34">
        <f>IF(B21=0, "-", B9/B21)</f>
        <v>0</v>
      </c>
      <c r="D9" s="65">
        <v>3</v>
      </c>
      <c r="E9" s="9">
        <f>IF(D21=0, "-", D9/D21)</f>
        <v>1.7341040462427744E-2</v>
      </c>
      <c r="F9" s="81">
        <v>3</v>
      </c>
      <c r="G9" s="34">
        <f>IF(F21=0, "-", F9/F21)</f>
        <v>2.0833333333333333E-3</v>
      </c>
      <c r="H9" s="65">
        <v>36</v>
      </c>
      <c r="I9" s="9">
        <f>IF(H21=0, "-", H9/H21)</f>
        <v>2.6509572901325478E-2</v>
      </c>
      <c r="J9" s="8">
        <f t="shared" si="0"/>
        <v>-1</v>
      </c>
      <c r="K9" s="9">
        <f t="shared" si="1"/>
        <v>-0.91666666666666663</v>
      </c>
    </row>
    <row r="10" spans="1:11" x14ac:dyDescent="0.2">
      <c r="A10" s="7" t="s">
        <v>352</v>
      </c>
      <c r="B10" s="65">
        <v>7</v>
      </c>
      <c r="C10" s="34">
        <f>IF(B21=0, "-", B10/B21)</f>
        <v>3.255813953488372E-2</v>
      </c>
      <c r="D10" s="65">
        <v>0</v>
      </c>
      <c r="E10" s="9">
        <f>IF(D21=0, "-", D10/D21)</f>
        <v>0</v>
      </c>
      <c r="F10" s="81">
        <v>7</v>
      </c>
      <c r="G10" s="34">
        <f>IF(F21=0, "-", F10/F21)</f>
        <v>4.8611111111111112E-3</v>
      </c>
      <c r="H10" s="65">
        <v>0</v>
      </c>
      <c r="I10" s="9">
        <f>IF(H21=0, "-", H10/H21)</f>
        <v>0</v>
      </c>
      <c r="J10" s="8" t="str">
        <f t="shared" si="0"/>
        <v>-</v>
      </c>
      <c r="K10" s="9" t="str">
        <f t="shared" si="1"/>
        <v>-</v>
      </c>
    </row>
    <row r="11" spans="1:11" x14ac:dyDescent="0.2">
      <c r="A11" s="7" t="s">
        <v>353</v>
      </c>
      <c r="B11" s="65">
        <v>1</v>
      </c>
      <c r="C11" s="34">
        <f>IF(B21=0, "-", B11/B21)</f>
        <v>4.6511627906976744E-3</v>
      </c>
      <c r="D11" s="65">
        <v>15</v>
      </c>
      <c r="E11" s="9">
        <f>IF(D21=0, "-", D11/D21)</f>
        <v>8.6705202312138727E-2</v>
      </c>
      <c r="F11" s="81">
        <v>169</v>
      </c>
      <c r="G11" s="34">
        <f>IF(F21=0, "-", F11/F21)</f>
        <v>0.11736111111111111</v>
      </c>
      <c r="H11" s="65">
        <v>231</v>
      </c>
      <c r="I11" s="9">
        <f>IF(H21=0, "-", H11/H21)</f>
        <v>0.17010309278350516</v>
      </c>
      <c r="J11" s="8">
        <f t="shared" si="0"/>
        <v>-0.93333333333333335</v>
      </c>
      <c r="K11" s="9">
        <f t="shared" si="1"/>
        <v>-0.26839826839826841</v>
      </c>
    </row>
    <row r="12" spans="1:11" x14ac:dyDescent="0.2">
      <c r="A12" s="7" t="s">
        <v>354</v>
      </c>
      <c r="B12" s="65">
        <v>19</v>
      </c>
      <c r="C12" s="34">
        <f>IF(B21=0, "-", B12/B21)</f>
        <v>8.8372093023255813E-2</v>
      </c>
      <c r="D12" s="65">
        <v>18</v>
      </c>
      <c r="E12" s="9">
        <f>IF(D21=0, "-", D12/D21)</f>
        <v>0.10404624277456648</v>
      </c>
      <c r="F12" s="81">
        <v>165</v>
      </c>
      <c r="G12" s="34">
        <f>IF(F21=0, "-", F12/F21)</f>
        <v>0.11458333333333333</v>
      </c>
      <c r="H12" s="65">
        <v>19</v>
      </c>
      <c r="I12" s="9">
        <f>IF(H21=0, "-", H12/H21)</f>
        <v>1.3991163475699559E-2</v>
      </c>
      <c r="J12" s="8">
        <f t="shared" si="0"/>
        <v>5.5555555555555552E-2</v>
      </c>
      <c r="K12" s="9">
        <f t="shared" si="1"/>
        <v>7.6842105263157894</v>
      </c>
    </row>
    <row r="13" spans="1:11" x14ac:dyDescent="0.2">
      <c r="A13" s="7" t="s">
        <v>355</v>
      </c>
      <c r="B13" s="65">
        <v>126</v>
      </c>
      <c r="C13" s="34">
        <f>IF(B21=0, "-", B13/B21)</f>
        <v>0.586046511627907</v>
      </c>
      <c r="D13" s="65">
        <v>120</v>
      </c>
      <c r="E13" s="9">
        <f>IF(D21=0, "-", D13/D21)</f>
        <v>0.69364161849710981</v>
      </c>
      <c r="F13" s="81">
        <v>829</v>
      </c>
      <c r="G13" s="34">
        <f>IF(F21=0, "-", F13/F21)</f>
        <v>0.5756944444444444</v>
      </c>
      <c r="H13" s="65">
        <v>874</v>
      </c>
      <c r="I13" s="9">
        <f>IF(H21=0, "-", H13/H21)</f>
        <v>0.64359351988217972</v>
      </c>
      <c r="J13" s="8">
        <f t="shared" si="0"/>
        <v>0.05</v>
      </c>
      <c r="K13" s="9">
        <f t="shared" si="1"/>
        <v>-5.1487414187643021E-2</v>
      </c>
    </row>
    <row r="14" spans="1:11" x14ac:dyDescent="0.2">
      <c r="A14" s="7" t="s">
        <v>356</v>
      </c>
      <c r="B14" s="65">
        <v>6</v>
      </c>
      <c r="C14" s="34">
        <f>IF(B21=0, "-", B14/B21)</f>
        <v>2.7906976744186046E-2</v>
      </c>
      <c r="D14" s="65">
        <v>0</v>
      </c>
      <c r="E14" s="9">
        <f>IF(D21=0, "-", D14/D21)</f>
        <v>0</v>
      </c>
      <c r="F14" s="81">
        <v>31</v>
      </c>
      <c r="G14" s="34">
        <f>IF(F21=0, "-", F14/F21)</f>
        <v>2.1527777777777778E-2</v>
      </c>
      <c r="H14" s="65">
        <v>18</v>
      </c>
      <c r="I14" s="9">
        <f>IF(H21=0, "-", H14/H21)</f>
        <v>1.3254786450662739E-2</v>
      </c>
      <c r="J14" s="8" t="str">
        <f t="shared" si="0"/>
        <v>-</v>
      </c>
      <c r="K14" s="9">
        <f t="shared" si="1"/>
        <v>0.72222222222222221</v>
      </c>
    </row>
    <row r="15" spans="1:11" x14ac:dyDescent="0.2">
      <c r="A15" s="7" t="s">
        <v>357</v>
      </c>
      <c r="B15" s="65">
        <v>0</v>
      </c>
      <c r="C15" s="34">
        <f>IF(B21=0, "-", B15/B21)</f>
        <v>0</v>
      </c>
      <c r="D15" s="65">
        <v>0</v>
      </c>
      <c r="E15" s="9">
        <f>IF(D21=0, "-", D15/D21)</f>
        <v>0</v>
      </c>
      <c r="F15" s="81">
        <v>1</v>
      </c>
      <c r="G15" s="34">
        <f>IF(F21=0, "-", F15/F21)</f>
        <v>6.9444444444444447E-4</v>
      </c>
      <c r="H15" s="65">
        <v>15</v>
      </c>
      <c r="I15" s="9">
        <f>IF(H21=0, "-", H15/H21)</f>
        <v>1.1045655375552283E-2</v>
      </c>
      <c r="J15" s="8" t="str">
        <f t="shared" si="0"/>
        <v>-</v>
      </c>
      <c r="K15" s="9">
        <f t="shared" si="1"/>
        <v>-0.93333333333333335</v>
      </c>
    </row>
    <row r="16" spans="1:11" x14ac:dyDescent="0.2">
      <c r="A16" s="7" t="s">
        <v>358</v>
      </c>
      <c r="B16" s="65">
        <v>0</v>
      </c>
      <c r="C16" s="34">
        <f>IF(B21=0, "-", B16/B21)</f>
        <v>0</v>
      </c>
      <c r="D16" s="65">
        <v>0</v>
      </c>
      <c r="E16" s="9">
        <f>IF(D21=0, "-", D16/D21)</f>
        <v>0</v>
      </c>
      <c r="F16" s="81">
        <v>1</v>
      </c>
      <c r="G16" s="34">
        <f>IF(F21=0, "-", F16/F21)</f>
        <v>6.9444444444444447E-4</v>
      </c>
      <c r="H16" s="65">
        <v>0</v>
      </c>
      <c r="I16" s="9">
        <f>IF(H21=0, "-", H16/H21)</f>
        <v>0</v>
      </c>
      <c r="J16" s="8" t="str">
        <f t="shared" si="0"/>
        <v>-</v>
      </c>
      <c r="K16" s="9" t="str">
        <f t="shared" si="1"/>
        <v>-</v>
      </c>
    </row>
    <row r="17" spans="1:11" x14ac:dyDescent="0.2">
      <c r="A17" s="7" t="s">
        <v>359</v>
      </c>
      <c r="B17" s="65">
        <v>4</v>
      </c>
      <c r="C17" s="34">
        <f>IF(B21=0, "-", B17/B21)</f>
        <v>1.8604651162790697E-2</v>
      </c>
      <c r="D17" s="65">
        <v>4</v>
      </c>
      <c r="E17" s="9">
        <f>IF(D21=0, "-", D17/D21)</f>
        <v>2.3121387283236993E-2</v>
      </c>
      <c r="F17" s="81">
        <v>26</v>
      </c>
      <c r="G17" s="34">
        <f>IF(F21=0, "-", F17/F21)</f>
        <v>1.8055555555555554E-2</v>
      </c>
      <c r="H17" s="65">
        <v>72</v>
      </c>
      <c r="I17" s="9">
        <f>IF(H21=0, "-", H17/H21)</f>
        <v>5.3019145802650956E-2</v>
      </c>
      <c r="J17" s="8">
        <f t="shared" si="0"/>
        <v>0</v>
      </c>
      <c r="K17" s="9">
        <f t="shared" si="1"/>
        <v>-0.63888888888888884</v>
      </c>
    </row>
    <row r="18" spans="1:11" x14ac:dyDescent="0.2">
      <c r="A18" s="7" t="s">
        <v>360</v>
      </c>
      <c r="B18" s="65">
        <v>25</v>
      </c>
      <c r="C18" s="34">
        <f>IF(B21=0, "-", B18/B21)</f>
        <v>0.11627906976744186</v>
      </c>
      <c r="D18" s="65">
        <v>13</v>
      </c>
      <c r="E18" s="9">
        <f>IF(D21=0, "-", D18/D21)</f>
        <v>7.5144508670520235E-2</v>
      </c>
      <c r="F18" s="81">
        <v>105</v>
      </c>
      <c r="G18" s="34">
        <f>IF(F21=0, "-", F18/F21)</f>
        <v>7.2916666666666671E-2</v>
      </c>
      <c r="H18" s="65">
        <v>91</v>
      </c>
      <c r="I18" s="9">
        <f>IF(H21=0, "-", H18/H21)</f>
        <v>6.7010309278350513E-2</v>
      </c>
      <c r="J18" s="8">
        <f t="shared" si="0"/>
        <v>0.92307692307692313</v>
      </c>
      <c r="K18" s="9">
        <f t="shared" si="1"/>
        <v>0.15384615384615385</v>
      </c>
    </row>
    <row r="19" spans="1:11" x14ac:dyDescent="0.2">
      <c r="A19" s="7" t="s">
        <v>361</v>
      </c>
      <c r="B19" s="65">
        <v>27</v>
      </c>
      <c r="C19" s="34">
        <f>IF(B21=0, "-", B19/B21)</f>
        <v>0.12558139534883722</v>
      </c>
      <c r="D19" s="65">
        <v>0</v>
      </c>
      <c r="E19" s="9">
        <f>IF(D21=0, "-", D19/D21)</f>
        <v>0</v>
      </c>
      <c r="F19" s="81">
        <v>102</v>
      </c>
      <c r="G19" s="34">
        <f>IF(F21=0, "-", F19/F21)</f>
        <v>7.0833333333333331E-2</v>
      </c>
      <c r="H19" s="65">
        <v>0</v>
      </c>
      <c r="I19" s="9">
        <f>IF(H21=0, "-", H19/H21)</f>
        <v>0</v>
      </c>
      <c r="J19" s="8" t="str">
        <f t="shared" si="0"/>
        <v>-</v>
      </c>
      <c r="K19" s="9" t="str">
        <f t="shared" si="1"/>
        <v>-</v>
      </c>
    </row>
    <row r="20" spans="1:11" x14ac:dyDescent="0.2">
      <c r="A20" s="2"/>
      <c r="B20" s="68"/>
      <c r="C20" s="33"/>
      <c r="D20" s="68"/>
      <c r="E20" s="6"/>
      <c r="F20" s="82"/>
      <c r="G20" s="33"/>
      <c r="H20" s="68"/>
      <c r="I20" s="6"/>
      <c r="J20" s="5"/>
      <c r="K20" s="6"/>
    </row>
    <row r="21" spans="1:11" s="43" customFormat="1" x14ac:dyDescent="0.2">
      <c r="A21" s="162" t="s">
        <v>606</v>
      </c>
      <c r="B21" s="71">
        <f>SUM(B7:B20)</f>
        <v>215</v>
      </c>
      <c r="C21" s="40">
        <f>B21/5177</f>
        <v>4.1529843538728996E-2</v>
      </c>
      <c r="D21" s="71">
        <f>SUM(D7:D20)</f>
        <v>173</v>
      </c>
      <c r="E21" s="41">
        <f>D21/6645</f>
        <v>2.6034612490594432E-2</v>
      </c>
      <c r="F21" s="77">
        <f>SUM(F7:F20)</f>
        <v>1440</v>
      </c>
      <c r="G21" s="42">
        <f>F21/42616</f>
        <v>3.3790125774357048E-2</v>
      </c>
      <c r="H21" s="71">
        <f>SUM(H7:H20)</f>
        <v>1358</v>
      </c>
      <c r="I21" s="41">
        <f>H21/51738</f>
        <v>2.6247632301209942E-2</v>
      </c>
      <c r="J21" s="37">
        <f>IF(D21=0, "-", IF((B21-D21)/D21&lt;10, (B21-D21)/D21, "&gt;999%"))</f>
        <v>0.24277456647398843</v>
      </c>
      <c r="K21" s="38">
        <f>IF(H21=0, "-", IF((F21-H21)/H21&lt;10, (F21-H21)/H21, "&gt;999%"))</f>
        <v>6.0382916053019146E-2</v>
      </c>
    </row>
    <row r="22" spans="1:11" x14ac:dyDescent="0.2">
      <c r="B22" s="83"/>
      <c r="D22" s="83"/>
      <c r="F22" s="83"/>
      <c r="H22" s="83"/>
    </row>
    <row r="23" spans="1:11" s="43" customFormat="1" x14ac:dyDescent="0.2">
      <c r="A23" s="162" t="s">
        <v>606</v>
      </c>
      <c r="B23" s="71">
        <v>215</v>
      </c>
      <c r="C23" s="40">
        <f>B23/5177</f>
        <v>4.1529843538728996E-2</v>
      </c>
      <c r="D23" s="71">
        <v>173</v>
      </c>
      <c r="E23" s="41">
        <f>D23/6645</f>
        <v>2.6034612490594432E-2</v>
      </c>
      <c r="F23" s="77">
        <v>1440</v>
      </c>
      <c r="G23" s="42">
        <f>F23/42616</f>
        <v>3.3790125774357048E-2</v>
      </c>
      <c r="H23" s="71">
        <v>1358</v>
      </c>
      <c r="I23" s="41">
        <f>H23/51738</f>
        <v>2.6247632301209942E-2</v>
      </c>
      <c r="J23" s="37">
        <f>IF(D23=0, "-", IF((B23-D23)/D23&lt;10, (B23-D23)/D23, "&gt;999%"))</f>
        <v>0.24277456647398843</v>
      </c>
      <c r="K23" s="38">
        <f>IF(H23=0, "-", IF((F23-H23)/H23&lt;10, (F23-H23)/H23, "&gt;999%"))</f>
        <v>6.0382916053019146E-2</v>
      </c>
    </row>
    <row r="24" spans="1:11" x14ac:dyDescent="0.2">
      <c r="B24" s="83"/>
      <c r="D24" s="83"/>
      <c r="F24" s="83"/>
      <c r="H24" s="83"/>
    </row>
    <row r="25" spans="1:11" ht="15.75" x14ac:dyDescent="0.25">
      <c r="A25" s="164" t="s">
        <v>119</v>
      </c>
      <c r="B25" s="196" t="s">
        <v>1</v>
      </c>
      <c r="C25" s="200"/>
      <c r="D25" s="200"/>
      <c r="E25" s="197"/>
      <c r="F25" s="196" t="s">
        <v>14</v>
      </c>
      <c r="G25" s="200"/>
      <c r="H25" s="200"/>
      <c r="I25" s="197"/>
      <c r="J25" s="196" t="s">
        <v>15</v>
      </c>
      <c r="K25" s="197"/>
    </row>
    <row r="26" spans="1:11" x14ac:dyDescent="0.2">
      <c r="A26" s="22"/>
      <c r="B26" s="196">
        <f>VALUE(RIGHT($B$2, 4))</f>
        <v>2020</v>
      </c>
      <c r="C26" s="197"/>
      <c r="D26" s="196">
        <f>B26-1</f>
        <v>2019</v>
      </c>
      <c r="E26" s="204"/>
      <c r="F26" s="196">
        <f>B26</f>
        <v>2020</v>
      </c>
      <c r="G26" s="204"/>
      <c r="H26" s="196">
        <f>D26</f>
        <v>2019</v>
      </c>
      <c r="I26" s="204"/>
      <c r="J26" s="140" t="s">
        <v>4</v>
      </c>
      <c r="K26" s="141" t="s">
        <v>2</v>
      </c>
    </row>
    <row r="27" spans="1:11" x14ac:dyDescent="0.2">
      <c r="A27" s="163" t="s">
        <v>149</v>
      </c>
      <c r="B27" s="61" t="s">
        <v>12</v>
      </c>
      <c r="C27" s="62" t="s">
        <v>13</v>
      </c>
      <c r="D27" s="61" t="s">
        <v>12</v>
      </c>
      <c r="E27" s="63" t="s">
        <v>13</v>
      </c>
      <c r="F27" s="62" t="s">
        <v>12</v>
      </c>
      <c r="G27" s="62" t="s">
        <v>13</v>
      </c>
      <c r="H27" s="61" t="s">
        <v>12</v>
      </c>
      <c r="I27" s="63" t="s">
        <v>13</v>
      </c>
      <c r="J27" s="61"/>
      <c r="K27" s="63"/>
    </row>
    <row r="28" spans="1:11" x14ac:dyDescent="0.2">
      <c r="A28" s="7" t="s">
        <v>362</v>
      </c>
      <c r="B28" s="65">
        <v>1</v>
      </c>
      <c r="C28" s="34">
        <f>IF(B50=0, "-", B28/B50)</f>
        <v>1.6000000000000001E-3</v>
      </c>
      <c r="D28" s="65">
        <v>2</v>
      </c>
      <c r="E28" s="9">
        <f>IF(D50=0, "-", D28/D50)</f>
        <v>2.4271844660194173E-3</v>
      </c>
      <c r="F28" s="81">
        <v>7</v>
      </c>
      <c r="G28" s="34">
        <f>IF(F50=0, "-", F28/F50)</f>
        <v>1.3610733035193468E-3</v>
      </c>
      <c r="H28" s="65">
        <v>14</v>
      </c>
      <c r="I28" s="9">
        <f>IF(H50=0, "-", H28/H50)</f>
        <v>2.7977617905675461E-3</v>
      </c>
      <c r="J28" s="8">
        <f t="shared" ref="J28:J48" si="2">IF(D28=0, "-", IF((B28-D28)/D28&lt;10, (B28-D28)/D28, "&gt;999%"))</f>
        <v>-0.5</v>
      </c>
      <c r="K28" s="9">
        <f t="shared" ref="K28:K48" si="3">IF(H28=0, "-", IF((F28-H28)/H28&lt;10, (F28-H28)/H28, "&gt;999%"))</f>
        <v>-0.5</v>
      </c>
    </row>
    <row r="29" spans="1:11" x14ac:dyDescent="0.2">
      <c r="A29" s="7" t="s">
        <v>363</v>
      </c>
      <c r="B29" s="65">
        <v>9</v>
      </c>
      <c r="C29" s="34">
        <f>IF(B50=0, "-", B29/B50)</f>
        <v>1.44E-2</v>
      </c>
      <c r="D29" s="65">
        <v>3</v>
      </c>
      <c r="E29" s="9">
        <f>IF(D50=0, "-", D29/D50)</f>
        <v>3.6407766990291263E-3</v>
      </c>
      <c r="F29" s="81">
        <v>85</v>
      </c>
      <c r="G29" s="34">
        <f>IF(F50=0, "-", F29/F50)</f>
        <v>1.6527318685592068E-2</v>
      </c>
      <c r="H29" s="65">
        <v>18</v>
      </c>
      <c r="I29" s="9">
        <f>IF(H50=0, "-", H29/H50)</f>
        <v>3.5971223021582736E-3</v>
      </c>
      <c r="J29" s="8">
        <f t="shared" si="2"/>
        <v>2</v>
      </c>
      <c r="K29" s="9">
        <f t="shared" si="3"/>
        <v>3.7222222222222223</v>
      </c>
    </row>
    <row r="30" spans="1:11" x14ac:dyDescent="0.2">
      <c r="A30" s="7" t="s">
        <v>364</v>
      </c>
      <c r="B30" s="65">
        <v>44</v>
      </c>
      <c r="C30" s="34">
        <f>IF(B50=0, "-", B30/B50)</f>
        <v>7.0400000000000004E-2</v>
      </c>
      <c r="D30" s="65">
        <v>52</v>
      </c>
      <c r="E30" s="9">
        <f>IF(D50=0, "-", D30/D50)</f>
        <v>6.3106796116504854E-2</v>
      </c>
      <c r="F30" s="81">
        <v>442</v>
      </c>
      <c r="G30" s="34">
        <f>IF(F50=0, "-", F30/F50)</f>
        <v>8.5942057165078745E-2</v>
      </c>
      <c r="H30" s="65">
        <v>558</v>
      </c>
      <c r="I30" s="9">
        <f>IF(H50=0, "-", H30/H50)</f>
        <v>0.11151079136690648</v>
      </c>
      <c r="J30" s="8">
        <f t="shared" si="2"/>
        <v>-0.15384615384615385</v>
      </c>
      <c r="K30" s="9">
        <f t="shared" si="3"/>
        <v>-0.2078853046594982</v>
      </c>
    </row>
    <row r="31" spans="1:11" x14ac:dyDescent="0.2">
      <c r="A31" s="7" t="s">
        <v>365</v>
      </c>
      <c r="B31" s="65">
        <v>54</v>
      </c>
      <c r="C31" s="34">
        <f>IF(B50=0, "-", B31/B50)</f>
        <v>8.6400000000000005E-2</v>
      </c>
      <c r="D31" s="65">
        <v>81</v>
      </c>
      <c r="E31" s="9">
        <f>IF(D50=0, "-", D31/D50)</f>
        <v>9.8300970873786406E-2</v>
      </c>
      <c r="F31" s="81">
        <v>446</v>
      </c>
      <c r="G31" s="34">
        <f>IF(F50=0, "-", F31/F50)</f>
        <v>8.6719813338518373E-2</v>
      </c>
      <c r="H31" s="65">
        <v>470</v>
      </c>
      <c r="I31" s="9">
        <f>IF(H50=0, "-", H31/H50)</f>
        <v>9.3924860111910466E-2</v>
      </c>
      <c r="J31" s="8">
        <f t="shared" si="2"/>
        <v>-0.33333333333333331</v>
      </c>
      <c r="K31" s="9">
        <f t="shared" si="3"/>
        <v>-5.106382978723404E-2</v>
      </c>
    </row>
    <row r="32" spans="1:11" x14ac:dyDescent="0.2">
      <c r="A32" s="7" t="s">
        <v>366</v>
      </c>
      <c r="B32" s="65">
        <v>2</v>
      </c>
      <c r="C32" s="34">
        <f>IF(B50=0, "-", B32/B50)</f>
        <v>3.2000000000000002E-3</v>
      </c>
      <c r="D32" s="65">
        <v>4</v>
      </c>
      <c r="E32" s="9">
        <f>IF(D50=0, "-", D32/D50)</f>
        <v>4.8543689320388345E-3</v>
      </c>
      <c r="F32" s="81">
        <v>21</v>
      </c>
      <c r="G32" s="34">
        <f>IF(F50=0, "-", F32/F50)</f>
        <v>4.0832199105580403E-3</v>
      </c>
      <c r="H32" s="65">
        <v>22</v>
      </c>
      <c r="I32" s="9">
        <f>IF(H50=0, "-", H32/H50)</f>
        <v>4.3964828137490006E-3</v>
      </c>
      <c r="J32" s="8">
        <f t="shared" si="2"/>
        <v>-0.5</v>
      </c>
      <c r="K32" s="9">
        <f t="shared" si="3"/>
        <v>-4.5454545454545456E-2</v>
      </c>
    </row>
    <row r="33" spans="1:11" x14ac:dyDescent="0.2">
      <c r="A33" s="7" t="s">
        <v>367</v>
      </c>
      <c r="B33" s="65">
        <v>0</v>
      </c>
      <c r="C33" s="34">
        <f>IF(B50=0, "-", B33/B50)</f>
        <v>0</v>
      </c>
      <c r="D33" s="65">
        <v>1</v>
      </c>
      <c r="E33" s="9">
        <f>IF(D50=0, "-", D33/D50)</f>
        <v>1.2135922330097086E-3</v>
      </c>
      <c r="F33" s="81">
        <v>0</v>
      </c>
      <c r="G33" s="34">
        <f>IF(F50=0, "-", F33/F50)</f>
        <v>0</v>
      </c>
      <c r="H33" s="65">
        <v>3</v>
      </c>
      <c r="I33" s="9">
        <f>IF(H50=0, "-", H33/H50)</f>
        <v>5.9952038369304552E-4</v>
      </c>
      <c r="J33" s="8">
        <f t="shared" si="2"/>
        <v>-1</v>
      </c>
      <c r="K33" s="9">
        <f t="shared" si="3"/>
        <v>-1</v>
      </c>
    </row>
    <row r="34" spans="1:11" x14ac:dyDescent="0.2">
      <c r="A34" s="7" t="s">
        <v>368</v>
      </c>
      <c r="B34" s="65">
        <v>80</v>
      </c>
      <c r="C34" s="34">
        <f>IF(B50=0, "-", B34/B50)</f>
        <v>0.128</v>
      </c>
      <c r="D34" s="65">
        <v>0</v>
      </c>
      <c r="E34" s="9">
        <f>IF(D50=0, "-", D34/D50)</f>
        <v>0</v>
      </c>
      <c r="F34" s="81">
        <v>428</v>
      </c>
      <c r="G34" s="34">
        <f>IF(F50=0, "-", F34/F50)</f>
        <v>8.3219910558040053E-2</v>
      </c>
      <c r="H34" s="65">
        <v>0</v>
      </c>
      <c r="I34" s="9">
        <f>IF(H50=0, "-", H34/H50)</f>
        <v>0</v>
      </c>
      <c r="J34" s="8" t="str">
        <f t="shared" si="2"/>
        <v>-</v>
      </c>
      <c r="K34" s="9" t="str">
        <f t="shared" si="3"/>
        <v>-</v>
      </c>
    </row>
    <row r="35" spans="1:11" x14ac:dyDescent="0.2">
      <c r="A35" s="7" t="s">
        <v>369</v>
      </c>
      <c r="B35" s="65">
        <v>61</v>
      </c>
      <c r="C35" s="34">
        <f>IF(B50=0, "-", B35/B50)</f>
        <v>9.7600000000000006E-2</v>
      </c>
      <c r="D35" s="65">
        <v>0</v>
      </c>
      <c r="E35" s="9">
        <f>IF(D50=0, "-", D35/D50)</f>
        <v>0</v>
      </c>
      <c r="F35" s="81">
        <v>444</v>
      </c>
      <c r="G35" s="34">
        <f>IF(F50=0, "-", F35/F50)</f>
        <v>8.6330935251798566E-2</v>
      </c>
      <c r="H35" s="65">
        <v>0</v>
      </c>
      <c r="I35" s="9">
        <f>IF(H50=0, "-", H35/H50)</f>
        <v>0</v>
      </c>
      <c r="J35" s="8" t="str">
        <f t="shared" si="2"/>
        <v>-</v>
      </c>
      <c r="K35" s="9" t="str">
        <f t="shared" si="3"/>
        <v>-</v>
      </c>
    </row>
    <row r="36" spans="1:11" x14ac:dyDescent="0.2">
      <c r="A36" s="7" t="s">
        <v>370</v>
      </c>
      <c r="B36" s="65">
        <v>36</v>
      </c>
      <c r="C36" s="34">
        <f>IF(B50=0, "-", B36/B50)</f>
        <v>5.7599999999999998E-2</v>
      </c>
      <c r="D36" s="65">
        <v>16</v>
      </c>
      <c r="E36" s="9">
        <f>IF(D50=0, "-", D36/D50)</f>
        <v>1.9417475728155338E-2</v>
      </c>
      <c r="F36" s="81">
        <v>194</v>
      </c>
      <c r="G36" s="34">
        <f>IF(F50=0, "-", F36/F50)</f>
        <v>3.7721174411821892E-2</v>
      </c>
      <c r="H36" s="65">
        <v>77</v>
      </c>
      <c r="I36" s="9">
        <f>IF(H50=0, "-", H36/H50)</f>
        <v>1.5387689848121503E-2</v>
      </c>
      <c r="J36" s="8">
        <f t="shared" si="2"/>
        <v>1.25</v>
      </c>
      <c r="K36" s="9">
        <f t="shared" si="3"/>
        <v>1.5194805194805194</v>
      </c>
    </row>
    <row r="37" spans="1:11" x14ac:dyDescent="0.2">
      <c r="A37" s="7" t="s">
        <v>371</v>
      </c>
      <c r="B37" s="65">
        <v>130</v>
      </c>
      <c r="C37" s="34">
        <f>IF(B50=0, "-", B37/B50)</f>
        <v>0.20799999999999999</v>
      </c>
      <c r="D37" s="65">
        <v>285</v>
      </c>
      <c r="E37" s="9">
        <f>IF(D50=0, "-", D37/D50)</f>
        <v>0.345873786407767</v>
      </c>
      <c r="F37" s="81">
        <v>1042</v>
      </c>
      <c r="G37" s="34">
        <f>IF(F50=0, "-", F37/F50)</f>
        <v>0.20260548318102276</v>
      </c>
      <c r="H37" s="65">
        <v>1318</v>
      </c>
      <c r="I37" s="9">
        <f>IF(H50=0, "-", H37/H50)</f>
        <v>0.26338928856914468</v>
      </c>
      <c r="J37" s="8">
        <f t="shared" si="2"/>
        <v>-0.54385964912280704</v>
      </c>
      <c r="K37" s="9">
        <f t="shared" si="3"/>
        <v>-0.20940819423368739</v>
      </c>
    </row>
    <row r="38" spans="1:11" x14ac:dyDescent="0.2">
      <c r="A38" s="7" t="s">
        <v>372</v>
      </c>
      <c r="B38" s="65">
        <v>41</v>
      </c>
      <c r="C38" s="34">
        <f>IF(B50=0, "-", B38/B50)</f>
        <v>6.5600000000000006E-2</v>
      </c>
      <c r="D38" s="65">
        <v>147</v>
      </c>
      <c r="E38" s="9">
        <f>IF(D50=0, "-", D38/D50)</f>
        <v>0.17839805825242719</v>
      </c>
      <c r="F38" s="81">
        <v>295</v>
      </c>
      <c r="G38" s="34">
        <f>IF(F50=0, "-", F38/F50)</f>
        <v>5.7359517791172467E-2</v>
      </c>
      <c r="H38" s="65">
        <v>638</v>
      </c>
      <c r="I38" s="9">
        <f>IF(H50=0, "-", H38/H50)</f>
        <v>0.12749800159872102</v>
      </c>
      <c r="J38" s="8">
        <f t="shared" si="2"/>
        <v>-0.72108843537414968</v>
      </c>
      <c r="K38" s="9">
        <f t="shared" si="3"/>
        <v>-0.53761755485893414</v>
      </c>
    </row>
    <row r="39" spans="1:11" x14ac:dyDescent="0.2">
      <c r="A39" s="7" t="s">
        <v>373</v>
      </c>
      <c r="B39" s="65">
        <v>19</v>
      </c>
      <c r="C39" s="34">
        <f>IF(B50=0, "-", B39/B50)</f>
        <v>3.04E-2</v>
      </c>
      <c r="D39" s="65">
        <v>64</v>
      </c>
      <c r="E39" s="9">
        <f>IF(D50=0, "-", D39/D50)</f>
        <v>7.7669902912621352E-2</v>
      </c>
      <c r="F39" s="81">
        <v>406</v>
      </c>
      <c r="G39" s="34">
        <f>IF(F50=0, "-", F39/F50)</f>
        <v>7.8942251604122105E-2</v>
      </c>
      <c r="H39" s="65">
        <v>490</v>
      </c>
      <c r="I39" s="9">
        <f>IF(H50=0, "-", H39/H50)</f>
        <v>9.7921662669864115E-2</v>
      </c>
      <c r="J39" s="8">
        <f t="shared" si="2"/>
        <v>-0.703125</v>
      </c>
      <c r="K39" s="9">
        <f t="shared" si="3"/>
        <v>-0.17142857142857143</v>
      </c>
    </row>
    <row r="40" spans="1:11" x14ac:dyDescent="0.2">
      <c r="A40" s="7" t="s">
        <v>374</v>
      </c>
      <c r="B40" s="65">
        <v>0</v>
      </c>
      <c r="C40" s="34">
        <f>IF(B50=0, "-", B40/B50)</f>
        <v>0</v>
      </c>
      <c r="D40" s="65">
        <v>0</v>
      </c>
      <c r="E40" s="9">
        <f>IF(D50=0, "-", D40/D50)</f>
        <v>0</v>
      </c>
      <c r="F40" s="81">
        <v>0</v>
      </c>
      <c r="G40" s="34">
        <f>IF(F50=0, "-", F40/F50)</f>
        <v>0</v>
      </c>
      <c r="H40" s="65">
        <v>1</v>
      </c>
      <c r="I40" s="9">
        <f>IF(H50=0, "-", H40/H50)</f>
        <v>1.9984012789768185E-4</v>
      </c>
      <c r="J40" s="8" t="str">
        <f t="shared" si="2"/>
        <v>-</v>
      </c>
      <c r="K40" s="9">
        <f t="shared" si="3"/>
        <v>-1</v>
      </c>
    </row>
    <row r="41" spans="1:11" x14ac:dyDescent="0.2">
      <c r="A41" s="7" t="s">
        <v>375</v>
      </c>
      <c r="B41" s="65">
        <v>6</v>
      </c>
      <c r="C41" s="34">
        <f>IF(B50=0, "-", B41/B50)</f>
        <v>9.5999999999999992E-3</v>
      </c>
      <c r="D41" s="65">
        <v>0</v>
      </c>
      <c r="E41" s="9">
        <f>IF(D50=0, "-", D41/D50)</f>
        <v>0</v>
      </c>
      <c r="F41" s="81">
        <v>36</v>
      </c>
      <c r="G41" s="34">
        <f>IF(F50=0, "-", F41/F50)</f>
        <v>6.9998055609566401E-3</v>
      </c>
      <c r="H41" s="65">
        <v>0</v>
      </c>
      <c r="I41" s="9">
        <f>IF(H50=0, "-", H41/H50)</f>
        <v>0</v>
      </c>
      <c r="J41" s="8" t="str">
        <f t="shared" si="2"/>
        <v>-</v>
      </c>
      <c r="K41" s="9" t="str">
        <f t="shared" si="3"/>
        <v>-</v>
      </c>
    </row>
    <row r="42" spans="1:11" x14ac:dyDescent="0.2">
      <c r="A42" s="7" t="s">
        <v>376</v>
      </c>
      <c r="B42" s="65">
        <v>2</v>
      </c>
      <c r="C42" s="34">
        <f>IF(B50=0, "-", B42/B50)</f>
        <v>3.2000000000000002E-3</v>
      </c>
      <c r="D42" s="65">
        <v>0</v>
      </c>
      <c r="E42" s="9">
        <f>IF(D50=0, "-", D42/D50)</f>
        <v>0</v>
      </c>
      <c r="F42" s="81">
        <v>2</v>
      </c>
      <c r="G42" s="34">
        <f>IF(F50=0, "-", F42/F50)</f>
        <v>3.8887808671981335E-4</v>
      </c>
      <c r="H42" s="65">
        <v>0</v>
      </c>
      <c r="I42" s="9">
        <f>IF(H50=0, "-", H42/H50)</f>
        <v>0</v>
      </c>
      <c r="J42" s="8" t="str">
        <f t="shared" si="2"/>
        <v>-</v>
      </c>
      <c r="K42" s="9" t="str">
        <f t="shared" si="3"/>
        <v>-</v>
      </c>
    </row>
    <row r="43" spans="1:11" x14ac:dyDescent="0.2">
      <c r="A43" s="7" t="s">
        <v>377</v>
      </c>
      <c r="B43" s="65">
        <v>0</v>
      </c>
      <c r="C43" s="34">
        <f>IF(B50=0, "-", B43/B50)</f>
        <v>0</v>
      </c>
      <c r="D43" s="65">
        <v>0</v>
      </c>
      <c r="E43" s="9">
        <f>IF(D50=0, "-", D43/D50)</f>
        <v>0</v>
      </c>
      <c r="F43" s="81">
        <v>0</v>
      </c>
      <c r="G43" s="34">
        <f>IF(F50=0, "-", F43/F50)</f>
        <v>0</v>
      </c>
      <c r="H43" s="65">
        <v>1</v>
      </c>
      <c r="I43" s="9">
        <f>IF(H50=0, "-", H43/H50)</f>
        <v>1.9984012789768185E-4</v>
      </c>
      <c r="J43" s="8" t="str">
        <f t="shared" si="2"/>
        <v>-</v>
      </c>
      <c r="K43" s="9">
        <f t="shared" si="3"/>
        <v>-1</v>
      </c>
    </row>
    <row r="44" spans="1:11" x14ac:dyDescent="0.2">
      <c r="A44" s="7" t="s">
        <v>378</v>
      </c>
      <c r="B44" s="65">
        <v>44</v>
      </c>
      <c r="C44" s="34">
        <f>IF(B50=0, "-", B44/B50)</f>
        <v>7.0400000000000004E-2</v>
      </c>
      <c r="D44" s="65">
        <v>59</v>
      </c>
      <c r="E44" s="9">
        <f>IF(D50=0, "-", D44/D50)</f>
        <v>7.1601941747572811E-2</v>
      </c>
      <c r="F44" s="81">
        <v>513</v>
      </c>
      <c r="G44" s="34">
        <f>IF(F50=0, "-", F44/F50)</f>
        <v>9.9747229243632121E-2</v>
      </c>
      <c r="H44" s="65">
        <v>543</v>
      </c>
      <c r="I44" s="9">
        <f>IF(H50=0, "-", H44/H50)</f>
        <v>0.10851318944844125</v>
      </c>
      <c r="J44" s="8">
        <f t="shared" si="2"/>
        <v>-0.25423728813559321</v>
      </c>
      <c r="K44" s="9">
        <f t="shared" si="3"/>
        <v>-5.5248618784530384E-2</v>
      </c>
    </row>
    <row r="45" spans="1:11" x14ac:dyDescent="0.2">
      <c r="A45" s="7" t="s">
        <v>379</v>
      </c>
      <c r="B45" s="65">
        <v>9</v>
      </c>
      <c r="C45" s="34">
        <f>IF(B50=0, "-", B45/B50)</f>
        <v>1.44E-2</v>
      </c>
      <c r="D45" s="65">
        <v>0</v>
      </c>
      <c r="E45" s="9">
        <f>IF(D50=0, "-", D45/D50)</f>
        <v>0</v>
      </c>
      <c r="F45" s="81">
        <v>39</v>
      </c>
      <c r="G45" s="34">
        <f>IF(F50=0, "-", F45/F50)</f>
        <v>7.5831226910363604E-3</v>
      </c>
      <c r="H45" s="65">
        <v>26</v>
      </c>
      <c r="I45" s="9">
        <f>IF(H50=0, "-", H45/H50)</f>
        <v>5.1958433253397286E-3</v>
      </c>
      <c r="J45" s="8" t="str">
        <f t="shared" si="2"/>
        <v>-</v>
      </c>
      <c r="K45" s="9">
        <f t="shared" si="3"/>
        <v>0.5</v>
      </c>
    </row>
    <row r="46" spans="1:11" x14ac:dyDescent="0.2">
      <c r="A46" s="7" t="s">
        <v>380</v>
      </c>
      <c r="B46" s="65">
        <v>56</v>
      </c>
      <c r="C46" s="34">
        <f>IF(B50=0, "-", B46/B50)</f>
        <v>8.9599999999999999E-2</v>
      </c>
      <c r="D46" s="65">
        <v>59</v>
      </c>
      <c r="E46" s="9">
        <f>IF(D50=0, "-", D46/D50)</f>
        <v>7.1601941747572811E-2</v>
      </c>
      <c r="F46" s="81">
        <v>349</v>
      </c>
      <c r="G46" s="34">
        <f>IF(F50=0, "-", F46/F50)</f>
        <v>6.7859226132607434E-2</v>
      </c>
      <c r="H46" s="65">
        <v>395</v>
      </c>
      <c r="I46" s="9">
        <f>IF(H50=0, "-", H46/H50)</f>
        <v>7.8936850519584337E-2</v>
      </c>
      <c r="J46" s="8">
        <f t="shared" si="2"/>
        <v>-5.0847457627118647E-2</v>
      </c>
      <c r="K46" s="9">
        <f t="shared" si="3"/>
        <v>-0.11645569620253164</v>
      </c>
    </row>
    <row r="47" spans="1:11" x14ac:dyDescent="0.2">
      <c r="A47" s="7" t="s">
        <v>381</v>
      </c>
      <c r="B47" s="65">
        <v>7</v>
      </c>
      <c r="C47" s="34">
        <f>IF(B50=0, "-", B47/B50)</f>
        <v>1.12E-2</v>
      </c>
      <c r="D47" s="65">
        <v>51</v>
      </c>
      <c r="E47" s="9">
        <f>IF(D50=0, "-", D47/D50)</f>
        <v>6.1893203883495146E-2</v>
      </c>
      <c r="F47" s="81">
        <v>370</v>
      </c>
      <c r="G47" s="34">
        <f>IF(F50=0, "-", F47/F50)</f>
        <v>7.1942446043165464E-2</v>
      </c>
      <c r="H47" s="65">
        <v>430</v>
      </c>
      <c r="I47" s="9">
        <f>IF(H50=0, "-", H47/H50)</f>
        <v>8.5931254996003195E-2</v>
      </c>
      <c r="J47" s="8">
        <f t="shared" si="2"/>
        <v>-0.86274509803921573</v>
      </c>
      <c r="K47" s="9">
        <f t="shared" si="3"/>
        <v>-0.13953488372093023</v>
      </c>
    </row>
    <row r="48" spans="1:11" x14ac:dyDescent="0.2">
      <c r="A48" s="7" t="s">
        <v>382</v>
      </c>
      <c r="B48" s="65">
        <v>24</v>
      </c>
      <c r="C48" s="34">
        <f>IF(B50=0, "-", B48/B50)</f>
        <v>3.8399999999999997E-2</v>
      </c>
      <c r="D48" s="65">
        <v>0</v>
      </c>
      <c r="E48" s="9">
        <f>IF(D50=0, "-", D48/D50)</f>
        <v>0</v>
      </c>
      <c r="F48" s="81">
        <v>24</v>
      </c>
      <c r="G48" s="34">
        <f>IF(F50=0, "-", F48/F50)</f>
        <v>4.6665370406377598E-3</v>
      </c>
      <c r="H48" s="65">
        <v>0</v>
      </c>
      <c r="I48" s="9">
        <f>IF(H50=0, "-", H48/H50)</f>
        <v>0</v>
      </c>
      <c r="J48" s="8" t="str">
        <f t="shared" si="2"/>
        <v>-</v>
      </c>
      <c r="K48" s="9" t="str">
        <f t="shared" si="3"/>
        <v>-</v>
      </c>
    </row>
    <row r="49" spans="1:11" x14ac:dyDescent="0.2">
      <c r="A49" s="2"/>
      <c r="B49" s="68"/>
      <c r="C49" s="33"/>
      <c r="D49" s="68"/>
      <c r="E49" s="6"/>
      <c r="F49" s="82"/>
      <c r="G49" s="33"/>
      <c r="H49" s="68"/>
      <c r="I49" s="6"/>
      <c r="J49" s="5"/>
      <c r="K49" s="6"/>
    </row>
    <row r="50" spans="1:11" s="43" customFormat="1" x14ac:dyDescent="0.2">
      <c r="A50" s="162" t="s">
        <v>605</v>
      </c>
      <c r="B50" s="71">
        <f>SUM(B28:B49)</f>
        <v>625</v>
      </c>
      <c r="C50" s="40">
        <f>B50/5177</f>
        <v>0.12072628935677034</v>
      </c>
      <c r="D50" s="71">
        <f>SUM(D28:D49)</f>
        <v>824</v>
      </c>
      <c r="E50" s="41">
        <f>D50/6645</f>
        <v>0.12400300978179082</v>
      </c>
      <c r="F50" s="77">
        <f>SUM(F28:F49)</f>
        <v>5143</v>
      </c>
      <c r="G50" s="42">
        <f>F50/42616</f>
        <v>0.12068237281772104</v>
      </c>
      <c r="H50" s="71">
        <f>SUM(H28:H49)</f>
        <v>5004</v>
      </c>
      <c r="I50" s="41">
        <f>H50/51738</f>
        <v>9.6718079554679343E-2</v>
      </c>
      <c r="J50" s="37">
        <f>IF(D50=0, "-", IF((B50-D50)/D50&lt;10, (B50-D50)/D50, "&gt;999%"))</f>
        <v>-0.24150485436893204</v>
      </c>
      <c r="K50" s="38">
        <f>IF(H50=0, "-", IF((F50-H50)/H50&lt;10, (F50-H50)/H50, "&gt;999%"))</f>
        <v>2.7777777777777776E-2</v>
      </c>
    </row>
    <row r="51" spans="1:11" x14ac:dyDescent="0.2">
      <c r="B51" s="83"/>
      <c r="D51" s="83"/>
      <c r="F51" s="83"/>
      <c r="H51" s="83"/>
    </row>
    <row r="52" spans="1:11" x14ac:dyDescent="0.2">
      <c r="A52" s="163" t="s">
        <v>150</v>
      </c>
      <c r="B52" s="61" t="s">
        <v>12</v>
      </c>
      <c r="C52" s="62" t="s">
        <v>13</v>
      </c>
      <c r="D52" s="61" t="s">
        <v>12</v>
      </c>
      <c r="E52" s="63" t="s">
        <v>13</v>
      </c>
      <c r="F52" s="62" t="s">
        <v>12</v>
      </c>
      <c r="G52" s="62" t="s">
        <v>13</v>
      </c>
      <c r="H52" s="61" t="s">
        <v>12</v>
      </c>
      <c r="I52" s="63" t="s">
        <v>13</v>
      </c>
      <c r="J52" s="61"/>
      <c r="K52" s="63"/>
    </row>
    <row r="53" spans="1:11" x14ac:dyDescent="0.2">
      <c r="A53" s="7" t="s">
        <v>383</v>
      </c>
      <c r="B53" s="65">
        <v>8</v>
      </c>
      <c r="C53" s="34">
        <f>IF(B64=0, "-", B53/B64)</f>
        <v>9.8765432098765427E-2</v>
      </c>
      <c r="D53" s="65">
        <v>6</v>
      </c>
      <c r="E53" s="9">
        <f>IF(D64=0, "-", D53/D64)</f>
        <v>0.2</v>
      </c>
      <c r="F53" s="81">
        <v>43</v>
      </c>
      <c r="G53" s="34">
        <f>IF(F64=0, "-", F53/F64)</f>
        <v>8.253358925143954E-2</v>
      </c>
      <c r="H53" s="65">
        <v>56</v>
      </c>
      <c r="I53" s="9">
        <f>IF(H64=0, "-", H53/H64)</f>
        <v>0.13658536585365855</v>
      </c>
      <c r="J53" s="8">
        <f t="shared" ref="J53:J62" si="4">IF(D53=0, "-", IF((B53-D53)/D53&lt;10, (B53-D53)/D53, "&gt;999%"))</f>
        <v>0.33333333333333331</v>
      </c>
      <c r="K53" s="9">
        <f t="shared" ref="K53:K62" si="5">IF(H53=0, "-", IF((F53-H53)/H53&lt;10, (F53-H53)/H53, "&gt;999%"))</f>
        <v>-0.23214285714285715</v>
      </c>
    </row>
    <row r="54" spans="1:11" x14ac:dyDescent="0.2">
      <c r="A54" s="7" t="s">
        <v>384</v>
      </c>
      <c r="B54" s="65">
        <v>13</v>
      </c>
      <c r="C54" s="34">
        <f>IF(B64=0, "-", B54/B64)</f>
        <v>0.16049382716049382</v>
      </c>
      <c r="D54" s="65">
        <v>0</v>
      </c>
      <c r="E54" s="9">
        <f>IF(D64=0, "-", D54/D64)</f>
        <v>0</v>
      </c>
      <c r="F54" s="81">
        <v>106</v>
      </c>
      <c r="G54" s="34">
        <f>IF(F64=0, "-", F54/F64)</f>
        <v>0.2034548944337812</v>
      </c>
      <c r="H54" s="65">
        <v>16</v>
      </c>
      <c r="I54" s="9">
        <f>IF(H64=0, "-", H54/H64)</f>
        <v>3.9024390243902439E-2</v>
      </c>
      <c r="J54" s="8" t="str">
        <f t="shared" si="4"/>
        <v>-</v>
      </c>
      <c r="K54" s="9">
        <f t="shared" si="5"/>
        <v>5.625</v>
      </c>
    </row>
    <row r="55" spans="1:11" x14ac:dyDescent="0.2">
      <c r="A55" s="7" t="s">
        <v>385</v>
      </c>
      <c r="B55" s="65">
        <v>17</v>
      </c>
      <c r="C55" s="34">
        <f>IF(B64=0, "-", B55/B64)</f>
        <v>0.20987654320987653</v>
      </c>
      <c r="D55" s="65">
        <v>0</v>
      </c>
      <c r="E55" s="9">
        <f>IF(D64=0, "-", D55/D64)</f>
        <v>0</v>
      </c>
      <c r="F55" s="81">
        <v>84</v>
      </c>
      <c r="G55" s="34">
        <f>IF(F64=0, "-", F55/F64)</f>
        <v>0.16122840690978887</v>
      </c>
      <c r="H55" s="65">
        <v>44</v>
      </c>
      <c r="I55" s="9">
        <f>IF(H64=0, "-", H55/H64)</f>
        <v>0.10731707317073171</v>
      </c>
      <c r="J55" s="8" t="str">
        <f t="shared" si="4"/>
        <v>-</v>
      </c>
      <c r="K55" s="9">
        <f t="shared" si="5"/>
        <v>0.90909090909090906</v>
      </c>
    </row>
    <row r="56" spans="1:11" x14ac:dyDescent="0.2">
      <c r="A56" s="7" t="s">
        <v>386</v>
      </c>
      <c r="B56" s="65">
        <v>2</v>
      </c>
      <c r="C56" s="34">
        <f>IF(B64=0, "-", B56/B64)</f>
        <v>2.4691358024691357E-2</v>
      </c>
      <c r="D56" s="65">
        <v>1</v>
      </c>
      <c r="E56" s="9">
        <f>IF(D64=0, "-", D56/D64)</f>
        <v>3.3333333333333333E-2</v>
      </c>
      <c r="F56" s="81">
        <v>21</v>
      </c>
      <c r="G56" s="34">
        <f>IF(F64=0, "-", F56/F64)</f>
        <v>4.0307101727447218E-2</v>
      </c>
      <c r="H56" s="65">
        <v>28</v>
      </c>
      <c r="I56" s="9">
        <f>IF(H64=0, "-", H56/H64)</f>
        <v>6.8292682926829273E-2</v>
      </c>
      <c r="J56" s="8">
        <f t="shared" si="4"/>
        <v>1</v>
      </c>
      <c r="K56" s="9">
        <f t="shared" si="5"/>
        <v>-0.25</v>
      </c>
    </row>
    <row r="57" spans="1:11" x14ac:dyDescent="0.2">
      <c r="A57" s="7" t="s">
        <v>387</v>
      </c>
      <c r="B57" s="65">
        <v>0</v>
      </c>
      <c r="C57" s="34">
        <f>IF(B64=0, "-", B57/B64)</f>
        <v>0</v>
      </c>
      <c r="D57" s="65">
        <v>0</v>
      </c>
      <c r="E57" s="9">
        <f>IF(D64=0, "-", D57/D64)</f>
        <v>0</v>
      </c>
      <c r="F57" s="81">
        <v>0</v>
      </c>
      <c r="G57" s="34">
        <f>IF(F64=0, "-", F57/F64)</f>
        <v>0</v>
      </c>
      <c r="H57" s="65">
        <v>1</v>
      </c>
      <c r="I57" s="9">
        <f>IF(H64=0, "-", H57/H64)</f>
        <v>2.4390243902439024E-3</v>
      </c>
      <c r="J57" s="8" t="str">
        <f t="shared" si="4"/>
        <v>-</v>
      </c>
      <c r="K57" s="9">
        <f t="shared" si="5"/>
        <v>-1</v>
      </c>
    </row>
    <row r="58" spans="1:11" x14ac:dyDescent="0.2">
      <c r="A58" s="7" t="s">
        <v>388</v>
      </c>
      <c r="B58" s="65">
        <v>0</v>
      </c>
      <c r="C58" s="34">
        <f>IF(B64=0, "-", B58/B64)</f>
        <v>0</v>
      </c>
      <c r="D58" s="65">
        <v>0</v>
      </c>
      <c r="E58" s="9">
        <f>IF(D64=0, "-", D58/D64)</f>
        <v>0</v>
      </c>
      <c r="F58" s="81">
        <v>17</v>
      </c>
      <c r="G58" s="34">
        <f>IF(F64=0, "-", F58/F64)</f>
        <v>3.2629558541266791E-2</v>
      </c>
      <c r="H58" s="65">
        <v>39</v>
      </c>
      <c r="I58" s="9">
        <f>IF(H64=0, "-", H58/H64)</f>
        <v>9.5121951219512196E-2</v>
      </c>
      <c r="J58" s="8" t="str">
        <f t="shared" si="4"/>
        <v>-</v>
      </c>
      <c r="K58" s="9">
        <f t="shared" si="5"/>
        <v>-0.5641025641025641</v>
      </c>
    </row>
    <row r="59" spans="1:11" x14ac:dyDescent="0.2">
      <c r="A59" s="7" t="s">
        <v>389</v>
      </c>
      <c r="B59" s="65">
        <v>3</v>
      </c>
      <c r="C59" s="34">
        <f>IF(B64=0, "-", B59/B64)</f>
        <v>3.7037037037037035E-2</v>
      </c>
      <c r="D59" s="65">
        <v>7</v>
      </c>
      <c r="E59" s="9">
        <f>IF(D64=0, "-", D59/D64)</f>
        <v>0.23333333333333334</v>
      </c>
      <c r="F59" s="81">
        <v>37</v>
      </c>
      <c r="G59" s="34">
        <f>IF(F64=0, "-", F59/F64)</f>
        <v>7.1017274472168906E-2</v>
      </c>
      <c r="H59" s="65">
        <v>51</v>
      </c>
      <c r="I59" s="9">
        <f>IF(H64=0, "-", H59/H64)</f>
        <v>0.12439024390243902</v>
      </c>
      <c r="J59" s="8">
        <f t="shared" si="4"/>
        <v>-0.5714285714285714</v>
      </c>
      <c r="K59" s="9">
        <f t="shared" si="5"/>
        <v>-0.27450980392156865</v>
      </c>
    </row>
    <row r="60" spans="1:11" x14ac:dyDescent="0.2">
      <c r="A60" s="7" t="s">
        <v>390</v>
      </c>
      <c r="B60" s="65">
        <v>12</v>
      </c>
      <c r="C60" s="34">
        <f>IF(B64=0, "-", B60/B64)</f>
        <v>0.14814814814814814</v>
      </c>
      <c r="D60" s="65">
        <v>6</v>
      </c>
      <c r="E60" s="9">
        <f>IF(D64=0, "-", D60/D64)</f>
        <v>0.2</v>
      </c>
      <c r="F60" s="81">
        <v>79</v>
      </c>
      <c r="G60" s="34">
        <f>IF(F64=0, "-", F60/F64)</f>
        <v>0.15163147792706333</v>
      </c>
      <c r="H60" s="65">
        <v>61</v>
      </c>
      <c r="I60" s="9">
        <f>IF(H64=0, "-", H60/H64)</f>
        <v>0.14878048780487804</v>
      </c>
      <c r="J60" s="8">
        <f t="shared" si="4"/>
        <v>1</v>
      </c>
      <c r="K60" s="9">
        <f t="shared" si="5"/>
        <v>0.29508196721311475</v>
      </c>
    </row>
    <row r="61" spans="1:11" x14ac:dyDescent="0.2">
      <c r="A61" s="7" t="s">
        <v>391</v>
      </c>
      <c r="B61" s="65">
        <v>7</v>
      </c>
      <c r="C61" s="34">
        <f>IF(B64=0, "-", B61/B64)</f>
        <v>8.6419753086419748E-2</v>
      </c>
      <c r="D61" s="65">
        <v>5</v>
      </c>
      <c r="E61" s="9">
        <f>IF(D64=0, "-", D61/D64)</f>
        <v>0.16666666666666666</v>
      </c>
      <c r="F61" s="81">
        <v>24</v>
      </c>
      <c r="G61" s="34">
        <f>IF(F64=0, "-", F61/F64)</f>
        <v>4.6065259117082535E-2</v>
      </c>
      <c r="H61" s="65">
        <v>21</v>
      </c>
      <c r="I61" s="9">
        <f>IF(H64=0, "-", H61/H64)</f>
        <v>5.1219512195121948E-2</v>
      </c>
      <c r="J61" s="8">
        <f t="shared" si="4"/>
        <v>0.4</v>
      </c>
      <c r="K61" s="9">
        <f t="shared" si="5"/>
        <v>0.14285714285714285</v>
      </c>
    </row>
    <row r="62" spans="1:11" x14ac:dyDescent="0.2">
      <c r="A62" s="7" t="s">
        <v>392</v>
      </c>
      <c r="B62" s="65">
        <v>19</v>
      </c>
      <c r="C62" s="34">
        <f>IF(B64=0, "-", B62/B64)</f>
        <v>0.23456790123456789</v>
      </c>
      <c r="D62" s="65">
        <v>5</v>
      </c>
      <c r="E62" s="9">
        <f>IF(D64=0, "-", D62/D64)</f>
        <v>0.16666666666666666</v>
      </c>
      <c r="F62" s="81">
        <v>110</v>
      </c>
      <c r="G62" s="34">
        <f>IF(F64=0, "-", F62/F64)</f>
        <v>0.21113243761996162</v>
      </c>
      <c r="H62" s="65">
        <v>93</v>
      </c>
      <c r="I62" s="9">
        <f>IF(H64=0, "-", H62/H64)</f>
        <v>0.22682926829268293</v>
      </c>
      <c r="J62" s="8">
        <f t="shared" si="4"/>
        <v>2.8</v>
      </c>
      <c r="K62" s="9">
        <f t="shared" si="5"/>
        <v>0.18279569892473119</v>
      </c>
    </row>
    <row r="63" spans="1:11" x14ac:dyDescent="0.2">
      <c r="A63" s="2"/>
      <c r="B63" s="68"/>
      <c r="C63" s="33"/>
      <c r="D63" s="68"/>
      <c r="E63" s="6"/>
      <c r="F63" s="82"/>
      <c r="G63" s="33"/>
      <c r="H63" s="68"/>
      <c r="I63" s="6"/>
      <c r="J63" s="5"/>
      <c r="K63" s="6"/>
    </row>
    <row r="64" spans="1:11" s="43" customFormat="1" x14ac:dyDescent="0.2">
      <c r="A64" s="162" t="s">
        <v>604</v>
      </c>
      <c r="B64" s="71">
        <f>SUM(B53:B63)</f>
        <v>81</v>
      </c>
      <c r="C64" s="40">
        <f>B64/5177</f>
        <v>1.5646127100637435E-2</v>
      </c>
      <c r="D64" s="71">
        <f>SUM(D53:D63)</f>
        <v>30</v>
      </c>
      <c r="E64" s="41">
        <f>D64/6645</f>
        <v>4.5146726862302479E-3</v>
      </c>
      <c r="F64" s="77">
        <f>SUM(F53:F63)</f>
        <v>521</v>
      </c>
      <c r="G64" s="42">
        <f>F64/42616</f>
        <v>1.2225455228083349E-2</v>
      </c>
      <c r="H64" s="71">
        <f>SUM(H53:H63)</f>
        <v>410</v>
      </c>
      <c r="I64" s="41">
        <f>H64/51738</f>
        <v>7.9245428891723691E-3</v>
      </c>
      <c r="J64" s="37">
        <f>IF(D64=0, "-", IF((B64-D64)/D64&lt;10, (B64-D64)/D64, "&gt;999%"))</f>
        <v>1.7</v>
      </c>
      <c r="K64" s="38">
        <f>IF(H64=0, "-", IF((F64-H64)/H64&lt;10, (F64-H64)/H64, "&gt;999%"))</f>
        <v>0.27073170731707319</v>
      </c>
    </row>
    <row r="65" spans="1:11" x14ac:dyDescent="0.2">
      <c r="B65" s="83"/>
      <c r="D65" s="83"/>
      <c r="F65" s="83"/>
      <c r="H65" s="83"/>
    </row>
    <row r="66" spans="1:11" s="43" customFormat="1" x14ac:dyDescent="0.2">
      <c r="A66" s="162" t="s">
        <v>603</v>
      </c>
      <c r="B66" s="71">
        <v>706</v>
      </c>
      <c r="C66" s="40">
        <f>B66/5177</f>
        <v>0.13637241645740777</v>
      </c>
      <c r="D66" s="71">
        <v>854</v>
      </c>
      <c r="E66" s="41">
        <f>D66/6645</f>
        <v>0.12851768246802106</v>
      </c>
      <c r="F66" s="77">
        <v>5664</v>
      </c>
      <c r="G66" s="42">
        <f>F66/42616</f>
        <v>0.13290782804580439</v>
      </c>
      <c r="H66" s="71">
        <v>5414</v>
      </c>
      <c r="I66" s="41">
        <f>H66/51738</f>
        <v>0.10464262244385171</v>
      </c>
      <c r="J66" s="37">
        <f>IF(D66=0, "-", IF((B66-D66)/D66&lt;10, (B66-D66)/D66, "&gt;999%"))</f>
        <v>-0.17330210772833723</v>
      </c>
      <c r="K66" s="38">
        <f>IF(H66=0, "-", IF((F66-H66)/H66&lt;10, (F66-H66)/H66, "&gt;999%"))</f>
        <v>4.6176579239009974E-2</v>
      </c>
    </row>
    <row r="67" spans="1:11" x14ac:dyDescent="0.2">
      <c r="B67" s="83"/>
      <c r="D67" s="83"/>
      <c r="F67" s="83"/>
      <c r="H67" s="83"/>
    </row>
    <row r="68" spans="1:11" ht="15.75" x14ac:dyDescent="0.25">
      <c r="A68" s="164" t="s">
        <v>120</v>
      </c>
      <c r="B68" s="196" t="s">
        <v>1</v>
      </c>
      <c r="C68" s="200"/>
      <c r="D68" s="200"/>
      <c r="E68" s="197"/>
      <c r="F68" s="196" t="s">
        <v>14</v>
      </c>
      <c r="G68" s="200"/>
      <c r="H68" s="200"/>
      <c r="I68" s="197"/>
      <c r="J68" s="196" t="s">
        <v>15</v>
      </c>
      <c r="K68" s="197"/>
    </row>
    <row r="69" spans="1:11" x14ac:dyDescent="0.2">
      <c r="A69" s="22"/>
      <c r="B69" s="196">
        <f>VALUE(RIGHT($B$2, 4))</f>
        <v>2020</v>
      </c>
      <c r="C69" s="197"/>
      <c r="D69" s="196">
        <f>B69-1</f>
        <v>2019</v>
      </c>
      <c r="E69" s="204"/>
      <c r="F69" s="196">
        <f>B69</f>
        <v>2020</v>
      </c>
      <c r="G69" s="204"/>
      <c r="H69" s="196">
        <f>D69</f>
        <v>2019</v>
      </c>
      <c r="I69" s="204"/>
      <c r="J69" s="140" t="s">
        <v>4</v>
      </c>
      <c r="K69" s="141" t="s">
        <v>2</v>
      </c>
    </row>
    <row r="70" spans="1:11" x14ac:dyDescent="0.2">
      <c r="A70" s="163" t="s">
        <v>151</v>
      </c>
      <c r="B70" s="61" t="s">
        <v>12</v>
      </c>
      <c r="C70" s="62" t="s">
        <v>13</v>
      </c>
      <c r="D70" s="61" t="s">
        <v>12</v>
      </c>
      <c r="E70" s="63" t="s">
        <v>13</v>
      </c>
      <c r="F70" s="62" t="s">
        <v>12</v>
      </c>
      <c r="G70" s="62" t="s">
        <v>13</v>
      </c>
      <c r="H70" s="61" t="s">
        <v>12</v>
      </c>
      <c r="I70" s="63" t="s">
        <v>13</v>
      </c>
      <c r="J70" s="61"/>
      <c r="K70" s="63"/>
    </row>
    <row r="71" spans="1:11" x14ac:dyDescent="0.2">
      <c r="A71" s="7" t="s">
        <v>393</v>
      </c>
      <c r="B71" s="65">
        <v>0</v>
      </c>
      <c r="C71" s="34">
        <f>IF(B95=0, "-", B71/B95)</f>
        <v>0</v>
      </c>
      <c r="D71" s="65">
        <v>0</v>
      </c>
      <c r="E71" s="9">
        <f>IF(D95=0, "-", D71/D95)</f>
        <v>0</v>
      </c>
      <c r="F71" s="81">
        <v>1</v>
      </c>
      <c r="G71" s="34">
        <f>IF(F95=0, "-", F71/F95)</f>
        <v>1.286008230452675E-4</v>
      </c>
      <c r="H71" s="65">
        <v>2</v>
      </c>
      <c r="I71" s="9">
        <f>IF(H95=0, "-", H71/H95)</f>
        <v>2.3772732675621063E-4</v>
      </c>
      <c r="J71" s="8" t="str">
        <f t="shared" ref="J71:J93" si="6">IF(D71=0, "-", IF((B71-D71)/D71&lt;10, (B71-D71)/D71, "&gt;999%"))</f>
        <v>-</v>
      </c>
      <c r="K71" s="9">
        <f t="shared" ref="K71:K93" si="7">IF(H71=0, "-", IF((F71-H71)/H71&lt;10, (F71-H71)/H71, "&gt;999%"))</f>
        <v>-0.5</v>
      </c>
    </row>
    <row r="72" spans="1:11" x14ac:dyDescent="0.2">
      <c r="A72" s="7" t="s">
        <v>394</v>
      </c>
      <c r="B72" s="65">
        <v>0</v>
      </c>
      <c r="C72" s="34">
        <f>IF(B95=0, "-", B72/B95)</f>
        <v>0</v>
      </c>
      <c r="D72" s="65">
        <v>14</v>
      </c>
      <c r="E72" s="9">
        <f>IF(D95=0, "-", D72/D95)</f>
        <v>1.3725490196078431E-2</v>
      </c>
      <c r="F72" s="81">
        <v>74</v>
      </c>
      <c r="G72" s="34">
        <f>IF(F95=0, "-", F72/F95)</f>
        <v>9.5164609053497943E-3</v>
      </c>
      <c r="H72" s="65">
        <v>202</v>
      </c>
      <c r="I72" s="9">
        <f>IF(H95=0, "-", H72/H95)</f>
        <v>2.4010460002377273E-2</v>
      </c>
      <c r="J72" s="8">
        <f t="shared" si="6"/>
        <v>-1</v>
      </c>
      <c r="K72" s="9">
        <f t="shared" si="7"/>
        <v>-0.63366336633663367</v>
      </c>
    </row>
    <row r="73" spans="1:11" x14ac:dyDescent="0.2">
      <c r="A73" s="7" t="s">
        <v>395</v>
      </c>
      <c r="B73" s="65">
        <v>8</v>
      </c>
      <c r="C73" s="34">
        <f>IF(B95=0, "-", B73/B95)</f>
        <v>8.7336244541484712E-3</v>
      </c>
      <c r="D73" s="65">
        <v>5</v>
      </c>
      <c r="E73" s="9">
        <f>IF(D95=0, "-", D73/D95)</f>
        <v>4.9019607843137254E-3</v>
      </c>
      <c r="F73" s="81">
        <v>45</v>
      </c>
      <c r="G73" s="34">
        <f>IF(F95=0, "-", F73/F95)</f>
        <v>5.7870370370370367E-3</v>
      </c>
      <c r="H73" s="65">
        <v>22</v>
      </c>
      <c r="I73" s="9">
        <f>IF(H95=0, "-", H73/H95)</f>
        <v>2.6150005943183169E-3</v>
      </c>
      <c r="J73" s="8">
        <f t="shared" si="6"/>
        <v>0.6</v>
      </c>
      <c r="K73" s="9">
        <f t="shared" si="7"/>
        <v>1.0454545454545454</v>
      </c>
    </row>
    <row r="74" spans="1:11" x14ac:dyDescent="0.2">
      <c r="A74" s="7" t="s">
        <v>396</v>
      </c>
      <c r="B74" s="65">
        <v>12</v>
      </c>
      <c r="C74" s="34">
        <f>IF(B95=0, "-", B74/B95)</f>
        <v>1.3100436681222707E-2</v>
      </c>
      <c r="D74" s="65">
        <v>3</v>
      </c>
      <c r="E74" s="9">
        <f>IF(D95=0, "-", D74/D95)</f>
        <v>2.9411764705882353E-3</v>
      </c>
      <c r="F74" s="81">
        <v>135</v>
      </c>
      <c r="G74" s="34">
        <f>IF(F95=0, "-", F74/F95)</f>
        <v>1.7361111111111112E-2</v>
      </c>
      <c r="H74" s="65">
        <v>143</v>
      </c>
      <c r="I74" s="9">
        <f>IF(H95=0, "-", H74/H95)</f>
        <v>1.6997503863069061E-2</v>
      </c>
      <c r="J74" s="8">
        <f t="shared" si="6"/>
        <v>3</v>
      </c>
      <c r="K74" s="9">
        <f t="shared" si="7"/>
        <v>-5.5944055944055944E-2</v>
      </c>
    </row>
    <row r="75" spans="1:11" x14ac:dyDescent="0.2">
      <c r="A75" s="7" t="s">
        <v>397</v>
      </c>
      <c r="B75" s="65">
        <v>22</v>
      </c>
      <c r="C75" s="34">
        <f>IF(B95=0, "-", B75/B95)</f>
        <v>2.4017467248908297E-2</v>
      </c>
      <c r="D75" s="65">
        <v>54</v>
      </c>
      <c r="E75" s="9">
        <f>IF(D95=0, "-", D75/D95)</f>
        <v>5.2941176470588235E-2</v>
      </c>
      <c r="F75" s="81">
        <v>413</v>
      </c>
      <c r="G75" s="34">
        <f>IF(F95=0, "-", F75/F95)</f>
        <v>5.3112139917695471E-2</v>
      </c>
      <c r="H75" s="65">
        <v>569</v>
      </c>
      <c r="I75" s="9">
        <f>IF(H95=0, "-", H75/H95)</f>
        <v>6.7633424462141919E-2</v>
      </c>
      <c r="J75" s="8">
        <f t="shared" si="6"/>
        <v>-0.59259259259259256</v>
      </c>
      <c r="K75" s="9">
        <f t="shared" si="7"/>
        <v>-0.27416520210896311</v>
      </c>
    </row>
    <row r="76" spans="1:11" x14ac:dyDescent="0.2">
      <c r="A76" s="7" t="s">
        <v>398</v>
      </c>
      <c r="B76" s="65">
        <v>73</v>
      </c>
      <c r="C76" s="34">
        <f>IF(B95=0, "-", B76/B95)</f>
        <v>7.9694323144104809E-2</v>
      </c>
      <c r="D76" s="65">
        <v>83</v>
      </c>
      <c r="E76" s="9">
        <f>IF(D95=0, "-", D76/D95)</f>
        <v>8.1372549019607845E-2</v>
      </c>
      <c r="F76" s="81">
        <v>563</v>
      </c>
      <c r="G76" s="34">
        <f>IF(F95=0, "-", F76/F95)</f>
        <v>7.240226337448559E-2</v>
      </c>
      <c r="H76" s="65">
        <v>772</v>
      </c>
      <c r="I76" s="9">
        <f>IF(H95=0, "-", H76/H95)</f>
        <v>9.1762748127897295E-2</v>
      </c>
      <c r="J76" s="8">
        <f t="shared" si="6"/>
        <v>-0.12048192771084337</v>
      </c>
      <c r="K76" s="9">
        <f t="shared" si="7"/>
        <v>-0.27072538860103629</v>
      </c>
    </row>
    <row r="77" spans="1:11" x14ac:dyDescent="0.2">
      <c r="A77" s="7" t="s">
        <v>399</v>
      </c>
      <c r="B77" s="65">
        <v>3</v>
      </c>
      <c r="C77" s="34">
        <f>IF(B95=0, "-", B77/B95)</f>
        <v>3.2751091703056767E-3</v>
      </c>
      <c r="D77" s="65">
        <v>4</v>
      </c>
      <c r="E77" s="9">
        <f>IF(D95=0, "-", D77/D95)</f>
        <v>3.9215686274509803E-3</v>
      </c>
      <c r="F77" s="81">
        <v>24</v>
      </c>
      <c r="G77" s="34">
        <f>IF(F95=0, "-", F77/F95)</f>
        <v>3.0864197530864196E-3</v>
      </c>
      <c r="H77" s="65">
        <v>23</v>
      </c>
      <c r="I77" s="9">
        <f>IF(H95=0, "-", H77/H95)</f>
        <v>2.7338642576964223E-3</v>
      </c>
      <c r="J77" s="8">
        <f t="shared" si="6"/>
        <v>-0.25</v>
      </c>
      <c r="K77" s="9">
        <f t="shared" si="7"/>
        <v>4.3478260869565216E-2</v>
      </c>
    </row>
    <row r="78" spans="1:11" x14ac:dyDescent="0.2">
      <c r="A78" s="7" t="s">
        <v>400</v>
      </c>
      <c r="B78" s="65">
        <v>45</v>
      </c>
      <c r="C78" s="34">
        <f>IF(B95=0, "-", B78/B95)</f>
        <v>4.9126637554585149E-2</v>
      </c>
      <c r="D78" s="65">
        <v>63</v>
      </c>
      <c r="E78" s="9">
        <f>IF(D95=0, "-", D78/D95)</f>
        <v>6.1764705882352944E-2</v>
      </c>
      <c r="F78" s="81">
        <v>414</v>
      </c>
      <c r="G78" s="34">
        <f>IF(F95=0, "-", F78/F95)</f>
        <v>5.3240740740740741E-2</v>
      </c>
      <c r="H78" s="65">
        <v>502</v>
      </c>
      <c r="I78" s="9">
        <f>IF(H95=0, "-", H78/H95)</f>
        <v>5.9669559015808865E-2</v>
      </c>
      <c r="J78" s="8">
        <f t="shared" si="6"/>
        <v>-0.2857142857142857</v>
      </c>
      <c r="K78" s="9">
        <f t="shared" si="7"/>
        <v>-0.1752988047808765</v>
      </c>
    </row>
    <row r="79" spans="1:11" x14ac:dyDescent="0.2">
      <c r="A79" s="7" t="s">
        <v>401</v>
      </c>
      <c r="B79" s="65">
        <v>216</v>
      </c>
      <c r="C79" s="34">
        <f>IF(B95=0, "-", B79/B95)</f>
        <v>0.23580786026200873</v>
      </c>
      <c r="D79" s="65">
        <v>179</v>
      </c>
      <c r="E79" s="9">
        <f>IF(D95=0, "-", D79/D95)</f>
        <v>0.17549019607843136</v>
      </c>
      <c r="F79" s="81">
        <v>1350</v>
      </c>
      <c r="G79" s="34">
        <f>IF(F95=0, "-", F79/F95)</f>
        <v>0.1736111111111111</v>
      </c>
      <c r="H79" s="65">
        <v>1505</v>
      </c>
      <c r="I79" s="9">
        <f>IF(H95=0, "-", H79/H95)</f>
        <v>0.1788898133840485</v>
      </c>
      <c r="J79" s="8">
        <f t="shared" si="6"/>
        <v>0.20670391061452514</v>
      </c>
      <c r="K79" s="9">
        <f t="shared" si="7"/>
        <v>-0.10299003322259136</v>
      </c>
    </row>
    <row r="80" spans="1:11" x14ac:dyDescent="0.2">
      <c r="A80" s="7" t="s">
        <v>402</v>
      </c>
      <c r="B80" s="65">
        <v>0</v>
      </c>
      <c r="C80" s="34">
        <f>IF(B95=0, "-", B80/B95)</f>
        <v>0</v>
      </c>
      <c r="D80" s="65">
        <v>0</v>
      </c>
      <c r="E80" s="9">
        <f>IF(D95=0, "-", D80/D95)</f>
        <v>0</v>
      </c>
      <c r="F80" s="81">
        <v>0</v>
      </c>
      <c r="G80" s="34">
        <f>IF(F95=0, "-", F80/F95)</f>
        <v>0</v>
      </c>
      <c r="H80" s="65">
        <v>13</v>
      </c>
      <c r="I80" s="9">
        <f>IF(H95=0, "-", H80/H95)</f>
        <v>1.5452276239153692E-3</v>
      </c>
      <c r="J80" s="8" t="str">
        <f t="shared" si="6"/>
        <v>-</v>
      </c>
      <c r="K80" s="9">
        <f t="shared" si="7"/>
        <v>-1</v>
      </c>
    </row>
    <row r="81" spans="1:11" x14ac:dyDescent="0.2">
      <c r="A81" s="7" t="s">
        <v>403</v>
      </c>
      <c r="B81" s="65">
        <v>15</v>
      </c>
      <c r="C81" s="34">
        <f>IF(B95=0, "-", B81/B95)</f>
        <v>1.6375545851528384E-2</v>
      </c>
      <c r="D81" s="65">
        <v>0</v>
      </c>
      <c r="E81" s="9">
        <f>IF(D95=0, "-", D81/D95)</f>
        <v>0</v>
      </c>
      <c r="F81" s="81">
        <v>108</v>
      </c>
      <c r="G81" s="34">
        <f>IF(F95=0, "-", F81/F95)</f>
        <v>1.3888888888888888E-2</v>
      </c>
      <c r="H81" s="65">
        <v>0</v>
      </c>
      <c r="I81" s="9">
        <f>IF(H95=0, "-", H81/H95)</f>
        <v>0</v>
      </c>
      <c r="J81" s="8" t="str">
        <f t="shared" si="6"/>
        <v>-</v>
      </c>
      <c r="K81" s="9" t="str">
        <f t="shared" si="7"/>
        <v>-</v>
      </c>
    </row>
    <row r="82" spans="1:11" x14ac:dyDescent="0.2">
      <c r="A82" s="7" t="s">
        <v>404</v>
      </c>
      <c r="B82" s="65">
        <v>72</v>
      </c>
      <c r="C82" s="34">
        <f>IF(B95=0, "-", B82/B95)</f>
        <v>7.8602620087336247E-2</v>
      </c>
      <c r="D82" s="65">
        <v>265</v>
      </c>
      <c r="E82" s="9">
        <f>IF(D95=0, "-", D82/D95)</f>
        <v>0.25980392156862747</v>
      </c>
      <c r="F82" s="81">
        <v>694</v>
      </c>
      <c r="G82" s="34">
        <f>IF(F95=0, "-", F82/F95)</f>
        <v>8.9248971193415641E-2</v>
      </c>
      <c r="H82" s="65">
        <v>1507</v>
      </c>
      <c r="I82" s="9">
        <f>IF(H95=0, "-", H82/H95)</f>
        <v>0.17912754071080469</v>
      </c>
      <c r="J82" s="8">
        <f t="shared" si="6"/>
        <v>-0.72830188679245278</v>
      </c>
      <c r="K82" s="9">
        <f t="shared" si="7"/>
        <v>-0.53948241539482411</v>
      </c>
    </row>
    <row r="83" spans="1:11" x14ac:dyDescent="0.2">
      <c r="A83" s="7" t="s">
        <v>405</v>
      </c>
      <c r="B83" s="65">
        <v>51</v>
      </c>
      <c r="C83" s="34">
        <f>IF(B95=0, "-", B83/B95)</f>
        <v>5.5676855895196505E-2</v>
      </c>
      <c r="D83" s="65">
        <v>99</v>
      </c>
      <c r="E83" s="9">
        <f>IF(D95=0, "-", D83/D95)</f>
        <v>9.7058823529411767E-2</v>
      </c>
      <c r="F83" s="81">
        <v>634</v>
      </c>
      <c r="G83" s="34">
        <f>IF(F95=0, "-", F83/F95)</f>
        <v>8.1532921810699585E-2</v>
      </c>
      <c r="H83" s="65">
        <v>745</v>
      </c>
      <c r="I83" s="9">
        <f>IF(H95=0, "-", H83/H95)</f>
        <v>8.8553429216688462E-2</v>
      </c>
      <c r="J83" s="8">
        <f t="shared" si="6"/>
        <v>-0.48484848484848486</v>
      </c>
      <c r="K83" s="9">
        <f t="shared" si="7"/>
        <v>-0.14899328859060404</v>
      </c>
    </row>
    <row r="84" spans="1:11" x14ac:dyDescent="0.2">
      <c r="A84" s="7" t="s">
        <v>406</v>
      </c>
      <c r="B84" s="65">
        <v>6</v>
      </c>
      <c r="C84" s="34">
        <f>IF(B95=0, "-", B84/B95)</f>
        <v>6.5502183406113534E-3</v>
      </c>
      <c r="D84" s="65">
        <v>0</v>
      </c>
      <c r="E84" s="9">
        <f>IF(D95=0, "-", D84/D95)</f>
        <v>0</v>
      </c>
      <c r="F84" s="81">
        <v>33</v>
      </c>
      <c r="G84" s="34">
        <f>IF(F95=0, "-", F84/F95)</f>
        <v>4.2438271604938269E-3</v>
      </c>
      <c r="H84" s="65">
        <v>22</v>
      </c>
      <c r="I84" s="9">
        <f>IF(H95=0, "-", H84/H95)</f>
        <v>2.6150005943183169E-3</v>
      </c>
      <c r="J84" s="8" t="str">
        <f t="shared" si="6"/>
        <v>-</v>
      </c>
      <c r="K84" s="9">
        <f t="shared" si="7"/>
        <v>0.5</v>
      </c>
    </row>
    <row r="85" spans="1:11" x14ac:dyDescent="0.2">
      <c r="A85" s="7" t="s">
        <v>407</v>
      </c>
      <c r="B85" s="65">
        <v>0</v>
      </c>
      <c r="C85" s="34">
        <f>IF(B95=0, "-", B85/B95)</f>
        <v>0</v>
      </c>
      <c r="D85" s="65">
        <v>1</v>
      </c>
      <c r="E85" s="9">
        <f>IF(D95=0, "-", D85/D95)</f>
        <v>9.8039215686274508E-4</v>
      </c>
      <c r="F85" s="81">
        <v>6</v>
      </c>
      <c r="G85" s="34">
        <f>IF(F95=0, "-", F85/F95)</f>
        <v>7.716049382716049E-4</v>
      </c>
      <c r="H85" s="65">
        <v>13</v>
      </c>
      <c r="I85" s="9">
        <f>IF(H95=0, "-", H85/H95)</f>
        <v>1.5452276239153692E-3</v>
      </c>
      <c r="J85" s="8">
        <f t="shared" si="6"/>
        <v>-1</v>
      </c>
      <c r="K85" s="9">
        <f t="shared" si="7"/>
        <v>-0.53846153846153844</v>
      </c>
    </row>
    <row r="86" spans="1:11" x14ac:dyDescent="0.2">
      <c r="A86" s="7" t="s">
        <v>408</v>
      </c>
      <c r="B86" s="65">
        <v>20</v>
      </c>
      <c r="C86" s="34">
        <f>IF(B95=0, "-", B86/B95)</f>
        <v>2.1834061135371178E-2</v>
      </c>
      <c r="D86" s="65">
        <v>11</v>
      </c>
      <c r="E86" s="9">
        <f>IF(D95=0, "-", D86/D95)</f>
        <v>1.0784313725490196E-2</v>
      </c>
      <c r="F86" s="81">
        <v>89</v>
      </c>
      <c r="G86" s="34">
        <f>IF(F95=0, "-", F86/F95)</f>
        <v>1.1445473251028807E-2</v>
      </c>
      <c r="H86" s="65">
        <v>116</v>
      </c>
      <c r="I86" s="9">
        <f>IF(H95=0, "-", H86/H95)</f>
        <v>1.3788184951860216E-2</v>
      </c>
      <c r="J86" s="8">
        <f t="shared" si="6"/>
        <v>0.81818181818181823</v>
      </c>
      <c r="K86" s="9">
        <f t="shared" si="7"/>
        <v>-0.23275862068965517</v>
      </c>
    </row>
    <row r="87" spans="1:11" x14ac:dyDescent="0.2">
      <c r="A87" s="7" t="s">
        <v>409</v>
      </c>
      <c r="B87" s="65">
        <v>2</v>
      </c>
      <c r="C87" s="34">
        <f>IF(B95=0, "-", B87/B95)</f>
        <v>2.1834061135371178E-3</v>
      </c>
      <c r="D87" s="65">
        <v>3</v>
      </c>
      <c r="E87" s="9">
        <f>IF(D95=0, "-", D87/D95)</f>
        <v>2.9411764705882353E-3</v>
      </c>
      <c r="F87" s="81">
        <v>39</v>
      </c>
      <c r="G87" s="34">
        <f>IF(F95=0, "-", F87/F95)</f>
        <v>5.0154320987654318E-3</v>
      </c>
      <c r="H87" s="65">
        <v>47</v>
      </c>
      <c r="I87" s="9">
        <f>IF(H95=0, "-", H87/H95)</f>
        <v>5.5865921787709499E-3</v>
      </c>
      <c r="J87" s="8">
        <f t="shared" si="6"/>
        <v>-0.33333333333333331</v>
      </c>
      <c r="K87" s="9">
        <f t="shared" si="7"/>
        <v>-0.1702127659574468</v>
      </c>
    </row>
    <row r="88" spans="1:11" x14ac:dyDescent="0.2">
      <c r="A88" s="7" t="s">
        <v>410</v>
      </c>
      <c r="B88" s="65">
        <v>0</v>
      </c>
      <c r="C88" s="34">
        <f>IF(B95=0, "-", B88/B95)</f>
        <v>0</v>
      </c>
      <c r="D88" s="65">
        <v>0</v>
      </c>
      <c r="E88" s="9">
        <f>IF(D95=0, "-", D88/D95)</f>
        <v>0</v>
      </c>
      <c r="F88" s="81">
        <v>2</v>
      </c>
      <c r="G88" s="34">
        <f>IF(F95=0, "-", F88/F95)</f>
        <v>2.57201646090535E-4</v>
      </c>
      <c r="H88" s="65">
        <v>0</v>
      </c>
      <c r="I88" s="9">
        <f>IF(H95=0, "-", H88/H95)</f>
        <v>0</v>
      </c>
      <c r="J88" s="8" t="str">
        <f t="shared" si="6"/>
        <v>-</v>
      </c>
      <c r="K88" s="9" t="str">
        <f t="shared" si="7"/>
        <v>-</v>
      </c>
    </row>
    <row r="89" spans="1:11" x14ac:dyDescent="0.2">
      <c r="A89" s="7" t="s">
        <v>411</v>
      </c>
      <c r="B89" s="65">
        <v>41</v>
      </c>
      <c r="C89" s="34">
        <f>IF(B95=0, "-", B89/B95)</f>
        <v>4.4759825327510917E-2</v>
      </c>
      <c r="D89" s="65">
        <v>102</v>
      </c>
      <c r="E89" s="9">
        <f>IF(D95=0, "-", D89/D95)</f>
        <v>0.1</v>
      </c>
      <c r="F89" s="81">
        <v>631</v>
      </c>
      <c r="G89" s="34">
        <f>IF(F95=0, "-", F89/F95)</f>
        <v>8.1147119341563781E-2</v>
      </c>
      <c r="H89" s="65">
        <v>807</v>
      </c>
      <c r="I89" s="9">
        <f>IF(H95=0, "-", H89/H95)</f>
        <v>9.5922976346130992E-2</v>
      </c>
      <c r="J89" s="8">
        <f t="shared" si="6"/>
        <v>-0.59803921568627449</v>
      </c>
      <c r="K89" s="9">
        <f t="shared" si="7"/>
        <v>-0.21809169764560099</v>
      </c>
    </row>
    <row r="90" spans="1:11" x14ac:dyDescent="0.2">
      <c r="A90" s="7" t="s">
        <v>412</v>
      </c>
      <c r="B90" s="65">
        <v>0</v>
      </c>
      <c r="C90" s="34">
        <f>IF(B95=0, "-", B90/B95)</f>
        <v>0</v>
      </c>
      <c r="D90" s="65">
        <v>0</v>
      </c>
      <c r="E90" s="9">
        <f>IF(D95=0, "-", D90/D95)</f>
        <v>0</v>
      </c>
      <c r="F90" s="81">
        <v>0</v>
      </c>
      <c r="G90" s="34">
        <f>IF(F95=0, "-", F90/F95)</f>
        <v>0</v>
      </c>
      <c r="H90" s="65">
        <v>6</v>
      </c>
      <c r="I90" s="9">
        <f>IF(H95=0, "-", H90/H95)</f>
        <v>7.1318198026863191E-4</v>
      </c>
      <c r="J90" s="8" t="str">
        <f t="shared" si="6"/>
        <v>-</v>
      </c>
      <c r="K90" s="9">
        <f t="shared" si="7"/>
        <v>-1</v>
      </c>
    </row>
    <row r="91" spans="1:11" x14ac:dyDescent="0.2">
      <c r="A91" s="7" t="s">
        <v>413</v>
      </c>
      <c r="B91" s="65">
        <v>290</v>
      </c>
      <c r="C91" s="34">
        <f>IF(B95=0, "-", B91/B95)</f>
        <v>0.31659388646288211</v>
      </c>
      <c r="D91" s="65">
        <v>100</v>
      </c>
      <c r="E91" s="9">
        <f>IF(D95=0, "-", D91/D95)</f>
        <v>9.8039215686274508E-2</v>
      </c>
      <c r="F91" s="81">
        <v>2256</v>
      </c>
      <c r="G91" s="34">
        <f>IF(F95=0, "-", F91/F95)</f>
        <v>0.29012345679012347</v>
      </c>
      <c r="H91" s="65">
        <v>1126</v>
      </c>
      <c r="I91" s="9">
        <f>IF(H95=0, "-", H91/H95)</f>
        <v>0.13384048496374659</v>
      </c>
      <c r="J91" s="8">
        <f t="shared" si="6"/>
        <v>1.9</v>
      </c>
      <c r="K91" s="9">
        <f t="shared" si="7"/>
        <v>1.0035523978685612</v>
      </c>
    </row>
    <row r="92" spans="1:11" x14ac:dyDescent="0.2">
      <c r="A92" s="7" t="s">
        <v>414</v>
      </c>
      <c r="B92" s="65">
        <v>1</v>
      </c>
      <c r="C92" s="34">
        <f>IF(B95=0, "-", B92/B95)</f>
        <v>1.0917030567685589E-3</v>
      </c>
      <c r="D92" s="65">
        <v>1</v>
      </c>
      <c r="E92" s="9">
        <f>IF(D95=0, "-", D92/D95)</f>
        <v>9.8039215686274508E-4</v>
      </c>
      <c r="F92" s="81">
        <v>21</v>
      </c>
      <c r="G92" s="34">
        <f>IF(F95=0, "-", F92/F95)</f>
        <v>2.7006172839506171E-3</v>
      </c>
      <c r="H92" s="65">
        <v>29</v>
      </c>
      <c r="I92" s="9">
        <f>IF(H95=0, "-", H92/H95)</f>
        <v>3.447046237965054E-3</v>
      </c>
      <c r="J92" s="8">
        <f t="shared" si="6"/>
        <v>0</v>
      </c>
      <c r="K92" s="9">
        <f t="shared" si="7"/>
        <v>-0.27586206896551724</v>
      </c>
    </row>
    <row r="93" spans="1:11" x14ac:dyDescent="0.2">
      <c r="A93" s="7" t="s">
        <v>415</v>
      </c>
      <c r="B93" s="65">
        <v>39</v>
      </c>
      <c r="C93" s="34">
        <f>IF(B95=0, "-", B93/B95)</f>
        <v>4.2576419213973801E-2</v>
      </c>
      <c r="D93" s="65">
        <v>33</v>
      </c>
      <c r="E93" s="9">
        <f>IF(D95=0, "-", D93/D95)</f>
        <v>3.2352941176470591E-2</v>
      </c>
      <c r="F93" s="81">
        <v>244</v>
      </c>
      <c r="G93" s="34">
        <f>IF(F95=0, "-", F93/F95)</f>
        <v>3.137860082304527E-2</v>
      </c>
      <c r="H93" s="65">
        <v>242</v>
      </c>
      <c r="I93" s="9">
        <f>IF(H95=0, "-", H93/H95)</f>
        <v>2.8765006537501487E-2</v>
      </c>
      <c r="J93" s="8">
        <f t="shared" si="6"/>
        <v>0.18181818181818182</v>
      </c>
      <c r="K93" s="9">
        <f t="shared" si="7"/>
        <v>8.2644628099173556E-3</v>
      </c>
    </row>
    <row r="94" spans="1:11" x14ac:dyDescent="0.2">
      <c r="A94" s="2"/>
      <c r="B94" s="68"/>
      <c r="C94" s="33"/>
      <c r="D94" s="68"/>
      <c r="E94" s="6"/>
      <c r="F94" s="82"/>
      <c r="G94" s="33"/>
      <c r="H94" s="68"/>
      <c r="I94" s="6"/>
      <c r="J94" s="5"/>
      <c r="K94" s="6"/>
    </row>
    <row r="95" spans="1:11" s="43" customFormat="1" x14ac:dyDescent="0.2">
      <c r="A95" s="162" t="s">
        <v>602</v>
      </c>
      <c r="B95" s="71">
        <f>SUM(B71:B94)</f>
        <v>916</v>
      </c>
      <c r="C95" s="40">
        <f>B95/5177</f>
        <v>0.17693644968128261</v>
      </c>
      <c r="D95" s="71">
        <f>SUM(D71:D94)</f>
        <v>1020</v>
      </c>
      <c r="E95" s="41">
        <f>D95/6645</f>
        <v>0.15349887133182843</v>
      </c>
      <c r="F95" s="77">
        <f>SUM(F71:F94)</f>
        <v>7776</v>
      </c>
      <c r="G95" s="42">
        <f>F95/42616</f>
        <v>0.18246667918152806</v>
      </c>
      <c r="H95" s="71">
        <f>SUM(H71:H94)</f>
        <v>8413</v>
      </c>
      <c r="I95" s="41">
        <f>H95/51738</f>
        <v>0.16260775445513936</v>
      </c>
      <c r="J95" s="37">
        <f>IF(D95=0, "-", IF((B95-D95)/D95&lt;10, (B95-D95)/D95, "&gt;999%"))</f>
        <v>-0.10196078431372549</v>
      </c>
      <c r="K95" s="38">
        <f>IF(H95=0, "-", IF((F95-H95)/H95&lt;10, (F95-H95)/H95, "&gt;999%"))</f>
        <v>-7.5716153571853087E-2</v>
      </c>
    </row>
    <row r="96" spans="1:11" x14ac:dyDescent="0.2">
      <c r="B96" s="83"/>
      <c r="D96" s="83"/>
      <c r="F96" s="83"/>
      <c r="H96" s="83"/>
    </row>
    <row r="97" spans="1:11" x14ac:dyDescent="0.2">
      <c r="A97" s="163" t="s">
        <v>152</v>
      </c>
      <c r="B97" s="61" t="s">
        <v>12</v>
      </c>
      <c r="C97" s="62" t="s">
        <v>13</v>
      </c>
      <c r="D97" s="61" t="s">
        <v>12</v>
      </c>
      <c r="E97" s="63" t="s">
        <v>13</v>
      </c>
      <c r="F97" s="62" t="s">
        <v>12</v>
      </c>
      <c r="G97" s="62" t="s">
        <v>13</v>
      </c>
      <c r="H97" s="61" t="s">
        <v>12</v>
      </c>
      <c r="I97" s="63" t="s">
        <v>13</v>
      </c>
      <c r="J97" s="61"/>
      <c r="K97" s="63"/>
    </row>
    <row r="98" spans="1:11" x14ac:dyDescent="0.2">
      <c r="A98" s="7" t="s">
        <v>416</v>
      </c>
      <c r="B98" s="65">
        <v>6</v>
      </c>
      <c r="C98" s="34">
        <f>IF(B112=0, "-", B98/B112)</f>
        <v>7.3170731707317069E-2</v>
      </c>
      <c r="D98" s="65">
        <v>3</v>
      </c>
      <c r="E98" s="9">
        <f>IF(D112=0, "-", D98/D112)</f>
        <v>3.7499999999999999E-2</v>
      </c>
      <c r="F98" s="81">
        <v>43</v>
      </c>
      <c r="G98" s="34">
        <f>IF(F112=0, "-", F98/F112)</f>
        <v>5.2247873633049821E-2</v>
      </c>
      <c r="H98" s="65">
        <v>20</v>
      </c>
      <c r="I98" s="9">
        <f>IF(H112=0, "-", H98/H112)</f>
        <v>2.3640661938534278E-2</v>
      </c>
      <c r="J98" s="8">
        <f t="shared" ref="J98:J110" si="8">IF(D98=0, "-", IF((B98-D98)/D98&lt;10, (B98-D98)/D98, "&gt;999%"))</f>
        <v>1</v>
      </c>
      <c r="K98" s="9">
        <f t="shared" ref="K98:K110" si="9">IF(H98=0, "-", IF((F98-H98)/H98&lt;10, (F98-H98)/H98, "&gt;999%"))</f>
        <v>1.1499999999999999</v>
      </c>
    </row>
    <row r="99" spans="1:11" x14ac:dyDescent="0.2">
      <c r="A99" s="7" t="s">
        <v>417</v>
      </c>
      <c r="B99" s="65">
        <v>5</v>
      </c>
      <c r="C99" s="34">
        <f>IF(B112=0, "-", B99/B112)</f>
        <v>6.097560975609756E-2</v>
      </c>
      <c r="D99" s="65">
        <v>17</v>
      </c>
      <c r="E99" s="9">
        <f>IF(D112=0, "-", D99/D112)</f>
        <v>0.21249999999999999</v>
      </c>
      <c r="F99" s="81">
        <v>76</v>
      </c>
      <c r="G99" s="34">
        <f>IF(F112=0, "-", F99/F112)</f>
        <v>9.2345078979343867E-2</v>
      </c>
      <c r="H99" s="65">
        <v>116</v>
      </c>
      <c r="I99" s="9">
        <f>IF(H112=0, "-", H99/H112)</f>
        <v>0.13711583924349882</v>
      </c>
      <c r="J99" s="8">
        <f t="shared" si="8"/>
        <v>-0.70588235294117652</v>
      </c>
      <c r="K99" s="9">
        <f t="shared" si="9"/>
        <v>-0.34482758620689657</v>
      </c>
    </row>
    <row r="100" spans="1:11" x14ac:dyDescent="0.2">
      <c r="A100" s="7" t="s">
        <v>418</v>
      </c>
      <c r="B100" s="65">
        <v>15</v>
      </c>
      <c r="C100" s="34">
        <f>IF(B112=0, "-", B100/B112)</f>
        <v>0.18292682926829268</v>
      </c>
      <c r="D100" s="65">
        <v>10</v>
      </c>
      <c r="E100" s="9">
        <f>IF(D112=0, "-", D100/D112)</f>
        <v>0.125</v>
      </c>
      <c r="F100" s="81">
        <v>95</v>
      </c>
      <c r="G100" s="34">
        <f>IF(F112=0, "-", F100/F112)</f>
        <v>0.11543134872417983</v>
      </c>
      <c r="H100" s="65">
        <v>88</v>
      </c>
      <c r="I100" s="9">
        <f>IF(H112=0, "-", H100/H112)</f>
        <v>0.10401891252955082</v>
      </c>
      <c r="J100" s="8">
        <f t="shared" si="8"/>
        <v>0.5</v>
      </c>
      <c r="K100" s="9">
        <f t="shared" si="9"/>
        <v>7.9545454545454544E-2</v>
      </c>
    </row>
    <row r="101" spans="1:11" x14ac:dyDescent="0.2">
      <c r="A101" s="7" t="s">
        <v>419</v>
      </c>
      <c r="B101" s="65">
        <v>3</v>
      </c>
      <c r="C101" s="34">
        <f>IF(B112=0, "-", B101/B112)</f>
        <v>3.6585365853658534E-2</v>
      </c>
      <c r="D101" s="65">
        <v>2</v>
      </c>
      <c r="E101" s="9">
        <f>IF(D112=0, "-", D101/D112)</f>
        <v>2.5000000000000001E-2</v>
      </c>
      <c r="F101" s="81">
        <v>26</v>
      </c>
      <c r="G101" s="34">
        <f>IF(F112=0, "-", F101/F112)</f>
        <v>3.1591737545565005E-2</v>
      </c>
      <c r="H101" s="65">
        <v>48</v>
      </c>
      <c r="I101" s="9">
        <f>IF(H112=0, "-", H101/H112)</f>
        <v>5.6737588652482268E-2</v>
      </c>
      <c r="J101" s="8">
        <f t="shared" si="8"/>
        <v>0.5</v>
      </c>
      <c r="K101" s="9">
        <f t="shared" si="9"/>
        <v>-0.45833333333333331</v>
      </c>
    </row>
    <row r="102" spans="1:11" x14ac:dyDescent="0.2">
      <c r="A102" s="7" t="s">
        <v>420</v>
      </c>
      <c r="B102" s="65">
        <v>1</v>
      </c>
      <c r="C102" s="34">
        <f>IF(B112=0, "-", B102/B112)</f>
        <v>1.2195121951219513E-2</v>
      </c>
      <c r="D102" s="65">
        <v>3</v>
      </c>
      <c r="E102" s="9">
        <f>IF(D112=0, "-", D102/D112)</f>
        <v>3.7499999999999999E-2</v>
      </c>
      <c r="F102" s="81">
        <v>34</v>
      </c>
      <c r="G102" s="34">
        <f>IF(F112=0, "-", F102/F112)</f>
        <v>4.1312272174969626E-2</v>
      </c>
      <c r="H102" s="65">
        <v>93</v>
      </c>
      <c r="I102" s="9">
        <f>IF(H112=0, "-", H102/H112)</f>
        <v>0.1099290780141844</v>
      </c>
      <c r="J102" s="8">
        <f t="shared" si="8"/>
        <v>-0.66666666666666663</v>
      </c>
      <c r="K102" s="9">
        <f t="shared" si="9"/>
        <v>-0.63440860215053763</v>
      </c>
    </row>
    <row r="103" spans="1:11" x14ac:dyDescent="0.2">
      <c r="A103" s="7" t="s">
        <v>421</v>
      </c>
      <c r="B103" s="65">
        <v>0</v>
      </c>
      <c r="C103" s="34">
        <f>IF(B112=0, "-", B103/B112)</f>
        <v>0</v>
      </c>
      <c r="D103" s="65">
        <v>6</v>
      </c>
      <c r="E103" s="9">
        <f>IF(D112=0, "-", D103/D112)</f>
        <v>7.4999999999999997E-2</v>
      </c>
      <c r="F103" s="81">
        <v>49</v>
      </c>
      <c r="G103" s="34">
        <f>IF(F112=0, "-", F103/F112)</f>
        <v>5.9538274605103282E-2</v>
      </c>
      <c r="H103" s="65">
        <v>58</v>
      </c>
      <c r="I103" s="9">
        <f>IF(H112=0, "-", H103/H112)</f>
        <v>6.8557919621749411E-2</v>
      </c>
      <c r="J103" s="8">
        <f t="shared" si="8"/>
        <v>-1</v>
      </c>
      <c r="K103" s="9">
        <f t="shared" si="9"/>
        <v>-0.15517241379310345</v>
      </c>
    </row>
    <row r="104" spans="1:11" x14ac:dyDescent="0.2">
      <c r="A104" s="7" t="s">
        <v>422</v>
      </c>
      <c r="B104" s="65">
        <v>5</v>
      </c>
      <c r="C104" s="34">
        <f>IF(B112=0, "-", B104/B112)</f>
        <v>6.097560975609756E-2</v>
      </c>
      <c r="D104" s="65">
        <v>11</v>
      </c>
      <c r="E104" s="9">
        <f>IF(D112=0, "-", D104/D112)</f>
        <v>0.13750000000000001</v>
      </c>
      <c r="F104" s="81">
        <v>87</v>
      </c>
      <c r="G104" s="34">
        <f>IF(F112=0, "-", F104/F112)</f>
        <v>0.10571081409477522</v>
      </c>
      <c r="H104" s="65">
        <v>81</v>
      </c>
      <c r="I104" s="9">
        <f>IF(H112=0, "-", H104/H112)</f>
        <v>9.5744680851063829E-2</v>
      </c>
      <c r="J104" s="8">
        <f t="shared" si="8"/>
        <v>-0.54545454545454541</v>
      </c>
      <c r="K104" s="9">
        <f t="shared" si="9"/>
        <v>7.407407407407407E-2</v>
      </c>
    </row>
    <row r="105" spans="1:11" x14ac:dyDescent="0.2">
      <c r="A105" s="7" t="s">
        <v>423</v>
      </c>
      <c r="B105" s="65">
        <v>0</v>
      </c>
      <c r="C105" s="34">
        <f>IF(B112=0, "-", B105/B112)</f>
        <v>0</v>
      </c>
      <c r="D105" s="65">
        <v>0</v>
      </c>
      <c r="E105" s="9">
        <f>IF(D112=0, "-", D105/D112)</f>
        <v>0</v>
      </c>
      <c r="F105" s="81">
        <v>4</v>
      </c>
      <c r="G105" s="34">
        <f>IF(F112=0, "-", F105/F112)</f>
        <v>4.8602673147023082E-3</v>
      </c>
      <c r="H105" s="65">
        <v>0</v>
      </c>
      <c r="I105" s="9">
        <f>IF(H112=0, "-", H105/H112)</f>
        <v>0</v>
      </c>
      <c r="J105" s="8" t="str">
        <f t="shared" si="8"/>
        <v>-</v>
      </c>
      <c r="K105" s="9" t="str">
        <f t="shared" si="9"/>
        <v>-</v>
      </c>
    </row>
    <row r="106" spans="1:11" x14ac:dyDescent="0.2">
      <c r="A106" s="7" t="s">
        <v>424</v>
      </c>
      <c r="B106" s="65">
        <v>3</v>
      </c>
      <c r="C106" s="34">
        <f>IF(B112=0, "-", B106/B112)</f>
        <v>3.6585365853658534E-2</v>
      </c>
      <c r="D106" s="65">
        <v>0</v>
      </c>
      <c r="E106" s="9">
        <f>IF(D112=0, "-", D106/D112)</f>
        <v>0</v>
      </c>
      <c r="F106" s="81">
        <v>19</v>
      </c>
      <c r="G106" s="34">
        <f>IF(F112=0, "-", F106/F112)</f>
        <v>2.3086269744835967E-2</v>
      </c>
      <c r="H106" s="65">
        <v>0</v>
      </c>
      <c r="I106" s="9">
        <f>IF(H112=0, "-", H106/H112)</f>
        <v>0</v>
      </c>
      <c r="J106" s="8" t="str">
        <f t="shared" si="8"/>
        <v>-</v>
      </c>
      <c r="K106" s="9" t="str">
        <f t="shared" si="9"/>
        <v>-</v>
      </c>
    </row>
    <row r="107" spans="1:11" x14ac:dyDescent="0.2">
      <c r="A107" s="7" t="s">
        <v>425</v>
      </c>
      <c r="B107" s="65">
        <v>0</v>
      </c>
      <c r="C107" s="34">
        <f>IF(B112=0, "-", B107/B112)</f>
        <v>0</v>
      </c>
      <c r="D107" s="65">
        <v>1</v>
      </c>
      <c r="E107" s="9">
        <f>IF(D112=0, "-", D107/D112)</f>
        <v>1.2500000000000001E-2</v>
      </c>
      <c r="F107" s="81">
        <v>41</v>
      </c>
      <c r="G107" s="34">
        <f>IF(F112=0, "-", F107/F112)</f>
        <v>4.9817739975698661E-2</v>
      </c>
      <c r="H107" s="65">
        <v>18</v>
      </c>
      <c r="I107" s="9">
        <f>IF(H112=0, "-", H107/H112)</f>
        <v>2.1276595744680851E-2</v>
      </c>
      <c r="J107" s="8">
        <f t="shared" si="8"/>
        <v>-1</v>
      </c>
      <c r="K107" s="9">
        <f t="shared" si="9"/>
        <v>1.2777777777777777</v>
      </c>
    </row>
    <row r="108" spans="1:11" x14ac:dyDescent="0.2">
      <c r="A108" s="7" t="s">
        <v>426</v>
      </c>
      <c r="B108" s="65">
        <v>14</v>
      </c>
      <c r="C108" s="34">
        <f>IF(B112=0, "-", B108/B112)</f>
        <v>0.17073170731707318</v>
      </c>
      <c r="D108" s="65">
        <v>12</v>
      </c>
      <c r="E108" s="9">
        <f>IF(D112=0, "-", D108/D112)</f>
        <v>0.15</v>
      </c>
      <c r="F108" s="81">
        <v>163</v>
      </c>
      <c r="G108" s="34">
        <f>IF(F112=0, "-", F108/F112)</f>
        <v>0.19805589307411908</v>
      </c>
      <c r="H108" s="65">
        <v>156</v>
      </c>
      <c r="I108" s="9">
        <f>IF(H112=0, "-", H108/H112)</f>
        <v>0.18439716312056736</v>
      </c>
      <c r="J108" s="8">
        <f t="shared" si="8"/>
        <v>0.16666666666666666</v>
      </c>
      <c r="K108" s="9">
        <f t="shared" si="9"/>
        <v>4.4871794871794872E-2</v>
      </c>
    </row>
    <row r="109" spans="1:11" x14ac:dyDescent="0.2">
      <c r="A109" s="7" t="s">
        <v>427</v>
      </c>
      <c r="B109" s="65">
        <v>18</v>
      </c>
      <c r="C109" s="34">
        <f>IF(B112=0, "-", B109/B112)</f>
        <v>0.21951219512195122</v>
      </c>
      <c r="D109" s="65">
        <v>4</v>
      </c>
      <c r="E109" s="9">
        <f>IF(D112=0, "-", D109/D112)</f>
        <v>0.05</v>
      </c>
      <c r="F109" s="81">
        <v>105</v>
      </c>
      <c r="G109" s="34">
        <f>IF(F112=0, "-", F109/F112)</f>
        <v>0.12758201701093561</v>
      </c>
      <c r="H109" s="65">
        <v>84</v>
      </c>
      <c r="I109" s="9">
        <f>IF(H112=0, "-", H109/H112)</f>
        <v>9.9290780141843976E-2</v>
      </c>
      <c r="J109" s="8">
        <f t="shared" si="8"/>
        <v>3.5</v>
      </c>
      <c r="K109" s="9">
        <f t="shared" si="9"/>
        <v>0.25</v>
      </c>
    </row>
    <row r="110" spans="1:11" x14ac:dyDescent="0.2">
      <c r="A110" s="7" t="s">
        <v>428</v>
      </c>
      <c r="B110" s="65">
        <v>12</v>
      </c>
      <c r="C110" s="34">
        <f>IF(B112=0, "-", B110/B112)</f>
        <v>0.14634146341463414</v>
      </c>
      <c r="D110" s="65">
        <v>11</v>
      </c>
      <c r="E110" s="9">
        <f>IF(D112=0, "-", D110/D112)</f>
        <v>0.13750000000000001</v>
      </c>
      <c r="F110" s="81">
        <v>81</v>
      </c>
      <c r="G110" s="34">
        <f>IF(F112=0, "-", F110/F112)</f>
        <v>9.8420413122721748E-2</v>
      </c>
      <c r="H110" s="65">
        <v>84</v>
      </c>
      <c r="I110" s="9">
        <f>IF(H112=0, "-", H110/H112)</f>
        <v>9.9290780141843976E-2</v>
      </c>
      <c r="J110" s="8">
        <f t="shared" si="8"/>
        <v>9.0909090909090912E-2</v>
      </c>
      <c r="K110" s="9">
        <f t="shared" si="9"/>
        <v>-3.5714285714285712E-2</v>
      </c>
    </row>
    <row r="111" spans="1:11" x14ac:dyDescent="0.2">
      <c r="A111" s="2"/>
      <c r="B111" s="68"/>
      <c r="C111" s="33"/>
      <c r="D111" s="68"/>
      <c r="E111" s="6"/>
      <c r="F111" s="82"/>
      <c r="G111" s="33"/>
      <c r="H111" s="68"/>
      <c r="I111" s="6"/>
      <c r="J111" s="5"/>
      <c r="K111" s="6"/>
    </row>
    <row r="112" spans="1:11" s="43" customFormat="1" x14ac:dyDescent="0.2">
      <c r="A112" s="162" t="s">
        <v>601</v>
      </c>
      <c r="B112" s="71">
        <f>SUM(B98:B111)</f>
        <v>82</v>
      </c>
      <c r="C112" s="40">
        <f>B112/5177</f>
        <v>1.5839289163608269E-2</v>
      </c>
      <c r="D112" s="71">
        <f>SUM(D98:D111)</f>
        <v>80</v>
      </c>
      <c r="E112" s="41">
        <f>D112/6645</f>
        <v>1.2039127163280662E-2</v>
      </c>
      <c r="F112" s="77">
        <f>SUM(F98:F111)</f>
        <v>823</v>
      </c>
      <c r="G112" s="42">
        <f>F112/42616</f>
        <v>1.9311995494649896E-2</v>
      </c>
      <c r="H112" s="71">
        <f>SUM(H98:H111)</f>
        <v>846</v>
      </c>
      <c r="I112" s="41">
        <f>H112/51738</f>
        <v>1.6351617766438595E-2</v>
      </c>
      <c r="J112" s="37">
        <f>IF(D112=0, "-", IF((B112-D112)/D112&lt;10, (B112-D112)/D112, "&gt;999%"))</f>
        <v>2.5000000000000001E-2</v>
      </c>
      <c r="K112" s="38">
        <f>IF(H112=0, "-", IF((F112-H112)/H112&lt;10, (F112-H112)/H112, "&gt;999%"))</f>
        <v>-2.7186761229314422E-2</v>
      </c>
    </row>
    <row r="113" spans="1:11" x14ac:dyDescent="0.2">
      <c r="B113" s="83"/>
      <c r="D113" s="83"/>
      <c r="F113" s="83"/>
      <c r="H113" s="83"/>
    </row>
    <row r="114" spans="1:11" s="43" customFormat="1" x14ac:dyDescent="0.2">
      <c r="A114" s="162" t="s">
        <v>600</v>
      </c>
      <c r="B114" s="71">
        <v>998</v>
      </c>
      <c r="C114" s="40">
        <f>B114/5177</f>
        <v>0.19277573884489085</v>
      </c>
      <c r="D114" s="71">
        <v>1100</v>
      </c>
      <c r="E114" s="41">
        <f>D114/6645</f>
        <v>0.16553799849510911</v>
      </c>
      <c r="F114" s="77">
        <v>8599</v>
      </c>
      <c r="G114" s="42">
        <f>F114/42616</f>
        <v>0.20177867467617797</v>
      </c>
      <c r="H114" s="71">
        <v>9259</v>
      </c>
      <c r="I114" s="41">
        <f>H114/51738</f>
        <v>0.17895937222157796</v>
      </c>
      <c r="J114" s="37">
        <f>IF(D114=0, "-", IF((B114-D114)/D114&lt;10, (B114-D114)/D114, "&gt;999%"))</f>
        <v>-9.2727272727272728E-2</v>
      </c>
      <c r="K114" s="38">
        <f>IF(H114=0, "-", IF((F114-H114)/H114&lt;10, (F114-H114)/H114, "&gt;999%"))</f>
        <v>-7.1281995895885089E-2</v>
      </c>
    </row>
    <row r="115" spans="1:11" x14ac:dyDescent="0.2">
      <c r="B115" s="83"/>
      <c r="D115" s="83"/>
      <c r="F115" s="83"/>
      <c r="H115" s="83"/>
    </row>
    <row r="116" spans="1:11" ht="15.75" x14ac:dyDescent="0.25">
      <c r="A116" s="164" t="s">
        <v>121</v>
      </c>
      <c r="B116" s="196" t="s">
        <v>1</v>
      </c>
      <c r="C116" s="200"/>
      <c r="D116" s="200"/>
      <c r="E116" s="197"/>
      <c r="F116" s="196" t="s">
        <v>14</v>
      </c>
      <c r="G116" s="200"/>
      <c r="H116" s="200"/>
      <c r="I116" s="197"/>
      <c r="J116" s="196" t="s">
        <v>15</v>
      </c>
      <c r="K116" s="197"/>
    </row>
    <row r="117" spans="1:11" x14ac:dyDescent="0.2">
      <c r="A117" s="22"/>
      <c r="B117" s="196">
        <f>VALUE(RIGHT($B$2, 4))</f>
        <v>2020</v>
      </c>
      <c r="C117" s="197"/>
      <c r="D117" s="196">
        <f>B117-1</f>
        <v>2019</v>
      </c>
      <c r="E117" s="204"/>
      <c r="F117" s="196">
        <f>B117</f>
        <v>2020</v>
      </c>
      <c r="G117" s="204"/>
      <c r="H117" s="196">
        <f>D117</f>
        <v>2019</v>
      </c>
      <c r="I117" s="204"/>
      <c r="J117" s="140" t="s">
        <v>4</v>
      </c>
      <c r="K117" s="141" t="s">
        <v>2</v>
      </c>
    </row>
    <row r="118" spans="1:11" x14ac:dyDescent="0.2">
      <c r="A118" s="163" t="s">
        <v>153</v>
      </c>
      <c r="B118" s="61" t="s">
        <v>12</v>
      </c>
      <c r="C118" s="62" t="s">
        <v>13</v>
      </c>
      <c r="D118" s="61" t="s">
        <v>12</v>
      </c>
      <c r="E118" s="63" t="s">
        <v>13</v>
      </c>
      <c r="F118" s="62" t="s">
        <v>12</v>
      </c>
      <c r="G118" s="62" t="s">
        <v>13</v>
      </c>
      <c r="H118" s="61" t="s">
        <v>12</v>
      </c>
      <c r="I118" s="63" t="s">
        <v>13</v>
      </c>
      <c r="J118" s="61"/>
      <c r="K118" s="63"/>
    </row>
    <row r="119" spans="1:11" x14ac:dyDescent="0.2">
      <c r="A119" s="7" t="s">
        <v>429</v>
      </c>
      <c r="B119" s="65">
        <v>1</v>
      </c>
      <c r="C119" s="34">
        <f>IF(B145=0, "-", B119/B145)</f>
        <v>1.7543859649122807E-3</v>
      </c>
      <c r="D119" s="65">
        <v>10</v>
      </c>
      <c r="E119" s="9">
        <f>IF(D145=0, "-", D119/D145)</f>
        <v>1.3568521031207599E-2</v>
      </c>
      <c r="F119" s="81">
        <v>53</v>
      </c>
      <c r="G119" s="34">
        <f>IF(F145=0, "-", F119/F145)</f>
        <v>1.1432269197584125E-2</v>
      </c>
      <c r="H119" s="65">
        <v>127</v>
      </c>
      <c r="I119" s="9">
        <f>IF(H145=0, "-", H119/H145)</f>
        <v>2.019398950548577E-2</v>
      </c>
      <c r="J119" s="8">
        <f t="shared" ref="J119:J143" si="10">IF(D119=0, "-", IF((B119-D119)/D119&lt;10, (B119-D119)/D119, "&gt;999%"))</f>
        <v>-0.9</v>
      </c>
      <c r="K119" s="9">
        <f t="shared" ref="K119:K143" si="11">IF(H119=0, "-", IF((F119-H119)/H119&lt;10, (F119-H119)/H119, "&gt;999%"))</f>
        <v>-0.58267716535433067</v>
      </c>
    </row>
    <row r="120" spans="1:11" x14ac:dyDescent="0.2">
      <c r="A120" s="7" t="s">
        <v>430</v>
      </c>
      <c r="B120" s="65">
        <v>50</v>
      </c>
      <c r="C120" s="34">
        <f>IF(B145=0, "-", B120/B145)</f>
        <v>8.771929824561403E-2</v>
      </c>
      <c r="D120" s="65">
        <v>25</v>
      </c>
      <c r="E120" s="9">
        <f>IF(D145=0, "-", D120/D145)</f>
        <v>3.3921302578018994E-2</v>
      </c>
      <c r="F120" s="81">
        <v>271</v>
      </c>
      <c r="G120" s="34">
        <f>IF(F145=0, "-", F120/F145)</f>
        <v>5.8455565142364108E-2</v>
      </c>
      <c r="H120" s="65">
        <v>259</v>
      </c>
      <c r="I120" s="9">
        <f>IF(H145=0, "-", H120/H145)</f>
        <v>4.1183017967880424E-2</v>
      </c>
      <c r="J120" s="8">
        <f t="shared" si="10"/>
        <v>1</v>
      </c>
      <c r="K120" s="9">
        <f t="shared" si="11"/>
        <v>4.633204633204633E-2</v>
      </c>
    </row>
    <row r="121" spans="1:11" x14ac:dyDescent="0.2">
      <c r="A121" s="7" t="s">
        <v>431</v>
      </c>
      <c r="B121" s="65">
        <v>3</v>
      </c>
      <c r="C121" s="34">
        <f>IF(B145=0, "-", B121/B145)</f>
        <v>5.263157894736842E-3</v>
      </c>
      <c r="D121" s="65">
        <v>0</v>
      </c>
      <c r="E121" s="9">
        <f>IF(D145=0, "-", D121/D145)</f>
        <v>0</v>
      </c>
      <c r="F121" s="81">
        <v>9</v>
      </c>
      <c r="G121" s="34">
        <f>IF(F145=0, "-", F121/F145)</f>
        <v>1.9413287316652286E-3</v>
      </c>
      <c r="H121" s="65">
        <v>6</v>
      </c>
      <c r="I121" s="9">
        <f>IF(H145=0, "-", H121/H145)</f>
        <v>9.5404674829066625E-4</v>
      </c>
      <c r="J121" s="8" t="str">
        <f t="shared" si="10"/>
        <v>-</v>
      </c>
      <c r="K121" s="9">
        <f t="shared" si="11"/>
        <v>0.5</v>
      </c>
    </row>
    <row r="122" spans="1:11" x14ac:dyDescent="0.2">
      <c r="A122" s="7" t="s">
        <v>432</v>
      </c>
      <c r="B122" s="65">
        <v>9</v>
      </c>
      <c r="C122" s="34">
        <f>IF(B145=0, "-", B122/B145)</f>
        <v>1.5789473684210527E-2</v>
      </c>
      <c r="D122" s="65">
        <v>14</v>
      </c>
      <c r="E122" s="9">
        <f>IF(D145=0, "-", D122/D145)</f>
        <v>1.8995929443690638E-2</v>
      </c>
      <c r="F122" s="81">
        <v>114</v>
      </c>
      <c r="G122" s="34">
        <f>IF(F145=0, "-", F122/F145)</f>
        <v>2.4590163934426229E-2</v>
      </c>
      <c r="H122" s="65">
        <v>170</v>
      </c>
      <c r="I122" s="9">
        <f>IF(H145=0, "-", H122/H145)</f>
        <v>2.7031324534902212E-2</v>
      </c>
      <c r="J122" s="8">
        <f t="shared" si="10"/>
        <v>-0.35714285714285715</v>
      </c>
      <c r="K122" s="9">
        <f t="shared" si="11"/>
        <v>-0.32941176470588235</v>
      </c>
    </row>
    <row r="123" spans="1:11" x14ac:dyDescent="0.2">
      <c r="A123" s="7" t="s">
        <v>433</v>
      </c>
      <c r="B123" s="65">
        <v>0</v>
      </c>
      <c r="C123" s="34">
        <f>IF(B145=0, "-", B123/B145)</f>
        <v>0</v>
      </c>
      <c r="D123" s="65">
        <v>0</v>
      </c>
      <c r="E123" s="9">
        <f>IF(D145=0, "-", D123/D145)</f>
        <v>0</v>
      </c>
      <c r="F123" s="81">
        <v>0</v>
      </c>
      <c r="G123" s="34">
        <f>IF(F145=0, "-", F123/F145)</f>
        <v>0</v>
      </c>
      <c r="H123" s="65">
        <v>6</v>
      </c>
      <c r="I123" s="9">
        <f>IF(H145=0, "-", H123/H145)</f>
        <v>9.5404674829066625E-4</v>
      </c>
      <c r="J123" s="8" t="str">
        <f t="shared" si="10"/>
        <v>-</v>
      </c>
      <c r="K123" s="9">
        <f t="shared" si="11"/>
        <v>-1</v>
      </c>
    </row>
    <row r="124" spans="1:11" x14ac:dyDescent="0.2">
      <c r="A124" s="7" t="s">
        <v>434</v>
      </c>
      <c r="B124" s="65">
        <v>6</v>
      </c>
      <c r="C124" s="34">
        <f>IF(B145=0, "-", B124/B145)</f>
        <v>1.0526315789473684E-2</v>
      </c>
      <c r="D124" s="65">
        <v>22</v>
      </c>
      <c r="E124" s="9">
        <f>IF(D145=0, "-", D124/D145)</f>
        <v>2.9850746268656716E-2</v>
      </c>
      <c r="F124" s="81">
        <v>175</v>
      </c>
      <c r="G124" s="34">
        <f>IF(F145=0, "-", F124/F145)</f>
        <v>3.7748058671268334E-2</v>
      </c>
      <c r="H124" s="65">
        <v>190</v>
      </c>
      <c r="I124" s="9">
        <f>IF(H145=0, "-", H124/H145)</f>
        <v>3.0211480362537766E-2</v>
      </c>
      <c r="J124" s="8">
        <f t="shared" si="10"/>
        <v>-0.72727272727272729</v>
      </c>
      <c r="K124" s="9">
        <f t="shared" si="11"/>
        <v>-7.8947368421052627E-2</v>
      </c>
    </row>
    <row r="125" spans="1:11" x14ac:dyDescent="0.2">
      <c r="A125" s="7" t="s">
        <v>435</v>
      </c>
      <c r="B125" s="65">
        <v>17</v>
      </c>
      <c r="C125" s="34">
        <f>IF(B145=0, "-", B125/B145)</f>
        <v>2.9824561403508771E-2</v>
      </c>
      <c r="D125" s="65">
        <v>15</v>
      </c>
      <c r="E125" s="9">
        <f>IF(D145=0, "-", D125/D145)</f>
        <v>2.0352781546811399E-2</v>
      </c>
      <c r="F125" s="81">
        <v>147</v>
      </c>
      <c r="G125" s="34">
        <f>IF(F145=0, "-", F125/F145)</f>
        <v>3.1708369283865404E-2</v>
      </c>
      <c r="H125" s="65">
        <v>171</v>
      </c>
      <c r="I125" s="9">
        <f>IF(H145=0, "-", H125/H145)</f>
        <v>2.7190332326283987E-2</v>
      </c>
      <c r="J125" s="8">
        <f t="shared" si="10"/>
        <v>0.13333333333333333</v>
      </c>
      <c r="K125" s="9">
        <f t="shared" si="11"/>
        <v>-0.14035087719298245</v>
      </c>
    </row>
    <row r="126" spans="1:11" x14ac:dyDescent="0.2">
      <c r="A126" s="7" t="s">
        <v>436</v>
      </c>
      <c r="B126" s="65">
        <v>36</v>
      </c>
      <c r="C126" s="34">
        <f>IF(B145=0, "-", B126/B145)</f>
        <v>6.3157894736842107E-2</v>
      </c>
      <c r="D126" s="65">
        <v>41</v>
      </c>
      <c r="E126" s="9">
        <f>IF(D145=0, "-", D126/D145)</f>
        <v>5.563093622795115E-2</v>
      </c>
      <c r="F126" s="81">
        <v>424</v>
      </c>
      <c r="G126" s="34">
        <f>IF(F145=0, "-", F126/F145)</f>
        <v>9.1458153580672996E-2</v>
      </c>
      <c r="H126" s="65">
        <v>503</v>
      </c>
      <c r="I126" s="9">
        <f>IF(H145=0, "-", H126/H145)</f>
        <v>7.9980919065034184E-2</v>
      </c>
      <c r="J126" s="8">
        <f t="shared" si="10"/>
        <v>-0.12195121951219512</v>
      </c>
      <c r="K126" s="9">
        <f t="shared" si="11"/>
        <v>-0.15705765407554673</v>
      </c>
    </row>
    <row r="127" spans="1:11" x14ac:dyDescent="0.2">
      <c r="A127" s="7" t="s">
        <v>437</v>
      </c>
      <c r="B127" s="65">
        <v>18</v>
      </c>
      <c r="C127" s="34">
        <f>IF(B145=0, "-", B127/B145)</f>
        <v>3.1578947368421054E-2</v>
      </c>
      <c r="D127" s="65">
        <v>10</v>
      </c>
      <c r="E127" s="9">
        <f>IF(D145=0, "-", D127/D145)</f>
        <v>1.3568521031207599E-2</v>
      </c>
      <c r="F127" s="81">
        <v>110</v>
      </c>
      <c r="G127" s="34">
        <f>IF(F145=0, "-", F127/F145)</f>
        <v>2.3727351164797239E-2</v>
      </c>
      <c r="H127" s="65">
        <v>120</v>
      </c>
      <c r="I127" s="9">
        <f>IF(H145=0, "-", H127/H145)</f>
        <v>1.9080934965813326E-2</v>
      </c>
      <c r="J127" s="8">
        <f t="shared" si="10"/>
        <v>0.8</v>
      </c>
      <c r="K127" s="9">
        <f t="shared" si="11"/>
        <v>-8.3333333333333329E-2</v>
      </c>
    </row>
    <row r="128" spans="1:11" x14ac:dyDescent="0.2">
      <c r="A128" s="7" t="s">
        <v>438</v>
      </c>
      <c r="B128" s="65">
        <v>4</v>
      </c>
      <c r="C128" s="34">
        <f>IF(B145=0, "-", B128/B145)</f>
        <v>7.0175438596491229E-3</v>
      </c>
      <c r="D128" s="65">
        <v>10</v>
      </c>
      <c r="E128" s="9">
        <f>IF(D145=0, "-", D128/D145)</f>
        <v>1.3568521031207599E-2</v>
      </c>
      <c r="F128" s="81">
        <v>44</v>
      </c>
      <c r="G128" s="34">
        <f>IF(F145=0, "-", F128/F145)</f>
        <v>9.4909404659188953E-3</v>
      </c>
      <c r="H128" s="65">
        <v>45</v>
      </c>
      <c r="I128" s="9">
        <f>IF(H145=0, "-", H128/H145)</f>
        <v>7.1553506121799972E-3</v>
      </c>
      <c r="J128" s="8">
        <f t="shared" si="10"/>
        <v>-0.6</v>
      </c>
      <c r="K128" s="9">
        <f t="shared" si="11"/>
        <v>-2.2222222222222223E-2</v>
      </c>
    </row>
    <row r="129" spans="1:11" x14ac:dyDescent="0.2">
      <c r="A129" s="7" t="s">
        <v>439</v>
      </c>
      <c r="B129" s="65">
        <v>40</v>
      </c>
      <c r="C129" s="34">
        <f>IF(B145=0, "-", B129/B145)</f>
        <v>7.0175438596491224E-2</v>
      </c>
      <c r="D129" s="65">
        <v>10</v>
      </c>
      <c r="E129" s="9">
        <f>IF(D145=0, "-", D129/D145)</f>
        <v>1.3568521031207599E-2</v>
      </c>
      <c r="F129" s="81">
        <v>173</v>
      </c>
      <c r="G129" s="34">
        <f>IF(F145=0, "-", F129/F145)</f>
        <v>3.7316652286453839E-2</v>
      </c>
      <c r="H129" s="65">
        <v>156</v>
      </c>
      <c r="I129" s="9">
        <f>IF(H145=0, "-", H129/H145)</f>
        <v>2.4805215455557323E-2</v>
      </c>
      <c r="J129" s="8">
        <f t="shared" si="10"/>
        <v>3</v>
      </c>
      <c r="K129" s="9">
        <f t="shared" si="11"/>
        <v>0.10897435897435898</v>
      </c>
    </row>
    <row r="130" spans="1:11" x14ac:dyDescent="0.2">
      <c r="A130" s="7" t="s">
        <v>440</v>
      </c>
      <c r="B130" s="65">
        <v>0</v>
      </c>
      <c r="C130" s="34">
        <f>IF(B145=0, "-", B130/B145)</f>
        <v>0</v>
      </c>
      <c r="D130" s="65">
        <v>0</v>
      </c>
      <c r="E130" s="9">
        <f>IF(D145=0, "-", D130/D145)</f>
        <v>0</v>
      </c>
      <c r="F130" s="81">
        <v>14</v>
      </c>
      <c r="G130" s="34">
        <f>IF(F145=0, "-", F130/F145)</f>
        <v>3.0198446937014668E-3</v>
      </c>
      <c r="H130" s="65">
        <v>4</v>
      </c>
      <c r="I130" s="9">
        <f>IF(H145=0, "-", H130/H145)</f>
        <v>6.360311655271108E-4</v>
      </c>
      <c r="J130" s="8" t="str">
        <f t="shared" si="10"/>
        <v>-</v>
      </c>
      <c r="K130" s="9">
        <f t="shared" si="11"/>
        <v>2.5</v>
      </c>
    </row>
    <row r="131" spans="1:11" x14ac:dyDescent="0.2">
      <c r="A131" s="7" t="s">
        <v>441</v>
      </c>
      <c r="B131" s="65">
        <v>36</v>
      </c>
      <c r="C131" s="34">
        <f>IF(B145=0, "-", B131/B145)</f>
        <v>6.3157894736842107E-2</v>
      </c>
      <c r="D131" s="65">
        <v>12</v>
      </c>
      <c r="E131" s="9">
        <f>IF(D145=0, "-", D131/D145)</f>
        <v>1.6282225237449117E-2</v>
      </c>
      <c r="F131" s="81">
        <v>173</v>
      </c>
      <c r="G131" s="34">
        <f>IF(F145=0, "-", F131/F145)</f>
        <v>3.7316652286453839E-2</v>
      </c>
      <c r="H131" s="65">
        <v>142</v>
      </c>
      <c r="I131" s="9">
        <f>IF(H145=0, "-", H131/H145)</f>
        <v>2.2579106376212434E-2</v>
      </c>
      <c r="J131" s="8">
        <f t="shared" si="10"/>
        <v>2</v>
      </c>
      <c r="K131" s="9">
        <f t="shared" si="11"/>
        <v>0.21830985915492956</v>
      </c>
    </row>
    <row r="132" spans="1:11" x14ac:dyDescent="0.2">
      <c r="A132" s="7" t="s">
        <v>442</v>
      </c>
      <c r="B132" s="65">
        <v>85</v>
      </c>
      <c r="C132" s="34">
        <f>IF(B145=0, "-", B132/B145)</f>
        <v>0.14912280701754385</v>
      </c>
      <c r="D132" s="65">
        <v>46</v>
      </c>
      <c r="E132" s="9">
        <f>IF(D145=0, "-", D132/D145)</f>
        <v>6.2415196743554953E-2</v>
      </c>
      <c r="F132" s="81">
        <v>381</v>
      </c>
      <c r="G132" s="34">
        <f>IF(F145=0, "-", F132/F145)</f>
        <v>8.2182916307161347E-2</v>
      </c>
      <c r="H132" s="65">
        <v>349</v>
      </c>
      <c r="I132" s="9">
        <f>IF(H145=0, "-", H132/H145)</f>
        <v>5.5493719192240422E-2</v>
      </c>
      <c r="J132" s="8">
        <f t="shared" si="10"/>
        <v>0.84782608695652173</v>
      </c>
      <c r="K132" s="9">
        <f t="shared" si="11"/>
        <v>9.1690544412607447E-2</v>
      </c>
    </row>
    <row r="133" spans="1:11" x14ac:dyDescent="0.2">
      <c r="A133" s="7" t="s">
        <v>443</v>
      </c>
      <c r="B133" s="65">
        <v>10</v>
      </c>
      <c r="C133" s="34">
        <f>IF(B145=0, "-", B133/B145)</f>
        <v>1.7543859649122806E-2</v>
      </c>
      <c r="D133" s="65">
        <v>57</v>
      </c>
      <c r="E133" s="9">
        <f>IF(D145=0, "-", D133/D145)</f>
        <v>7.7340569877883306E-2</v>
      </c>
      <c r="F133" s="81">
        <v>130</v>
      </c>
      <c r="G133" s="34">
        <f>IF(F145=0, "-", F133/F145)</f>
        <v>2.8041415012942193E-2</v>
      </c>
      <c r="H133" s="65">
        <v>625</v>
      </c>
      <c r="I133" s="9">
        <f>IF(H145=0, "-", H133/H145)</f>
        <v>9.937986961361106E-2</v>
      </c>
      <c r="J133" s="8">
        <f t="shared" si="10"/>
        <v>-0.82456140350877194</v>
      </c>
      <c r="K133" s="9">
        <f t="shared" si="11"/>
        <v>-0.79200000000000004</v>
      </c>
    </row>
    <row r="134" spans="1:11" x14ac:dyDescent="0.2">
      <c r="A134" s="7" t="s">
        <v>444</v>
      </c>
      <c r="B134" s="65">
        <v>60</v>
      </c>
      <c r="C134" s="34">
        <f>IF(B145=0, "-", B134/B145)</f>
        <v>0.10526315789473684</v>
      </c>
      <c r="D134" s="65">
        <v>259</v>
      </c>
      <c r="E134" s="9">
        <f>IF(D145=0, "-", D134/D145)</f>
        <v>0.35142469470827681</v>
      </c>
      <c r="F134" s="81">
        <v>529</v>
      </c>
      <c r="G134" s="34">
        <f>IF(F145=0, "-", F134/F145)</f>
        <v>0.11410698878343399</v>
      </c>
      <c r="H134" s="65">
        <v>984</v>
      </c>
      <c r="I134" s="9">
        <f>IF(H145=0, "-", H134/H145)</f>
        <v>0.15646366671966927</v>
      </c>
      <c r="J134" s="8">
        <f t="shared" si="10"/>
        <v>-0.76833976833976836</v>
      </c>
      <c r="K134" s="9">
        <f t="shared" si="11"/>
        <v>-0.46239837398373984</v>
      </c>
    </row>
    <row r="135" spans="1:11" x14ac:dyDescent="0.2">
      <c r="A135" s="7" t="s">
        <v>445</v>
      </c>
      <c r="B135" s="65">
        <v>5</v>
      </c>
      <c r="C135" s="34">
        <f>IF(B145=0, "-", B135/B145)</f>
        <v>8.771929824561403E-3</v>
      </c>
      <c r="D135" s="65">
        <v>9</v>
      </c>
      <c r="E135" s="9">
        <f>IF(D145=0, "-", D135/D145)</f>
        <v>1.2211668928086838E-2</v>
      </c>
      <c r="F135" s="81">
        <v>39</v>
      </c>
      <c r="G135" s="34">
        <f>IF(F145=0, "-", F135/F145)</f>
        <v>8.4124245038826578E-3</v>
      </c>
      <c r="H135" s="65">
        <v>97</v>
      </c>
      <c r="I135" s="9">
        <f>IF(H145=0, "-", H135/H145)</f>
        <v>1.5423755764032437E-2</v>
      </c>
      <c r="J135" s="8">
        <f t="shared" si="10"/>
        <v>-0.44444444444444442</v>
      </c>
      <c r="K135" s="9">
        <f t="shared" si="11"/>
        <v>-0.59793814432989689</v>
      </c>
    </row>
    <row r="136" spans="1:11" x14ac:dyDescent="0.2">
      <c r="A136" s="7" t="s">
        <v>446</v>
      </c>
      <c r="B136" s="65">
        <v>8</v>
      </c>
      <c r="C136" s="34">
        <f>IF(B145=0, "-", B136/B145)</f>
        <v>1.4035087719298246E-2</v>
      </c>
      <c r="D136" s="65">
        <v>4</v>
      </c>
      <c r="E136" s="9">
        <f>IF(D145=0, "-", D136/D145)</f>
        <v>5.4274084124830389E-3</v>
      </c>
      <c r="F136" s="81">
        <v>60</v>
      </c>
      <c r="G136" s="34">
        <f>IF(F145=0, "-", F136/F145)</f>
        <v>1.2942191544434857E-2</v>
      </c>
      <c r="H136" s="65">
        <v>61</v>
      </c>
      <c r="I136" s="9">
        <f>IF(H145=0, "-", H136/H145)</f>
        <v>9.69947527428844E-3</v>
      </c>
      <c r="J136" s="8">
        <f t="shared" si="10"/>
        <v>1</v>
      </c>
      <c r="K136" s="9">
        <f t="shared" si="11"/>
        <v>-1.6393442622950821E-2</v>
      </c>
    </row>
    <row r="137" spans="1:11" x14ac:dyDescent="0.2">
      <c r="A137" s="7" t="s">
        <v>447</v>
      </c>
      <c r="B137" s="65">
        <v>0</v>
      </c>
      <c r="C137" s="34">
        <f>IF(B145=0, "-", B137/B145)</f>
        <v>0</v>
      </c>
      <c r="D137" s="65">
        <v>0</v>
      </c>
      <c r="E137" s="9">
        <f>IF(D145=0, "-", D137/D145)</f>
        <v>0</v>
      </c>
      <c r="F137" s="81">
        <v>2</v>
      </c>
      <c r="G137" s="34">
        <f>IF(F145=0, "-", F137/F145)</f>
        <v>4.3140638481449527E-4</v>
      </c>
      <c r="H137" s="65">
        <v>2</v>
      </c>
      <c r="I137" s="9">
        <f>IF(H145=0, "-", H137/H145)</f>
        <v>3.180155827635554E-4</v>
      </c>
      <c r="J137" s="8" t="str">
        <f t="shared" si="10"/>
        <v>-</v>
      </c>
      <c r="K137" s="9">
        <f t="shared" si="11"/>
        <v>0</v>
      </c>
    </row>
    <row r="138" spans="1:11" x14ac:dyDescent="0.2">
      <c r="A138" s="7" t="s">
        <v>448</v>
      </c>
      <c r="B138" s="65">
        <v>31</v>
      </c>
      <c r="C138" s="34">
        <f>IF(B145=0, "-", B138/B145)</f>
        <v>5.4385964912280704E-2</v>
      </c>
      <c r="D138" s="65">
        <v>21</v>
      </c>
      <c r="E138" s="9">
        <f>IF(D145=0, "-", D138/D145)</f>
        <v>2.8493894165535955E-2</v>
      </c>
      <c r="F138" s="81">
        <v>278</v>
      </c>
      <c r="G138" s="34">
        <f>IF(F145=0, "-", F138/F145)</f>
        <v>5.996548748921484E-2</v>
      </c>
      <c r="H138" s="65">
        <v>437</v>
      </c>
      <c r="I138" s="9">
        <f>IF(H145=0, "-", H138/H145)</f>
        <v>6.9486404833836862E-2</v>
      </c>
      <c r="J138" s="8">
        <f t="shared" si="10"/>
        <v>0.47619047619047616</v>
      </c>
      <c r="K138" s="9">
        <f t="shared" si="11"/>
        <v>-0.36384439359267734</v>
      </c>
    </row>
    <row r="139" spans="1:11" x14ac:dyDescent="0.2">
      <c r="A139" s="7" t="s">
        <v>449</v>
      </c>
      <c r="B139" s="65">
        <v>17</v>
      </c>
      <c r="C139" s="34">
        <f>IF(B145=0, "-", B139/B145)</f>
        <v>2.9824561403508771E-2</v>
      </c>
      <c r="D139" s="65">
        <v>15</v>
      </c>
      <c r="E139" s="9">
        <f>IF(D145=0, "-", D139/D145)</f>
        <v>2.0352781546811399E-2</v>
      </c>
      <c r="F139" s="81">
        <v>118</v>
      </c>
      <c r="G139" s="34">
        <f>IF(F145=0, "-", F139/F145)</f>
        <v>2.5452976704055219E-2</v>
      </c>
      <c r="H139" s="65">
        <v>157</v>
      </c>
      <c r="I139" s="9">
        <f>IF(H145=0, "-", H139/H145)</f>
        <v>2.4964223246939098E-2</v>
      </c>
      <c r="J139" s="8">
        <f t="shared" si="10"/>
        <v>0.13333333333333333</v>
      </c>
      <c r="K139" s="9">
        <f t="shared" si="11"/>
        <v>-0.24840764331210191</v>
      </c>
    </row>
    <row r="140" spans="1:11" x14ac:dyDescent="0.2">
      <c r="A140" s="7" t="s">
        <v>450</v>
      </c>
      <c r="B140" s="65">
        <v>58</v>
      </c>
      <c r="C140" s="34">
        <f>IF(B145=0, "-", B140/B145)</f>
        <v>0.10175438596491228</v>
      </c>
      <c r="D140" s="65">
        <v>55</v>
      </c>
      <c r="E140" s="9">
        <f>IF(D145=0, "-", D140/D145)</f>
        <v>7.4626865671641784E-2</v>
      </c>
      <c r="F140" s="81">
        <v>552</v>
      </c>
      <c r="G140" s="34">
        <f>IF(F145=0, "-", F140/F145)</f>
        <v>0.11906816220880069</v>
      </c>
      <c r="H140" s="65">
        <v>570</v>
      </c>
      <c r="I140" s="9">
        <f>IF(H145=0, "-", H140/H145)</f>
        <v>9.0634441087613288E-2</v>
      </c>
      <c r="J140" s="8">
        <f t="shared" si="10"/>
        <v>5.4545454545454543E-2</v>
      </c>
      <c r="K140" s="9">
        <f t="shared" si="11"/>
        <v>-3.1578947368421054E-2</v>
      </c>
    </row>
    <row r="141" spans="1:11" x14ac:dyDescent="0.2">
      <c r="A141" s="7" t="s">
        <v>451</v>
      </c>
      <c r="B141" s="65">
        <v>70</v>
      </c>
      <c r="C141" s="34">
        <f>IF(B145=0, "-", B141/B145)</f>
        <v>0.12280701754385964</v>
      </c>
      <c r="D141" s="65">
        <v>90</v>
      </c>
      <c r="E141" s="9">
        <f>IF(D145=0, "-", D141/D145)</f>
        <v>0.12211668928086838</v>
      </c>
      <c r="F141" s="81">
        <v>709</v>
      </c>
      <c r="G141" s="34">
        <f>IF(F145=0, "-", F141/F145)</f>
        <v>0.15293356341673855</v>
      </c>
      <c r="H141" s="65">
        <v>938</v>
      </c>
      <c r="I141" s="9">
        <f>IF(H145=0, "-", H141/H145)</f>
        <v>0.14914930831610748</v>
      </c>
      <c r="J141" s="8">
        <f t="shared" si="10"/>
        <v>-0.22222222222222221</v>
      </c>
      <c r="K141" s="9">
        <f t="shared" si="11"/>
        <v>-0.24413646055437099</v>
      </c>
    </row>
    <row r="142" spans="1:11" x14ac:dyDescent="0.2">
      <c r="A142" s="7" t="s">
        <v>452</v>
      </c>
      <c r="B142" s="65">
        <v>0</v>
      </c>
      <c r="C142" s="34">
        <f>IF(B145=0, "-", B142/B145)</f>
        <v>0</v>
      </c>
      <c r="D142" s="65">
        <v>1</v>
      </c>
      <c r="E142" s="9">
        <f>IF(D145=0, "-", D142/D145)</f>
        <v>1.3568521031207597E-3</v>
      </c>
      <c r="F142" s="81">
        <v>0</v>
      </c>
      <c r="G142" s="34">
        <f>IF(F145=0, "-", F142/F145)</f>
        <v>0</v>
      </c>
      <c r="H142" s="65">
        <v>6</v>
      </c>
      <c r="I142" s="9">
        <f>IF(H145=0, "-", H142/H145)</f>
        <v>9.5404674829066625E-4</v>
      </c>
      <c r="J142" s="8">
        <f t="shared" si="10"/>
        <v>-1</v>
      </c>
      <c r="K142" s="9">
        <f t="shared" si="11"/>
        <v>-1</v>
      </c>
    </row>
    <row r="143" spans="1:11" x14ac:dyDescent="0.2">
      <c r="A143" s="7" t="s">
        <v>453</v>
      </c>
      <c r="B143" s="65">
        <v>6</v>
      </c>
      <c r="C143" s="34">
        <f>IF(B145=0, "-", B143/B145)</f>
        <v>1.0526315789473684E-2</v>
      </c>
      <c r="D143" s="65">
        <v>11</v>
      </c>
      <c r="E143" s="9">
        <f>IF(D145=0, "-", D143/D145)</f>
        <v>1.4925373134328358E-2</v>
      </c>
      <c r="F143" s="81">
        <v>131</v>
      </c>
      <c r="G143" s="34">
        <f>IF(F145=0, "-", F143/F145)</f>
        <v>2.825711820534944E-2</v>
      </c>
      <c r="H143" s="65">
        <v>164</v>
      </c>
      <c r="I143" s="9">
        <f>IF(H145=0, "-", H143/H145)</f>
        <v>2.6077277786611543E-2</v>
      </c>
      <c r="J143" s="8">
        <f t="shared" si="10"/>
        <v>-0.45454545454545453</v>
      </c>
      <c r="K143" s="9">
        <f t="shared" si="11"/>
        <v>-0.20121951219512196</v>
      </c>
    </row>
    <row r="144" spans="1:11" x14ac:dyDescent="0.2">
      <c r="A144" s="2"/>
      <c r="B144" s="68"/>
      <c r="C144" s="33"/>
      <c r="D144" s="68"/>
      <c r="E144" s="6"/>
      <c r="F144" s="82"/>
      <c r="G144" s="33"/>
      <c r="H144" s="68"/>
      <c r="I144" s="6"/>
      <c r="J144" s="5"/>
      <c r="K144" s="6"/>
    </row>
    <row r="145" spans="1:11" s="43" customFormat="1" x14ac:dyDescent="0.2">
      <c r="A145" s="162" t="s">
        <v>599</v>
      </c>
      <c r="B145" s="71">
        <f>SUM(B119:B144)</f>
        <v>570</v>
      </c>
      <c r="C145" s="40">
        <f>B145/5177</f>
        <v>0.11010237589337454</v>
      </c>
      <c r="D145" s="71">
        <f>SUM(D119:D144)</f>
        <v>737</v>
      </c>
      <c r="E145" s="41">
        <f>D145/6645</f>
        <v>0.1109104589917231</v>
      </c>
      <c r="F145" s="77">
        <f>SUM(F119:F144)</f>
        <v>4636</v>
      </c>
      <c r="G145" s="42">
        <f>F145/42616</f>
        <v>0.10878543270133283</v>
      </c>
      <c r="H145" s="71">
        <f>SUM(H119:H144)</f>
        <v>6289</v>
      </c>
      <c r="I145" s="41">
        <f>H145/51738</f>
        <v>0.12155475665854884</v>
      </c>
      <c r="J145" s="37">
        <f>IF(D145=0, "-", IF((B145-D145)/D145&lt;10, (B145-D145)/D145, "&gt;999%"))</f>
        <v>-0.22659430122116689</v>
      </c>
      <c r="K145" s="38">
        <f>IF(H145=0, "-", IF((F145-H145)/H145&lt;10, (F145-H145)/H145, "&gt;999%"))</f>
        <v>-0.26283987915407853</v>
      </c>
    </row>
    <row r="146" spans="1:11" x14ac:dyDescent="0.2">
      <c r="B146" s="83"/>
      <c r="D146" s="83"/>
      <c r="F146" s="83"/>
      <c r="H146" s="83"/>
    </row>
    <row r="147" spans="1:11" x14ac:dyDescent="0.2">
      <c r="A147" s="163" t="s">
        <v>154</v>
      </c>
      <c r="B147" s="61" t="s">
        <v>12</v>
      </c>
      <c r="C147" s="62" t="s">
        <v>13</v>
      </c>
      <c r="D147" s="61" t="s">
        <v>12</v>
      </c>
      <c r="E147" s="63" t="s">
        <v>13</v>
      </c>
      <c r="F147" s="62" t="s">
        <v>12</v>
      </c>
      <c r="G147" s="62" t="s">
        <v>13</v>
      </c>
      <c r="H147" s="61" t="s">
        <v>12</v>
      </c>
      <c r="I147" s="63" t="s">
        <v>13</v>
      </c>
      <c r="J147" s="61"/>
      <c r="K147" s="63"/>
    </row>
    <row r="148" spans="1:11" x14ac:dyDescent="0.2">
      <c r="A148" s="7" t="s">
        <v>454</v>
      </c>
      <c r="B148" s="65">
        <v>6</v>
      </c>
      <c r="C148" s="34">
        <f>IF(B165=0, "-", B148/B165)</f>
        <v>0.15384615384615385</v>
      </c>
      <c r="D148" s="65">
        <v>3</v>
      </c>
      <c r="E148" s="9">
        <f>IF(D165=0, "-", D148/D165)</f>
        <v>5.8823529411764705E-2</v>
      </c>
      <c r="F148" s="81">
        <v>41</v>
      </c>
      <c r="G148" s="34">
        <f>IF(F165=0, "-", F148/F165)</f>
        <v>8.9519650655021835E-2</v>
      </c>
      <c r="H148" s="65">
        <v>24</v>
      </c>
      <c r="I148" s="9">
        <f>IF(H165=0, "-", H148/H165)</f>
        <v>5.0847457627118647E-2</v>
      </c>
      <c r="J148" s="8">
        <f t="shared" ref="J148:J163" si="12">IF(D148=0, "-", IF((B148-D148)/D148&lt;10, (B148-D148)/D148, "&gt;999%"))</f>
        <v>1</v>
      </c>
      <c r="K148" s="9">
        <f t="shared" ref="K148:K163" si="13">IF(H148=0, "-", IF((F148-H148)/H148&lt;10, (F148-H148)/H148, "&gt;999%"))</f>
        <v>0.70833333333333337</v>
      </c>
    </row>
    <row r="149" spans="1:11" x14ac:dyDescent="0.2">
      <c r="A149" s="7" t="s">
        <v>455</v>
      </c>
      <c r="B149" s="65">
        <v>3</v>
      </c>
      <c r="C149" s="34">
        <f>IF(B165=0, "-", B149/B165)</f>
        <v>7.6923076923076927E-2</v>
      </c>
      <c r="D149" s="65">
        <v>12</v>
      </c>
      <c r="E149" s="9">
        <f>IF(D165=0, "-", D149/D165)</f>
        <v>0.23529411764705882</v>
      </c>
      <c r="F149" s="81">
        <v>64</v>
      </c>
      <c r="G149" s="34">
        <f>IF(F165=0, "-", F149/F165)</f>
        <v>0.13973799126637554</v>
      </c>
      <c r="H149" s="65">
        <v>106</v>
      </c>
      <c r="I149" s="9">
        <f>IF(H165=0, "-", H149/H165)</f>
        <v>0.22457627118644069</v>
      </c>
      <c r="J149" s="8">
        <f t="shared" si="12"/>
        <v>-0.75</v>
      </c>
      <c r="K149" s="9">
        <f t="shared" si="13"/>
        <v>-0.39622641509433965</v>
      </c>
    </row>
    <row r="150" spans="1:11" x14ac:dyDescent="0.2">
      <c r="A150" s="7" t="s">
        <v>456</v>
      </c>
      <c r="B150" s="65">
        <v>0</v>
      </c>
      <c r="C150" s="34">
        <f>IF(B165=0, "-", B150/B165)</f>
        <v>0</v>
      </c>
      <c r="D150" s="65">
        <v>1</v>
      </c>
      <c r="E150" s="9">
        <f>IF(D165=0, "-", D150/D165)</f>
        <v>1.9607843137254902E-2</v>
      </c>
      <c r="F150" s="81">
        <v>9</v>
      </c>
      <c r="G150" s="34">
        <f>IF(F165=0, "-", F150/F165)</f>
        <v>1.9650655021834062E-2</v>
      </c>
      <c r="H150" s="65">
        <v>1</v>
      </c>
      <c r="I150" s="9">
        <f>IF(H165=0, "-", H150/H165)</f>
        <v>2.1186440677966102E-3</v>
      </c>
      <c r="J150" s="8">
        <f t="shared" si="12"/>
        <v>-1</v>
      </c>
      <c r="K150" s="9">
        <f t="shared" si="13"/>
        <v>8</v>
      </c>
    </row>
    <row r="151" spans="1:11" x14ac:dyDescent="0.2">
      <c r="A151" s="7" t="s">
        <v>457</v>
      </c>
      <c r="B151" s="65">
        <v>0</v>
      </c>
      <c r="C151" s="34">
        <f>IF(B165=0, "-", B151/B165)</f>
        <v>0</v>
      </c>
      <c r="D151" s="65">
        <v>1</v>
      </c>
      <c r="E151" s="9">
        <f>IF(D165=0, "-", D151/D165)</f>
        <v>1.9607843137254902E-2</v>
      </c>
      <c r="F151" s="81">
        <v>10</v>
      </c>
      <c r="G151" s="34">
        <f>IF(F165=0, "-", F151/F165)</f>
        <v>2.1834061135371178E-2</v>
      </c>
      <c r="H151" s="65">
        <v>19</v>
      </c>
      <c r="I151" s="9">
        <f>IF(H165=0, "-", H151/H165)</f>
        <v>4.025423728813559E-2</v>
      </c>
      <c r="J151" s="8">
        <f t="shared" si="12"/>
        <v>-1</v>
      </c>
      <c r="K151" s="9">
        <f t="shared" si="13"/>
        <v>-0.47368421052631576</v>
      </c>
    </row>
    <row r="152" spans="1:11" x14ac:dyDescent="0.2">
      <c r="A152" s="7" t="s">
        <v>458</v>
      </c>
      <c r="B152" s="65">
        <v>0</v>
      </c>
      <c r="C152" s="34">
        <f>IF(B165=0, "-", B152/B165)</f>
        <v>0</v>
      </c>
      <c r="D152" s="65">
        <v>0</v>
      </c>
      <c r="E152" s="9">
        <f>IF(D165=0, "-", D152/D165)</f>
        <v>0</v>
      </c>
      <c r="F152" s="81">
        <v>3</v>
      </c>
      <c r="G152" s="34">
        <f>IF(F165=0, "-", F152/F165)</f>
        <v>6.5502183406113534E-3</v>
      </c>
      <c r="H152" s="65">
        <v>1</v>
      </c>
      <c r="I152" s="9">
        <f>IF(H165=0, "-", H152/H165)</f>
        <v>2.1186440677966102E-3</v>
      </c>
      <c r="J152" s="8" t="str">
        <f t="shared" si="12"/>
        <v>-</v>
      </c>
      <c r="K152" s="9">
        <f t="shared" si="13"/>
        <v>2</v>
      </c>
    </row>
    <row r="153" spans="1:11" x14ac:dyDescent="0.2">
      <c r="A153" s="7" t="s">
        <v>459</v>
      </c>
      <c r="B153" s="65">
        <v>1</v>
      </c>
      <c r="C153" s="34">
        <f>IF(B165=0, "-", B153/B165)</f>
        <v>2.564102564102564E-2</v>
      </c>
      <c r="D153" s="65">
        <v>0</v>
      </c>
      <c r="E153" s="9">
        <f>IF(D165=0, "-", D153/D165)</f>
        <v>0</v>
      </c>
      <c r="F153" s="81">
        <v>4</v>
      </c>
      <c r="G153" s="34">
        <f>IF(F165=0, "-", F153/F165)</f>
        <v>8.7336244541484712E-3</v>
      </c>
      <c r="H153" s="65">
        <v>0</v>
      </c>
      <c r="I153" s="9">
        <f>IF(H165=0, "-", H153/H165)</f>
        <v>0</v>
      </c>
      <c r="J153" s="8" t="str">
        <f t="shared" si="12"/>
        <v>-</v>
      </c>
      <c r="K153" s="9" t="str">
        <f t="shared" si="13"/>
        <v>-</v>
      </c>
    </row>
    <row r="154" spans="1:11" x14ac:dyDescent="0.2">
      <c r="A154" s="7" t="s">
        <v>460</v>
      </c>
      <c r="B154" s="65">
        <v>1</v>
      </c>
      <c r="C154" s="34">
        <f>IF(B165=0, "-", B154/B165)</f>
        <v>2.564102564102564E-2</v>
      </c>
      <c r="D154" s="65">
        <v>5</v>
      </c>
      <c r="E154" s="9">
        <f>IF(D165=0, "-", D154/D165)</f>
        <v>9.8039215686274508E-2</v>
      </c>
      <c r="F154" s="81">
        <v>39</v>
      </c>
      <c r="G154" s="34">
        <f>IF(F165=0, "-", F154/F165)</f>
        <v>8.5152838427947602E-2</v>
      </c>
      <c r="H154" s="65">
        <v>76</v>
      </c>
      <c r="I154" s="9">
        <f>IF(H165=0, "-", H154/H165)</f>
        <v>0.16101694915254236</v>
      </c>
      <c r="J154" s="8">
        <f t="shared" si="12"/>
        <v>-0.8</v>
      </c>
      <c r="K154" s="9">
        <f t="shared" si="13"/>
        <v>-0.48684210526315791</v>
      </c>
    </row>
    <row r="155" spans="1:11" x14ac:dyDescent="0.2">
      <c r="A155" s="7" t="s">
        <v>461</v>
      </c>
      <c r="B155" s="65">
        <v>0</v>
      </c>
      <c r="C155" s="34">
        <f>IF(B165=0, "-", B155/B165)</f>
        <v>0</v>
      </c>
      <c r="D155" s="65">
        <v>3</v>
      </c>
      <c r="E155" s="9">
        <f>IF(D165=0, "-", D155/D165)</f>
        <v>5.8823529411764705E-2</v>
      </c>
      <c r="F155" s="81">
        <v>21</v>
      </c>
      <c r="G155" s="34">
        <f>IF(F165=0, "-", F155/F165)</f>
        <v>4.5851528384279479E-2</v>
      </c>
      <c r="H155" s="65">
        <v>36</v>
      </c>
      <c r="I155" s="9">
        <f>IF(H165=0, "-", H155/H165)</f>
        <v>7.6271186440677971E-2</v>
      </c>
      <c r="J155" s="8">
        <f t="shared" si="12"/>
        <v>-1</v>
      </c>
      <c r="K155" s="9">
        <f t="shared" si="13"/>
        <v>-0.41666666666666669</v>
      </c>
    </row>
    <row r="156" spans="1:11" x14ac:dyDescent="0.2">
      <c r="A156" s="7" t="s">
        <v>462</v>
      </c>
      <c r="B156" s="65">
        <v>4</v>
      </c>
      <c r="C156" s="34">
        <f>IF(B165=0, "-", B156/B165)</f>
        <v>0.10256410256410256</v>
      </c>
      <c r="D156" s="65">
        <v>3</v>
      </c>
      <c r="E156" s="9">
        <f>IF(D165=0, "-", D156/D165)</f>
        <v>5.8823529411764705E-2</v>
      </c>
      <c r="F156" s="81">
        <v>43</v>
      </c>
      <c r="G156" s="34">
        <f>IF(F165=0, "-", F156/F165)</f>
        <v>9.3886462882096067E-2</v>
      </c>
      <c r="H156" s="65">
        <v>41</v>
      </c>
      <c r="I156" s="9">
        <f>IF(H165=0, "-", H156/H165)</f>
        <v>8.6864406779661021E-2</v>
      </c>
      <c r="J156" s="8">
        <f t="shared" si="12"/>
        <v>0.33333333333333331</v>
      </c>
      <c r="K156" s="9">
        <f t="shared" si="13"/>
        <v>4.878048780487805E-2</v>
      </c>
    </row>
    <row r="157" spans="1:11" x14ac:dyDescent="0.2">
      <c r="A157" s="7" t="s">
        <v>463</v>
      </c>
      <c r="B157" s="65">
        <v>0</v>
      </c>
      <c r="C157" s="34">
        <f>IF(B165=0, "-", B157/B165)</f>
        <v>0</v>
      </c>
      <c r="D157" s="65">
        <v>0</v>
      </c>
      <c r="E157" s="9">
        <f>IF(D165=0, "-", D157/D165)</f>
        <v>0</v>
      </c>
      <c r="F157" s="81">
        <v>7</v>
      </c>
      <c r="G157" s="34">
        <f>IF(F165=0, "-", F157/F165)</f>
        <v>1.5283842794759825E-2</v>
      </c>
      <c r="H157" s="65">
        <v>4</v>
      </c>
      <c r="I157" s="9">
        <f>IF(H165=0, "-", H157/H165)</f>
        <v>8.4745762711864406E-3</v>
      </c>
      <c r="J157" s="8" t="str">
        <f t="shared" si="12"/>
        <v>-</v>
      </c>
      <c r="K157" s="9">
        <f t="shared" si="13"/>
        <v>0.75</v>
      </c>
    </row>
    <row r="158" spans="1:11" x14ac:dyDescent="0.2">
      <c r="A158" s="7" t="s">
        <v>464</v>
      </c>
      <c r="B158" s="65">
        <v>3</v>
      </c>
      <c r="C158" s="34">
        <f>IF(B165=0, "-", B158/B165)</f>
        <v>7.6923076923076927E-2</v>
      </c>
      <c r="D158" s="65">
        <v>0</v>
      </c>
      <c r="E158" s="9">
        <f>IF(D165=0, "-", D158/D165)</f>
        <v>0</v>
      </c>
      <c r="F158" s="81">
        <v>6</v>
      </c>
      <c r="G158" s="34">
        <f>IF(F165=0, "-", F158/F165)</f>
        <v>1.3100436681222707E-2</v>
      </c>
      <c r="H158" s="65">
        <v>10</v>
      </c>
      <c r="I158" s="9">
        <f>IF(H165=0, "-", H158/H165)</f>
        <v>2.1186440677966101E-2</v>
      </c>
      <c r="J158" s="8" t="str">
        <f t="shared" si="12"/>
        <v>-</v>
      </c>
      <c r="K158" s="9">
        <f t="shared" si="13"/>
        <v>-0.4</v>
      </c>
    </row>
    <row r="159" spans="1:11" x14ac:dyDescent="0.2">
      <c r="A159" s="7" t="s">
        <v>465</v>
      </c>
      <c r="B159" s="65">
        <v>10</v>
      </c>
      <c r="C159" s="34">
        <f>IF(B165=0, "-", B159/B165)</f>
        <v>0.25641025641025639</v>
      </c>
      <c r="D159" s="65">
        <v>12</v>
      </c>
      <c r="E159" s="9">
        <f>IF(D165=0, "-", D159/D165)</f>
        <v>0.23529411764705882</v>
      </c>
      <c r="F159" s="81">
        <v>91</v>
      </c>
      <c r="G159" s="34">
        <f>IF(F165=0, "-", F159/F165)</f>
        <v>0.19868995633187772</v>
      </c>
      <c r="H159" s="65">
        <v>45</v>
      </c>
      <c r="I159" s="9">
        <f>IF(H165=0, "-", H159/H165)</f>
        <v>9.5338983050847453E-2</v>
      </c>
      <c r="J159" s="8">
        <f t="shared" si="12"/>
        <v>-0.16666666666666666</v>
      </c>
      <c r="K159" s="9">
        <f t="shared" si="13"/>
        <v>1.0222222222222221</v>
      </c>
    </row>
    <row r="160" spans="1:11" x14ac:dyDescent="0.2">
      <c r="A160" s="7" t="s">
        <v>466</v>
      </c>
      <c r="B160" s="65">
        <v>2</v>
      </c>
      <c r="C160" s="34">
        <f>IF(B165=0, "-", B160/B165)</f>
        <v>5.128205128205128E-2</v>
      </c>
      <c r="D160" s="65">
        <v>0</v>
      </c>
      <c r="E160" s="9">
        <f>IF(D165=0, "-", D160/D165)</f>
        <v>0</v>
      </c>
      <c r="F160" s="81">
        <v>17</v>
      </c>
      <c r="G160" s="34">
        <f>IF(F165=0, "-", F160/F165)</f>
        <v>3.7117903930131008E-2</v>
      </c>
      <c r="H160" s="65">
        <v>0</v>
      </c>
      <c r="I160" s="9">
        <f>IF(H165=0, "-", H160/H165)</f>
        <v>0</v>
      </c>
      <c r="J160" s="8" t="str">
        <f t="shared" si="12"/>
        <v>-</v>
      </c>
      <c r="K160" s="9" t="str">
        <f t="shared" si="13"/>
        <v>-</v>
      </c>
    </row>
    <row r="161" spans="1:11" x14ac:dyDescent="0.2">
      <c r="A161" s="7" t="s">
        <v>467</v>
      </c>
      <c r="B161" s="65">
        <v>3</v>
      </c>
      <c r="C161" s="34">
        <f>IF(B165=0, "-", B161/B165)</f>
        <v>7.6923076923076927E-2</v>
      </c>
      <c r="D161" s="65">
        <v>5</v>
      </c>
      <c r="E161" s="9">
        <f>IF(D165=0, "-", D161/D165)</f>
        <v>9.8039215686274508E-2</v>
      </c>
      <c r="F161" s="81">
        <v>29</v>
      </c>
      <c r="G161" s="34">
        <f>IF(F165=0, "-", F161/F165)</f>
        <v>6.3318777292576414E-2</v>
      </c>
      <c r="H161" s="65">
        <v>48</v>
      </c>
      <c r="I161" s="9">
        <f>IF(H165=0, "-", H161/H165)</f>
        <v>0.10169491525423729</v>
      </c>
      <c r="J161" s="8">
        <f t="shared" si="12"/>
        <v>-0.4</v>
      </c>
      <c r="K161" s="9">
        <f t="shared" si="13"/>
        <v>-0.39583333333333331</v>
      </c>
    </row>
    <row r="162" spans="1:11" x14ac:dyDescent="0.2">
      <c r="A162" s="7" t="s">
        <v>468</v>
      </c>
      <c r="B162" s="65">
        <v>5</v>
      </c>
      <c r="C162" s="34">
        <f>IF(B165=0, "-", B162/B165)</f>
        <v>0.12820512820512819</v>
      </c>
      <c r="D162" s="65">
        <v>3</v>
      </c>
      <c r="E162" s="9">
        <f>IF(D165=0, "-", D162/D165)</f>
        <v>5.8823529411764705E-2</v>
      </c>
      <c r="F162" s="81">
        <v>54</v>
      </c>
      <c r="G162" s="34">
        <f>IF(F165=0, "-", F162/F165)</f>
        <v>0.11790393013100436</v>
      </c>
      <c r="H162" s="65">
        <v>43</v>
      </c>
      <c r="I162" s="9">
        <f>IF(H165=0, "-", H162/H165)</f>
        <v>9.110169491525423E-2</v>
      </c>
      <c r="J162" s="8">
        <f t="shared" si="12"/>
        <v>0.66666666666666663</v>
      </c>
      <c r="K162" s="9">
        <f t="shared" si="13"/>
        <v>0.2558139534883721</v>
      </c>
    </row>
    <row r="163" spans="1:11" x14ac:dyDescent="0.2">
      <c r="A163" s="7" t="s">
        <v>469</v>
      </c>
      <c r="B163" s="65">
        <v>1</v>
      </c>
      <c r="C163" s="34">
        <f>IF(B165=0, "-", B163/B165)</f>
        <v>2.564102564102564E-2</v>
      </c>
      <c r="D163" s="65">
        <v>3</v>
      </c>
      <c r="E163" s="9">
        <f>IF(D165=0, "-", D163/D165)</f>
        <v>5.8823529411764705E-2</v>
      </c>
      <c r="F163" s="81">
        <v>20</v>
      </c>
      <c r="G163" s="34">
        <f>IF(F165=0, "-", F163/F165)</f>
        <v>4.3668122270742356E-2</v>
      </c>
      <c r="H163" s="65">
        <v>18</v>
      </c>
      <c r="I163" s="9">
        <f>IF(H165=0, "-", H163/H165)</f>
        <v>3.8135593220338986E-2</v>
      </c>
      <c r="J163" s="8">
        <f t="shared" si="12"/>
        <v>-0.66666666666666663</v>
      </c>
      <c r="K163" s="9">
        <f t="shared" si="13"/>
        <v>0.1111111111111111</v>
      </c>
    </row>
    <row r="164" spans="1:11" x14ac:dyDescent="0.2">
      <c r="A164" s="2"/>
      <c r="B164" s="68"/>
      <c r="C164" s="33"/>
      <c r="D164" s="68"/>
      <c r="E164" s="6"/>
      <c r="F164" s="82"/>
      <c r="G164" s="33"/>
      <c r="H164" s="68"/>
      <c r="I164" s="6"/>
      <c r="J164" s="5"/>
      <c r="K164" s="6"/>
    </row>
    <row r="165" spans="1:11" s="43" customFormat="1" x14ac:dyDescent="0.2">
      <c r="A165" s="162" t="s">
        <v>598</v>
      </c>
      <c r="B165" s="71">
        <f>SUM(B148:B164)</f>
        <v>39</v>
      </c>
      <c r="C165" s="40">
        <f>B165/5177</f>
        <v>7.5333204558624689E-3</v>
      </c>
      <c r="D165" s="71">
        <f>SUM(D148:D164)</f>
        <v>51</v>
      </c>
      <c r="E165" s="41">
        <f>D165/6645</f>
        <v>7.6749435665914223E-3</v>
      </c>
      <c r="F165" s="77">
        <f>SUM(F148:F164)</f>
        <v>458</v>
      </c>
      <c r="G165" s="42">
        <f>F165/42616</f>
        <v>1.0747137225455228E-2</v>
      </c>
      <c r="H165" s="71">
        <f>SUM(H148:H164)</f>
        <v>472</v>
      </c>
      <c r="I165" s="41">
        <f>H165/51738</f>
        <v>9.1228883992423362E-3</v>
      </c>
      <c r="J165" s="37">
        <f>IF(D165=0, "-", IF((B165-D165)/D165&lt;10, (B165-D165)/D165, "&gt;999%"))</f>
        <v>-0.23529411764705882</v>
      </c>
      <c r="K165" s="38">
        <f>IF(H165=0, "-", IF((F165-H165)/H165&lt;10, (F165-H165)/H165, "&gt;999%"))</f>
        <v>-2.9661016949152543E-2</v>
      </c>
    </row>
    <row r="166" spans="1:11" x14ac:dyDescent="0.2">
      <c r="B166" s="83"/>
      <c r="D166" s="83"/>
      <c r="F166" s="83"/>
      <c r="H166" s="83"/>
    </row>
    <row r="167" spans="1:11" s="43" customFormat="1" x14ac:dyDescent="0.2">
      <c r="A167" s="162" t="s">
        <v>597</v>
      </c>
      <c r="B167" s="71">
        <v>609</v>
      </c>
      <c r="C167" s="40">
        <f>B167/5177</f>
        <v>0.11763569634923701</v>
      </c>
      <c r="D167" s="71">
        <v>788</v>
      </c>
      <c r="E167" s="41">
        <f>D167/6645</f>
        <v>0.11858540255831453</v>
      </c>
      <c r="F167" s="77">
        <v>5094</v>
      </c>
      <c r="G167" s="42">
        <f>F167/42616</f>
        <v>0.11953256992678805</v>
      </c>
      <c r="H167" s="71">
        <v>6761</v>
      </c>
      <c r="I167" s="41">
        <f>H167/51738</f>
        <v>0.13067764505779117</v>
      </c>
      <c r="J167" s="37">
        <f>IF(D167=0, "-", IF((B167-D167)/D167&lt;10, (B167-D167)/D167, "&gt;999%"))</f>
        <v>-0.22715736040609136</v>
      </c>
      <c r="K167" s="38">
        <f>IF(H167=0, "-", IF((F167-H167)/H167&lt;10, (F167-H167)/H167, "&gt;999%"))</f>
        <v>-0.24656115959177635</v>
      </c>
    </row>
    <row r="168" spans="1:11" x14ac:dyDescent="0.2">
      <c r="B168" s="83"/>
      <c r="D168" s="83"/>
      <c r="F168" s="83"/>
      <c r="H168" s="83"/>
    </row>
    <row r="169" spans="1:11" ht="15.75" x14ac:dyDescent="0.25">
      <c r="A169" s="164" t="s">
        <v>122</v>
      </c>
      <c r="B169" s="196" t="s">
        <v>1</v>
      </c>
      <c r="C169" s="200"/>
      <c r="D169" s="200"/>
      <c r="E169" s="197"/>
      <c r="F169" s="196" t="s">
        <v>14</v>
      </c>
      <c r="G169" s="200"/>
      <c r="H169" s="200"/>
      <c r="I169" s="197"/>
      <c r="J169" s="196" t="s">
        <v>15</v>
      </c>
      <c r="K169" s="197"/>
    </row>
    <row r="170" spans="1:11" x14ac:dyDescent="0.2">
      <c r="A170" s="22"/>
      <c r="B170" s="196">
        <f>VALUE(RIGHT($B$2, 4))</f>
        <v>2020</v>
      </c>
      <c r="C170" s="197"/>
      <c r="D170" s="196">
        <f>B170-1</f>
        <v>2019</v>
      </c>
      <c r="E170" s="204"/>
      <c r="F170" s="196">
        <f>B170</f>
        <v>2020</v>
      </c>
      <c r="G170" s="204"/>
      <c r="H170" s="196">
        <f>D170</f>
        <v>2019</v>
      </c>
      <c r="I170" s="204"/>
      <c r="J170" s="140" t="s">
        <v>4</v>
      </c>
      <c r="K170" s="141" t="s">
        <v>2</v>
      </c>
    </row>
    <row r="171" spans="1:11" x14ac:dyDescent="0.2">
      <c r="A171" s="163" t="s">
        <v>155</v>
      </c>
      <c r="B171" s="61" t="s">
        <v>12</v>
      </c>
      <c r="C171" s="62" t="s">
        <v>13</v>
      </c>
      <c r="D171" s="61" t="s">
        <v>12</v>
      </c>
      <c r="E171" s="63" t="s">
        <v>13</v>
      </c>
      <c r="F171" s="62" t="s">
        <v>12</v>
      </c>
      <c r="G171" s="62" t="s">
        <v>13</v>
      </c>
      <c r="H171" s="61" t="s">
        <v>12</v>
      </c>
      <c r="I171" s="63" t="s">
        <v>13</v>
      </c>
      <c r="J171" s="61"/>
      <c r="K171" s="63"/>
    </row>
    <row r="172" spans="1:11" x14ac:dyDescent="0.2">
      <c r="A172" s="7" t="s">
        <v>470</v>
      </c>
      <c r="B172" s="65">
        <v>7</v>
      </c>
      <c r="C172" s="34">
        <f>IF(B175=0, "-", B172/B175)</f>
        <v>7.4468085106382975E-2</v>
      </c>
      <c r="D172" s="65">
        <v>6</v>
      </c>
      <c r="E172" s="9">
        <f>IF(D175=0, "-", D172/D175)</f>
        <v>6.4516129032258063E-2</v>
      </c>
      <c r="F172" s="81">
        <v>75</v>
      </c>
      <c r="G172" s="34">
        <f>IF(F175=0, "-", F172/F175)</f>
        <v>9.1575091575091569E-2</v>
      </c>
      <c r="H172" s="65">
        <v>71</v>
      </c>
      <c r="I172" s="9">
        <f>IF(H175=0, "-", H172/H175)</f>
        <v>8.1891580161476352E-2</v>
      </c>
      <c r="J172" s="8">
        <f>IF(D172=0, "-", IF((B172-D172)/D172&lt;10, (B172-D172)/D172, "&gt;999%"))</f>
        <v>0.16666666666666666</v>
      </c>
      <c r="K172" s="9">
        <f>IF(H172=0, "-", IF((F172-H172)/H172&lt;10, (F172-H172)/H172, "&gt;999%"))</f>
        <v>5.6338028169014086E-2</v>
      </c>
    </row>
    <row r="173" spans="1:11" x14ac:dyDescent="0.2">
      <c r="A173" s="7" t="s">
        <v>471</v>
      </c>
      <c r="B173" s="65">
        <v>87</v>
      </c>
      <c r="C173" s="34">
        <f>IF(B175=0, "-", B173/B175)</f>
        <v>0.92553191489361697</v>
      </c>
      <c r="D173" s="65">
        <v>87</v>
      </c>
      <c r="E173" s="9">
        <f>IF(D175=0, "-", D173/D175)</f>
        <v>0.93548387096774188</v>
      </c>
      <c r="F173" s="81">
        <v>744</v>
      </c>
      <c r="G173" s="34">
        <f>IF(F175=0, "-", F173/F175)</f>
        <v>0.90842490842490842</v>
      </c>
      <c r="H173" s="65">
        <v>796</v>
      </c>
      <c r="I173" s="9">
        <f>IF(H175=0, "-", H173/H175)</f>
        <v>0.91810841983852365</v>
      </c>
      <c r="J173" s="8">
        <f>IF(D173=0, "-", IF((B173-D173)/D173&lt;10, (B173-D173)/D173, "&gt;999%"))</f>
        <v>0</v>
      </c>
      <c r="K173" s="9">
        <f>IF(H173=0, "-", IF((F173-H173)/H173&lt;10, (F173-H173)/H173, "&gt;999%"))</f>
        <v>-6.5326633165829151E-2</v>
      </c>
    </row>
    <row r="174" spans="1:11" x14ac:dyDescent="0.2">
      <c r="A174" s="2"/>
      <c r="B174" s="68"/>
      <c r="C174" s="33"/>
      <c r="D174" s="68"/>
      <c r="E174" s="6"/>
      <c r="F174" s="82"/>
      <c r="G174" s="33"/>
      <c r="H174" s="68"/>
      <c r="I174" s="6"/>
      <c r="J174" s="5"/>
      <c r="K174" s="6"/>
    </row>
    <row r="175" spans="1:11" s="43" customFormat="1" x14ac:dyDescent="0.2">
      <c r="A175" s="162" t="s">
        <v>596</v>
      </c>
      <c r="B175" s="71">
        <f>SUM(B172:B174)</f>
        <v>94</v>
      </c>
      <c r="C175" s="40">
        <f>B175/5177</f>
        <v>1.8157233919258258E-2</v>
      </c>
      <c r="D175" s="71">
        <f>SUM(D172:D174)</f>
        <v>93</v>
      </c>
      <c r="E175" s="41">
        <f>D175/6645</f>
        <v>1.399548532731377E-2</v>
      </c>
      <c r="F175" s="77">
        <f>SUM(F172:F174)</f>
        <v>819</v>
      </c>
      <c r="G175" s="42">
        <f>F175/42616</f>
        <v>1.9218134034165571E-2</v>
      </c>
      <c r="H175" s="71">
        <f>SUM(H172:H174)</f>
        <v>867</v>
      </c>
      <c r="I175" s="41">
        <f>H175/51738</f>
        <v>1.6757508987591326E-2</v>
      </c>
      <c r="J175" s="37">
        <f>IF(D175=0, "-", IF((B175-D175)/D175&lt;10, (B175-D175)/D175, "&gt;999%"))</f>
        <v>1.0752688172043012E-2</v>
      </c>
      <c r="K175" s="38">
        <f>IF(H175=0, "-", IF((F175-H175)/H175&lt;10, (F175-H175)/H175, "&gt;999%"))</f>
        <v>-5.536332179930796E-2</v>
      </c>
    </row>
    <row r="176" spans="1:11" x14ac:dyDescent="0.2">
      <c r="B176" s="83"/>
      <c r="D176" s="83"/>
      <c r="F176" s="83"/>
      <c r="H176" s="83"/>
    </row>
    <row r="177" spans="1:11" x14ac:dyDescent="0.2">
      <c r="A177" s="163" t="s">
        <v>156</v>
      </c>
      <c r="B177" s="61" t="s">
        <v>12</v>
      </c>
      <c r="C177" s="62" t="s">
        <v>13</v>
      </c>
      <c r="D177" s="61" t="s">
        <v>12</v>
      </c>
      <c r="E177" s="63" t="s">
        <v>13</v>
      </c>
      <c r="F177" s="62" t="s">
        <v>12</v>
      </c>
      <c r="G177" s="62" t="s">
        <v>13</v>
      </c>
      <c r="H177" s="61" t="s">
        <v>12</v>
      </c>
      <c r="I177" s="63" t="s">
        <v>13</v>
      </c>
      <c r="J177" s="61"/>
      <c r="K177" s="63"/>
    </row>
    <row r="178" spans="1:11" x14ac:dyDescent="0.2">
      <c r="A178" s="7" t="s">
        <v>472</v>
      </c>
      <c r="B178" s="65">
        <v>6</v>
      </c>
      <c r="C178" s="34">
        <f>IF(B188=0, "-", B178/B188)</f>
        <v>0.33333333333333331</v>
      </c>
      <c r="D178" s="65">
        <v>2</v>
      </c>
      <c r="E178" s="9">
        <f>IF(D188=0, "-", D178/D188)</f>
        <v>0.14285714285714285</v>
      </c>
      <c r="F178" s="81">
        <v>8</v>
      </c>
      <c r="G178" s="34">
        <f>IF(F188=0, "-", F178/F188)</f>
        <v>7.3394495412844041E-2</v>
      </c>
      <c r="H178" s="65">
        <v>14</v>
      </c>
      <c r="I178" s="9">
        <f>IF(H188=0, "-", H178/H188)</f>
        <v>0.11382113821138211</v>
      </c>
      <c r="J178" s="8">
        <f t="shared" ref="J178:J186" si="14">IF(D178=0, "-", IF((B178-D178)/D178&lt;10, (B178-D178)/D178, "&gt;999%"))</f>
        <v>2</v>
      </c>
      <c r="K178" s="9">
        <f t="shared" ref="K178:K186" si="15">IF(H178=0, "-", IF((F178-H178)/H178&lt;10, (F178-H178)/H178, "&gt;999%"))</f>
        <v>-0.42857142857142855</v>
      </c>
    </row>
    <row r="179" spans="1:11" x14ac:dyDescent="0.2">
      <c r="A179" s="7" t="s">
        <v>473</v>
      </c>
      <c r="B179" s="65">
        <v>1</v>
      </c>
      <c r="C179" s="34">
        <f>IF(B188=0, "-", B179/B188)</f>
        <v>5.5555555555555552E-2</v>
      </c>
      <c r="D179" s="65">
        <v>0</v>
      </c>
      <c r="E179" s="9">
        <f>IF(D188=0, "-", D179/D188)</f>
        <v>0</v>
      </c>
      <c r="F179" s="81">
        <v>3</v>
      </c>
      <c r="G179" s="34">
        <f>IF(F188=0, "-", F179/F188)</f>
        <v>2.7522935779816515E-2</v>
      </c>
      <c r="H179" s="65">
        <v>3</v>
      </c>
      <c r="I179" s="9">
        <f>IF(H188=0, "-", H179/H188)</f>
        <v>2.4390243902439025E-2</v>
      </c>
      <c r="J179" s="8" t="str">
        <f t="shared" si="14"/>
        <v>-</v>
      </c>
      <c r="K179" s="9">
        <f t="shared" si="15"/>
        <v>0</v>
      </c>
    </row>
    <row r="180" spans="1:11" x14ac:dyDescent="0.2">
      <c r="A180" s="7" t="s">
        <v>474</v>
      </c>
      <c r="B180" s="65">
        <v>0</v>
      </c>
      <c r="C180" s="34">
        <f>IF(B188=0, "-", B180/B188)</f>
        <v>0</v>
      </c>
      <c r="D180" s="65">
        <v>2</v>
      </c>
      <c r="E180" s="9">
        <f>IF(D188=0, "-", D180/D188)</f>
        <v>0.14285714285714285</v>
      </c>
      <c r="F180" s="81">
        <v>24</v>
      </c>
      <c r="G180" s="34">
        <f>IF(F188=0, "-", F180/F188)</f>
        <v>0.22018348623853212</v>
      </c>
      <c r="H180" s="65">
        <v>13</v>
      </c>
      <c r="I180" s="9">
        <f>IF(H188=0, "-", H180/H188)</f>
        <v>0.10569105691056911</v>
      </c>
      <c r="J180" s="8">
        <f t="shared" si="14"/>
        <v>-1</v>
      </c>
      <c r="K180" s="9">
        <f t="shared" si="15"/>
        <v>0.84615384615384615</v>
      </c>
    </row>
    <row r="181" spans="1:11" x14ac:dyDescent="0.2">
      <c r="A181" s="7" t="s">
        <v>475</v>
      </c>
      <c r="B181" s="65">
        <v>0</v>
      </c>
      <c r="C181" s="34">
        <f>IF(B188=0, "-", B181/B188)</f>
        <v>0</v>
      </c>
      <c r="D181" s="65">
        <v>0</v>
      </c>
      <c r="E181" s="9">
        <f>IF(D188=0, "-", D181/D188)</f>
        <v>0</v>
      </c>
      <c r="F181" s="81">
        <v>2</v>
      </c>
      <c r="G181" s="34">
        <f>IF(F188=0, "-", F181/F188)</f>
        <v>1.834862385321101E-2</v>
      </c>
      <c r="H181" s="65">
        <v>1</v>
      </c>
      <c r="I181" s="9">
        <f>IF(H188=0, "-", H181/H188)</f>
        <v>8.130081300813009E-3</v>
      </c>
      <c r="J181" s="8" t="str">
        <f t="shared" si="14"/>
        <v>-</v>
      </c>
      <c r="K181" s="9">
        <f t="shared" si="15"/>
        <v>1</v>
      </c>
    </row>
    <row r="182" spans="1:11" x14ac:dyDescent="0.2">
      <c r="A182" s="7" t="s">
        <v>476</v>
      </c>
      <c r="B182" s="65">
        <v>4</v>
      </c>
      <c r="C182" s="34">
        <f>IF(B188=0, "-", B182/B188)</f>
        <v>0.22222222222222221</v>
      </c>
      <c r="D182" s="65">
        <v>8</v>
      </c>
      <c r="E182" s="9">
        <f>IF(D188=0, "-", D182/D188)</f>
        <v>0.5714285714285714</v>
      </c>
      <c r="F182" s="81">
        <v>28</v>
      </c>
      <c r="G182" s="34">
        <f>IF(F188=0, "-", F182/F188)</f>
        <v>0.25688073394495414</v>
      </c>
      <c r="H182" s="65">
        <v>58</v>
      </c>
      <c r="I182" s="9">
        <f>IF(H188=0, "-", H182/H188)</f>
        <v>0.47154471544715448</v>
      </c>
      <c r="J182" s="8">
        <f t="shared" si="14"/>
        <v>-0.5</v>
      </c>
      <c r="K182" s="9">
        <f t="shared" si="15"/>
        <v>-0.51724137931034486</v>
      </c>
    </row>
    <row r="183" spans="1:11" x14ac:dyDescent="0.2">
      <c r="A183" s="7" t="s">
        <v>477</v>
      </c>
      <c r="B183" s="65">
        <v>0</v>
      </c>
      <c r="C183" s="34">
        <f>IF(B188=0, "-", B183/B188)</f>
        <v>0</v>
      </c>
      <c r="D183" s="65">
        <v>1</v>
      </c>
      <c r="E183" s="9">
        <f>IF(D188=0, "-", D183/D188)</f>
        <v>7.1428571428571425E-2</v>
      </c>
      <c r="F183" s="81">
        <v>3</v>
      </c>
      <c r="G183" s="34">
        <f>IF(F188=0, "-", F183/F188)</f>
        <v>2.7522935779816515E-2</v>
      </c>
      <c r="H183" s="65">
        <v>8</v>
      </c>
      <c r="I183" s="9">
        <f>IF(H188=0, "-", H183/H188)</f>
        <v>6.5040650406504072E-2</v>
      </c>
      <c r="J183" s="8">
        <f t="shared" si="14"/>
        <v>-1</v>
      </c>
      <c r="K183" s="9">
        <f t="shared" si="15"/>
        <v>-0.625</v>
      </c>
    </row>
    <row r="184" spans="1:11" x14ac:dyDescent="0.2">
      <c r="A184" s="7" t="s">
        <v>478</v>
      </c>
      <c r="B184" s="65">
        <v>3</v>
      </c>
      <c r="C184" s="34">
        <f>IF(B188=0, "-", B184/B188)</f>
        <v>0.16666666666666666</v>
      </c>
      <c r="D184" s="65">
        <v>1</v>
      </c>
      <c r="E184" s="9">
        <f>IF(D188=0, "-", D184/D188)</f>
        <v>7.1428571428571425E-2</v>
      </c>
      <c r="F184" s="81">
        <v>11</v>
      </c>
      <c r="G184" s="34">
        <f>IF(F188=0, "-", F184/F188)</f>
        <v>0.10091743119266056</v>
      </c>
      <c r="H184" s="65">
        <v>10</v>
      </c>
      <c r="I184" s="9">
        <f>IF(H188=0, "-", H184/H188)</f>
        <v>8.1300813008130079E-2</v>
      </c>
      <c r="J184" s="8">
        <f t="shared" si="14"/>
        <v>2</v>
      </c>
      <c r="K184" s="9">
        <f t="shared" si="15"/>
        <v>0.1</v>
      </c>
    </row>
    <row r="185" spans="1:11" x14ac:dyDescent="0.2">
      <c r="A185" s="7" t="s">
        <v>479</v>
      </c>
      <c r="B185" s="65">
        <v>3</v>
      </c>
      <c r="C185" s="34">
        <f>IF(B188=0, "-", B185/B188)</f>
        <v>0.16666666666666666</v>
      </c>
      <c r="D185" s="65">
        <v>0</v>
      </c>
      <c r="E185" s="9">
        <f>IF(D188=0, "-", D185/D188)</f>
        <v>0</v>
      </c>
      <c r="F185" s="81">
        <v>7</v>
      </c>
      <c r="G185" s="34">
        <f>IF(F188=0, "-", F185/F188)</f>
        <v>6.4220183486238536E-2</v>
      </c>
      <c r="H185" s="65">
        <v>11</v>
      </c>
      <c r="I185" s="9">
        <f>IF(H188=0, "-", H185/H188)</f>
        <v>8.943089430894309E-2</v>
      </c>
      <c r="J185" s="8" t="str">
        <f t="shared" si="14"/>
        <v>-</v>
      </c>
      <c r="K185" s="9">
        <f t="shared" si="15"/>
        <v>-0.36363636363636365</v>
      </c>
    </row>
    <row r="186" spans="1:11" x14ac:dyDescent="0.2">
      <c r="A186" s="7" t="s">
        <v>480</v>
      </c>
      <c r="B186" s="65">
        <v>1</v>
      </c>
      <c r="C186" s="34">
        <f>IF(B188=0, "-", B186/B188)</f>
        <v>5.5555555555555552E-2</v>
      </c>
      <c r="D186" s="65">
        <v>0</v>
      </c>
      <c r="E186" s="9">
        <f>IF(D188=0, "-", D186/D188)</f>
        <v>0</v>
      </c>
      <c r="F186" s="81">
        <v>23</v>
      </c>
      <c r="G186" s="34">
        <f>IF(F188=0, "-", F186/F188)</f>
        <v>0.21100917431192662</v>
      </c>
      <c r="H186" s="65">
        <v>5</v>
      </c>
      <c r="I186" s="9">
        <f>IF(H188=0, "-", H186/H188)</f>
        <v>4.065040650406504E-2</v>
      </c>
      <c r="J186" s="8" t="str">
        <f t="shared" si="14"/>
        <v>-</v>
      </c>
      <c r="K186" s="9">
        <f t="shared" si="15"/>
        <v>3.6</v>
      </c>
    </row>
    <row r="187" spans="1:11" x14ac:dyDescent="0.2">
      <c r="A187" s="2"/>
      <c r="B187" s="68"/>
      <c r="C187" s="33"/>
      <c r="D187" s="68"/>
      <c r="E187" s="6"/>
      <c r="F187" s="82"/>
      <c r="G187" s="33"/>
      <c r="H187" s="68"/>
      <c r="I187" s="6"/>
      <c r="J187" s="5"/>
      <c r="K187" s="6"/>
    </row>
    <row r="188" spans="1:11" s="43" customFormat="1" x14ac:dyDescent="0.2">
      <c r="A188" s="162" t="s">
        <v>595</v>
      </c>
      <c r="B188" s="71">
        <f>SUM(B178:B187)</f>
        <v>18</v>
      </c>
      <c r="C188" s="40">
        <f>B188/5177</f>
        <v>3.4769171334749853E-3</v>
      </c>
      <c r="D188" s="71">
        <f>SUM(D178:D187)</f>
        <v>14</v>
      </c>
      <c r="E188" s="41">
        <f>D188/6645</f>
        <v>2.1068472535741159E-3</v>
      </c>
      <c r="F188" s="77">
        <f>SUM(F178:F187)</f>
        <v>109</v>
      </c>
      <c r="G188" s="42">
        <f>F188/42616</f>
        <v>2.5577247981978602E-3</v>
      </c>
      <c r="H188" s="71">
        <f>SUM(H178:H187)</f>
        <v>123</v>
      </c>
      <c r="I188" s="41">
        <f>H188/51738</f>
        <v>2.3773628667517104E-3</v>
      </c>
      <c r="J188" s="37">
        <f>IF(D188=0, "-", IF((B188-D188)/D188&lt;10, (B188-D188)/D188, "&gt;999%"))</f>
        <v>0.2857142857142857</v>
      </c>
      <c r="K188" s="38">
        <f>IF(H188=0, "-", IF((F188-H188)/H188&lt;10, (F188-H188)/H188, "&gt;999%"))</f>
        <v>-0.11382113821138211</v>
      </c>
    </row>
    <row r="189" spans="1:11" x14ac:dyDescent="0.2">
      <c r="B189" s="83"/>
      <c r="D189" s="83"/>
      <c r="F189" s="83"/>
      <c r="H189" s="83"/>
    </row>
    <row r="190" spans="1:11" s="43" customFormat="1" x14ac:dyDescent="0.2">
      <c r="A190" s="162" t="s">
        <v>594</v>
      </c>
      <c r="B190" s="71">
        <v>112</v>
      </c>
      <c r="C190" s="40">
        <f>B190/5177</f>
        <v>2.1634151052733242E-2</v>
      </c>
      <c r="D190" s="71">
        <v>107</v>
      </c>
      <c r="E190" s="41">
        <f>D190/6645</f>
        <v>1.6102332580887887E-2</v>
      </c>
      <c r="F190" s="77">
        <v>928</v>
      </c>
      <c r="G190" s="42">
        <f>F190/42616</f>
        <v>2.177585883236343E-2</v>
      </c>
      <c r="H190" s="71">
        <v>990</v>
      </c>
      <c r="I190" s="41">
        <f>H190/51738</f>
        <v>1.9134871854343035E-2</v>
      </c>
      <c r="J190" s="37">
        <f>IF(D190=0, "-", IF((B190-D190)/D190&lt;10, (B190-D190)/D190, "&gt;999%"))</f>
        <v>4.6728971962616821E-2</v>
      </c>
      <c r="K190" s="38">
        <f>IF(H190=0, "-", IF((F190-H190)/H190&lt;10, (F190-H190)/H190, "&gt;999%"))</f>
        <v>-6.2626262626262627E-2</v>
      </c>
    </row>
    <row r="191" spans="1:11" x14ac:dyDescent="0.2">
      <c r="B191" s="83"/>
      <c r="D191" s="83"/>
      <c r="F191" s="83"/>
      <c r="H191" s="83"/>
    </row>
    <row r="192" spans="1:11" x14ac:dyDescent="0.2">
      <c r="A192" s="27" t="s">
        <v>592</v>
      </c>
      <c r="B192" s="71">
        <f>B196-B194</f>
        <v>2420</v>
      </c>
      <c r="C192" s="40">
        <f>B192/5177</f>
        <v>0.46745219238941471</v>
      </c>
      <c r="D192" s="71">
        <f>D196-D194</f>
        <v>2847</v>
      </c>
      <c r="E192" s="41">
        <f>D192/6645</f>
        <v>0.42844243792325054</v>
      </c>
      <c r="F192" s="77">
        <f>F196-F194</f>
        <v>19814</v>
      </c>
      <c r="G192" s="42">
        <f>F192/42616</f>
        <v>0.46494274450910456</v>
      </c>
      <c r="H192" s="71">
        <f>H196-H194</f>
        <v>21931</v>
      </c>
      <c r="I192" s="41">
        <f>H192/51738</f>
        <v>0.42388573195716883</v>
      </c>
      <c r="J192" s="37">
        <f>IF(D192=0, "-", IF((B192-D192)/D192&lt;10, (B192-D192)/D192, "&gt;999%"))</f>
        <v>-0.14998243765367053</v>
      </c>
      <c r="K192" s="38">
        <f>IF(H192=0, "-", IF((F192-H192)/H192&lt;10, (F192-H192)/H192, "&gt;999%"))</f>
        <v>-9.6530025990606907E-2</v>
      </c>
    </row>
    <row r="193" spans="1:11" x14ac:dyDescent="0.2">
      <c r="A193" s="27"/>
      <c r="B193" s="71"/>
      <c r="C193" s="40"/>
      <c r="D193" s="71"/>
      <c r="E193" s="41"/>
      <c r="F193" s="77"/>
      <c r="G193" s="42"/>
      <c r="H193" s="71"/>
      <c r="I193" s="41"/>
      <c r="J193" s="37"/>
      <c r="K193" s="38"/>
    </row>
    <row r="194" spans="1:11" x14ac:dyDescent="0.2">
      <c r="A194" s="27" t="s">
        <v>593</v>
      </c>
      <c r="B194" s="71">
        <v>220</v>
      </c>
      <c r="C194" s="40">
        <f>B194/5177</f>
        <v>4.2495653853583157E-2</v>
      </c>
      <c r="D194" s="71">
        <v>175</v>
      </c>
      <c r="E194" s="41">
        <f>D194/6645</f>
        <v>2.6335590669676449E-2</v>
      </c>
      <c r="F194" s="77">
        <v>1911</v>
      </c>
      <c r="G194" s="42">
        <f>F194/42616</f>
        <v>4.4842312746386337E-2</v>
      </c>
      <c r="H194" s="71">
        <v>1851</v>
      </c>
      <c r="I194" s="41">
        <f>H194/51738</f>
        <v>3.5776411921605009E-2</v>
      </c>
      <c r="J194" s="37">
        <f>IF(D194=0, "-", IF((B194-D194)/D194&lt;10, (B194-D194)/D194, "&gt;999%"))</f>
        <v>0.25714285714285712</v>
      </c>
      <c r="K194" s="38">
        <f>IF(H194=0, "-", IF((F194-H194)/H194&lt;10, (F194-H194)/H194, "&gt;999%"))</f>
        <v>3.2414910858995137E-2</v>
      </c>
    </row>
    <row r="195" spans="1:11" x14ac:dyDescent="0.2">
      <c r="A195" s="27"/>
      <c r="B195" s="71"/>
      <c r="C195" s="40"/>
      <c r="D195" s="71"/>
      <c r="E195" s="41"/>
      <c r="F195" s="77"/>
      <c r="G195" s="42"/>
      <c r="H195" s="71"/>
      <c r="I195" s="41"/>
      <c r="J195" s="37"/>
      <c r="K195" s="38"/>
    </row>
    <row r="196" spans="1:11" x14ac:dyDescent="0.2">
      <c r="A196" s="27" t="s">
        <v>591</v>
      </c>
      <c r="B196" s="71">
        <v>2640</v>
      </c>
      <c r="C196" s="40">
        <f>B196/5177</f>
        <v>0.50994784624299783</v>
      </c>
      <c r="D196" s="71">
        <v>3022</v>
      </c>
      <c r="E196" s="41">
        <f>D196/6645</f>
        <v>0.45477802859292699</v>
      </c>
      <c r="F196" s="77">
        <v>21725</v>
      </c>
      <c r="G196" s="42">
        <f>F196/42616</f>
        <v>0.50978505725549095</v>
      </c>
      <c r="H196" s="71">
        <v>23782</v>
      </c>
      <c r="I196" s="41">
        <f>H196/51738</f>
        <v>0.4596621438787738</v>
      </c>
      <c r="J196" s="37">
        <f>IF(D196=0, "-", IF((B196-D196)/D196&lt;10, (B196-D196)/D196, "&gt;999%"))</f>
        <v>-0.12640635340833886</v>
      </c>
      <c r="K196" s="38">
        <f>IF(H196=0, "-", IF((F196-H196)/H196&lt;10, (F196-H196)/H196, "&gt;999%"))</f>
        <v>-8.6493987049028678E-2</v>
      </c>
    </row>
  </sheetData>
  <mergeCells count="37">
    <mergeCell ref="B1:K1"/>
    <mergeCell ref="B2:K2"/>
    <mergeCell ref="B169:E169"/>
    <mergeCell ref="F169:I169"/>
    <mergeCell ref="J169:K169"/>
    <mergeCell ref="B170:C170"/>
    <mergeCell ref="D170:E170"/>
    <mergeCell ref="F170:G170"/>
    <mergeCell ref="H170:I170"/>
    <mergeCell ref="B116:E116"/>
    <mergeCell ref="F116:I116"/>
    <mergeCell ref="J116:K116"/>
    <mergeCell ref="B117:C117"/>
    <mergeCell ref="D117:E117"/>
    <mergeCell ref="F117:G117"/>
    <mergeCell ref="H117:I117"/>
    <mergeCell ref="B68:E68"/>
    <mergeCell ref="F68:I68"/>
    <mergeCell ref="J68:K68"/>
    <mergeCell ref="B69:C69"/>
    <mergeCell ref="D69:E69"/>
    <mergeCell ref="F69:G69"/>
    <mergeCell ref="H69:I69"/>
    <mergeCell ref="B25:E25"/>
    <mergeCell ref="F25:I25"/>
    <mergeCell ref="J25:K25"/>
    <mergeCell ref="B26:C26"/>
    <mergeCell ref="D26:E26"/>
    <mergeCell ref="F26:G26"/>
    <mergeCell ref="H26:I26"/>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3" manualBreakCount="3">
    <brk id="66" max="16383" man="1"/>
    <brk id="115" max="16383" man="1"/>
    <brk id="168"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K45"/>
  <sheetViews>
    <sheetView tabSelected="1" zoomScaleNormal="100"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619</v>
      </c>
      <c r="C1" s="198"/>
      <c r="D1" s="198"/>
      <c r="E1" s="199"/>
      <c r="F1" s="199"/>
      <c r="G1" s="199"/>
      <c r="H1" s="199"/>
      <c r="I1" s="199"/>
      <c r="J1" s="199"/>
      <c r="K1" s="199"/>
    </row>
    <row r="2" spans="1:11" s="52" customFormat="1" ht="20.25" x14ac:dyDescent="0.3">
      <c r="A2" s="4" t="s">
        <v>107</v>
      </c>
      <c r="B2" s="202" t="s">
        <v>97</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2020</v>
      </c>
      <c r="C5" s="197"/>
      <c r="D5" s="196">
        <f>B5-1</f>
        <v>2019</v>
      </c>
      <c r="E5" s="204"/>
      <c r="F5" s="196">
        <f>B5</f>
        <v>2020</v>
      </c>
      <c r="G5" s="204"/>
      <c r="H5" s="196">
        <f>D5</f>
        <v>2019</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6</v>
      </c>
      <c r="C7" s="39">
        <f>IF(B45=0, "-", B7/B45)</f>
        <v>2.2727272727272726E-3</v>
      </c>
      <c r="D7" s="65">
        <v>3</v>
      </c>
      <c r="E7" s="21">
        <f>IF(D45=0, "-", D7/D45)</f>
        <v>9.9272005294506944E-4</v>
      </c>
      <c r="F7" s="81">
        <v>43</v>
      </c>
      <c r="G7" s="39">
        <f>IF(F45=0, "-", F7/F45)</f>
        <v>1.9792865362485614E-3</v>
      </c>
      <c r="H7" s="65">
        <v>20</v>
      </c>
      <c r="I7" s="21">
        <f>IF(H45=0, "-", H7/H45)</f>
        <v>8.4097216382137752E-4</v>
      </c>
      <c r="J7" s="20">
        <f t="shared" ref="J7:J43" si="0">IF(D7=0, "-", IF((B7-D7)/D7&lt;10, (B7-D7)/D7, "&gt;999%"))</f>
        <v>1</v>
      </c>
      <c r="K7" s="21">
        <f t="shared" ref="K7:K43" si="1">IF(H7=0, "-", IF((F7-H7)/H7&lt;10, (F7-H7)/H7, "&gt;999%"))</f>
        <v>1.1499999999999999</v>
      </c>
    </row>
    <row r="8" spans="1:11" x14ac:dyDescent="0.2">
      <c r="A8" s="7" t="s">
        <v>34</v>
      </c>
      <c r="B8" s="65">
        <v>38</v>
      </c>
      <c r="C8" s="39">
        <f>IF(B45=0, "-", B8/B45)</f>
        <v>1.4393939393939395E-2</v>
      </c>
      <c r="D8" s="65">
        <v>28</v>
      </c>
      <c r="E8" s="21">
        <f>IF(D45=0, "-", D8/D45)</f>
        <v>9.2653871608206484E-3</v>
      </c>
      <c r="F8" s="81">
        <v>274</v>
      </c>
      <c r="G8" s="39">
        <f>IF(F45=0, "-", F8/F45)</f>
        <v>1.2612197928653625E-2</v>
      </c>
      <c r="H8" s="65">
        <v>226</v>
      </c>
      <c r="I8" s="21">
        <f>IF(H45=0, "-", H8/H45)</f>
        <v>9.5029854511815663E-3</v>
      </c>
      <c r="J8" s="20">
        <f t="shared" si="0"/>
        <v>0.35714285714285715</v>
      </c>
      <c r="K8" s="21">
        <f t="shared" si="1"/>
        <v>0.21238938053097345</v>
      </c>
    </row>
    <row r="9" spans="1:11" x14ac:dyDescent="0.2">
      <c r="A9" s="7" t="s">
        <v>35</v>
      </c>
      <c r="B9" s="65">
        <v>1</v>
      </c>
      <c r="C9" s="39">
        <f>IF(B45=0, "-", B9/B45)</f>
        <v>3.7878787878787879E-4</v>
      </c>
      <c r="D9" s="65">
        <v>0</v>
      </c>
      <c r="E9" s="21">
        <f>IF(D45=0, "-", D9/D45)</f>
        <v>0</v>
      </c>
      <c r="F9" s="81">
        <v>3</v>
      </c>
      <c r="G9" s="39">
        <f>IF(F45=0, "-", F9/F45)</f>
        <v>1.3808975834292289E-4</v>
      </c>
      <c r="H9" s="65">
        <v>3</v>
      </c>
      <c r="I9" s="21">
        <f>IF(H45=0, "-", H9/H45)</f>
        <v>1.2614582457320662E-4</v>
      </c>
      <c r="J9" s="20" t="str">
        <f t="shared" si="0"/>
        <v>-</v>
      </c>
      <c r="K9" s="21">
        <f t="shared" si="1"/>
        <v>0</v>
      </c>
    </row>
    <row r="10" spans="1:11" x14ac:dyDescent="0.2">
      <c r="A10" s="7" t="s">
        <v>36</v>
      </c>
      <c r="B10" s="65">
        <v>40</v>
      </c>
      <c r="C10" s="39">
        <f>IF(B45=0, "-", B10/B45)</f>
        <v>1.5151515151515152E-2</v>
      </c>
      <c r="D10" s="65">
        <v>28</v>
      </c>
      <c r="E10" s="21">
        <f>IF(D45=0, "-", D10/D45)</f>
        <v>9.2653871608206484E-3</v>
      </c>
      <c r="F10" s="81">
        <v>323</v>
      </c>
      <c r="G10" s="39">
        <f>IF(F45=0, "-", F10/F45)</f>
        <v>1.4867663981588033E-2</v>
      </c>
      <c r="H10" s="65">
        <v>328</v>
      </c>
      <c r="I10" s="21">
        <f>IF(H45=0, "-", H10/H45)</f>
        <v>1.3791943486670592E-2</v>
      </c>
      <c r="J10" s="20">
        <f t="shared" si="0"/>
        <v>0.42857142857142855</v>
      </c>
      <c r="K10" s="21">
        <f t="shared" si="1"/>
        <v>-1.524390243902439E-2</v>
      </c>
    </row>
    <row r="11" spans="1:11" x14ac:dyDescent="0.2">
      <c r="A11" s="7" t="s">
        <v>38</v>
      </c>
      <c r="B11" s="65">
        <v>0</v>
      </c>
      <c r="C11" s="39">
        <f>IF(B45=0, "-", B11/B45)</f>
        <v>0</v>
      </c>
      <c r="D11" s="65">
        <v>0</v>
      </c>
      <c r="E11" s="21">
        <f>IF(D45=0, "-", D11/D45)</f>
        <v>0</v>
      </c>
      <c r="F11" s="81">
        <v>2</v>
      </c>
      <c r="G11" s="39">
        <f>IF(F45=0, "-", F11/F45)</f>
        <v>9.2059838895281929E-5</v>
      </c>
      <c r="H11" s="65">
        <v>4</v>
      </c>
      <c r="I11" s="21">
        <f>IF(H45=0, "-", H11/H45)</f>
        <v>1.6819443276427552E-4</v>
      </c>
      <c r="J11" s="20" t="str">
        <f t="shared" si="0"/>
        <v>-</v>
      </c>
      <c r="K11" s="21">
        <f t="shared" si="1"/>
        <v>-0.5</v>
      </c>
    </row>
    <row r="12" spans="1:11" x14ac:dyDescent="0.2">
      <c r="A12" s="7" t="s">
        <v>41</v>
      </c>
      <c r="B12" s="65">
        <v>1</v>
      </c>
      <c r="C12" s="39">
        <f>IF(B45=0, "-", B12/B45)</f>
        <v>3.7878787878787879E-4</v>
      </c>
      <c r="D12" s="65">
        <v>2</v>
      </c>
      <c r="E12" s="21">
        <f>IF(D45=0, "-", D12/D45)</f>
        <v>6.6181336863004633E-4</v>
      </c>
      <c r="F12" s="81">
        <v>7</v>
      </c>
      <c r="G12" s="39">
        <f>IF(F45=0, "-", F12/F45)</f>
        <v>3.2220943613348675E-4</v>
      </c>
      <c r="H12" s="65">
        <v>14</v>
      </c>
      <c r="I12" s="21">
        <f>IF(H45=0, "-", H12/H45)</f>
        <v>5.8868051467496428E-4</v>
      </c>
      <c r="J12" s="20">
        <f t="shared" si="0"/>
        <v>-0.5</v>
      </c>
      <c r="K12" s="21">
        <f t="shared" si="1"/>
        <v>-0.5</v>
      </c>
    </row>
    <row r="13" spans="1:11" x14ac:dyDescent="0.2">
      <c r="A13" s="7" t="s">
        <v>43</v>
      </c>
      <c r="B13" s="65">
        <v>58</v>
      </c>
      <c r="C13" s="39">
        <f>IF(B45=0, "-", B13/B45)</f>
        <v>2.1969696969696969E-2</v>
      </c>
      <c r="D13" s="65">
        <v>52</v>
      </c>
      <c r="E13" s="21">
        <f>IF(D45=0, "-", D13/D45)</f>
        <v>1.7207147584381206E-2</v>
      </c>
      <c r="F13" s="81">
        <v>408</v>
      </c>
      <c r="G13" s="39">
        <f>IF(F45=0, "-", F13/F45)</f>
        <v>1.8780207134637513E-2</v>
      </c>
      <c r="H13" s="65">
        <v>624</v>
      </c>
      <c r="I13" s="21">
        <f>IF(H45=0, "-", H13/H45)</f>
        <v>2.6238331511226978E-2</v>
      </c>
      <c r="J13" s="20">
        <f t="shared" si="0"/>
        <v>0.11538461538461539</v>
      </c>
      <c r="K13" s="21">
        <f t="shared" si="1"/>
        <v>-0.34615384615384615</v>
      </c>
    </row>
    <row r="14" spans="1:11" x14ac:dyDescent="0.2">
      <c r="A14" s="7" t="s">
        <v>48</v>
      </c>
      <c r="B14" s="65">
        <v>20</v>
      </c>
      <c r="C14" s="39">
        <f>IF(B45=0, "-", B14/B45)</f>
        <v>7.575757575757576E-3</v>
      </c>
      <c r="D14" s="65">
        <v>8</v>
      </c>
      <c r="E14" s="21">
        <f>IF(D45=0, "-", D14/D45)</f>
        <v>2.6472534745201853E-3</v>
      </c>
      <c r="F14" s="81">
        <v>139</v>
      </c>
      <c r="G14" s="39">
        <f>IF(F45=0, "-", F14/F45)</f>
        <v>6.398158803222094E-3</v>
      </c>
      <c r="H14" s="65">
        <v>46</v>
      </c>
      <c r="I14" s="21">
        <f>IF(H45=0, "-", H14/H45)</f>
        <v>1.9342359767891683E-3</v>
      </c>
      <c r="J14" s="20">
        <f t="shared" si="0"/>
        <v>1.5</v>
      </c>
      <c r="K14" s="21">
        <f t="shared" si="1"/>
        <v>2.0217391304347827</v>
      </c>
    </row>
    <row r="15" spans="1:11" x14ac:dyDescent="0.2">
      <c r="A15" s="7" t="s">
        <v>50</v>
      </c>
      <c r="B15" s="65">
        <v>28</v>
      </c>
      <c r="C15" s="39">
        <f>IF(B45=0, "-", B15/B45)</f>
        <v>1.0606060606060607E-2</v>
      </c>
      <c r="D15" s="65">
        <v>54</v>
      </c>
      <c r="E15" s="21">
        <f>IF(D45=0, "-", D15/D45)</f>
        <v>1.7868960953011249E-2</v>
      </c>
      <c r="F15" s="81">
        <v>593</v>
      </c>
      <c r="G15" s="39">
        <f>IF(F45=0, "-", F15/F45)</f>
        <v>2.7295742232451094E-2</v>
      </c>
      <c r="H15" s="65">
        <v>740</v>
      </c>
      <c r="I15" s="21">
        <f>IF(H45=0, "-", H15/H45)</f>
        <v>3.1115970061390968E-2</v>
      </c>
      <c r="J15" s="20">
        <f t="shared" si="0"/>
        <v>-0.48148148148148145</v>
      </c>
      <c r="K15" s="21">
        <f t="shared" si="1"/>
        <v>-0.19864864864864865</v>
      </c>
    </row>
    <row r="16" spans="1:11" x14ac:dyDescent="0.2">
      <c r="A16" s="7" t="s">
        <v>51</v>
      </c>
      <c r="B16" s="65">
        <v>66</v>
      </c>
      <c r="C16" s="39">
        <f>IF(B45=0, "-", B16/B45)</f>
        <v>2.5000000000000001E-2</v>
      </c>
      <c r="D16" s="65">
        <v>106</v>
      </c>
      <c r="E16" s="21">
        <f>IF(D45=0, "-", D16/D45)</f>
        <v>3.5076108537392459E-2</v>
      </c>
      <c r="F16" s="81">
        <v>855</v>
      </c>
      <c r="G16" s="39">
        <f>IF(F45=0, "-", F16/F45)</f>
        <v>3.9355581127733026E-2</v>
      </c>
      <c r="H16" s="65">
        <v>1127</v>
      </c>
      <c r="I16" s="21">
        <f>IF(H45=0, "-", H16/H45)</f>
        <v>4.7388781431334626E-2</v>
      </c>
      <c r="J16" s="20">
        <f t="shared" si="0"/>
        <v>-0.37735849056603776</v>
      </c>
      <c r="K16" s="21">
        <f t="shared" si="1"/>
        <v>-0.24134871339840283</v>
      </c>
    </row>
    <row r="17" spans="1:11" x14ac:dyDescent="0.2">
      <c r="A17" s="7" t="s">
        <v>52</v>
      </c>
      <c r="B17" s="65">
        <v>163</v>
      </c>
      <c r="C17" s="39">
        <f>IF(B45=0, "-", B17/B45)</f>
        <v>6.1742424242424244E-2</v>
      </c>
      <c r="D17" s="65">
        <v>197</v>
      </c>
      <c r="E17" s="21">
        <f>IF(D45=0, "-", D17/D45)</f>
        <v>6.5188616810059566E-2</v>
      </c>
      <c r="F17" s="81">
        <v>1321</v>
      </c>
      <c r="G17" s="39">
        <f>IF(F45=0, "-", F17/F45)</f>
        <v>6.080552359033372E-2</v>
      </c>
      <c r="H17" s="65">
        <v>1432</v>
      </c>
      <c r="I17" s="21">
        <f>IF(H45=0, "-", H17/H45)</f>
        <v>6.0213606929610627E-2</v>
      </c>
      <c r="J17" s="20">
        <f t="shared" si="0"/>
        <v>-0.17258883248730963</v>
      </c>
      <c r="K17" s="21">
        <f t="shared" si="1"/>
        <v>-7.7513966480446922E-2</v>
      </c>
    </row>
    <row r="18" spans="1:11" x14ac:dyDescent="0.2">
      <c r="A18" s="7" t="s">
        <v>54</v>
      </c>
      <c r="B18" s="65">
        <v>0</v>
      </c>
      <c r="C18" s="39">
        <f>IF(B45=0, "-", B18/B45)</f>
        <v>0</v>
      </c>
      <c r="D18" s="65">
        <v>0</v>
      </c>
      <c r="E18" s="21">
        <f>IF(D45=0, "-", D18/D45)</f>
        <v>0</v>
      </c>
      <c r="F18" s="81">
        <v>0</v>
      </c>
      <c r="G18" s="39">
        <f>IF(F45=0, "-", F18/F45)</f>
        <v>0</v>
      </c>
      <c r="H18" s="65">
        <v>1</v>
      </c>
      <c r="I18" s="21">
        <f>IF(H45=0, "-", H18/H45)</f>
        <v>4.2048608191068879E-5</v>
      </c>
      <c r="J18" s="20" t="str">
        <f t="shared" si="0"/>
        <v>-</v>
      </c>
      <c r="K18" s="21">
        <f t="shared" si="1"/>
        <v>-1</v>
      </c>
    </row>
    <row r="19" spans="1:11" x14ac:dyDescent="0.2">
      <c r="A19" s="7" t="s">
        <v>57</v>
      </c>
      <c r="B19" s="65">
        <v>36</v>
      </c>
      <c r="C19" s="39">
        <f>IF(B45=0, "-", B19/B45)</f>
        <v>1.3636363636363636E-2</v>
      </c>
      <c r="D19" s="65">
        <v>41</v>
      </c>
      <c r="E19" s="21">
        <f>IF(D45=0, "-", D19/D45)</f>
        <v>1.3567174056915949E-2</v>
      </c>
      <c r="F19" s="81">
        <v>424</v>
      </c>
      <c r="G19" s="39">
        <f>IF(F45=0, "-", F19/F45)</f>
        <v>1.9516685845799769E-2</v>
      </c>
      <c r="H19" s="65">
        <v>503</v>
      </c>
      <c r="I19" s="21">
        <f>IF(H45=0, "-", H19/H45)</f>
        <v>2.1150449920107645E-2</v>
      </c>
      <c r="J19" s="20">
        <f t="shared" si="0"/>
        <v>-0.12195121951219512</v>
      </c>
      <c r="K19" s="21">
        <f t="shared" si="1"/>
        <v>-0.15705765407554673</v>
      </c>
    </row>
    <row r="20" spans="1:11" x14ac:dyDescent="0.2">
      <c r="A20" s="7" t="s">
        <v>60</v>
      </c>
      <c r="B20" s="65">
        <v>0</v>
      </c>
      <c r="C20" s="39">
        <f>IF(B45=0, "-", B20/B45)</f>
        <v>0</v>
      </c>
      <c r="D20" s="65">
        <v>1</v>
      </c>
      <c r="E20" s="21">
        <f>IF(D45=0, "-", D20/D45)</f>
        <v>3.3090668431502316E-4</v>
      </c>
      <c r="F20" s="81">
        <v>30</v>
      </c>
      <c r="G20" s="39">
        <f>IF(F45=0, "-", F20/F45)</f>
        <v>1.380897583429229E-3</v>
      </c>
      <c r="H20" s="65">
        <v>59</v>
      </c>
      <c r="I20" s="21">
        <f>IF(H45=0, "-", H20/H45)</f>
        <v>2.4808678832730635E-3</v>
      </c>
      <c r="J20" s="20">
        <f t="shared" si="0"/>
        <v>-1</v>
      </c>
      <c r="K20" s="21">
        <f t="shared" si="1"/>
        <v>-0.49152542372881358</v>
      </c>
    </row>
    <row r="21" spans="1:11" x14ac:dyDescent="0.2">
      <c r="A21" s="7" t="s">
        <v>61</v>
      </c>
      <c r="B21" s="65">
        <v>27</v>
      </c>
      <c r="C21" s="39">
        <f>IF(B45=0, "-", B21/B45)</f>
        <v>1.0227272727272727E-2</v>
      </c>
      <c r="D21" s="65">
        <v>29</v>
      </c>
      <c r="E21" s="21">
        <f>IF(D45=0, "-", D21/D45)</f>
        <v>9.596293845135672E-3</v>
      </c>
      <c r="F21" s="81">
        <v>199</v>
      </c>
      <c r="G21" s="39">
        <f>IF(F45=0, "-", F21/F45)</f>
        <v>9.1599539700805525E-3</v>
      </c>
      <c r="H21" s="65">
        <v>213</v>
      </c>
      <c r="I21" s="21">
        <f>IF(H45=0, "-", H21/H45)</f>
        <v>8.9563535446976709E-3</v>
      </c>
      <c r="J21" s="20">
        <f t="shared" si="0"/>
        <v>-6.8965517241379309E-2</v>
      </c>
      <c r="K21" s="21">
        <f t="shared" si="1"/>
        <v>-6.5727699530516437E-2</v>
      </c>
    </row>
    <row r="22" spans="1:11" x14ac:dyDescent="0.2">
      <c r="A22" s="7" t="s">
        <v>63</v>
      </c>
      <c r="B22" s="65">
        <v>165</v>
      </c>
      <c r="C22" s="39">
        <f>IF(B45=0, "-", B22/B45)</f>
        <v>6.25E-2</v>
      </c>
      <c r="D22" s="65">
        <v>73</v>
      </c>
      <c r="E22" s="21">
        <f>IF(D45=0, "-", D22/D45)</f>
        <v>2.4156187954996692E-2</v>
      </c>
      <c r="F22" s="81">
        <v>1015</v>
      </c>
      <c r="G22" s="39">
        <f>IF(F45=0, "-", F22/F45)</f>
        <v>4.6720368239355582E-2</v>
      </c>
      <c r="H22" s="65">
        <v>658</v>
      </c>
      <c r="I22" s="21">
        <f>IF(H45=0, "-", H22/H45)</f>
        <v>2.766798418972332E-2</v>
      </c>
      <c r="J22" s="20">
        <f t="shared" si="0"/>
        <v>1.2602739726027397</v>
      </c>
      <c r="K22" s="21">
        <f t="shared" si="1"/>
        <v>0.54255319148936165</v>
      </c>
    </row>
    <row r="23" spans="1:11" x14ac:dyDescent="0.2">
      <c r="A23" s="7" t="s">
        <v>64</v>
      </c>
      <c r="B23" s="65">
        <v>0</v>
      </c>
      <c r="C23" s="39">
        <f>IF(B45=0, "-", B23/B45)</f>
        <v>0</v>
      </c>
      <c r="D23" s="65">
        <v>0</v>
      </c>
      <c r="E23" s="21">
        <f>IF(D45=0, "-", D23/D45)</f>
        <v>0</v>
      </c>
      <c r="F23" s="81">
        <v>2</v>
      </c>
      <c r="G23" s="39">
        <f>IF(F45=0, "-", F23/F45)</f>
        <v>9.2059838895281929E-5</v>
      </c>
      <c r="H23" s="65">
        <v>1</v>
      </c>
      <c r="I23" s="21">
        <f>IF(H45=0, "-", H23/H45)</f>
        <v>4.2048608191068879E-5</v>
      </c>
      <c r="J23" s="20" t="str">
        <f t="shared" si="0"/>
        <v>-</v>
      </c>
      <c r="K23" s="21">
        <f t="shared" si="1"/>
        <v>1</v>
      </c>
    </row>
    <row r="24" spans="1:11" x14ac:dyDescent="0.2">
      <c r="A24" s="7" t="s">
        <v>65</v>
      </c>
      <c r="B24" s="65">
        <v>7</v>
      </c>
      <c r="C24" s="39">
        <f>IF(B45=0, "-", B24/B45)</f>
        <v>2.6515151515151517E-3</v>
      </c>
      <c r="D24" s="65">
        <v>26</v>
      </c>
      <c r="E24" s="21">
        <f>IF(D45=0, "-", D24/D45)</f>
        <v>8.6035737921906028E-3</v>
      </c>
      <c r="F24" s="81">
        <v>178</v>
      </c>
      <c r="G24" s="39">
        <f>IF(F45=0, "-", F24/F45)</f>
        <v>8.1933256616800922E-3</v>
      </c>
      <c r="H24" s="65">
        <v>329</v>
      </c>
      <c r="I24" s="21">
        <f>IF(H45=0, "-", H24/H45)</f>
        <v>1.383399209486166E-2</v>
      </c>
      <c r="J24" s="20">
        <f t="shared" si="0"/>
        <v>-0.73076923076923073</v>
      </c>
      <c r="K24" s="21">
        <f t="shared" si="1"/>
        <v>-0.45896656534954405</v>
      </c>
    </row>
    <row r="25" spans="1:11" x14ac:dyDescent="0.2">
      <c r="A25" s="7" t="s">
        <v>66</v>
      </c>
      <c r="B25" s="65">
        <v>0</v>
      </c>
      <c r="C25" s="39">
        <f>IF(B45=0, "-", B25/B45)</f>
        <v>0</v>
      </c>
      <c r="D25" s="65">
        <v>0</v>
      </c>
      <c r="E25" s="21">
        <f>IF(D45=0, "-", D25/D45)</f>
        <v>0</v>
      </c>
      <c r="F25" s="81">
        <v>14</v>
      </c>
      <c r="G25" s="39">
        <f>IF(F45=0, "-", F25/F45)</f>
        <v>6.444188722669735E-4</v>
      </c>
      <c r="H25" s="65">
        <v>4</v>
      </c>
      <c r="I25" s="21">
        <f>IF(H45=0, "-", H25/H45)</f>
        <v>1.6819443276427552E-4</v>
      </c>
      <c r="J25" s="20" t="str">
        <f t="shared" si="0"/>
        <v>-</v>
      </c>
      <c r="K25" s="21">
        <f t="shared" si="1"/>
        <v>2.5</v>
      </c>
    </row>
    <row r="26" spans="1:11" x14ac:dyDescent="0.2">
      <c r="A26" s="7" t="s">
        <v>67</v>
      </c>
      <c r="B26" s="65">
        <v>15</v>
      </c>
      <c r="C26" s="39">
        <f>IF(B45=0, "-", B26/B45)</f>
        <v>5.681818181818182E-3</v>
      </c>
      <c r="D26" s="65">
        <v>22</v>
      </c>
      <c r="E26" s="21">
        <f>IF(D45=0, "-", D26/D45)</f>
        <v>7.2799470549305099E-3</v>
      </c>
      <c r="F26" s="81">
        <v>178</v>
      </c>
      <c r="G26" s="39">
        <f>IF(F45=0, "-", F26/F45)</f>
        <v>8.1933256616800922E-3</v>
      </c>
      <c r="H26" s="65">
        <v>183</v>
      </c>
      <c r="I26" s="21">
        <f>IF(H45=0, "-", H26/H45)</f>
        <v>7.6948952989656042E-3</v>
      </c>
      <c r="J26" s="20">
        <f t="shared" si="0"/>
        <v>-0.31818181818181818</v>
      </c>
      <c r="K26" s="21">
        <f t="shared" si="1"/>
        <v>-2.7322404371584699E-2</v>
      </c>
    </row>
    <row r="27" spans="1:11" x14ac:dyDescent="0.2">
      <c r="A27" s="7" t="s">
        <v>71</v>
      </c>
      <c r="B27" s="65">
        <v>0</v>
      </c>
      <c r="C27" s="39">
        <f>IF(B45=0, "-", B27/B45)</f>
        <v>0</v>
      </c>
      <c r="D27" s="65">
        <v>0</v>
      </c>
      <c r="E27" s="21">
        <f>IF(D45=0, "-", D27/D45)</f>
        <v>0</v>
      </c>
      <c r="F27" s="81">
        <v>7</v>
      </c>
      <c r="G27" s="39">
        <f>IF(F45=0, "-", F27/F45)</f>
        <v>3.2220943613348675E-4</v>
      </c>
      <c r="H27" s="65">
        <v>4</v>
      </c>
      <c r="I27" s="21">
        <f>IF(H45=0, "-", H27/H45)</f>
        <v>1.6819443276427552E-4</v>
      </c>
      <c r="J27" s="20" t="str">
        <f t="shared" si="0"/>
        <v>-</v>
      </c>
      <c r="K27" s="21">
        <f t="shared" si="1"/>
        <v>0.75</v>
      </c>
    </row>
    <row r="28" spans="1:11" x14ac:dyDescent="0.2">
      <c r="A28" s="7" t="s">
        <v>72</v>
      </c>
      <c r="B28" s="65">
        <v>524</v>
      </c>
      <c r="C28" s="39">
        <f>IF(B45=0, "-", B28/B45)</f>
        <v>0.19848484848484849</v>
      </c>
      <c r="D28" s="65">
        <v>357</v>
      </c>
      <c r="E28" s="21">
        <f>IF(D45=0, "-", D28/D45)</f>
        <v>0.11813368630046327</v>
      </c>
      <c r="F28" s="81">
        <v>3177</v>
      </c>
      <c r="G28" s="39">
        <f>IF(F45=0, "-", F28/F45)</f>
        <v>0.14623705408515536</v>
      </c>
      <c r="H28" s="65">
        <v>2870</v>
      </c>
      <c r="I28" s="21">
        <f>IF(H45=0, "-", H28/H45)</f>
        <v>0.12067950550836767</v>
      </c>
      <c r="J28" s="20">
        <f t="shared" si="0"/>
        <v>0.46778711484593838</v>
      </c>
      <c r="K28" s="21">
        <f t="shared" si="1"/>
        <v>0.10696864111498258</v>
      </c>
    </row>
    <row r="29" spans="1:11" x14ac:dyDescent="0.2">
      <c r="A29" s="7" t="s">
        <v>74</v>
      </c>
      <c r="B29" s="65">
        <v>46</v>
      </c>
      <c r="C29" s="39">
        <f>IF(B45=0, "-", B29/B45)</f>
        <v>1.7424242424242425E-2</v>
      </c>
      <c r="D29" s="65">
        <v>31</v>
      </c>
      <c r="E29" s="21">
        <f>IF(D45=0, "-", D29/D45)</f>
        <v>1.0258107213765718E-2</v>
      </c>
      <c r="F29" s="81">
        <v>433</v>
      </c>
      <c r="G29" s="39">
        <f>IF(F45=0, "-", F29/F45)</f>
        <v>1.9930955120828538E-2</v>
      </c>
      <c r="H29" s="65">
        <v>306</v>
      </c>
      <c r="I29" s="21">
        <f>IF(H45=0, "-", H29/H45)</f>
        <v>1.2866874106467075E-2</v>
      </c>
      <c r="J29" s="20">
        <f t="shared" si="0"/>
        <v>0.4838709677419355</v>
      </c>
      <c r="K29" s="21">
        <f t="shared" si="1"/>
        <v>0.41503267973856212</v>
      </c>
    </row>
    <row r="30" spans="1:11" x14ac:dyDescent="0.2">
      <c r="A30" s="7" t="s">
        <v>77</v>
      </c>
      <c r="B30" s="65">
        <v>51</v>
      </c>
      <c r="C30" s="39">
        <f>IF(B45=0, "-", B30/B45)</f>
        <v>1.9318181818181818E-2</v>
      </c>
      <c r="D30" s="65">
        <v>16</v>
      </c>
      <c r="E30" s="21">
        <f>IF(D45=0, "-", D30/D45)</f>
        <v>5.2945069490403706E-3</v>
      </c>
      <c r="F30" s="81">
        <v>302</v>
      </c>
      <c r="G30" s="39">
        <f>IF(F45=0, "-", F30/F45)</f>
        <v>1.3901035673187572E-2</v>
      </c>
      <c r="H30" s="65">
        <v>90</v>
      </c>
      <c r="I30" s="21">
        <f>IF(H45=0, "-", H30/H45)</f>
        <v>3.7843747371961987E-3</v>
      </c>
      <c r="J30" s="20">
        <f t="shared" si="0"/>
        <v>2.1875</v>
      </c>
      <c r="K30" s="21">
        <f t="shared" si="1"/>
        <v>2.3555555555555556</v>
      </c>
    </row>
    <row r="31" spans="1:11" x14ac:dyDescent="0.2">
      <c r="A31" s="7" t="s">
        <v>78</v>
      </c>
      <c r="B31" s="65">
        <v>7</v>
      </c>
      <c r="C31" s="39">
        <f>IF(B45=0, "-", B31/B45)</f>
        <v>2.6515151515151517E-3</v>
      </c>
      <c r="D31" s="65">
        <v>5</v>
      </c>
      <c r="E31" s="21">
        <f>IF(D45=0, "-", D31/D45)</f>
        <v>1.6545334215751159E-3</v>
      </c>
      <c r="F31" s="81">
        <v>24</v>
      </c>
      <c r="G31" s="39">
        <f>IF(F45=0, "-", F31/F45)</f>
        <v>1.1047180667433831E-3</v>
      </c>
      <c r="H31" s="65">
        <v>21</v>
      </c>
      <c r="I31" s="21">
        <f>IF(H45=0, "-", H31/H45)</f>
        <v>8.8302077201244636E-4</v>
      </c>
      <c r="J31" s="20">
        <f t="shared" si="0"/>
        <v>0.4</v>
      </c>
      <c r="K31" s="21">
        <f t="shared" si="1"/>
        <v>0.14285714285714285</v>
      </c>
    </row>
    <row r="32" spans="1:11" x14ac:dyDescent="0.2">
      <c r="A32" s="7" t="s">
        <v>79</v>
      </c>
      <c r="B32" s="65">
        <v>313</v>
      </c>
      <c r="C32" s="39">
        <f>IF(B45=0, "-", B32/B45)</f>
        <v>0.11856060606060606</v>
      </c>
      <c r="D32" s="65">
        <v>1013</v>
      </c>
      <c r="E32" s="21">
        <f>IF(D45=0, "-", D32/D45)</f>
        <v>0.33520847121111846</v>
      </c>
      <c r="F32" s="81">
        <v>2690</v>
      </c>
      <c r="G32" s="39">
        <f>IF(F45=0, "-", F32/F45)</f>
        <v>0.1238204833141542</v>
      </c>
      <c r="H32" s="65">
        <v>5072</v>
      </c>
      <c r="I32" s="21">
        <f>IF(H45=0, "-", H32/H45)</f>
        <v>0.21327054074510135</v>
      </c>
      <c r="J32" s="20">
        <f t="shared" si="0"/>
        <v>-0.69101678183613036</v>
      </c>
      <c r="K32" s="21">
        <f t="shared" si="1"/>
        <v>-0.46963722397476343</v>
      </c>
    </row>
    <row r="33" spans="1:11" x14ac:dyDescent="0.2">
      <c r="A33" s="7" t="s">
        <v>80</v>
      </c>
      <c r="B33" s="65">
        <v>88</v>
      </c>
      <c r="C33" s="39">
        <f>IF(B45=0, "-", B33/B45)</f>
        <v>3.3333333333333333E-2</v>
      </c>
      <c r="D33" s="65">
        <v>178</v>
      </c>
      <c r="E33" s="21">
        <f>IF(D45=0, "-", D33/D45)</f>
        <v>5.890138980807412E-2</v>
      </c>
      <c r="F33" s="81">
        <v>1185</v>
      </c>
      <c r="G33" s="39">
        <f>IF(F45=0, "-", F33/F45)</f>
        <v>5.4545454545454543E-2</v>
      </c>
      <c r="H33" s="65">
        <v>1421</v>
      </c>
      <c r="I33" s="21">
        <f>IF(H45=0, "-", H33/H45)</f>
        <v>5.9751072239508873E-2</v>
      </c>
      <c r="J33" s="20">
        <f t="shared" si="0"/>
        <v>-0.5056179775280899</v>
      </c>
      <c r="K33" s="21">
        <f t="shared" si="1"/>
        <v>-0.16608022519352569</v>
      </c>
    </row>
    <row r="34" spans="1:11" x14ac:dyDescent="0.2">
      <c r="A34" s="7" t="s">
        <v>81</v>
      </c>
      <c r="B34" s="65">
        <v>6</v>
      </c>
      <c r="C34" s="39">
        <f>IF(B45=0, "-", B34/B45)</f>
        <v>2.2727272727272726E-3</v>
      </c>
      <c r="D34" s="65">
        <v>1</v>
      </c>
      <c r="E34" s="21">
        <f>IF(D45=0, "-", D34/D45)</f>
        <v>3.3090668431502316E-4</v>
      </c>
      <c r="F34" s="81">
        <v>39</v>
      </c>
      <c r="G34" s="39">
        <f>IF(F45=0, "-", F34/F45)</f>
        <v>1.7951668584579978E-3</v>
      </c>
      <c r="H34" s="65">
        <v>36</v>
      </c>
      <c r="I34" s="21">
        <f>IF(H45=0, "-", H34/H45)</f>
        <v>1.5137498948784795E-3</v>
      </c>
      <c r="J34" s="20">
        <f t="shared" si="0"/>
        <v>5</v>
      </c>
      <c r="K34" s="21">
        <f t="shared" si="1"/>
        <v>8.3333333333333329E-2</v>
      </c>
    </row>
    <row r="35" spans="1:11" x14ac:dyDescent="0.2">
      <c r="A35" s="7" t="s">
        <v>82</v>
      </c>
      <c r="B35" s="65">
        <v>23</v>
      </c>
      <c r="C35" s="39">
        <f>IF(B45=0, "-", B35/B45)</f>
        <v>8.7121212121212127E-3</v>
      </c>
      <c r="D35" s="65">
        <v>9</v>
      </c>
      <c r="E35" s="21">
        <f>IF(D45=0, "-", D35/D45)</f>
        <v>2.9781601588352085E-3</v>
      </c>
      <c r="F35" s="81">
        <v>151</v>
      </c>
      <c r="G35" s="39">
        <f>IF(F45=0, "-", F35/F45)</f>
        <v>6.9505178365937862E-3</v>
      </c>
      <c r="H35" s="65">
        <v>132</v>
      </c>
      <c r="I35" s="21">
        <f>IF(H45=0, "-", H35/H45)</f>
        <v>5.5504162812210914E-3</v>
      </c>
      <c r="J35" s="20">
        <f t="shared" si="0"/>
        <v>1.5555555555555556</v>
      </c>
      <c r="K35" s="21">
        <f t="shared" si="1"/>
        <v>0.14393939393939395</v>
      </c>
    </row>
    <row r="36" spans="1:11" x14ac:dyDescent="0.2">
      <c r="A36" s="7" t="s">
        <v>84</v>
      </c>
      <c r="B36" s="65">
        <v>26</v>
      </c>
      <c r="C36" s="39">
        <f>IF(B45=0, "-", B36/B45)</f>
        <v>9.8484848484848477E-3</v>
      </c>
      <c r="D36" s="65">
        <v>11</v>
      </c>
      <c r="E36" s="21">
        <f>IF(D45=0, "-", D36/D45)</f>
        <v>3.639973527465255E-3</v>
      </c>
      <c r="F36" s="81">
        <v>126</v>
      </c>
      <c r="G36" s="39">
        <f>IF(F45=0, "-", F36/F45)</f>
        <v>5.7997698504027619E-3</v>
      </c>
      <c r="H36" s="65">
        <v>131</v>
      </c>
      <c r="I36" s="21">
        <f>IF(H45=0, "-", H36/H45)</f>
        <v>5.5083676730300225E-3</v>
      </c>
      <c r="J36" s="20">
        <f t="shared" si="0"/>
        <v>1.3636363636363635</v>
      </c>
      <c r="K36" s="21">
        <f t="shared" si="1"/>
        <v>-3.8167938931297711E-2</v>
      </c>
    </row>
    <row r="37" spans="1:11" x14ac:dyDescent="0.2">
      <c r="A37" s="7" t="s">
        <v>86</v>
      </c>
      <c r="B37" s="65">
        <v>12</v>
      </c>
      <c r="C37" s="39">
        <f>IF(B45=0, "-", B37/B45)</f>
        <v>4.5454545454545452E-3</v>
      </c>
      <c r="D37" s="65">
        <v>7</v>
      </c>
      <c r="E37" s="21">
        <f>IF(D45=0, "-", D37/D45)</f>
        <v>2.3163467902051621E-3</v>
      </c>
      <c r="F37" s="81">
        <v>101</v>
      </c>
      <c r="G37" s="39">
        <f>IF(F45=0, "-", F37/F45)</f>
        <v>4.6490218642117375E-3</v>
      </c>
      <c r="H37" s="65">
        <v>108</v>
      </c>
      <c r="I37" s="21">
        <f>IF(H45=0, "-", H37/H45)</f>
        <v>4.5412496846354384E-3</v>
      </c>
      <c r="J37" s="20">
        <f t="shared" si="0"/>
        <v>0.7142857142857143</v>
      </c>
      <c r="K37" s="21">
        <f t="shared" si="1"/>
        <v>-6.4814814814814811E-2</v>
      </c>
    </row>
    <row r="38" spans="1:11" x14ac:dyDescent="0.2">
      <c r="A38" s="7" t="s">
        <v>87</v>
      </c>
      <c r="B38" s="65">
        <v>0</v>
      </c>
      <c r="C38" s="39">
        <f>IF(B45=0, "-", B38/B45)</f>
        <v>0</v>
      </c>
      <c r="D38" s="65">
        <v>0</v>
      </c>
      <c r="E38" s="21">
        <f>IF(D45=0, "-", D38/D45)</f>
        <v>0</v>
      </c>
      <c r="F38" s="81">
        <v>5</v>
      </c>
      <c r="G38" s="39">
        <f>IF(F45=0, "-", F38/F45)</f>
        <v>2.3014959723820482E-4</v>
      </c>
      <c r="H38" s="65">
        <v>3</v>
      </c>
      <c r="I38" s="21">
        <f>IF(H45=0, "-", H38/H45)</f>
        <v>1.2614582457320662E-4</v>
      </c>
      <c r="J38" s="20" t="str">
        <f t="shared" si="0"/>
        <v>-</v>
      </c>
      <c r="K38" s="21">
        <f t="shared" si="1"/>
        <v>0.66666666666666663</v>
      </c>
    </row>
    <row r="39" spans="1:11" x14ac:dyDescent="0.2">
      <c r="A39" s="7" t="s">
        <v>88</v>
      </c>
      <c r="B39" s="65">
        <v>116</v>
      </c>
      <c r="C39" s="39">
        <f>IF(B45=0, "-", B39/B45)</f>
        <v>4.3939393939393938E-2</v>
      </c>
      <c r="D39" s="65">
        <v>182</v>
      </c>
      <c r="E39" s="21">
        <f>IF(D45=0, "-", D39/D45)</f>
        <v>6.0225016545334215E-2</v>
      </c>
      <c r="F39" s="81">
        <v>1422</v>
      </c>
      <c r="G39" s="39">
        <f>IF(F45=0, "-", F39/F45)</f>
        <v>6.545454545454546E-2</v>
      </c>
      <c r="H39" s="65">
        <v>1787</v>
      </c>
      <c r="I39" s="21">
        <f>IF(H45=0, "-", H39/H45)</f>
        <v>7.5140862837440078E-2</v>
      </c>
      <c r="J39" s="20">
        <f t="shared" si="0"/>
        <v>-0.36263736263736263</v>
      </c>
      <c r="K39" s="21">
        <f t="shared" si="1"/>
        <v>-0.20425293788472301</v>
      </c>
    </row>
    <row r="40" spans="1:11" x14ac:dyDescent="0.2">
      <c r="A40" s="7" t="s">
        <v>89</v>
      </c>
      <c r="B40" s="65">
        <v>94</v>
      </c>
      <c r="C40" s="39">
        <f>IF(B45=0, "-", B40/B45)</f>
        <v>3.5606060606060606E-2</v>
      </c>
      <c r="D40" s="65">
        <v>76</v>
      </c>
      <c r="E40" s="21">
        <f>IF(D45=0, "-", D40/D45)</f>
        <v>2.5148908007941759E-2</v>
      </c>
      <c r="F40" s="81">
        <v>519</v>
      </c>
      <c r="G40" s="39">
        <f>IF(F45=0, "-", F40/F45)</f>
        <v>2.3889528193325661E-2</v>
      </c>
      <c r="H40" s="65">
        <v>590</v>
      </c>
      <c r="I40" s="21">
        <f>IF(H45=0, "-", H40/H45)</f>
        <v>2.4808678832730635E-2</v>
      </c>
      <c r="J40" s="20">
        <f t="shared" si="0"/>
        <v>0.23684210526315788</v>
      </c>
      <c r="K40" s="21">
        <f t="shared" si="1"/>
        <v>-0.12033898305084746</v>
      </c>
    </row>
    <row r="41" spans="1:11" x14ac:dyDescent="0.2">
      <c r="A41" s="7" t="s">
        <v>90</v>
      </c>
      <c r="B41" s="65">
        <v>529</v>
      </c>
      <c r="C41" s="39">
        <f>IF(B45=0, "-", B41/B45)</f>
        <v>0.20037878787878788</v>
      </c>
      <c r="D41" s="65">
        <v>398</v>
      </c>
      <c r="E41" s="21">
        <f>IF(D45=0, "-", D41/D45)</f>
        <v>0.13170086035737921</v>
      </c>
      <c r="F41" s="81">
        <v>4749</v>
      </c>
      <c r="G41" s="39">
        <f>IF(F45=0, "-", F41/F45)</f>
        <v>0.21859608745684694</v>
      </c>
      <c r="H41" s="65">
        <v>4017</v>
      </c>
      <c r="I41" s="21">
        <f>IF(H45=0, "-", H41/H45)</f>
        <v>0.16890925910352367</v>
      </c>
      <c r="J41" s="20">
        <f t="shared" si="0"/>
        <v>0.32914572864321606</v>
      </c>
      <c r="K41" s="21">
        <f t="shared" si="1"/>
        <v>0.18222554144884243</v>
      </c>
    </row>
    <row r="42" spans="1:11" x14ac:dyDescent="0.2">
      <c r="A42" s="7" t="s">
        <v>92</v>
      </c>
      <c r="B42" s="65">
        <v>102</v>
      </c>
      <c r="C42" s="39">
        <f>IF(B45=0, "-", B42/B45)</f>
        <v>3.8636363636363635E-2</v>
      </c>
      <c r="D42" s="65">
        <v>49</v>
      </c>
      <c r="E42" s="21">
        <f>IF(D45=0, "-", D42/D45)</f>
        <v>1.6214427531436135E-2</v>
      </c>
      <c r="F42" s="81">
        <v>576</v>
      </c>
      <c r="G42" s="39">
        <f>IF(F45=0, "-", F42/F45)</f>
        <v>2.6513233601841196E-2</v>
      </c>
      <c r="H42" s="65">
        <v>484</v>
      </c>
      <c r="I42" s="21">
        <f>IF(H45=0, "-", H42/H45)</f>
        <v>2.0351526364477335E-2</v>
      </c>
      <c r="J42" s="20">
        <f t="shared" si="0"/>
        <v>1.0816326530612246</v>
      </c>
      <c r="K42" s="21">
        <f t="shared" si="1"/>
        <v>0.19008264462809918</v>
      </c>
    </row>
    <row r="43" spans="1:11" x14ac:dyDescent="0.2">
      <c r="A43" s="7" t="s">
        <v>93</v>
      </c>
      <c r="B43" s="65">
        <v>32</v>
      </c>
      <c r="C43" s="39">
        <f>IF(B45=0, "-", B43/B45)</f>
        <v>1.2121212121212121E-2</v>
      </c>
      <c r="D43" s="65">
        <v>19</v>
      </c>
      <c r="E43" s="21">
        <f>IF(D45=0, "-", D43/D45)</f>
        <v>6.2872270019854399E-3</v>
      </c>
      <c r="F43" s="81">
        <v>211</v>
      </c>
      <c r="G43" s="39">
        <f>IF(F45=0, "-", F43/F45)</f>
        <v>9.7123130034522439E-3</v>
      </c>
      <c r="H43" s="65">
        <v>195</v>
      </c>
      <c r="I43" s="21">
        <f>IF(H45=0, "-", H43/H45)</f>
        <v>8.1994785972584316E-3</v>
      </c>
      <c r="J43" s="20">
        <f t="shared" si="0"/>
        <v>0.68421052631578949</v>
      </c>
      <c r="K43" s="21">
        <f t="shared" si="1"/>
        <v>8.2051282051282051E-2</v>
      </c>
    </row>
    <row r="44" spans="1:11" x14ac:dyDescent="0.2">
      <c r="A44" s="2"/>
      <c r="B44" s="68"/>
      <c r="C44" s="33"/>
      <c r="D44" s="68"/>
      <c r="E44" s="6"/>
      <c r="F44" s="82"/>
      <c r="G44" s="33"/>
      <c r="H44" s="68"/>
      <c r="I44" s="6"/>
      <c r="J44" s="5"/>
      <c r="K44" s="6"/>
    </row>
    <row r="45" spans="1:11" s="43" customFormat="1" x14ac:dyDescent="0.2">
      <c r="A45" s="162" t="s">
        <v>591</v>
      </c>
      <c r="B45" s="71">
        <f>SUM(B7:B44)</f>
        <v>2640</v>
      </c>
      <c r="C45" s="40">
        <v>1</v>
      </c>
      <c r="D45" s="71">
        <f>SUM(D7:D44)</f>
        <v>3022</v>
      </c>
      <c r="E45" s="41">
        <v>1</v>
      </c>
      <c r="F45" s="77">
        <f>SUM(F7:F44)</f>
        <v>21725</v>
      </c>
      <c r="G45" s="42">
        <v>1</v>
      </c>
      <c r="H45" s="71">
        <f>SUM(H7:H44)</f>
        <v>23782</v>
      </c>
      <c r="I45" s="41">
        <v>1</v>
      </c>
      <c r="J45" s="37">
        <f>IF(D45=0, "-", (B45-D45)/D45)</f>
        <v>-0.12640635340833886</v>
      </c>
      <c r="K45" s="38">
        <f>IF(H45=0, "-", (F45-H45)/H45)</f>
        <v>-8.6493987049028678E-2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K78"/>
  <sheetViews>
    <sheetView tabSelected="1" zoomScaleNormal="100"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107</v>
      </c>
      <c r="B2" s="202" t="s">
        <v>97</v>
      </c>
      <c r="C2" s="198"/>
      <c r="D2" s="198"/>
      <c r="E2" s="203"/>
      <c r="F2" s="203"/>
      <c r="G2" s="203"/>
      <c r="H2" s="203"/>
      <c r="I2" s="203"/>
      <c r="J2" s="203"/>
      <c r="K2" s="203"/>
    </row>
    <row r="4" spans="1:11" ht="15.75" x14ac:dyDescent="0.25">
      <c r="A4" s="164" t="s">
        <v>123</v>
      </c>
      <c r="B4" s="196" t="s">
        <v>1</v>
      </c>
      <c r="C4" s="200"/>
      <c r="D4" s="200"/>
      <c r="E4" s="197"/>
      <c r="F4" s="196" t="s">
        <v>14</v>
      </c>
      <c r="G4" s="200"/>
      <c r="H4" s="200"/>
      <c r="I4" s="197"/>
      <c r="J4" s="196" t="s">
        <v>15</v>
      </c>
      <c r="K4" s="197"/>
    </row>
    <row r="5" spans="1:11" x14ac:dyDescent="0.2">
      <c r="A5" s="22"/>
      <c r="B5" s="196">
        <f>VALUE(RIGHT($B$2, 4))</f>
        <v>2020</v>
      </c>
      <c r="C5" s="197"/>
      <c r="D5" s="196">
        <f>B5-1</f>
        <v>2019</v>
      </c>
      <c r="E5" s="204"/>
      <c r="F5" s="196">
        <f>B5</f>
        <v>2020</v>
      </c>
      <c r="G5" s="204"/>
      <c r="H5" s="196">
        <f>D5</f>
        <v>2019</v>
      </c>
      <c r="I5" s="204"/>
      <c r="J5" s="140" t="s">
        <v>4</v>
      </c>
      <c r="K5" s="141" t="s">
        <v>2</v>
      </c>
    </row>
    <row r="6" spans="1:11" x14ac:dyDescent="0.2">
      <c r="A6" s="163" t="s">
        <v>125</v>
      </c>
      <c r="B6" s="61" t="s">
        <v>12</v>
      </c>
      <c r="C6" s="62" t="s">
        <v>13</v>
      </c>
      <c r="D6" s="61" t="s">
        <v>12</v>
      </c>
      <c r="E6" s="63" t="s">
        <v>13</v>
      </c>
      <c r="F6" s="62" t="s">
        <v>12</v>
      </c>
      <c r="G6" s="62" t="s">
        <v>13</v>
      </c>
      <c r="H6" s="61" t="s">
        <v>12</v>
      </c>
      <c r="I6" s="63" t="s">
        <v>13</v>
      </c>
      <c r="J6" s="61"/>
      <c r="K6" s="63"/>
    </row>
    <row r="7" spans="1:11" x14ac:dyDescent="0.2">
      <c r="A7" s="7" t="s">
        <v>481</v>
      </c>
      <c r="B7" s="65">
        <v>5</v>
      </c>
      <c r="C7" s="34">
        <f>IF(B12=0, "-", B7/B12)</f>
        <v>0.33333333333333331</v>
      </c>
      <c r="D7" s="65">
        <v>0</v>
      </c>
      <c r="E7" s="9">
        <f>IF(D12=0, "-", D7/D12)</f>
        <v>0</v>
      </c>
      <c r="F7" s="81">
        <v>18</v>
      </c>
      <c r="G7" s="34">
        <f>IF(F12=0, "-", F7/F12)</f>
        <v>0.13740458015267176</v>
      </c>
      <c r="H7" s="65">
        <v>0</v>
      </c>
      <c r="I7" s="9">
        <f>IF(H12=0, "-", H7/H12)</f>
        <v>0</v>
      </c>
      <c r="J7" s="8" t="str">
        <f>IF(D7=0, "-", IF((B7-D7)/D7&lt;10, (B7-D7)/D7, "&gt;999%"))</f>
        <v>-</v>
      </c>
      <c r="K7" s="9" t="str">
        <f>IF(H7=0, "-", IF((F7-H7)/H7&lt;10, (F7-H7)/H7, "&gt;999%"))</f>
        <v>-</v>
      </c>
    </row>
    <row r="8" spans="1:11" x14ac:dyDescent="0.2">
      <c r="A8" s="7" t="s">
        <v>482</v>
      </c>
      <c r="B8" s="65">
        <v>1</v>
      </c>
      <c r="C8" s="34">
        <f>IF(B12=0, "-", B8/B12)</f>
        <v>6.6666666666666666E-2</v>
      </c>
      <c r="D8" s="65">
        <v>0</v>
      </c>
      <c r="E8" s="9">
        <f>IF(D12=0, "-", D8/D12)</f>
        <v>0</v>
      </c>
      <c r="F8" s="81">
        <v>6</v>
      </c>
      <c r="G8" s="34">
        <f>IF(F12=0, "-", F8/F12)</f>
        <v>4.5801526717557252E-2</v>
      </c>
      <c r="H8" s="65">
        <v>0</v>
      </c>
      <c r="I8" s="9">
        <f>IF(H12=0, "-", H8/H12)</f>
        <v>0</v>
      </c>
      <c r="J8" s="8" t="str">
        <f>IF(D8=0, "-", IF((B8-D8)/D8&lt;10, (B8-D8)/D8, "&gt;999%"))</f>
        <v>-</v>
      </c>
      <c r="K8" s="9" t="str">
        <f>IF(H8=0, "-", IF((F8-H8)/H8&lt;10, (F8-H8)/H8, "&gt;999%"))</f>
        <v>-</v>
      </c>
    </row>
    <row r="9" spans="1:11" x14ac:dyDescent="0.2">
      <c r="A9" s="7" t="s">
        <v>483</v>
      </c>
      <c r="B9" s="65">
        <v>0</v>
      </c>
      <c r="C9" s="34">
        <f>IF(B12=0, "-", B9/B12)</f>
        <v>0</v>
      </c>
      <c r="D9" s="65">
        <v>0</v>
      </c>
      <c r="E9" s="9">
        <f>IF(D12=0, "-", D9/D12)</f>
        <v>0</v>
      </c>
      <c r="F9" s="81">
        <v>1</v>
      </c>
      <c r="G9" s="34">
        <f>IF(F12=0, "-", F9/F12)</f>
        <v>7.6335877862595417E-3</v>
      </c>
      <c r="H9" s="65">
        <v>2</v>
      </c>
      <c r="I9" s="9">
        <f>IF(H12=0, "-", H9/H12)</f>
        <v>1.5037593984962405E-2</v>
      </c>
      <c r="J9" s="8" t="str">
        <f>IF(D9=0, "-", IF((B9-D9)/D9&lt;10, (B9-D9)/D9, "&gt;999%"))</f>
        <v>-</v>
      </c>
      <c r="K9" s="9">
        <f>IF(H9=0, "-", IF((F9-H9)/H9&lt;10, (F9-H9)/H9, "&gt;999%"))</f>
        <v>-0.5</v>
      </c>
    </row>
    <row r="10" spans="1:11" x14ac:dyDescent="0.2">
      <c r="A10" s="7" t="s">
        <v>484</v>
      </c>
      <c r="B10" s="65">
        <v>9</v>
      </c>
      <c r="C10" s="34">
        <f>IF(B12=0, "-", B10/B12)</f>
        <v>0.6</v>
      </c>
      <c r="D10" s="65">
        <v>15</v>
      </c>
      <c r="E10" s="9">
        <f>IF(D12=0, "-", D10/D12)</f>
        <v>1</v>
      </c>
      <c r="F10" s="81">
        <v>106</v>
      </c>
      <c r="G10" s="34">
        <f>IF(F12=0, "-", F10/F12)</f>
        <v>0.80916030534351147</v>
      </c>
      <c r="H10" s="65">
        <v>131</v>
      </c>
      <c r="I10" s="9">
        <f>IF(H12=0, "-", H10/H12)</f>
        <v>0.98496240601503759</v>
      </c>
      <c r="J10" s="8">
        <f>IF(D10=0, "-", IF((B10-D10)/D10&lt;10, (B10-D10)/D10, "&gt;999%"))</f>
        <v>-0.4</v>
      </c>
      <c r="K10" s="9">
        <f>IF(H10=0, "-", IF((F10-H10)/H10&lt;10, (F10-H10)/H10, "&gt;999%"))</f>
        <v>-0.19083969465648856</v>
      </c>
    </row>
    <row r="11" spans="1:11" x14ac:dyDescent="0.2">
      <c r="A11" s="2"/>
      <c r="B11" s="68"/>
      <c r="C11" s="33"/>
      <c r="D11" s="68"/>
      <c r="E11" s="6"/>
      <c r="F11" s="82"/>
      <c r="G11" s="33"/>
      <c r="H11" s="68"/>
      <c r="I11" s="6"/>
      <c r="J11" s="5"/>
      <c r="K11" s="6"/>
    </row>
    <row r="12" spans="1:11" s="43" customFormat="1" x14ac:dyDescent="0.2">
      <c r="A12" s="162" t="s">
        <v>613</v>
      </c>
      <c r="B12" s="71">
        <f>SUM(B7:B11)</f>
        <v>15</v>
      </c>
      <c r="C12" s="40">
        <f>B12/5177</f>
        <v>2.897430944562488E-3</v>
      </c>
      <c r="D12" s="71">
        <f>SUM(D7:D11)</f>
        <v>15</v>
      </c>
      <c r="E12" s="41">
        <f>D12/6645</f>
        <v>2.257336343115124E-3</v>
      </c>
      <c r="F12" s="77">
        <f>SUM(F7:F11)</f>
        <v>131</v>
      </c>
      <c r="G12" s="42">
        <f>F12/42616</f>
        <v>3.0739628308616481E-3</v>
      </c>
      <c r="H12" s="71">
        <f>SUM(H7:H11)</f>
        <v>133</v>
      </c>
      <c r="I12" s="41">
        <f>H12/51738</f>
        <v>2.5706444006339635E-3</v>
      </c>
      <c r="J12" s="37">
        <f>IF(D12=0, "-", IF((B12-D12)/D12&lt;10, (B12-D12)/D12, "&gt;999%"))</f>
        <v>0</v>
      </c>
      <c r="K12" s="38">
        <f>IF(H12=0, "-", IF((F12-H12)/H12&lt;10, (F12-H12)/H12, "&gt;999%"))</f>
        <v>-1.5037593984962405E-2</v>
      </c>
    </row>
    <row r="13" spans="1:11" x14ac:dyDescent="0.2">
      <c r="B13" s="83"/>
      <c r="D13" s="83"/>
      <c r="F13" s="83"/>
      <c r="H13" s="83"/>
    </row>
    <row r="14" spans="1:11" x14ac:dyDescent="0.2">
      <c r="A14" s="163" t="s">
        <v>126</v>
      </c>
      <c r="B14" s="61" t="s">
        <v>12</v>
      </c>
      <c r="C14" s="62" t="s">
        <v>13</v>
      </c>
      <c r="D14" s="61" t="s">
        <v>12</v>
      </c>
      <c r="E14" s="63" t="s">
        <v>13</v>
      </c>
      <c r="F14" s="62" t="s">
        <v>12</v>
      </c>
      <c r="G14" s="62" t="s">
        <v>13</v>
      </c>
      <c r="H14" s="61" t="s">
        <v>12</v>
      </c>
      <c r="I14" s="63" t="s">
        <v>13</v>
      </c>
      <c r="J14" s="61"/>
      <c r="K14" s="63"/>
    </row>
    <row r="15" spans="1:11" x14ac:dyDescent="0.2">
      <c r="A15" s="7" t="s">
        <v>485</v>
      </c>
      <c r="B15" s="65">
        <v>0</v>
      </c>
      <c r="C15" s="34" t="str">
        <f>IF(B17=0, "-", B15/B17)</f>
        <v>-</v>
      </c>
      <c r="D15" s="65">
        <v>1</v>
      </c>
      <c r="E15" s="9">
        <f>IF(D17=0, "-", D15/D17)</f>
        <v>1</v>
      </c>
      <c r="F15" s="81">
        <v>5</v>
      </c>
      <c r="G15" s="34">
        <f>IF(F17=0, "-", F15/F17)</f>
        <v>1</v>
      </c>
      <c r="H15" s="65">
        <v>8</v>
      </c>
      <c r="I15" s="9">
        <f>IF(H17=0, "-", H15/H17)</f>
        <v>1</v>
      </c>
      <c r="J15" s="8">
        <f>IF(D15=0, "-", IF((B15-D15)/D15&lt;10, (B15-D15)/D15, "&gt;999%"))</f>
        <v>-1</v>
      </c>
      <c r="K15" s="9">
        <f>IF(H15=0, "-", IF((F15-H15)/H15&lt;10, (F15-H15)/H15, "&gt;999%"))</f>
        <v>-0.375</v>
      </c>
    </row>
    <row r="16" spans="1:11" x14ac:dyDescent="0.2">
      <c r="A16" s="2"/>
      <c r="B16" s="68"/>
      <c r="C16" s="33"/>
      <c r="D16" s="68"/>
      <c r="E16" s="6"/>
      <c r="F16" s="82"/>
      <c r="G16" s="33"/>
      <c r="H16" s="68"/>
      <c r="I16" s="6"/>
      <c r="J16" s="5"/>
      <c r="K16" s="6"/>
    </row>
    <row r="17" spans="1:11" s="43" customFormat="1" x14ac:dyDescent="0.2">
      <c r="A17" s="162" t="s">
        <v>612</v>
      </c>
      <c r="B17" s="71">
        <f>SUM(B15:B16)</f>
        <v>0</v>
      </c>
      <c r="C17" s="40">
        <f>B17/5177</f>
        <v>0</v>
      </c>
      <c r="D17" s="71">
        <f>SUM(D15:D16)</f>
        <v>1</v>
      </c>
      <c r="E17" s="41">
        <f>D17/6645</f>
        <v>1.5048908954100828E-4</v>
      </c>
      <c r="F17" s="77">
        <f>SUM(F15:F16)</f>
        <v>5</v>
      </c>
      <c r="G17" s="42">
        <f>F17/42616</f>
        <v>1.1732682560540642E-4</v>
      </c>
      <c r="H17" s="71">
        <f>SUM(H15:H16)</f>
        <v>8</v>
      </c>
      <c r="I17" s="41">
        <f>H17/51738</f>
        <v>1.5462522710580232E-4</v>
      </c>
      <c r="J17" s="37">
        <f>IF(D17=0, "-", IF((B17-D17)/D17&lt;10, (B17-D17)/D17, "&gt;999%"))</f>
        <v>-1</v>
      </c>
      <c r="K17" s="38">
        <f>IF(H17=0, "-", IF((F17-H17)/H17&lt;10, (F17-H17)/H17, "&gt;999%"))</f>
        <v>-0.375</v>
      </c>
    </row>
    <row r="18" spans="1:11" x14ac:dyDescent="0.2">
      <c r="B18" s="83"/>
      <c r="D18" s="83"/>
      <c r="F18" s="83"/>
      <c r="H18" s="83"/>
    </row>
    <row r="19" spans="1:11" x14ac:dyDescent="0.2">
      <c r="A19" s="163" t="s">
        <v>127</v>
      </c>
      <c r="B19" s="61" t="s">
        <v>12</v>
      </c>
      <c r="C19" s="62" t="s">
        <v>13</v>
      </c>
      <c r="D19" s="61" t="s">
        <v>12</v>
      </c>
      <c r="E19" s="63" t="s">
        <v>13</v>
      </c>
      <c r="F19" s="62" t="s">
        <v>12</v>
      </c>
      <c r="G19" s="62" t="s">
        <v>13</v>
      </c>
      <c r="H19" s="61" t="s">
        <v>12</v>
      </c>
      <c r="I19" s="63" t="s">
        <v>13</v>
      </c>
      <c r="J19" s="61"/>
      <c r="K19" s="63"/>
    </row>
    <row r="20" spans="1:11" x14ac:dyDescent="0.2">
      <c r="A20" s="7" t="s">
        <v>486</v>
      </c>
      <c r="B20" s="65">
        <v>3</v>
      </c>
      <c r="C20" s="34">
        <f>IF(B25=0, "-", B20/B25)</f>
        <v>0.16666666666666666</v>
      </c>
      <c r="D20" s="65">
        <v>0</v>
      </c>
      <c r="E20" s="9">
        <f>IF(D25=0, "-", D20/D25)</f>
        <v>0</v>
      </c>
      <c r="F20" s="81">
        <v>6</v>
      </c>
      <c r="G20" s="34">
        <f>IF(F25=0, "-", F20/F25)</f>
        <v>5.9405940594059403E-2</v>
      </c>
      <c r="H20" s="65">
        <v>3</v>
      </c>
      <c r="I20" s="9">
        <f>IF(H25=0, "-", H20/H25)</f>
        <v>3.125E-2</v>
      </c>
      <c r="J20" s="8" t="str">
        <f>IF(D20=0, "-", IF((B20-D20)/D20&lt;10, (B20-D20)/D20, "&gt;999%"))</f>
        <v>-</v>
      </c>
      <c r="K20" s="9">
        <f>IF(H20=0, "-", IF((F20-H20)/H20&lt;10, (F20-H20)/H20, "&gt;999%"))</f>
        <v>1</v>
      </c>
    </row>
    <row r="21" spans="1:11" x14ac:dyDescent="0.2">
      <c r="A21" s="7" t="s">
        <v>487</v>
      </c>
      <c r="B21" s="65">
        <v>1</v>
      </c>
      <c r="C21" s="34">
        <f>IF(B25=0, "-", B21/B25)</f>
        <v>5.5555555555555552E-2</v>
      </c>
      <c r="D21" s="65">
        <v>0</v>
      </c>
      <c r="E21" s="9">
        <f>IF(D25=0, "-", D21/D25)</f>
        <v>0</v>
      </c>
      <c r="F21" s="81">
        <v>12</v>
      </c>
      <c r="G21" s="34">
        <f>IF(F25=0, "-", F21/F25)</f>
        <v>0.11881188118811881</v>
      </c>
      <c r="H21" s="65">
        <v>0</v>
      </c>
      <c r="I21" s="9">
        <f>IF(H25=0, "-", H21/H25)</f>
        <v>0</v>
      </c>
      <c r="J21" s="8" t="str">
        <f>IF(D21=0, "-", IF((B21-D21)/D21&lt;10, (B21-D21)/D21, "&gt;999%"))</f>
        <v>-</v>
      </c>
      <c r="K21" s="9" t="str">
        <f>IF(H21=0, "-", IF((F21-H21)/H21&lt;10, (F21-H21)/H21, "&gt;999%"))</f>
        <v>-</v>
      </c>
    </row>
    <row r="22" spans="1:11" x14ac:dyDescent="0.2">
      <c r="A22" s="7" t="s">
        <v>488</v>
      </c>
      <c r="B22" s="65">
        <v>4</v>
      </c>
      <c r="C22" s="34">
        <f>IF(B25=0, "-", B22/B25)</f>
        <v>0.22222222222222221</v>
      </c>
      <c r="D22" s="65">
        <v>3</v>
      </c>
      <c r="E22" s="9">
        <f>IF(D25=0, "-", D22/D25)</f>
        <v>0.42857142857142855</v>
      </c>
      <c r="F22" s="81">
        <v>29</v>
      </c>
      <c r="G22" s="34">
        <f>IF(F25=0, "-", F22/F25)</f>
        <v>0.28712871287128711</v>
      </c>
      <c r="H22" s="65">
        <v>47</v>
      </c>
      <c r="I22" s="9">
        <f>IF(H25=0, "-", H22/H25)</f>
        <v>0.48958333333333331</v>
      </c>
      <c r="J22" s="8">
        <f>IF(D22=0, "-", IF((B22-D22)/D22&lt;10, (B22-D22)/D22, "&gt;999%"))</f>
        <v>0.33333333333333331</v>
      </c>
      <c r="K22" s="9">
        <f>IF(H22=0, "-", IF((F22-H22)/H22&lt;10, (F22-H22)/H22, "&gt;999%"))</f>
        <v>-0.38297872340425532</v>
      </c>
    </row>
    <row r="23" spans="1:11" x14ac:dyDescent="0.2">
      <c r="A23" s="7" t="s">
        <v>489</v>
      </c>
      <c r="B23" s="65">
        <v>10</v>
      </c>
      <c r="C23" s="34">
        <f>IF(B25=0, "-", B23/B25)</f>
        <v>0.55555555555555558</v>
      </c>
      <c r="D23" s="65">
        <v>4</v>
      </c>
      <c r="E23" s="9">
        <f>IF(D25=0, "-", D23/D25)</f>
        <v>0.5714285714285714</v>
      </c>
      <c r="F23" s="81">
        <v>54</v>
      </c>
      <c r="G23" s="34">
        <f>IF(F25=0, "-", F23/F25)</f>
        <v>0.53465346534653468</v>
      </c>
      <c r="H23" s="65">
        <v>46</v>
      </c>
      <c r="I23" s="9">
        <f>IF(H25=0, "-", H23/H25)</f>
        <v>0.47916666666666669</v>
      </c>
      <c r="J23" s="8">
        <f>IF(D23=0, "-", IF((B23-D23)/D23&lt;10, (B23-D23)/D23, "&gt;999%"))</f>
        <v>1.5</v>
      </c>
      <c r="K23" s="9">
        <f>IF(H23=0, "-", IF((F23-H23)/H23&lt;10, (F23-H23)/H23, "&gt;999%"))</f>
        <v>0.17391304347826086</v>
      </c>
    </row>
    <row r="24" spans="1:11" x14ac:dyDescent="0.2">
      <c r="A24" s="2"/>
      <c r="B24" s="68"/>
      <c r="C24" s="33"/>
      <c r="D24" s="68"/>
      <c r="E24" s="6"/>
      <c r="F24" s="82"/>
      <c r="G24" s="33"/>
      <c r="H24" s="68"/>
      <c r="I24" s="6"/>
      <c r="J24" s="5"/>
      <c r="K24" s="6"/>
    </row>
    <row r="25" spans="1:11" s="43" customFormat="1" x14ac:dyDescent="0.2">
      <c r="A25" s="162" t="s">
        <v>611</v>
      </c>
      <c r="B25" s="71">
        <f>SUM(B20:B24)</f>
        <v>18</v>
      </c>
      <c r="C25" s="40">
        <f>B25/5177</f>
        <v>3.4769171334749853E-3</v>
      </c>
      <c r="D25" s="71">
        <f>SUM(D20:D24)</f>
        <v>7</v>
      </c>
      <c r="E25" s="41">
        <f>D25/6645</f>
        <v>1.053423626787058E-3</v>
      </c>
      <c r="F25" s="77">
        <f>SUM(F20:F24)</f>
        <v>101</v>
      </c>
      <c r="G25" s="42">
        <f>F25/42616</f>
        <v>2.3700018772292099E-3</v>
      </c>
      <c r="H25" s="71">
        <f>SUM(H20:H24)</f>
        <v>96</v>
      </c>
      <c r="I25" s="41">
        <f>H25/51738</f>
        <v>1.8555027252696278E-3</v>
      </c>
      <c r="J25" s="37">
        <f>IF(D25=0, "-", IF((B25-D25)/D25&lt;10, (B25-D25)/D25, "&gt;999%"))</f>
        <v>1.5714285714285714</v>
      </c>
      <c r="K25" s="38">
        <f>IF(H25=0, "-", IF((F25-H25)/H25&lt;10, (F25-H25)/H25, "&gt;999%"))</f>
        <v>5.2083333333333336E-2</v>
      </c>
    </row>
    <row r="26" spans="1:11" x14ac:dyDescent="0.2">
      <c r="B26" s="83"/>
      <c r="D26" s="83"/>
      <c r="F26" s="83"/>
      <c r="H26" s="83"/>
    </row>
    <row r="27" spans="1:11" x14ac:dyDescent="0.2">
      <c r="A27" s="163" t="s">
        <v>128</v>
      </c>
      <c r="B27" s="61" t="s">
        <v>12</v>
      </c>
      <c r="C27" s="62" t="s">
        <v>13</v>
      </c>
      <c r="D27" s="61" t="s">
        <v>12</v>
      </c>
      <c r="E27" s="63" t="s">
        <v>13</v>
      </c>
      <c r="F27" s="62" t="s">
        <v>12</v>
      </c>
      <c r="G27" s="62" t="s">
        <v>13</v>
      </c>
      <c r="H27" s="61" t="s">
        <v>12</v>
      </c>
      <c r="I27" s="63" t="s">
        <v>13</v>
      </c>
      <c r="J27" s="61"/>
      <c r="K27" s="63"/>
    </row>
    <row r="28" spans="1:11" x14ac:dyDescent="0.2">
      <c r="A28" s="7" t="s">
        <v>490</v>
      </c>
      <c r="B28" s="65">
        <v>8</v>
      </c>
      <c r="C28" s="34">
        <f>IF(B39=0, "-", B28/B39)</f>
        <v>0.15384615384615385</v>
      </c>
      <c r="D28" s="65">
        <v>5</v>
      </c>
      <c r="E28" s="9">
        <f>IF(D39=0, "-", D28/D39)</f>
        <v>6.097560975609756E-2</v>
      </c>
      <c r="F28" s="81">
        <v>121</v>
      </c>
      <c r="G28" s="34">
        <f>IF(F39=0, "-", F28/F39)</f>
        <v>0.14135514018691589</v>
      </c>
      <c r="H28" s="65">
        <v>141</v>
      </c>
      <c r="I28" s="9">
        <f>IF(H39=0, "-", H28/H39)</f>
        <v>0.14611398963730571</v>
      </c>
      <c r="J28" s="8">
        <f t="shared" ref="J28:J37" si="0">IF(D28=0, "-", IF((B28-D28)/D28&lt;10, (B28-D28)/D28, "&gt;999%"))</f>
        <v>0.6</v>
      </c>
      <c r="K28" s="9">
        <f t="shared" ref="K28:K37" si="1">IF(H28=0, "-", IF((F28-H28)/H28&lt;10, (F28-H28)/H28, "&gt;999%"))</f>
        <v>-0.14184397163120568</v>
      </c>
    </row>
    <row r="29" spans="1:11" x14ac:dyDescent="0.2">
      <c r="A29" s="7" t="s">
        <v>491</v>
      </c>
      <c r="B29" s="65">
        <v>4</v>
      </c>
      <c r="C29" s="34">
        <f>IF(B39=0, "-", B29/B39)</f>
        <v>7.6923076923076927E-2</v>
      </c>
      <c r="D29" s="65">
        <v>10</v>
      </c>
      <c r="E29" s="9">
        <f>IF(D39=0, "-", D29/D39)</f>
        <v>0.12195121951219512</v>
      </c>
      <c r="F29" s="81">
        <v>97</v>
      </c>
      <c r="G29" s="34">
        <f>IF(F39=0, "-", F29/F39)</f>
        <v>0.11331775700934579</v>
      </c>
      <c r="H29" s="65">
        <v>176</v>
      </c>
      <c r="I29" s="9">
        <f>IF(H39=0, "-", H29/H39)</f>
        <v>0.18238341968911917</v>
      </c>
      <c r="J29" s="8">
        <f t="shared" si="0"/>
        <v>-0.6</v>
      </c>
      <c r="K29" s="9">
        <f t="shared" si="1"/>
        <v>-0.44886363636363635</v>
      </c>
    </row>
    <row r="30" spans="1:11" x14ac:dyDescent="0.2">
      <c r="A30" s="7" t="s">
        <v>492</v>
      </c>
      <c r="B30" s="65">
        <v>12</v>
      </c>
      <c r="C30" s="34">
        <f>IF(B39=0, "-", B30/B39)</f>
        <v>0.23076923076923078</v>
      </c>
      <c r="D30" s="65">
        <v>9</v>
      </c>
      <c r="E30" s="9">
        <f>IF(D39=0, "-", D30/D39)</f>
        <v>0.10975609756097561</v>
      </c>
      <c r="F30" s="81">
        <v>58</v>
      </c>
      <c r="G30" s="34">
        <f>IF(F39=0, "-", F30/F39)</f>
        <v>6.7757009345794386E-2</v>
      </c>
      <c r="H30" s="65">
        <v>65</v>
      </c>
      <c r="I30" s="9">
        <f>IF(H39=0, "-", H30/H39)</f>
        <v>6.7357512953367879E-2</v>
      </c>
      <c r="J30" s="8">
        <f t="shared" si="0"/>
        <v>0.33333333333333331</v>
      </c>
      <c r="K30" s="9">
        <f t="shared" si="1"/>
        <v>-0.1076923076923077</v>
      </c>
    </row>
    <row r="31" spans="1:11" x14ac:dyDescent="0.2">
      <c r="A31" s="7" t="s">
        <v>493</v>
      </c>
      <c r="B31" s="65">
        <v>2</v>
      </c>
      <c r="C31" s="34">
        <f>IF(B39=0, "-", B31/B39)</f>
        <v>3.8461538461538464E-2</v>
      </c>
      <c r="D31" s="65">
        <v>3</v>
      </c>
      <c r="E31" s="9">
        <f>IF(D39=0, "-", D31/D39)</f>
        <v>3.6585365853658534E-2</v>
      </c>
      <c r="F31" s="81">
        <v>20</v>
      </c>
      <c r="G31" s="34">
        <f>IF(F39=0, "-", F31/F39)</f>
        <v>2.336448598130841E-2</v>
      </c>
      <c r="H31" s="65">
        <v>23</v>
      </c>
      <c r="I31" s="9">
        <f>IF(H39=0, "-", H31/H39)</f>
        <v>2.3834196891191709E-2</v>
      </c>
      <c r="J31" s="8">
        <f t="shared" si="0"/>
        <v>-0.33333333333333331</v>
      </c>
      <c r="K31" s="9">
        <f t="shared" si="1"/>
        <v>-0.13043478260869565</v>
      </c>
    </row>
    <row r="32" spans="1:11" x14ac:dyDescent="0.2">
      <c r="A32" s="7" t="s">
        <v>494</v>
      </c>
      <c r="B32" s="65">
        <v>4</v>
      </c>
      <c r="C32" s="34">
        <f>IF(B39=0, "-", B32/B39)</f>
        <v>7.6923076923076927E-2</v>
      </c>
      <c r="D32" s="65">
        <v>0</v>
      </c>
      <c r="E32" s="9">
        <f>IF(D39=0, "-", D32/D39)</f>
        <v>0</v>
      </c>
      <c r="F32" s="81">
        <v>52</v>
      </c>
      <c r="G32" s="34">
        <f>IF(F39=0, "-", F32/F39)</f>
        <v>6.0747663551401869E-2</v>
      </c>
      <c r="H32" s="65">
        <v>13</v>
      </c>
      <c r="I32" s="9">
        <f>IF(H39=0, "-", H32/H39)</f>
        <v>1.3471502590673576E-2</v>
      </c>
      <c r="J32" s="8" t="str">
        <f t="shared" si="0"/>
        <v>-</v>
      </c>
      <c r="K32" s="9">
        <f t="shared" si="1"/>
        <v>3</v>
      </c>
    </row>
    <row r="33" spans="1:11" x14ac:dyDescent="0.2">
      <c r="A33" s="7" t="s">
        <v>495</v>
      </c>
      <c r="B33" s="65">
        <v>2</v>
      </c>
      <c r="C33" s="34">
        <f>IF(B39=0, "-", B33/B39)</f>
        <v>3.8461538461538464E-2</v>
      </c>
      <c r="D33" s="65">
        <v>0</v>
      </c>
      <c r="E33" s="9">
        <f>IF(D39=0, "-", D33/D39)</f>
        <v>0</v>
      </c>
      <c r="F33" s="81">
        <v>38</v>
      </c>
      <c r="G33" s="34">
        <f>IF(F39=0, "-", F33/F39)</f>
        <v>4.4392523364485979E-2</v>
      </c>
      <c r="H33" s="65">
        <v>0</v>
      </c>
      <c r="I33" s="9">
        <f>IF(H39=0, "-", H33/H39)</f>
        <v>0</v>
      </c>
      <c r="J33" s="8" t="str">
        <f t="shared" si="0"/>
        <v>-</v>
      </c>
      <c r="K33" s="9" t="str">
        <f t="shared" si="1"/>
        <v>-</v>
      </c>
    </row>
    <row r="34" spans="1:11" x14ac:dyDescent="0.2">
      <c r="A34" s="7" t="s">
        <v>496</v>
      </c>
      <c r="B34" s="65">
        <v>2</v>
      </c>
      <c r="C34" s="34">
        <f>IF(B39=0, "-", B34/B39)</f>
        <v>3.8461538461538464E-2</v>
      </c>
      <c r="D34" s="65">
        <v>0</v>
      </c>
      <c r="E34" s="9">
        <f>IF(D39=0, "-", D34/D39)</f>
        <v>0</v>
      </c>
      <c r="F34" s="81">
        <v>4</v>
      </c>
      <c r="G34" s="34">
        <f>IF(F39=0, "-", F34/F39)</f>
        <v>4.6728971962616819E-3</v>
      </c>
      <c r="H34" s="65">
        <v>3</v>
      </c>
      <c r="I34" s="9">
        <f>IF(H39=0, "-", H34/H39)</f>
        <v>3.1088082901554403E-3</v>
      </c>
      <c r="J34" s="8" t="str">
        <f t="shared" si="0"/>
        <v>-</v>
      </c>
      <c r="K34" s="9">
        <f t="shared" si="1"/>
        <v>0.33333333333333331</v>
      </c>
    </row>
    <row r="35" spans="1:11" x14ac:dyDescent="0.2">
      <c r="A35" s="7" t="s">
        <v>497</v>
      </c>
      <c r="B35" s="65">
        <v>7</v>
      </c>
      <c r="C35" s="34">
        <f>IF(B39=0, "-", B35/B39)</f>
        <v>0.13461538461538461</v>
      </c>
      <c r="D35" s="65">
        <v>7</v>
      </c>
      <c r="E35" s="9">
        <f>IF(D39=0, "-", D35/D39)</f>
        <v>8.5365853658536592E-2</v>
      </c>
      <c r="F35" s="81">
        <v>61</v>
      </c>
      <c r="G35" s="34">
        <f>IF(F39=0, "-", F35/F39)</f>
        <v>7.1261682242990648E-2</v>
      </c>
      <c r="H35" s="65">
        <v>97</v>
      </c>
      <c r="I35" s="9">
        <f>IF(H39=0, "-", H35/H39)</f>
        <v>0.10051813471502591</v>
      </c>
      <c r="J35" s="8">
        <f t="shared" si="0"/>
        <v>0</v>
      </c>
      <c r="K35" s="9">
        <f t="shared" si="1"/>
        <v>-0.37113402061855671</v>
      </c>
    </row>
    <row r="36" spans="1:11" x14ac:dyDescent="0.2">
      <c r="A36" s="7" t="s">
        <v>498</v>
      </c>
      <c r="B36" s="65">
        <v>11</v>
      </c>
      <c r="C36" s="34">
        <f>IF(B39=0, "-", B36/B39)</f>
        <v>0.21153846153846154</v>
      </c>
      <c r="D36" s="65">
        <v>45</v>
      </c>
      <c r="E36" s="9">
        <f>IF(D39=0, "-", D36/D39)</f>
        <v>0.54878048780487809</v>
      </c>
      <c r="F36" s="81">
        <v>394</v>
      </c>
      <c r="G36" s="34">
        <f>IF(F39=0, "-", F36/F39)</f>
        <v>0.46028037383177572</v>
      </c>
      <c r="H36" s="65">
        <v>406</v>
      </c>
      <c r="I36" s="9">
        <f>IF(H39=0, "-", H36/H39)</f>
        <v>0.42072538860103625</v>
      </c>
      <c r="J36" s="8">
        <f t="shared" si="0"/>
        <v>-0.75555555555555554</v>
      </c>
      <c r="K36" s="9">
        <f t="shared" si="1"/>
        <v>-2.9556650246305417E-2</v>
      </c>
    </row>
    <row r="37" spans="1:11" x14ac:dyDescent="0.2">
      <c r="A37" s="7" t="s">
        <v>499</v>
      </c>
      <c r="B37" s="65">
        <v>0</v>
      </c>
      <c r="C37" s="34">
        <f>IF(B39=0, "-", B37/B39)</f>
        <v>0</v>
      </c>
      <c r="D37" s="65">
        <v>3</v>
      </c>
      <c r="E37" s="9">
        <f>IF(D39=0, "-", D37/D39)</f>
        <v>3.6585365853658534E-2</v>
      </c>
      <c r="F37" s="81">
        <v>11</v>
      </c>
      <c r="G37" s="34">
        <f>IF(F39=0, "-", F37/F39)</f>
        <v>1.2850467289719626E-2</v>
      </c>
      <c r="H37" s="65">
        <v>41</v>
      </c>
      <c r="I37" s="9">
        <f>IF(H39=0, "-", H37/H39)</f>
        <v>4.2487046632124353E-2</v>
      </c>
      <c r="J37" s="8">
        <f t="shared" si="0"/>
        <v>-1</v>
      </c>
      <c r="K37" s="9">
        <f t="shared" si="1"/>
        <v>-0.73170731707317072</v>
      </c>
    </row>
    <row r="38" spans="1:11" x14ac:dyDescent="0.2">
      <c r="A38" s="2"/>
      <c r="B38" s="68"/>
      <c r="C38" s="33"/>
      <c r="D38" s="68"/>
      <c r="E38" s="6"/>
      <c r="F38" s="82"/>
      <c r="G38" s="33"/>
      <c r="H38" s="68"/>
      <c r="I38" s="6"/>
      <c r="J38" s="5"/>
      <c r="K38" s="6"/>
    </row>
    <row r="39" spans="1:11" s="43" customFormat="1" x14ac:dyDescent="0.2">
      <c r="A39" s="162" t="s">
        <v>610</v>
      </c>
      <c r="B39" s="71">
        <f>SUM(B28:B38)</f>
        <v>52</v>
      </c>
      <c r="C39" s="40">
        <f>B39/5177</f>
        <v>1.0044427274483292E-2</v>
      </c>
      <c r="D39" s="71">
        <f>SUM(D28:D38)</f>
        <v>82</v>
      </c>
      <c r="E39" s="41">
        <f>D39/6645</f>
        <v>1.2340105342362679E-2</v>
      </c>
      <c r="F39" s="77">
        <f>SUM(F28:F38)</f>
        <v>856</v>
      </c>
      <c r="G39" s="42">
        <f>F39/42616</f>
        <v>2.0086352543645578E-2</v>
      </c>
      <c r="H39" s="71">
        <f>SUM(H28:H38)</f>
        <v>965</v>
      </c>
      <c r="I39" s="41">
        <f>H39/51738</f>
        <v>1.8651668019637403E-2</v>
      </c>
      <c r="J39" s="37">
        <f>IF(D39=0, "-", IF((B39-D39)/D39&lt;10, (B39-D39)/D39, "&gt;999%"))</f>
        <v>-0.36585365853658536</v>
      </c>
      <c r="K39" s="38">
        <f>IF(H39=0, "-", IF((F39-H39)/H39&lt;10, (F39-H39)/H39, "&gt;999%"))</f>
        <v>-0.11295336787564766</v>
      </c>
    </row>
    <row r="40" spans="1:11" x14ac:dyDescent="0.2">
      <c r="B40" s="83"/>
      <c r="D40" s="83"/>
      <c r="F40" s="83"/>
      <c r="H40" s="83"/>
    </row>
    <row r="41" spans="1:11" x14ac:dyDescent="0.2">
      <c r="A41" s="163" t="s">
        <v>129</v>
      </c>
      <c r="B41" s="61" t="s">
        <v>12</v>
      </c>
      <c r="C41" s="62" t="s">
        <v>13</v>
      </c>
      <c r="D41" s="61" t="s">
        <v>12</v>
      </c>
      <c r="E41" s="63" t="s">
        <v>13</v>
      </c>
      <c r="F41" s="62" t="s">
        <v>12</v>
      </c>
      <c r="G41" s="62" t="s">
        <v>13</v>
      </c>
      <c r="H41" s="61" t="s">
        <v>12</v>
      </c>
      <c r="I41" s="63" t="s">
        <v>13</v>
      </c>
      <c r="J41" s="61"/>
      <c r="K41" s="63"/>
    </row>
    <row r="42" spans="1:11" x14ac:dyDescent="0.2">
      <c r="A42" s="7" t="s">
        <v>500</v>
      </c>
      <c r="B42" s="65">
        <v>22</v>
      </c>
      <c r="C42" s="34">
        <f>IF(B53=0, "-", B42/B53)</f>
        <v>0.14965986394557823</v>
      </c>
      <c r="D42" s="65">
        <v>21</v>
      </c>
      <c r="E42" s="9">
        <f>IF(D53=0, "-", D42/D53)</f>
        <v>0.13207547169811321</v>
      </c>
      <c r="F42" s="81">
        <v>114</v>
      </c>
      <c r="G42" s="34">
        <f>IF(F53=0, "-", F42/F53)</f>
        <v>0.12244897959183673</v>
      </c>
      <c r="H42" s="65">
        <v>158</v>
      </c>
      <c r="I42" s="9">
        <f>IF(H53=0, "-", H42/H53)</f>
        <v>0.11002785515320335</v>
      </c>
      <c r="J42" s="8">
        <f t="shared" ref="J42:J51" si="2">IF(D42=0, "-", IF((B42-D42)/D42&lt;10, (B42-D42)/D42, "&gt;999%"))</f>
        <v>4.7619047619047616E-2</v>
      </c>
      <c r="K42" s="9">
        <f t="shared" ref="K42:K51" si="3">IF(H42=0, "-", IF((F42-H42)/H42&lt;10, (F42-H42)/H42, "&gt;999%"))</f>
        <v>-0.27848101265822783</v>
      </c>
    </row>
    <row r="43" spans="1:11" x14ac:dyDescent="0.2">
      <c r="A43" s="7" t="s">
        <v>501</v>
      </c>
      <c r="B43" s="65">
        <v>16</v>
      </c>
      <c r="C43" s="34">
        <f>IF(B53=0, "-", B43/B53)</f>
        <v>0.10884353741496598</v>
      </c>
      <c r="D43" s="65">
        <v>9</v>
      </c>
      <c r="E43" s="9">
        <f>IF(D53=0, "-", D43/D53)</f>
        <v>5.6603773584905662E-2</v>
      </c>
      <c r="F43" s="81">
        <v>60</v>
      </c>
      <c r="G43" s="34">
        <f>IF(F53=0, "-", F43/F53)</f>
        <v>6.4446831364124602E-2</v>
      </c>
      <c r="H43" s="65">
        <v>42</v>
      </c>
      <c r="I43" s="9">
        <f>IF(H53=0, "-", H43/H53)</f>
        <v>2.9247910863509748E-2</v>
      </c>
      <c r="J43" s="8">
        <f t="shared" si="2"/>
        <v>0.77777777777777779</v>
      </c>
      <c r="K43" s="9">
        <f t="shared" si="3"/>
        <v>0.42857142857142855</v>
      </c>
    </row>
    <row r="44" spans="1:11" x14ac:dyDescent="0.2">
      <c r="A44" s="7" t="s">
        <v>502</v>
      </c>
      <c r="B44" s="65">
        <v>0</v>
      </c>
      <c r="C44" s="34">
        <f>IF(B53=0, "-", B44/B53)</f>
        <v>0</v>
      </c>
      <c r="D44" s="65">
        <v>8</v>
      </c>
      <c r="E44" s="9">
        <f>IF(D53=0, "-", D44/D53)</f>
        <v>5.0314465408805034E-2</v>
      </c>
      <c r="F44" s="81">
        <v>45</v>
      </c>
      <c r="G44" s="34">
        <f>IF(F53=0, "-", F44/F53)</f>
        <v>4.8335123523093451E-2</v>
      </c>
      <c r="H44" s="65">
        <v>106</v>
      </c>
      <c r="I44" s="9">
        <f>IF(H53=0, "-", H44/H53)</f>
        <v>7.3816155988857934E-2</v>
      </c>
      <c r="J44" s="8">
        <f t="shared" si="2"/>
        <v>-1</v>
      </c>
      <c r="K44" s="9">
        <f t="shared" si="3"/>
        <v>-0.57547169811320753</v>
      </c>
    </row>
    <row r="45" spans="1:11" x14ac:dyDescent="0.2">
      <c r="A45" s="7" t="s">
        <v>503</v>
      </c>
      <c r="B45" s="65">
        <v>21</v>
      </c>
      <c r="C45" s="34">
        <f>IF(B53=0, "-", B45/B53)</f>
        <v>0.14285714285714285</v>
      </c>
      <c r="D45" s="65">
        <v>21</v>
      </c>
      <c r="E45" s="9">
        <f>IF(D53=0, "-", D45/D53)</f>
        <v>0.13207547169811321</v>
      </c>
      <c r="F45" s="81">
        <v>104</v>
      </c>
      <c r="G45" s="34">
        <f>IF(F53=0, "-", F45/F53)</f>
        <v>0.11170784103114931</v>
      </c>
      <c r="H45" s="65">
        <v>196</v>
      </c>
      <c r="I45" s="9">
        <f>IF(H53=0, "-", H45/H53)</f>
        <v>0.13649025069637882</v>
      </c>
      <c r="J45" s="8">
        <f t="shared" si="2"/>
        <v>0</v>
      </c>
      <c r="K45" s="9">
        <f t="shared" si="3"/>
        <v>-0.46938775510204084</v>
      </c>
    </row>
    <row r="46" spans="1:11" x14ac:dyDescent="0.2">
      <c r="A46" s="7" t="s">
        <v>504</v>
      </c>
      <c r="B46" s="65">
        <v>1</v>
      </c>
      <c r="C46" s="34">
        <f>IF(B53=0, "-", B46/B53)</f>
        <v>6.8027210884353739E-3</v>
      </c>
      <c r="D46" s="65">
        <v>9</v>
      </c>
      <c r="E46" s="9">
        <f>IF(D53=0, "-", D46/D53)</f>
        <v>5.6603773584905662E-2</v>
      </c>
      <c r="F46" s="81">
        <v>75</v>
      </c>
      <c r="G46" s="34">
        <f>IF(F53=0, "-", F46/F53)</f>
        <v>8.0558539205155752E-2</v>
      </c>
      <c r="H46" s="65">
        <v>96</v>
      </c>
      <c r="I46" s="9">
        <f>IF(H53=0, "-", H46/H53)</f>
        <v>6.6852367688022288E-2</v>
      </c>
      <c r="J46" s="8">
        <f t="shared" si="2"/>
        <v>-0.88888888888888884</v>
      </c>
      <c r="K46" s="9">
        <f t="shared" si="3"/>
        <v>-0.21875</v>
      </c>
    </row>
    <row r="47" spans="1:11" x14ac:dyDescent="0.2">
      <c r="A47" s="7" t="s">
        <v>505</v>
      </c>
      <c r="B47" s="65">
        <v>0</v>
      </c>
      <c r="C47" s="34">
        <f>IF(B53=0, "-", B47/B53)</f>
        <v>0</v>
      </c>
      <c r="D47" s="65">
        <v>2</v>
      </c>
      <c r="E47" s="9">
        <f>IF(D53=0, "-", D47/D53)</f>
        <v>1.2578616352201259E-2</v>
      </c>
      <c r="F47" s="81">
        <v>1</v>
      </c>
      <c r="G47" s="34">
        <f>IF(F53=0, "-", F47/F53)</f>
        <v>1.0741138560687433E-3</v>
      </c>
      <c r="H47" s="65">
        <v>2</v>
      </c>
      <c r="I47" s="9">
        <f>IF(H53=0, "-", H47/H53)</f>
        <v>1.3927576601671309E-3</v>
      </c>
      <c r="J47" s="8">
        <f t="shared" si="2"/>
        <v>-1</v>
      </c>
      <c r="K47" s="9">
        <f t="shared" si="3"/>
        <v>-0.5</v>
      </c>
    </row>
    <row r="48" spans="1:11" x14ac:dyDescent="0.2">
      <c r="A48" s="7" t="s">
        <v>506</v>
      </c>
      <c r="B48" s="65">
        <v>17</v>
      </c>
      <c r="C48" s="34">
        <f>IF(B53=0, "-", B48/B53)</f>
        <v>0.11564625850340136</v>
      </c>
      <c r="D48" s="65">
        <v>44</v>
      </c>
      <c r="E48" s="9">
        <f>IF(D53=0, "-", D48/D53)</f>
        <v>0.27672955974842767</v>
      </c>
      <c r="F48" s="81">
        <v>145</v>
      </c>
      <c r="G48" s="34">
        <f>IF(F53=0, "-", F48/F53)</f>
        <v>0.15574650912996776</v>
      </c>
      <c r="H48" s="65">
        <v>239</v>
      </c>
      <c r="I48" s="9">
        <f>IF(H53=0, "-", H48/H53)</f>
        <v>0.16643454038997216</v>
      </c>
      <c r="J48" s="8">
        <f t="shared" si="2"/>
        <v>-0.61363636363636365</v>
      </c>
      <c r="K48" s="9">
        <f t="shared" si="3"/>
        <v>-0.39330543933054396</v>
      </c>
    </row>
    <row r="49" spans="1:11" x14ac:dyDescent="0.2">
      <c r="A49" s="7" t="s">
        <v>507</v>
      </c>
      <c r="B49" s="65">
        <v>17</v>
      </c>
      <c r="C49" s="34">
        <f>IF(B53=0, "-", B49/B53)</f>
        <v>0.11564625850340136</v>
      </c>
      <c r="D49" s="65">
        <v>8</v>
      </c>
      <c r="E49" s="9">
        <f>IF(D53=0, "-", D49/D53)</f>
        <v>5.0314465408805034E-2</v>
      </c>
      <c r="F49" s="81">
        <v>50</v>
      </c>
      <c r="G49" s="34">
        <f>IF(F53=0, "-", F49/F53)</f>
        <v>5.3705692803437163E-2</v>
      </c>
      <c r="H49" s="65">
        <v>105</v>
      </c>
      <c r="I49" s="9">
        <f>IF(H53=0, "-", H49/H53)</f>
        <v>7.3119777158774379E-2</v>
      </c>
      <c r="J49" s="8">
        <f t="shared" si="2"/>
        <v>1.125</v>
      </c>
      <c r="K49" s="9">
        <f t="shared" si="3"/>
        <v>-0.52380952380952384</v>
      </c>
    </row>
    <row r="50" spans="1:11" x14ac:dyDescent="0.2">
      <c r="A50" s="7" t="s">
        <v>508</v>
      </c>
      <c r="B50" s="65">
        <v>50</v>
      </c>
      <c r="C50" s="34">
        <f>IF(B53=0, "-", B50/B53)</f>
        <v>0.3401360544217687</v>
      </c>
      <c r="D50" s="65">
        <v>37</v>
      </c>
      <c r="E50" s="9">
        <f>IF(D53=0, "-", D50/D53)</f>
        <v>0.23270440251572327</v>
      </c>
      <c r="F50" s="81">
        <v>334</v>
      </c>
      <c r="G50" s="34">
        <f>IF(F53=0, "-", F50/F53)</f>
        <v>0.35875402792696026</v>
      </c>
      <c r="H50" s="65">
        <v>492</v>
      </c>
      <c r="I50" s="9">
        <f>IF(H53=0, "-", H50/H53)</f>
        <v>0.3426183844011142</v>
      </c>
      <c r="J50" s="8">
        <f t="shared" si="2"/>
        <v>0.35135135135135137</v>
      </c>
      <c r="K50" s="9">
        <f t="shared" si="3"/>
        <v>-0.32113821138211385</v>
      </c>
    </row>
    <row r="51" spans="1:11" x14ac:dyDescent="0.2">
      <c r="A51" s="7" t="s">
        <v>509</v>
      </c>
      <c r="B51" s="65">
        <v>3</v>
      </c>
      <c r="C51" s="34">
        <f>IF(B53=0, "-", B51/B53)</f>
        <v>2.0408163265306121E-2</v>
      </c>
      <c r="D51" s="65">
        <v>0</v>
      </c>
      <c r="E51" s="9">
        <f>IF(D53=0, "-", D51/D53)</f>
        <v>0</v>
      </c>
      <c r="F51" s="81">
        <v>3</v>
      </c>
      <c r="G51" s="34">
        <f>IF(F53=0, "-", F51/F53)</f>
        <v>3.22234156820623E-3</v>
      </c>
      <c r="H51" s="65">
        <v>0</v>
      </c>
      <c r="I51" s="9">
        <f>IF(H53=0, "-", H51/H53)</f>
        <v>0</v>
      </c>
      <c r="J51" s="8" t="str">
        <f t="shared" si="2"/>
        <v>-</v>
      </c>
      <c r="K51" s="9" t="str">
        <f t="shared" si="3"/>
        <v>-</v>
      </c>
    </row>
    <row r="52" spans="1:11" x14ac:dyDescent="0.2">
      <c r="A52" s="2"/>
      <c r="B52" s="68"/>
      <c r="C52" s="33"/>
      <c r="D52" s="68"/>
      <c r="E52" s="6"/>
      <c r="F52" s="82"/>
      <c r="G52" s="33"/>
      <c r="H52" s="68"/>
      <c r="I52" s="6"/>
      <c r="J52" s="5"/>
      <c r="K52" s="6"/>
    </row>
    <row r="53" spans="1:11" s="43" customFormat="1" x14ac:dyDescent="0.2">
      <c r="A53" s="162" t="s">
        <v>609</v>
      </c>
      <c r="B53" s="71">
        <f>SUM(B42:B52)</f>
        <v>147</v>
      </c>
      <c r="C53" s="40">
        <f>B53/5177</f>
        <v>2.839482325671238E-2</v>
      </c>
      <c r="D53" s="71">
        <f>SUM(D42:D52)</f>
        <v>159</v>
      </c>
      <c r="E53" s="41">
        <f>D53/6645</f>
        <v>2.3927765237020317E-2</v>
      </c>
      <c r="F53" s="77">
        <f>SUM(F42:F52)</f>
        <v>931</v>
      </c>
      <c r="G53" s="42">
        <f>F53/42616</f>
        <v>2.1846254927726676E-2</v>
      </c>
      <c r="H53" s="71">
        <f>SUM(H42:H52)</f>
        <v>1436</v>
      </c>
      <c r="I53" s="41">
        <f>H53/51738</f>
        <v>2.7755228265491514E-2</v>
      </c>
      <c r="J53" s="37">
        <f>IF(D53=0, "-", IF((B53-D53)/D53&lt;10, (B53-D53)/D53, "&gt;999%"))</f>
        <v>-7.5471698113207544E-2</v>
      </c>
      <c r="K53" s="38">
        <f>IF(H53=0, "-", IF((F53-H53)/H53&lt;10, (F53-H53)/H53, "&gt;999%"))</f>
        <v>-0.35167130919220058</v>
      </c>
    </row>
    <row r="54" spans="1:11" x14ac:dyDescent="0.2">
      <c r="B54" s="83"/>
      <c r="D54" s="83"/>
      <c r="F54" s="83"/>
      <c r="H54" s="83"/>
    </row>
    <row r="55" spans="1:11" x14ac:dyDescent="0.2">
      <c r="A55" s="163" t="s">
        <v>130</v>
      </c>
      <c r="B55" s="61" t="s">
        <v>12</v>
      </c>
      <c r="C55" s="62" t="s">
        <v>13</v>
      </c>
      <c r="D55" s="61" t="s">
        <v>12</v>
      </c>
      <c r="E55" s="63" t="s">
        <v>13</v>
      </c>
      <c r="F55" s="62" t="s">
        <v>12</v>
      </c>
      <c r="G55" s="62" t="s">
        <v>13</v>
      </c>
      <c r="H55" s="61" t="s">
        <v>12</v>
      </c>
      <c r="I55" s="63" t="s">
        <v>13</v>
      </c>
      <c r="J55" s="61"/>
      <c r="K55" s="63"/>
    </row>
    <row r="56" spans="1:11" x14ac:dyDescent="0.2">
      <c r="A56" s="7" t="s">
        <v>510</v>
      </c>
      <c r="B56" s="65">
        <v>229</v>
      </c>
      <c r="C56" s="34">
        <f>IF(B76=0, "-", B56/B76)</f>
        <v>0.24258474576271186</v>
      </c>
      <c r="D56" s="65">
        <v>178</v>
      </c>
      <c r="E56" s="9">
        <f>IF(D76=0, "-", D56/D76)</f>
        <v>0.10360884749708964</v>
      </c>
      <c r="F56" s="81">
        <v>1615</v>
      </c>
      <c r="G56" s="34">
        <f>IF(F76=0, "-", F56/F76)</f>
        <v>0.22499303427138478</v>
      </c>
      <c r="H56" s="65">
        <v>1753</v>
      </c>
      <c r="I56" s="9">
        <f>IF(H76=0, "-", H56/H76)</f>
        <v>0.18961600865332612</v>
      </c>
      <c r="J56" s="8">
        <f t="shared" ref="J56:J74" si="4">IF(D56=0, "-", IF((B56-D56)/D56&lt;10, (B56-D56)/D56, "&gt;999%"))</f>
        <v>0.28651685393258425</v>
      </c>
      <c r="K56" s="9">
        <f t="shared" ref="K56:K74" si="5">IF(H56=0, "-", IF((F56-H56)/H56&lt;10, (F56-H56)/H56, "&gt;999%"))</f>
        <v>-7.8722190530519112E-2</v>
      </c>
    </row>
    <row r="57" spans="1:11" x14ac:dyDescent="0.2">
      <c r="A57" s="7" t="s">
        <v>511</v>
      </c>
      <c r="B57" s="65">
        <v>4</v>
      </c>
      <c r="C57" s="34">
        <f>IF(B76=0, "-", B57/B76)</f>
        <v>4.2372881355932203E-3</v>
      </c>
      <c r="D57" s="65">
        <v>2</v>
      </c>
      <c r="E57" s="9">
        <f>IF(D76=0, "-", D57/D76)</f>
        <v>1.1641443538998836E-3</v>
      </c>
      <c r="F57" s="81">
        <v>19</v>
      </c>
      <c r="G57" s="34">
        <f>IF(F76=0, "-", F57/F76)</f>
        <v>2.6469768737809973E-3</v>
      </c>
      <c r="H57" s="65">
        <v>16</v>
      </c>
      <c r="I57" s="9">
        <f>IF(H76=0, "-", H57/H76)</f>
        <v>1.7306652244456463E-3</v>
      </c>
      <c r="J57" s="8">
        <f t="shared" si="4"/>
        <v>1</v>
      </c>
      <c r="K57" s="9">
        <f t="shared" si="5"/>
        <v>0.1875</v>
      </c>
    </row>
    <row r="58" spans="1:11" x14ac:dyDescent="0.2">
      <c r="A58" s="7" t="s">
        <v>512</v>
      </c>
      <c r="B58" s="65">
        <v>5</v>
      </c>
      <c r="C58" s="34">
        <f>IF(B76=0, "-", B58/B76)</f>
        <v>5.2966101694915252E-3</v>
      </c>
      <c r="D58" s="65">
        <v>64</v>
      </c>
      <c r="E58" s="9">
        <f>IF(D76=0, "-", D58/D76)</f>
        <v>3.7252619324796274E-2</v>
      </c>
      <c r="F58" s="81">
        <v>470</v>
      </c>
      <c r="G58" s="34">
        <f>IF(F76=0, "-", F58/F76)</f>
        <v>6.5477848983003628E-2</v>
      </c>
      <c r="H58" s="65">
        <v>785</v>
      </c>
      <c r="I58" s="9">
        <f>IF(H76=0, "-", H58/H76)</f>
        <v>8.4910762574364515E-2</v>
      </c>
      <c r="J58" s="8">
        <f t="shared" si="4"/>
        <v>-0.921875</v>
      </c>
      <c r="K58" s="9">
        <f t="shared" si="5"/>
        <v>-0.40127388535031849</v>
      </c>
    </row>
    <row r="59" spans="1:11" x14ac:dyDescent="0.2">
      <c r="A59" s="7" t="s">
        <v>513</v>
      </c>
      <c r="B59" s="65">
        <v>67</v>
      </c>
      <c r="C59" s="34">
        <f>IF(B76=0, "-", B59/B76)</f>
        <v>7.0974576271186446E-2</v>
      </c>
      <c r="D59" s="65">
        <v>53</v>
      </c>
      <c r="E59" s="9">
        <f>IF(D76=0, "-", D59/D76)</f>
        <v>3.0849825378346914E-2</v>
      </c>
      <c r="F59" s="81">
        <v>368</v>
      </c>
      <c r="G59" s="34">
        <f>IF(F76=0, "-", F59/F76)</f>
        <v>5.1267762607968795E-2</v>
      </c>
      <c r="H59" s="65">
        <v>557</v>
      </c>
      <c r="I59" s="9">
        <f>IF(H76=0, "-", H59/H76)</f>
        <v>6.024878312601406E-2</v>
      </c>
      <c r="J59" s="8">
        <f t="shared" si="4"/>
        <v>0.26415094339622641</v>
      </c>
      <c r="K59" s="9">
        <f t="shared" si="5"/>
        <v>-0.33931777378815081</v>
      </c>
    </row>
    <row r="60" spans="1:11" x14ac:dyDescent="0.2">
      <c r="A60" s="7" t="s">
        <v>514</v>
      </c>
      <c r="B60" s="65">
        <v>4</v>
      </c>
      <c r="C60" s="34">
        <f>IF(B76=0, "-", B60/B76)</f>
        <v>4.2372881355932203E-3</v>
      </c>
      <c r="D60" s="65">
        <v>0</v>
      </c>
      <c r="E60" s="9">
        <f>IF(D76=0, "-", D60/D76)</f>
        <v>0</v>
      </c>
      <c r="F60" s="81">
        <v>16</v>
      </c>
      <c r="G60" s="34">
        <f>IF(F76=0, "-", F60/F76)</f>
        <v>2.2290331568682086E-3</v>
      </c>
      <c r="H60" s="65">
        <v>0</v>
      </c>
      <c r="I60" s="9">
        <f>IF(H76=0, "-", H60/H76)</f>
        <v>0</v>
      </c>
      <c r="J60" s="8" t="str">
        <f t="shared" si="4"/>
        <v>-</v>
      </c>
      <c r="K60" s="9" t="str">
        <f t="shared" si="5"/>
        <v>-</v>
      </c>
    </row>
    <row r="61" spans="1:11" x14ac:dyDescent="0.2">
      <c r="A61" s="7" t="s">
        <v>515</v>
      </c>
      <c r="B61" s="65">
        <v>19</v>
      </c>
      <c r="C61" s="34">
        <f>IF(B76=0, "-", B61/B76)</f>
        <v>2.0127118644067795E-2</v>
      </c>
      <c r="D61" s="65">
        <v>14</v>
      </c>
      <c r="E61" s="9">
        <f>IF(D76=0, "-", D61/D76)</f>
        <v>8.1490104772991845E-3</v>
      </c>
      <c r="F61" s="81">
        <v>137</v>
      </c>
      <c r="G61" s="34">
        <f>IF(F76=0, "-", F61/F76)</f>
        <v>1.9086096405684035E-2</v>
      </c>
      <c r="H61" s="65">
        <v>101</v>
      </c>
      <c r="I61" s="9">
        <f>IF(H76=0, "-", H61/H76)</f>
        <v>1.0924824229313143E-2</v>
      </c>
      <c r="J61" s="8">
        <f t="shared" si="4"/>
        <v>0.35714285714285715</v>
      </c>
      <c r="K61" s="9">
        <f t="shared" si="5"/>
        <v>0.35643564356435642</v>
      </c>
    </row>
    <row r="62" spans="1:11" x14ac:dyDescent="0.2">
      <c r="A62" s="7" t="s">
        <v>516</v>
      </c>
      <c r="B62" s="65">
        <v>39</v>
      </c>
      <c r="C62" s="34">
        <f>IF(B76=0, "-", B62/B76)</f>
        <v>4.1313559322033899E-2</v>
      </c>
      <c r="D62" s="65">
        <v>37</v>
      </c>
      <c r="E62" s="9">
        <f>IF(D76=0, "-", D62/D76)</f>
        <v>2.1536670547147845E-2</v>
      </c>
      <c r="F62" s="81">
        <v>318</v>
      </c>
      <c r="G62" s="34">
        <f>IF(F76=0, "-", F62/F76)</f>
        <v>4.4302033992755639E-2</v>
      </c>
      <c r="H62" s="65">
        <v>359</v>
      </c>
      <c r="I62" s="9">
        <f>IF(H76=0, "-", H62/H76)</f>
        <v>3.8831800973499191E-2</v>
      </c>
      <c r="J62" s="8">
        <f t="shared" si="4"/>
        <v>5.4054054054054057E-2</v>
      </c>
      <c r="K62" s="9">
        <f t="shared" si="5"/>
        <v>-0.11420612813370473</v>
      </c>
    </row>
    <row r="63" spans="1:11" x14ac:dyDescent="0.2">
      <c r="A63" s="7" t="s">
        <v>517</v>
      </c>
      <c r="B63" s="65">
        <v>0</v>
      </c>
      <c r="C63" s="34">
        <f>IF(B76=0, "-", B63/B76)</f>
        <v>0</v>
      </c>
      <c r="D63" s="65">
        <v>2</v>
      </c>
      <c r="E63" s="9">
        <f>IF(D76=0, "-", D63/D76)</f>
        <v>1.1641443538998836E-3</v>
      </c>
      <c r="F63" s="81">
        <v>0</v>
      </c>
      <c r="G63" s="34">
        <f>IF(F76=0, "-", F63/F76)</f>
        <v>0</v>
      </c>
      <c r="H63" s="65">
        <v>3</v>
      </c>
      <c r="I63" s="9">
        <f>IF(H76=0, "-", H63/H76)</f>
        <v>3.2449972958355867E-4</v>
      </c>
      <c r="J63" s="8">
        <f t="shared" si="4"/>
        <v>-1</v>
      </c>
      <c r="K63" s="9">
        <f t="shared" si="5"/>
        <v>-1</v>
      </c>
    </row>
    <row r="64" spans="1:11" x14ac:dyDescent="0.2">
      <c r="A64" s="7" t="s">
        <v>518</v>
      </c>
      <c r="B64" s="65">
        <v>13</v>
      </c>
      <c r="C64" s="34">
        <f>IF(B76=0, "-", B64/B76)</f>
        <v>1.3771186440677966E-2</v>
      </c>
      <c r="D64" s="65">
        <v>15</v>
      </c>
      <c r="E64" s="9">
        <f>IF(D76=0, "-", D64/D76)</f>
        <v>8.7310826542491265E-3</v>
      </c>
      <c r="F64" s="81">
        <v>59</v>
      </c>
      <c r="G64" s="34">
        <f>IF(F76=0, "-", F64/F76)</f>
        <v>8.2195597659515188E-3</v>
      </c>
      <c r="H64" s="65">
        <v>81</v>
      </c>
      <c r="I64" s="9">
        <f>IF(H76=0, "-", H64/H76)</f>
        <v>8.7614926987560852E-3</v>
      </c>
      <c r="J64" s="8">
        <f t="shared" si="4"/>
        <v>-0.13333333333333333</v>
      </c>
      <c r="K64" s="9">
        <f t="shared" si="5"/>
        <v>-0.27160493827160492</v>
      </c>
    </row>
    <row r="65" spans="1:11" x14ac:dyDescent="0.2">
      <c r="A65" s="7" t="s">
        <v>519</v>
      </c>
      <c r="B65" s="65">
        <v>185</v>
      </c>
      <c r="C65" s="34">
        <f>IF(B76=0, "-", B65/B76)</f>
        <v>0.19597457627118645</v>
      </c>
      <c r="D65" s="65">
        <v>1066</v>
      </c>
      <c r="E65" s="9">
        <f>IF(D76=0, "-", D65/D76)</f>
        <v>0.62048894062863791</v>
      </c>
      <c r="F65" s="81">
        <v>1274</v>
      </c>
      <c r="G65" s="34">
        <f>IF(F76=0, "-", F65/F76)</f>
        <v>0.17748676511563111</v>
      </c>
      <c r="H65" s="65">
        <v>2642</v>
      </c>
      <c r="I65" s="9">
        <f>IF(H76=0, "-", H65/H76)</f>
        <v>0.28577609518658736</v>
      </c>
      <c r="J65" s="8">
        <f t="shared" si="4"/>
        <v>-0.82645403377110693</v>
      </c>
      <c r="K65" s="9">
        <f t="shared" si="5"/>
        <v>-0.51778955336866006</v>
      </c>
    </row>
    <row r="66" spans="1:11" x14ac:dyDescent="0.2">
      <c r="A66" s="7" t="s">
        <v>520</v>
      </c>
      <c r="B66" s="65">
        <v>62</v>
      </c>
      <c r="C66" s="34">
        <f>IF(B76=0, "-", B66/B76)</f>
        <v>6.5677966101694921E-2</v>
      </c>
      <c r="D66" s="65">
        <v>42</v>
      </c>
      <c r="E66" s="9">
        <f>IF(D76=0, "-", D66/D76)</f>
        <v>2.4447031431897557E-2</v>
      </c>
      <c r="F66" s="81">
        <v>391</v>
      </c>
      <c r="G66" s="34">
        <f>IF(F76=0, "-", F66/F76)</f>
        <v>5.447199777096684E-2</v>
      </c>
      <c r="H66" s="65">
        <v>384</v>
      </c>
      <c r="I66" s="9">
        <f>IF(H76=0, "-", H66/H76)</f>
        <v>4.153596538669551E-2</v>
      </c>
      <c r="J66" s="8">
        <f t="shared" si="4"/>
        <v>0.47619047619047616</v>
      </c>
      <c r="K66" s="9">
        <f t="shared" si="5"/>
        <v>1.8229166666666668E-2</v>
      </c>
    </row>
    <row r="67" spans="1:11" x14ac:dyDescent="0.2">
      <c r="A67" s="7" t="s">
        <v>521</v>
      </c>
      <c r="B67" s="65">
        <v>1</v>
      </c>
      <c r="C67" s="34">
        <f>IF(B76=0, "-", B67/B76)</f>
        <v>1.0593220338983051E-3</v>
      </c>
      <c r="D67" s="65">
        <v>7</v>
      </c>
      <c r="E67" s="9">
        <f>IF(D76=0, "-", D67/D76)</f>
        <v>4.0745052386495922E-3</v>
      </c>
      <c r="F67" s="81">
        <v>55</v>
      </c>
      <c r="G67" s="34">
        <f>IF(F76=0, "-", F67/F76)</f>
        <v>7.6623014767344668E-3</v>
      </c>
      <c r="H67" s="65">
        <v>33</v>
      </c>
      <c r="I67" s="9">
        <f>IF(H76=0, "-", H67/H76)</f>
        <v>3.5694970254191456E-3</v>
      </c>
      <c r="J67" s="8">
        <f t="shared" si="4"/>
        <v>-0.8571428571428571</v>
      </c>
      <c r="K67" s="9">
        <f t="shared" si="5"/>
        <v>0.66666666666666663</v>
      </c>
    </row>
    <row r="68" spans="1:11" x14ac:dyDescent="0.2">
      <c r="A68" s="7" t="s">
        <v>522</v>
      </c>
      <c r="B68" s="65">
        <v>4</v>
      </c>
      <c r="C68" s="34">
        <f>IF(B76=0, "-", B68/B76)</f>
        <v>4.2372881355932203E-3</v>
      </c>
      <c r="D68" s="65">
        <v>3</v>
      </c>
      <c r="E68" s="9">
        <f>IF(D76=0, "-", D68/D76)</f>
        <v>1.7462165308498253E-3</v>
      </c>
      <c r="F68" s="81">
        <v>48</v>
      </c>
      <c r="G68" s="34">
        <f>IF(F76=0, "-", F68/F76)</f>
        <v>6.6870994706046249E-3</v>
      </c>
      <c r="H68" s="65">
        <v>31</v>
      </c>
      <c r="I68" s="9">
        <f>IF(H76=0, "-", H68/H76)</f>
        <v>3.3531638723634399E-3</v>
      </c>
      <c r="J68" s="8">
        <f t="shared" si="4"/>
        <v>0.33333333333333331</v>
      </c>
      <c r="K68" s="9">
        <f t="shared" si="5"/>
        <v>0.54838709677419351</v>
      </c>
    </row>
    <row r="69" spans="1:11" x14ac:dyDescent="0.2">
      <c r="A69" s="7" t="s">
        <v>523</v>
      </c>
      <c r="B69" s="65">
        <v>6</v>
      </c>
      <c r="C69" s="34">
        <f>IF(B76=0, "-", B69/B76)</f>
        <v>6.3559322033898309E-3</v>
      </c>
      <c r="D69" s="65">
        <v>0</v>
      </c>
      <c r="E69" s="9">
        <f>IF(D76=0, "-", D69/D76)</f>
        <v>0</v>
      </c>
      <c r="F69" s="81">
        <v>11</v>
      </c>
      <c r="G69" s="34">
        <f>IF(F76=0, "-", F69/F76)</f>
        <v>1.5324602953468932E-3</v>
      </c>
      <c r="H69" s="65">
        <v>0</v>
      </c>
      <c r="I69" s="9">
        <f>IF(H76=0, "-", H69/H76)</f>
        <v>0</v>
      </c>
      <c r="J69" s="8" t="str">
        <f t="shared" si="4"/>
        <v>-</v>
      </c>
      <c r="K69" s="9" t="str">
        <f t="shared" si="5"/>
        <v>-</v>
      </c>
    </row>
    <row r="70" spans="1:11" x14ac:dyDescent="0.2">
      <c r="A70" s="7" t="s">
        <v>524</v>
      </c>
      <c r="B70" s="65">
        <v>0</v>
      </c>
      <c r="C70" s="34">
        <f>IF(B76=0, "-", B70/B76)</f>
        <v>0</v>
      </c>
      <c r="D70" s="65">
        <v>0</v>
      </c>
      <c r="E70" s="9">
        <f>IF(D76=0, "-", D70/D76)</f>
        <v>0</v>
      </c>
      <c r="F70" s="81">
        <v>0</v>
      </c>
      <c r="G70" s="34">
        <f>IF(F76=0, "-", F70/F76)</f>
        <v>0</v>
      </c>
      <c r="H70" s="65">
        <v>10</v>
      </c>
      <c r="I70" s="9">
        <f>IF(H76=0, "-", H70/H76)</f>
        <v>1.081665765278529E-3</v>
      </c>
      <c r="J70" s="8" t="str">
        <f t="shared" si="4"/>
        <v>-</v>
      </c>
      <c r="K70" s="9">
        <f t="shared" si="5"/>
        <v>-1</v>
      </c>
    </row>
    <row r="71" spans="1:11" x14ac:dyDescent="0.2">
      <c r="A71" s="7" t="s">
        <v>525</v>
      </c>
      <c r="B71" s="65">
        <v>1</v>
      </c>
      <c r="C71" s="34">
        <f>IF(B76=0, "-", B71/B76)</f>
        <v>1.0593220338983051E-3</v>
      </c>
      <c r="D71" s="65">
        <v>3</v>
      </c>
      <c r="E71" s="9">
        <f>IF(D76=0, "-", D71/D76)</f>
        <v>1.7462165308498253E-3</v>
      </c>
      <c r="F71" s="81">
        <v>15</v>
      </c>
      <c r="G71" s="34">
        <f>IF(F76=0, "-", F71/F76)</f>
        <v>2.0897185845639454E-3</v>
      </c>
      <c r="H71" s="65">
        <v>4</v>
      </c>
      <c r="I71" s="9">
        <f>IF(H76=0, "-", H71/H76)</f>
        <v>4.3266630611141156E-4</v>
      </c>
      <c r="J71" s="8">
        <f t="shared" si="4"/>
        <v>-0.66666666666666663</v>
      </c>
      <c r="K71" s="9">
        <f t="shared" si="5"/>
        <v>2.75</v>
      </c>
    </row>
    <row r="72" spans="1:11" x14ac:dyDescent="0.2">
      <c r="A72" s="7" t="s">
        <v>526</v>
      </c>
      <c r="B72" s="65">
        <v>242</v>
      </c>
      <c r="C72" s="34">
        <f>IF(B76=0, "-", B72/B76)</f>
        <v>0.25635593220338981</v>
      </c>
      <c r="D72" s="65">
        <v>184</v>
      </c>
      <c r="E72" s="9">
        <f>IF(D76=0, "-", D72/D76)</f>
        <v>0.10710128055878929</v>
      </c>
      <c r="F72" s="81">
        <v>1537</v>
      </c>
      <c r="G72" s="34">
        <f>IF(F76=0, "-", F72/F76)</f>
        <v>0.21412649763165226</v>
      </c>
      <c r="H72" s="65">
        <v>1747</v>
      </c>
      <c r="I72" s="9">
        <f>IF(H76=0, "-", H72/H76)</f>
        <v>0.18896700919415901</v>
      </c>
      <c r="J72" s="8">
        <f t="shared" si="4"/>
        <v>0.31521739130434784</v>
      </c>
      <c r="K72" s="9">
        <f t="shared" si="5"/>
        <v>-0.12020606754436176</v>
      </c>
    </row>
    <row r="73" spans="1:11" x14ac:dyDescent="0.2">
      <c r="A73" s="7" t="s">
        <v>527</v>
      </c>
      <c r="B73" s="65">
        <v>32</v>
      </c>
      <c r="C73" s="34">
        <f>IF(B76=0, "-", B73/B76)</f>
        <v>3.3898305084745763E-2</v>
      </c>
      <c r="D73" s="65">
        <v>31</v>
      </c>
      <c r="E73" s="9">
        <f>IF(D76=0, "-", D73/D76)</f>
        <v>1.8044237485448197E-2</v>
      </c>
      <c r="F73" s="81">
        <v>528</v>
      </c>
      <c r="G73" s="34">
        <f>IF(F76=0, "-", F73/F76)</f>
        <v>7.3558094176650879E-2</v>
      </c>
      <c r="H73" s="65">
        <v>461</v>
      </c>
      <c r="I73" s="9">
        <f>IF(H76=0, "-", H73/H76)</f>
        <v>4.9864791779340181E-2</v>
      </c>
      <c r="J73" s="8">
        <f t="shared" si="4"/>
        <v>3.2258064516129031E-2</v>
      </c>
      <c r="K73" s="9">
        <f t="shared" si="5"/>
        <v>0.14533622559652928</v>
      </c>
    </row>
    <row r="74" spans="1:11" x14ac:dyDescent="0.2">
      <c r="A74" s="7" t="s">
        <v>528</v>
      </c>
      <c r="B74" s="65">
        <v>31</v>
      </c>
      <c r="C74" s="34">
        <f>IF(B76=0, "-", B74/B76)</f>
        <v>3.283898305084746E-2</v>
      </c>
      <c r="D74" s="65">
        <v>17</v>
      </c>
      <c r="E74" s="9">
        <f>IF(D76=0, "-", D74/D76)</f>
        <v>9.8952270081490105E-3</v>
      </c>
      <c r="F74" s="81">
        <v>317</v>
      </c>
      <c r="G74" s="34">
        <f>IF(F76=0, "-", F74/F76)</f>
        <v>4.4162719420451378E-2</v>
      </c>
      <c r="H74" s="65">
        <v>278</v>
      </c>
      <c r="I74" s="9">
        <f>IF(H76=0, "-", H74/H76)</f>
        <v>3.0070308274743104E-2</v>
      </c>
      <c r="J74" s="8">
        <f t="shared" si="4"/>
        <v>0.82352941176470584</v>
      </c>
      <c r="K74" s="9">
        <f t="shared" si="5"/>
        <v>0.14028776978417265</v>
      </c>
    </row>
    <row r="75" spans="1:11" x14ac:dyDescent="0.2">
      <c r="A75" s="2"/>
      <c r="B75" s="68"/>
      <c r="C75" s="33"/>
      <c r="D75" s="68"/>
      <c r="E75" s="6"/>
      <c r="F75" s="82"/>
      <c r="G75" s="33"/>
      <c r="H75" s="68"/>
      <c r="I75" s="6"/>
      <c r="J75" s="5"/>
      <c r="K75" s="6"/>
    </row>
    <row r="76" spans="1:11" s="43" customFormat="1" x14ac:dyDescent="0.2">
      <c r="A76" s="162" t="s">
        <v>608</v>
      </c>
      <c r="B76" s="71">
        <f>SUM(B56:B75)</f>
        <v>944</v>
      </c>
      <c r="C76" s="40">
        <f>B76/5177</f>
        <v>0.18234498744446589</v>
      </c>
      <c r="D76" s="71">
        <f>SUM(D56:D75)</f>
        <v>1718</v>
      </c>
      <c r="E76" s="41">
        <f>D76/6645</f>
        <v>0.25854025583145224</v>
      </c>
      <c r="F76" s="77">
        <f>SUM(F56:F75)</f>
        <v>7178</v>
      </c>
      <c r="G76" s="42">
        <f>F76/42616</f>
        <v>0.16843439083912146</v>
      </c>
      <c r="H76" s="71">
        <f>SUM(H56:H75)</f>
        <v>9245</v>
      </c>
      <c r="I76" s="41">
        <f>H76/51738</f>
        <v>0.1786887780741428</v>
      </c>
      <c r="J76" s="37">
        <f>IF(D76=0, "-", IF((B76-D76)/D76&lt;10, (B76-D76)/D76, "&gt;999%"))</f>
        <v>-0.45052386495925495</v>
      </c>
      <c r="K76" s="38">
        <f>IF(H76=0, "-", IF((F76-H76)/H76&lt;10, (F76-H76)/H76, "&gt;999%"))</f>
        <v>-0.22358031368307194</v>
      </c>
    </row>
    <row r="77" spans="1:11" x14ac:dyDescent="0.2">
      <c r="B77" s="83"/>
      <c r="D77" s="83"/>
      <c r="F77" s="83"/>
      <c r="H77" s="83"/>
    </row>
    <row r="78" spans="1:11" x14ac:dyDescent="0.2">
      <c r="A78" s="27" t="s">
        <v>607</v>
      </c>
      <c r="B78" s="71">
        <v>1176</v>
      </c>
      <c r="C78" s="40">
        <f>B78/5177</f>
        <v>0.22715858605369904</v>
      </c>
      <c r="D78" s="71">
        <v>1982</v>
      </c>
      <c r="E78" s="41">
        <f>D78/6645</f>
        <v>0.29826937547027843</v>
      </c>
      <c r="F78" s="77">
        <v>9202</v>
      </c>
      <c r="G78" s="42">
        <f>F78/42616</f>
        <v>0.21592828984418996</v>
      </c>
      <c r="H78" s="71">
        <v>11883</v>
      </c>
      <c r="I78" s="41">
        <f>H78/51738</f>
        <v>0.2296764467122811</v>
      </c>
      <c r="J78" s="37">
        <f>IF(D78=0, "-", IF((B78-D78)/D78&lt;10, (B78-D78)/D78, "&gt;999%"))</f>
        <v>-0.40665993945509588</v>
      </c>
      <c r="K78" s="38">
        <f>IF(H78=0, "-", IF((F78-H78)/H78&lt;10, (F78-H78)/H78, "&gt;999%"))</f>
        <v>-0.22561642682824204</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2" manualBreakCount="2">
    <brk id="53" max="16383" man="1"/>
    <brk id="78"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K28"/>
  <sheetViews>
    <sheetView tabSelected="1" zoomScaleNormal="100"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620</v>
      </c>
      <c r="C1" s="198"/>
      <c r="D1" s="198"/>
      <c r="E1" s="199"/>
      <c r="F1" s="199"/>
      <c r="G1" s="199"/>
      <c r="H1" s="199"/>
      <c r="I1" s="199"/>
      <c r="J1" s="199"/>
      <c r="K1" s="199"/>
    </row>
    <row r="2" spans="1:11" s="52" customFormat="1" ht="20.25" x14ac:dyDescent="0.3">
      <c r="A2" s="4" t="s">
        <v>107</v>
      </c>
      <c r="B2" s="202" t="s">
        <v>97</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2020</v>
      </c>
      <c r="C5" s="197"/>
      <c r="D5" s="196">
        <f>B5-1</f>
        <v>2019</v>
      </c>
      <c r="E5" s="204"/>
      <c r="F5" s="196">
        <f>B5</f>
        <v>2020</v>
      </c>
      <c r="G5" s="204"/>
      <c r="H5" s="196">
        <f>D5</f>
        <v>2019</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42</v>
      </c>
      <c r="B7" s="65">
        <v>3</v>
      </c>
      <c r="C7" s="39">
        <f>IF(B28=0, "-", B7/B28)</f>
        <v>2.5510204081632651E-3</v>
      </c>
      <c r="D7" s="65">
        <v>0</v>
      </c>
      <c r="E7" s="21">
        <f>IF(D28=0, "-", D7/D28)</f>
        <v>0</v>
      </c>
      <c r="F7" s="81">
        <v>6</v>
      </c>
      <c r="G7" s="39">
        <f>IF(F28=0, "-", F7/F28)</f>
        <v>6.5203216692023478E-4</v>
      </c>
      <c r="H7" s="65">
        <v>3</v>
      </c>
      <c r="I7" s="21">
        <f>IF(H28=0, "-", H7/H28)</f>
        <v>2.5246149962130775E-4</v>
      </c>
      <c r="J7" s="20" t="str">
        <f t="shared" ref="J7:J26" si="0">IF(D7=0, "-", IF((B7-D7)/D7&lt;10, (B7-D7)/D7, "&gt;999%"))</f>
        <v>-</v>
      </c>
      <c r="K7" s="21">
        <f t="shared" ref="K7:K26" si="1">IF(H7=0, "-", IF((F7-H7)/H7&lt;10, (F7-H7)/H7, "&gt;999%"))</f>
        <v>1</v>
      </c>
    </row>
    <row r="8" spans="1:11" x14ac:dyDescent="0.2">
      <c r="A8" s="7" t="s">
        <v>43</v>
      </c>
      <c r="B8" s="65">
        <v>259</v>
      </c>
      <c r="C8" s="39">
        <f>IF(B28=0, "-", B8/B28)</f>
        <v>0.22023809523809523</v>
      </c>
      <c r="D8" s="65">
        <v>204</v>
      </c>
      <c r="E8" s="21">
        <f>IF(D28=0, "-", D8/D28)</f>
        <v>0.1029263370332997</v>
      </c>
      <c r="F8" s="81">
        <v>1850</v>
      </c>
      <c r="G8" s="39">
        <f>IF(F28=0, "-", F8/F28)</f>
        <v>0.20104325146707239</v>
      </c>
      <c r="H8" s="65">
        <v>2052</v>
      </c>
      <c r="I8" s="21">
        <f>IF(H28=0, "-", H8/H28)</f>
        <v>0.17268366574097449</v>
      </c>
      <c r="J8" s="20">
        <f t="shared" si="0"/>
        <v>0.26960784313725489</v>
      </c>
      <c r="K8" s="21">
        <f t="shared" si="1"/>
        <v>-9.8440545808966856E-2</v>
      </c>
    </row>
    <row r="9" spans="1:11" x14ac:dyDescent="0.2">
      <c r="A9" s="7" t="s">
        <v>47</v>
      </c>
      <c r="B9" s="65">
        <v>20</v>
      </c>
      <c r="C9" s="39">
        <f>IF(B28=0, "-", B9/B28)</f>
        <v>1.7006802721088437E-2</v>
      </c>
      <c r="D9" s="65">
        <v>11</v>
      </c>
      <c r="E9" s="21">
        <f>IF(D28=0, "-", D9/D28)</f>
        <v>5.5499495459132193E-3</v>
      </c>
      <c r="F9" s="81">
        <v>79</v>
      </c>
      <c r="G9" s="39">
        <f>IF(F28=0, "-", F9/F28)</f>
        <v>8.5850901977830903E-3</v>
      </c>
      <c r="H9" s="65">
        <v>58</v>
      </c>
      <c r="I9" s="21">
        <f>IF(H28=0, "-", H9/H28)</f>
        <v>4.8809223260119494E-3</v>
      </c>
      <c r="J9" s="20">
        <f t="shared" si="0"/>
        <v>0.81818181818181823</v>
      </c>
      <c r="K9" s="21">
        <f t="shared" si="1"/>
        <v>0.36206896551724138</v>
      </c>
    </row>
    <row r="10" spans="1:11" x14ac:dyDescent="0.2">
      <c r="A10" s="7" t="s">
        <v>50</v>
      </c>
      <c r="B10" s="65">
        <v>5</v>
      </c>
      <c r="C10" s="39">
        <f>IF(B28=0, "-", B10/B28)</f>
        <v>4.2517006802721092E-3</v>
      </c>
      <c r="D10" s="65">
        <v>72</v>
      </c>
      <c r="E10" s="21">
        <f>IF(D28=0, "-", D10/D28)</f>
        <v>3.6326942482341071E-2</v>
      </c>
      <c r="F10" s="81">
        <v>515</v>
      </c>
      <c r="G10" s="39">
        <f>IF(F28=0, "-", F10/F28)</f>
        <v>5.5966094327320151E-2</v>
      </c>
      <c r="H10" s="65">
        <v>891</v>
      </c>
      <c r="I10" s="21">
        <f>IF(H28=0, "-", H10/H28)</f>
        <v>7.4981065387528398E-2</v>
      </c>
      <c r="J10" s="20">
        <f t="shared" si="0"/>
        <v>-0.93055555555555558</v>
      </c>
      <c r="K10" s="21">
        <f t="shared" si="1"/>
        <v>-0.42199775533108869</v>
      </c>
    </row>
    <row r="11" spans="1:11" x14ac:dyDescent="0.2">
      <c r="A11" s="7" t="s">
        <v>52</v>
      </c>
      <c r="B11" s="65">
        <v>4</v>
      </c>
      <c r="C11" s="39">
        <f>IF(B28=0, "-", B11/B28)</f>
        <v>3.4013605442176869E-3</v>
      </c>
      <c r="D11" s="65">
        <v>10</v>
      </c>
      <c r="E11" s="21">
        <f>IF(D28=0, "-", D11/D28)</f>
        <v>5.0454086781029266E-3</v>
      </c>
      <c r="F11" s="81">
        <v>97</v>
      </c>
      <c r="G11" s="39">
        <f>IF(F28=0, "-", F11/F28)</f>
        <v>1.0541186698543795E-2</v>
      </c>
      <c r="H11" s="65">
        <v>176</v>
      </c>
      <c r="I11" s="21">
        <f>IF(H28=0, "-", H11/H28)</f>
        <v>1.4811074644450055E-2</v>
      </c>
      <c r="J11" s="20">
        <f t="shared" si="0"/>
        <v>-0.6</v>
      </c>
      <c r="K11" s="21">
        <f t="shared" si="1"/>
        <v>-0.44886363636363635</v>
      </c>
    </row>
    <row r="12" spans="1:11" x14ac:dyDescent="0.2">
      <c r="A12" s="7" t="s">
        <v>57</v>
      </c>
      <c r="B12" s="65">
        <v>88</v>
      </c>
      <c r="C12" s="39">
        <f>IF(B28=0, "-", B12/B28)</f>
        <v>7.4829931972789115E-2</v>
      </c>
      <c r="D12" s="65">
        <v>74</v>
      </c>
      <c r="E12" s="21">
        <f>IF(D28=0, "-", D12/D28)</f>
        <v>3.7336024217961658E-2</v>
      </c>
      <c r="F12" s="81">
        <v>472</v>
      </c>
      <c r="G12" s="39">
        <f>IF(F28=0, "-", F12/F28)</f>
        <v>5.1293197131058468E-2</v>
      </c>
      <c r="H12" s="65">
        <v>753</v>
      </c>
      <c r="I12" s="21">
        <f>IF(H28=0, "-", H12/H28)</f>
        <v>6.3367836404948252E-2</v>
      </c>
      <c r="J12" s="20">
        <f t="shared" si="0"/>
        <v>0.1891891891891892</v>
      </c>
      <c r="K12" s="21">
        <f t="shared" si="1"/>
        <v>-0.37317397078353254</v>
      </c>
    </row>
    <row r="13" spans="1:11" x14ac:dyDescent="0.2">
      <c r="A13" s="7" t="s">
        <v>58</v>
      </c>
      <c r="B13" s="65">
        <v>5</v>
      </c>
      <c r="C13" s="39">
        <f>IF(B28=0, "-", B13/B28)</f>
        <v>4.2517006802721092E-3</v>
      </c>
      <c r="D13" s="65">
        <v>0</v>
      </c>
      <c r="E13" s="21">
        <f>IF(D28=0, "-", D13/D28)</f>
        <v>0</v>
      </c>
      <c r="F13" s="81">
        <v>18</v>
      </c>
      <c r="G13" s="39">
        <f>IF(F28=0, "-", F13/F28)</f>
        <v>1.9560965007607042E-3</v>
      </c>
      <c r="H13" s="65">
        <v>0</v>
      </c>
      <c r="I13" s="21">
        <f>IF(H28=0, "-", H13/H28)</f>
        <v>0</v>
      </c>
      <c r="J13" s="20" t="str">
        <f t="shared" si="0"/>
        <v>-</v>
      </c>
      <c r="K13" s="21" t="str">
        <f t="shared" si="1"/>
        <v>-</v>
      </c>
    </row>
    <row r="14" spans="1:11" x14ac:dyDescent="0.2">
      <c r="A14" s="7" t="s">
        <v>61</v>
      </c>
      <c r="B14" s="65">
        <v>4</v>
      </c>
      <c r="C14" s="39">
        <f>IF(B28=0, "-", B14/B28)</f>
        <v>3.4013605442176869E-3</v>
      </c>
      <c r="D14" s="65">
        <v>0</v>
      </c>
      <c r="E14" s="21">
        <f>IF(D28=0, "-", D14/D28)</f>
        <v>0</v>
      </c>
      <c r="F14" s="81">
        <v>16</v>
      </c>
      <c r="G14" s="39">
        <f>IF(F28=0, "-", F14/F28)</f>
        <v>1.738752445120626E-3</v>
      </c>
      <c r="H14" s="65">
        <v>0</v>
      </c>
      <c r="I14" s="21">
        <f>IF(H28=0, "-", H14/H28)</f>
        <v>0</v>
      </c>
      <c r="J14" s="20" t="str">
        <f t="shared" si="0"/>
        <v>-</v>
      </c>
      <c r="K14" s="21" t="str">
        <f t="shared" si="1"/>
        <v>-</v>
      </c>
    </row>
    <row r="15" spans="1:11" x14ac:dyDescent="0.2">
      <c r="A15" s="7" t="s">
        <v>66</v>
      </c>
      <c r="B15" s="65">
        <v>33</v>
      </c>
      <c r="C15" s="39">
        <f>IF(B28=0, "-", B15/B28)</f>
        <v>2.8061224489795918E-2</v>
      </c>
      <c r="D15" s="65">
        <v>26</v>
      </c>
      <c r="E15" s="21">
        <f>IF(D28=0, "-", D15/D28)</f>
        <v>1.3118062563067608E-2</v>
      </c>
      <c r="F15" s="81">
        <v>215</v>
      </c>
      <c r="G15" s="39">
        <f>IF(F28=0, "-", F15/F28)</f>
        <v>2.336448598130841E-2</v>
      </c>
      <c r="H15" s="65">
        <v>189</v>
      </c>
      <c r="I15" s="21">
        <f>IF(H28=0, "-", H15/H28)</f>
        <v>1.5905074476142388E-2</v>
      </c>
      <c r="J15" s="20">
        <f t="shared" si="0"/>
        <v>0.26923076923076922</v>
      </c>
      <c r="K15" s="21">
        <f t="shared" si="1"/>
        <v>0.13756613756613756</v>
      </c>
    </row>
    <row r="16" spans="1:11" x14ac:dyDescent="0.2">
      <c r="A16" s="7" t="s">
        <v>72</v>
      </c>
      <c r="B16" s="65">
        <v>40</v>
      </c>
      <c r="C16" s="39">
        <f>IF(B28=0, "-", B16/B28)</f>
        <v>3.4013605442176874E-2</v>
      </c>
      <c r="D16" s="65">
        <v>46</v>
      </c>
      <c r="E16" s="21">
        <f>IF(D28=0, "-", D16/D28)</f>
        <v>2.3208879919273461E-2</v>
      </c>
      <c r="F16" s="81">
        <v>393</v>
      </c>
      <c r="G16" s="39">
        <f>IF(F28=0, "-", F16/F28)</f>
        <v>4.2708106933275376E-2</v>
      </c>
      <c r="H16" s="65">
        <v>455</v>
      </c>
      <c r="I16" s="21">
        <f>IF(H28=0, "-", H16/H28)</f>
        <v>3.8289994109231673E-2</v>
      </c>
      <c r="J16" s="20">
        <f t="shared" si="0"/>
        <v>-0.13043478260869565</v>
      </c>
      <c r="K16" s="21">
        <f t="shared" si="1"/>
        <v>-0.13626373626373625</v>
      </c>
    </row>
    <row r="17" spans="1:11" x14ac:dyDescent="0.2">
      <c r="A17" s="7" t="s">
        <v>74</v>
      </c>
      <c r="B17" s="65">
        <v>0</v>
      </c>
      <c r="C17" s="39">
        <f>IF(B28=0, "-", B17/B28)</f>
        <v>0</v>
      </c>
      <c r="D17" s="65">
        <v>2</v>
      </c>
      <c r="E17" s="21">
        <f>IF(D28=0, "-", D17/D28)</f>
        <v>1.0090817356205853E-3</v>
      </c>
      <c r="F17" s="81">
        <v>0</v>
      </c>
      <c r="G17" s="39">
        <f>IF(F28=0, "-", F17/F28)</f>
        <v>0</v>
      </c>
      <c r="H17" s="65">
        <v>3</v>
      </c>
      <c r="I17" s="21">
        <f>IF(H28=0, "-", H17/H28)</f>
        <v>2.5246149962130775E-4</v>
      </c>
      <c r="J17" s="20">
        <f t="shared" si="0"/>
        <v>-1</v>
      </c>
      <c r="K17" s="21">
        <f t="shared" si="1"/>
        <v>-1</v>
      </c>
    </row>
    <row r="18" spans="1:11" x14ac:dyDescent="0.2">
      <c r="A18" s="7" t="s">
        <v>76</v>
      </c>
      <c r="B18" s="65">
        <v>18</v>
      </c>
      <c r="C18" s="39">
        <f>IF(B28=0, "-", B18/B28)</f>
        <v>1.5306122448979591E-2</v>
      </c>
      <c r="D18" s="65">
        <v>17</v>
      </c>
      <c r="E18" s="21">
        <f>IF(D28=0, "-", D18/D28)</f>
        <v>8.5771947527749741E-3</v>
      </c>
      <c r="F18" s="81">
        <v>118</v>
      </c>
      <c r="G18" s="39">
        <f>IF(F28=0, "-", F18/F28)</f>
        <v>1.2823299282764617E-2</v>
      </c>
      <c r="H18" s="65">
        <v>96</v>
      </c>
      <c r="I18" s="21">
        <f>IF(H28=0, "-", H18/H28)</f>
        <v>8.0787679878818481E-3</v>
      </c>
      <c r="J18" s="20">
        <f t="shared" si="0"/>
        <v>5.8823529411764705E-2</v>
      </c>
      <c r="K18" s="21">
        <f t="shared" si="1"/>
        <v>0.22916666666666666</v>
      </c>
    </row>
    <row r="19" spans="1:11" x14ac:dyDescent="0.2">
      <c r="A19" s="7" t="s">
        <v>79</v>
      </c>
      <c r="B19" s="65">
        <v>204</v>
      </c>
      <c r="C19" s="39">
        <f>IF(B28=0, "-", B19/B28)</f>
        <v>0.17346938775510204</v>
      </c>
      <c r="D19" s="65">
        <v>1110</v>
      </c>
      <c r="E19" s="21">
        <f>IF(D28=0, "-", D19/D28)</f>
        <v>0.56004036326942486</v>
      </c>
      <c r="F19" s="81">
        <v>1457</v>
      </c>
      <c r="G19" s="39">
        <f>IF(F28=0, "-", F19/F28)</f>
        <v>0.15833514453379699</v>
      </c>
      <c r="H19" s="65">
        <v>2881</v>
      </c>
      <c r="I19" s="21">
        <f>IF(H28=0, "-", H19/H28)</f>
        <v>0.24244719346966254</v>
      </c>
      <c r="J19" s="20">
        <f t="shared" si="0"/>
        <v>-0.81621621621621621</v>
      </c>
      <c r="K19" s="21">
        <f t="shared" si="1"/>
        <v>-0.49427282193682748</v>
      </c>
    </row>
    <row r="20" spans="1:11" x14ac:dyDescent="0.2">
      <c r="A20" s="7" t="s">
        <v>80</v>
      </c>
      <c r="B20" s="65">
        <v>79</v>
      </c>
      <c r="C20" s="39">
        <f>IF(B28=0, "-", B20/B28)</f>
        <v>6.7176870748299325E-2</v>
      </c>
      <c r="D20" s="65">
        <v>50</v>
      </c>
      <c r="E20" s="21">
        <f>IF(D28=0, "-", D20/D28)</f>
        <v>2.5227043390514632E-2</v>
      </c>
      <c r="F20" s="81">
        <v>441</v>
      </c>
      <c r="G20" s="39">
        <f>IF(F28=0, "-", F20/F28)</f>
        <v>4.7924364268637255E-2</v>
      </c>
      <c r="H20" s="65">
        <v>489</v>
      </c>
      <c r="I20" s="21">
        <f>IF(H28=0, "-", H20/H28)</f>
        <v>4.1151224438273161E-2</v>
      </c>
      <c r="J20" s="20">
        <f t="shared" si="0"/>
        <v>0.57999999999999996</v>
      </c>
      <c r="K20" s="21">
        <f t="shared" si="1"/>
        <v>-9.815950920245399E-2</v>
      </c>
    </row>
    <row r="21" spans="1:11" x14ac:dyDescent="0.2">
      <c r="A21" s="7" t="s">
        <v>81</v>
      </c>
      <c r="B21" s="65">
        <v>3</v>
      </c>
      <c r="C21" s="39">
        <f>IF(B28=0, "-", B21/B28)</f>
        <v>2.5510204081632651E-3</v>
      </c>
      <c r="D21" s="65">
        <v>0</v>
      </c>
      <c r="E21" s="21">
        <f>IF(D28=0, "-", D21/D28)</f>
        <v>0</v>
      </c>
      <c r="F21" s="81">
        <v>16</v>
      </c>
      <c r="G21" s="39">
        <f>IF(F28=0, "-", F21/F28)</f>
        <v>1.738752445120626E-3</v>
      </c>
      <c r="H21" s="65">
        <v>3</v>
      </c>
      <c r="I21" s="21">
        <f>IF(H28=0, "-", H21/H28)</f>
        <v>2.5246149962130775E-4</v>
      </c>
      <c r="J21" s="20" t="str">
        <f t="shared" si="0"/>
        <v>-</v>
      </c>
      <c r="K21" s="21">
        <f t="shared" si="1"/>
        <v>4.333333333333333</v>
      </c>
    </row>
    <row r="22" spans="1:11" x14ac:dyDescent="0.2">
      <c r="A22" s="7" t="s">
        <v>83</v>
      </c>
      <c r="B22" s="65">
        <v>11</v>
      </c>
      <c r="C22" s="39">
        <f>IF(B28=0, "-", B22/B28)</f>
        <v>9.3537414965986394E-3</v>
      </c>
      <c r="D22" s="65">
        <v>10</v>
      </c>
      <c r="E22" s="21">
        <f>IF(D28=0, "-", D22/D28)</f>
        <v>5.0454086781029266E-3</v>
      </c>
      <c r="F22" s="81">
        <v>114</v>
      </c>
      <c r="G22" s="39">
        <f>IF(F28=0, "-", F22/F28)</f>
        <v>1.2388611171484459E-2</v>
      </c>
      <c r="H22" s="65">
        <v>74</v>
      </c>
      <c r="I22" s="21">
        <f>IF(H28=0, "-", H22/H28)</f>
        <v>6.2273836573255911E-3</v>
      </c>
      <c r="J22" s="20">
        <f t="shared" si="0"/>
        <v>0.1</v>
      </c>
      <c r="K22" s="21">
        <f t="shared" si="1"/>
        <v>0.54054054054054057</v>
      </c>
    </row>
    <row r="23" spans="1:11" x14ac:dyDescent="0.2">
      <c r="A23" s="7" t="s">
        <v>84</v>
      </c>
      <c r="B23" s="65">
        <v>11</v>
      </c>
      <c r="C23" s="39">
        <f>IF(B28=0, "-", B23/B28)</f>
        <v>9.3537414965986394E-3</v>
      </c>
      <c r="D23" s="65">
        <v>10</v>
      </c>
      <c r="E23" s="21">
        <f>IF(D28=0, "-", D23/D28)</f>
        <v>5.0454086781029266E-3</v>
      </c>
      <c r="F23" s="81">
        <v>91</v>
      </c>
      <c r="G23" s="39">
        <f>IF(F28=0, "-", F23/F28)</f>
        <v>9.8891545316235601E-3</v>
      </c>
      <c r="H23" s="65">
        <v>146</v>
      </c>
      <c r="I23" s="21">
        <f>IF(H28=0, "-", H23/H28)</f>
        <v>1.2286459648236978E-2</v>
      </c>
      <c r="J23" s="20">
        <f t="shared" si="0"/>
        <v>0.1</v>
      </c>
      <c r="K23" s="21">
        <f t="shared" si="1"/>
        <v>-0.37671232876712329</v>
      </c>
    </row>
    <row r="24" spans="1:11" x14ac:dyDescent="0.2">
      <c r="A24" s="7" t="s">
        <v>87</v>
      </c>
      <c r="B24" s="65">
        <v>1</v>
      </c>
      <c r="C24" s="39">
        <f>IF(B28=0, "-", B24/B28)</f>
        <v>8.5034013605442174E-4</v>
      </c>
      <c r="D24" s="65">
        <v>3</v>
      </c>
      <c r="E24" s="21">
        <f>IF(D28=0, "-", D24/D28)</f>
        <v>1.5136226034308778E-3</v>
      </c>
      <c r="F24" s="81">
        <v>15</v>
      </c>
      <c r="G24" s="39">
        <f>IF(F28=0, "-", F24/F28)</f>
        <v>1.6300804173005868E-3</v>
      </c>
      <c r="H24" s="65">
        <v>4</v>
      </c>
      <c r="I24" s="21">
        <f>IF(H28=0, "-", H24/H28)</f>
        <v>3.3661533282841036E-4</v>
      </c>
      <c r="J24" s="20">
        <f t="shared" si="0"/>
        <v>-0.66666666666666663</v>
      </c>
      <c r="K24" s="21">
        <f t="shared" si="1"/>
        <v>2.75</v>
      </c>
    </row>
    <row r="25" spans="1:11" x14ac:dyDescent="0.2">
      <c r="A25" s="7" t="s">
        <v>90</v>
      </c>
      <c r="B25" s="65">
        <v>344</v>
      </c>
      <c r="C25" s="39">
        <f>IF(B28=0, "-", B25/B28)</f>
        <v>0.29251700680272108</v>
      </c>
      <c r="D25" s="65">
        <v>313</v>
      </c>
      <c r="E25" s="21">
        <f>IF(D28=0, "-", D25/D28)</f>
        <v>0.1579212916246216</v>
      </c>
      <c r="F25" s="81">
        <v>2904</v>
      </c>
      <c r="G25" s="39">
        <f>IF(F28=0, "-", F25/F28)</f>
        <v>0.31558356878939359</v>
      </c>
      <c r="H25" s="65">
        <v>3245</v>
      </c>
      <c r="I25" s="21">
        <f>IF(H28=0, "-", H25/H28)</f>
        <v>0.2730791887570479</v>
      </c>
      <c r="J25" s="20">
        <f t="shared" si="0"/>
        <v>9.9041533546325874E-2</v>
      </c>
      <c r="K25" s="21">
        <f t="shared" si="1"/>
        <v>-0.10508474576271186</v>
      </c>
    </row>
    <row r="26" spans="1:11" x14ac:dyDescent="0.2">
      <c r="A26" s="7" t="s">
        <v>92</v>
      </c>
      <c r="B26" s="65">
        <v>44</v>
      </c>
      <c r="C26" s="39">
        <f>IF(B28=0, "-", B26/B28)</f>
        <v>3.7414965986394558E-2</v>
      </c>
      <c r="D26" s="65">
        <v>24</v>
      </c>
      <c r="E26" s="21">
        <f>IF(D28=0, "-", D26/D28)</f>
        <v>1.2108980827447022E-2</v>
      </c>
      <c r="F26" s="81">
        <v>385</v>
      </c>
      <c r="G26" s="39">
        <f>IF(F28=0, "-", F26/F28)</f>
        <v>4.1838730710715061E-2</v>
      </c>
      <c r="H26" s="65">
        <v>365</v>
      </c>
      <c r="I26" s="21">
        <f>IF(H28=0, "-", H26/H28)</f>
        <v>3.0716149120592444E-2</v>
      </c>
      <c r="J26" s="20">
        <f t="shared" si="0"/>
        <v>0.83333333333333337</v>
      </c>
      <c r="K26" s="21">
        <f t="shared" si="1"/>
        <v>5.4794520547945202E-2</v>
      </c>
    </row>
    <row r="27" spans="1:11" x14ac:dyDescent="0.2">
      <c r="A27" s="2"/>
      <c r="B27" s="68"/>
      <c r="C27" s="33"/>
      <c r="D27" s="68"/>
      <c r="E27" s="6"/>
      <c r="F27" s="82"/>
      <c r="G27" s="33"/>
      <c r="H27" s="68"/>
      <c r="I27" s="6"/>
      <c r="J27" s="5"/>
      <c r="K27" s="6"/>
    </row>
    <row r="28" spans="1:11" s="43" customFormat="1" x14ac:dyDescent="0.2">
      <c r="A28" s="162" t="s">
        <v>607</v>
      </c>
      <c r="B28" s="71">
        <f>SUM(B7:B27)</f>
        <v>1176</v>
      </c>
      <c r="C28" s="40">
        <v>1</v>
      </c>
      <c r="D28" s="71">
        <f>SUM(D7:D27)</f>
        <v>1982</v>
      </c>
      <c r="E28" s="41">
        <v>1</v>
      </c>
      <c r="F28" s="77">
        <f>SUM(F7:F27)</f>
        <v>9202</v>
      </c>
      <c r="G28" s="42">
        <v>1</v>
      </c>
      <c r="H28" s="71">
        <f>SUM(H7:H27)</f>
        <v>11883</v>
      </c>
      <c r="I28" s="41">
        <v>1</v>
      </c>
      <c r="J28" s="37">
        <f>IF(D28=0, "-", (B28-D28)/D28)</f>
        <v>-0.40665993945509588</v>
      </c>
      <c r="K28" s="38">
        <f>IF(H28=0, "-", (F28-H28)/H28)</f>
        <v>-0.22561642682824204</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K56"/>
  <sheetViews>
    <sheetView tabSelected="1" zoomScaleNormal="100" workbookViewId="0">
      <selection activeCell="M1" sqref="M1"/>
    </sheetView>
  </sheetViews>
  <sheetFormatPr defaultRowHeight="12.75" x14ac:dyDescent="0.2"/>
  <cols>
    <col min="1" max="1" width="36.140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107</v>
      </c>
      <c r="B2" s="202" t="s">
        <v>97</v>
      </c>
      <c r="C2" s="198"/>
      <c r="D2" s="198"/>
      <c r="E2" s="203"/>
      <c r="F2" s="203"/>
      <c r="G2" s="203"/>
      <c r="H2" s="203"/>
      <c r="I2" s="203"/>
      <c r="J2" s="203"/>
      <c r="K2" s="203"/>
    </row>
    <row r="4" spans="1:11" ht="15.75" x14ac:dyDescent="0.25">
      <c r="A4" s="164" t="s">
        <v>124</v>
      </c>
      <c r="B4" s="196" t="s">
        <v>1</v>
      </c>
      <c r="C4" s="200"/>
      <c r="D4" s="200"/>
      <c r="E4" s="197"/>
      <c r="F4" s="196" t="s">
        <v>14</v>
      </c>
      <c r="G4" s="200"/>
      <c r="H4" s="200"/>
      <c r="I4" s="197"/>
      <c r="J4" s="196" t="s">
        <v>15</v>
      </c>
      <c r="K4" s="197"/>
    </row>
    <row r="5" spans="1:11" x14ac:dyDescent="0.2">
      <c r="A5" s="22"/>
      <c r="B5" s="196">
        <f>VALUE(RIGHT($B$2, 4))</f>
        <v>2020</v>
      </c>
      <c r="C5" s="197"/>
      <c r="D5" s="196">
        <f>B5-1</f>
        <v>2019</v>
      </c>
      <c r="E5" s="204"/>
      <c r="F5" s="196">
        <f>B5</f>
        <v>2020</v>
      </c>
      <c r="G5" s="204"/>
      <c r="H5" s="196">
        <f>D5</f>
        <v>2019</v>
      </c>
      <c r="I5" s="204"/>
      <c r="J5" s="140" t="s">
        <v>4</v>
      </c>
      <c r="K5" s="141" t="s">
        <v>2</v>
      </c>
    </row>
    <row r="6" spans="1:11" x14ac:dyDescent="0.2">
      <c r="A6" s="163" t="s">
        <v>131</v>
      </c>
      <c r="B6" s="61" t="s">
        <v>12</v>
      </c>
      <c r="C6" s="62" t="s">
        <v>13</v>
      </c>
      <c r="D6" s="61" t="s">
        <v>12</v>
      </c>
      <c r="E6" s="63" t="s">
        <v>13</v>
      </c>
      <c r="F6" s="62" t="s">
        <v>12</v>
      </c>
      <c r="G6" s="62" t="s">
        <v>13</v>
      </c>
      <c r="H6" s="61" t="s">
        <v>12</v>
      </c>
      <c r="I6" s="63" t="s">
        <v>13</v>
      </c>
      <c r="J6" s="61"/>
      <c r="K6" s="63"/>
    </row>
    <row r="7" spans="1:11" x14ac:dyDescent="0.2">
      <c r="A7" s="7" t="s">
        <v>529</v>
      </c>
      <c r="B7" s="65">
        <v>5</v>
      </c>
      <c r="C7" s="34">
        <f>IF(B21=0, "-", B7/B21)</f>
        <v>6.7567567567567571E-2</v>
      </c>
      <c r="D7" s="65">
        <v>6</v>
      </c>
      <c r="E7" s="9">
        <f>IF(D21=0, "-", D7/D21)</f>
        <v>7.2289156626506021E-2</v>
      </c>
      <c r="F7" s="81">
        <v>29</v>
      </c>
      <c r="G7" s="34">
        <f>IF(F21=0, "-", F7/F21)</f>
        <v>4.2647058823529413E-2</v>
      </c>
      <c r="H7" s="65">
        <v>38</v>
      </c>
      <c r="I7" s="9">
        <f>IF(H21=0, "-", H7/H21)</f>
        <v>5.5312954876273655E-2</v>
      </c>
      <c r="J7" s="8">
        <f t="shared" ref="J7:J19" si="0">IF(D7=0, "-", IF((B7-D7)/D7&lt;10, (B7-D7)/D7, "&gt;999%"))</f>
        <v>-0.16666666666666666</v>
      </c>
      <c r="K7" s="9">
        <f t="shared" ref="K7:K19" si="1">IF(H7=0, "-", IF((F7-H7)/H7&lt;10, (F7-H7)/H7, "&gt;999%"))</f>
        <v>-0.23684210526315788</v>
      </c>
    </row>
    <row r="8" spans="1:11" x14ac:dyDescent="0.2">
      <c r="A8" s="7" t="s">
        <v>530</v>
      </c>
      <c r="B8" s="65">
        <v>3</v>
      </c>
      <c r="C8" s="34">
        <f>IF(B21=0, "-", B8/B21)</f>
        <v>4.0540540540540543E-2</v>
      </c>
      <c r="D8" s="65">
        <v>7</v>
      </c>
      <c r="E8" s="9">
        <f>IF(D21=0, "-", D8/D21)</f>
        <v>8.4337349397590355E-2</v>
      </c>
      <c r="F8" s="81">
        <v>54</v>
      </c>
      <c r="G8" s="34">
        <f>IF(F21=0, "-", F8/F21)</f>
        <v>7.9411764705882348E-2</v>
      </c>
      <c r="H8" s="65">
        <v>73</v>
      </c>
      <c r="I8" s="9">
        <f>IF(H21=0, "-", H8/H21)</f>
        <v>0.10625909752547306</v>
      </c>
      <c r="J8" s="8">
        <f t="shared" si="0"/>
        <v>-0.5714285714285714</v>
      </c>
      <c r="K8" s="9">
        <f t="shared" si="1"/>
        <v>-0.26027397260273971</v>
      </c>
    </row>
    <row r="9" spans="1:11" x14ac:dyDescent="0.2">
      <c r="A9" s="7" t="s">
        <v>531</v>
      </c>
      <c r="B9" s="65">
        <v>9</v>
      </c>
      <c r="C9" s="34">
        <f>IF(B21=0, "-", B9/B21)</f>
        <v>0.12162162162162163</v>
      </c>
      <c r="D9" s="65">
        <v>9</v>
      </c>
      <c r="E9" s="9">
        <f>IF(D21=0, "-", D9/D21)</f>
        <v>0.10843373493975904</v>
      </c>
      <c r="F9" s="81">
        <v>60</v>
      </c>
      <c r="G9" s="34">
        <f>IF(F21=0, "-", F9/F21)</f>
        <v>8.8235294117647065E-2</v>
      </c>
      <c r="H9" s="65">
        <v>61</v>
      </c>
      <c r="I9" s="9">
        <f>IF(H21=0, "-", H9/H21)</f>
        <v>8.8791848617176122E-2</v>
      </c>
      <c r="J9" s="8">
        <f t="shared" si="0"/>
        <v>0</v>
      </c>
      <c r="K9" s="9">
        <f t="shared" si="1"/>
        <v>-1.6393442622950821E-2</v>
      </c>
    </row>
    <row r="10" spans="1:11" x14ac:dyDescent="0.2">
      <c r="A10" s="7" t="s">
        <v>532</v>
      </c>
      <c r="B10" s="65">
        <v>8</v>
      </c>
      <c r="C10" s="34">
        <f>IF(B21=0, "-", B10/B21)</f>
        <v>0.10810810810810811</v>
      </c>
      <c r="D10" s="65">
        <v>12</v>
      </c>
      <c r="E10" s="9">
        <f>IF(D21=0, "-", D10/D21)</f>
        <v>0.14457831325301204</v>
      </c>
      <c r="F10" s="81">
        <v>79</v>
      </c>
      <c r="G10" s="34">
        <f>IF(F21=0, "-", F10/F21)</f>
        <v>0.1161764705882353</v>
      </c>
      <c r="H10" s="65">
        <v>67</v>
      </c>
      <c r="I10" s="9">
        <f>IF(H21=0, "-", H10/H21)</f>
        <v>9.75254730713246E-2</v>
      </c>
      <c r="J10" s="8">
        <f t="shared" si="0"/>
        <v>-0.33333333333333331</v>
      </c>
      <c r="K10" s="9">
        <f t="shared" si="1"/>
        <v>0.17910447761194029</v>
      </c>
    </row>
    <row r="11" spans="1:11" x14ac:dyDescent="0.2">
      <c r="A11" s="7" t="s">
        <v>533</v>
      </c>
      <c r="B11" s="65">
        <v>2</v>
      </c>
      <c r="C11" s="34">
        <f>IF(B21=0, "-", B11/B21)</f>
        <v>2.7027027027027029E-2</v>
      </c>
      <c r="D11" s="65">
        <v>0</v>
      </c>
      <c r="E11" s="9">
        <f>IF(D21=0, "-", D11/D21)</f>
        <v>0</v>
      </c>
      <c r="F11" s="81">
        <v>8</v>
      </c>
      <c r="G11" s="34">
        <f>IF(F21=0, "-", F11/F21)</f>
        <v>1.1764705882352941E-2</v>
      </c>
      <c r="H11" s="65">
        <v>6</v>
      </c>
      <c r="I11" s="9">
        <f>IF(H21=0, "-", H11/H21)</f>
        <v>8.7336244541484712E-3</v>
      </c>
      <c r="J11" s="8" t="str">
        <f t="shared" si="0"/>
        <v>-</v>
      </c>
      <c r="K11" s="9">
        <f t="shared" si="1"/>
        <v>0.33333333333333331</v>
      </c>
    </row>
    <row r="12" spans="1:11" x14ac:dyDescent="0.2">
      <c r="A12" s="7" t="s">
        <v>534</v>
      </c>
      <c r="B12" s="65">
        <v>0</v>
      </c>
      <c r="C12" s="34">
        <f>IF(B21=0, "-", B12/B21)</f>
        <v>0</v>
      </c>
      <c r="D12" s="65">
        <v>0</v>
      </c>
      <c r="E12" s="9">
        <f>IF(D21=0, "-", D12/D21)</f>
        <v>0</v>
      </c>
      <c r="F12" s="81">
        <v>1</v>
      </c>
      <c r="G12" s="34">
        <f>IF(F21=0, "-", F12/F21)</f>
        <v>1.4705882352941176E-3</v>
      </c>
      <c r="H12" s="65">
        <v>3</v>
      </c>
      <c r="I12" s="9">
        <f>IF(H21=0, "-", H12/H21)</f>
        <v>4.3668122270742356E-3</v>
      </c>
      <c r="J12" s="8" t="str">
        <f t="shared" si="0"/>
        <v>-</v>
      </c>
      <c r="K12" s="9">
        <f t="shared" si="1"/>
        <v>-0.66666666666666663</v>
      </c>
    </row>
    <row r="13" spans="1:11" x14ac:dyDescent="0.2">
      <c r="A13" s="7" t="s">
        <v>535</v>
      </c>
      <c r="B13" s="65">
        <v>0</v>
      </c>
      <c r="C13" s="34">
        <f>IF(B21=0, "-", B13/B21)</f>
        <v>0</v>
      </c>
      <c r="D13" s="65">
        <v>0</v>
      </c>
      <c r="E13" s="9">
        <f>IF(D21=0, "-", D13/D21)</f>
        <v>0</v>
      </c>
      <c r="F13" s="81">
        <v>0</v>
      </c>
      <c r="G13" s="34">
        <f>IF(F21=0, "-", F13/F21)</f>
        <v>0</v>
      </c>
      <c r="H13" s="65">
        <v>2</v>
      </c>
      <c r="I13" s="9">
        <f>IF(H21=0, "-", H13/H21)</f>
        <v>2.911208151382824E-3</v>
      </c>
      <c r="J13" s="8" t="str">
        <f t="shared" si="0"/>
        <v>-</v>
      </c>
      <c r="K13" s="9">
        <f t="shared" si="1"/>
        <v>-1</v>
      </c>
    </row>
    <row r="14" spans="1:11" x14ac:dyDescent="0.2">
      <c r="A14" s="7" t="s">
        <v>536</v>
      </c>
      <c r="B14" s="65">
        <v>21</v>
      </c>
      <c r="C14" s="34">
        <f>IF(B21=0, "-", B14/B21)</f>
        <v>0.28378378378378377</v>
      </c>
      <c r="D14" s="65">
        <v>26</v>
      </c>
      <c r="E14" s="9">
        <f>IF(D21=0, "-", D14/D21)</f>
        <v>0.31325301204819278</v>
      </c>
      <c r="F14" s="81">
        <v>235</v>
      </c>
      <c r="G14" s="34">
        <f>IF(F21=0, "-", F14/F21)</f>
        <v>0.34558823529411764</v>
      </c>
      <c r="H14" s="65">
        <v>232</v>
      </c>
      <c r="I14" s="9">
        <f>IF(H21=0, "-", H14/H21)</f>
        <v>0.33770014556040756</v>
      </c>
      <c r="J14" s="8">
        <f t="shared" si="0"/>
        <v>-0.19230769230769232</v>
      </c>
      <c r="K14" s="9">
        <f t="shared" si="1"/>
        <v>1.2931034482758621E-2</v>
      </c>
    </row>
    <row r="15" spans="1:11" x14ac:dyDescent="0.2">
      <c r="A15" s="7" t="s">
        <v>537</v>
      </c>
      <c r="B15" s="65">
        <v>1</v>
      </c>
      <c r="C15" s="34">
        <f>IF(B21=0, "-", B15/B21)</f>
        <v>1.3513513513513514E-2</v>
      </c>
      <c r="D15" s="65">
        <v>4</v>
      </c>
      <c r="E15" s="9">
        <f>IF(D21=0, "-", D15/D21)</f>
        <v>4.8192771084337352E-2</v>
      </c>
      <c r="F15" s="81">
        <v>24</v>
      </c>
      <c r="G15" s="34">
        <f>IF(F21=0, "-", F15/F21)</f>
        <v>3.5294117647058823E-2</v>
      </c>
      <c r="H15" s="65">
        <v>22</v>
      </c>
      <c r="I15" s="9">
        <f>IF(H21=0, "-", H15/H21)</f>
        <v>3.2023289665211063E-2</v>
      </c>
      <c r="J15" s="8">
        <f t="shared" si="0"/>
        <v>-0.75</v>
      </c>
      <c r="K15" s="9">
        <f t="shared" si="1"/>
        <v>9.0909090909090912E-2</v>
      </c>
    </row>
    <row r="16" spans="1:11" x14ac:dyDescent="0.2">
      <c r="A16" s="7" t="s">
        <v>538</v>
      </c>
      <c r="B16" s="65">
        <v>0</v>
      </c>
      <c r="C16" s="34">
        <f>IF(B21=0, "-", B16/B21)</f>
        <v>0</v>
      </c>
      <c r="D16" s="65">
        <v>0</v>
      </c>
      <c r="E16" s="9">
        <f>IF(D21=0, "-", D16/D21)</f>
        <v>0</v>
      </c>
      <c r="F16" s="81">
        <v>10</v>
      </c>
      <c r="G16" s="34">
        <f>IF(F21=0, "-", F16/F21)</f>
        <v>1.4705882352941176E-2</v>
      </c>
      <c r="H16" s="65">
        <v>8</v>
      </c>
      <c r="I16" s="9">
        <f>IF(H21=0, "-", H16/H21)</f>
        <v>1.1644832605531296E-2</v>
      </c>
      <c r="J16" s="8" t="str">
        <f t="shared" si="0"/>
        <v>-</v>
      </c>
      <c r="K16" s="9">
        <f t="shared" si="1"/>
        <v>0.25</v>
      </c>
    </row>
    <row r="17" spans="1:11" x14ac:dyDescent="0.2">
      <c r="A17" s="7" t="s">
        <v>539</v>
      </c>
      <c r="B17" s="65">
        <v>8</v>
      </c>
      <c r="C17" s="34">
        <f>IF(B21=0, "-", B17/B21)</f>
        <v>0.10810810810810811</v>
      </c>
      <c r="D17" s="65">
        <v>15</v>
      </c>
      <c r="E17" s="9">
        <f>IF(D21=0, "-", D17/D21)</f>
        <v>0.18072289156626506</v>
      </c>
      <c r="F17" s="81">
        <v>103</v>
      </c>
      <c r="G17" s="34">
        <f>IF(F21=0, "-", F17/F21)</f>
        <v>0.15147058823529411</v>
      </c>
      <c r="H17" s="65">
        <v>109</v>
      </c>
      <c r="I17" s="9">
        <f>IF(H21=0, "-", H17/H21)</f>
        <v>0.15866084425036389</v>
      </c>
      <c r="J17" s="8">
        <f t="shared" si="0"/>
        <v>-0.46666666666666667</v>
      </c>
      <c r="K17" s="9">
        <f t="shared" si="1"/>
        <v>-5.5045871559633031E-2</v>
      </c>
    </row>
    <row r="18" spans="1:11" x14ac:dyDescent="0.2">
      <c r="A18" s="7" t="s">
        <v>540</v>
      </c>
      <c r="B18" s="65">
        <v>12</v>
      </c>
      <c r="C18" s="34">
        <f>IF(B21=0, "-", B18/B21)</f>
        <v>0.16216216216216217</v>
      </c>
      <c r="D18" s="65">
        <v>1</v>
      </c>
      <c r="E18" s="9">
        <f>IF(D21=0, "-", D18/D21)</f>
        <v>1.2048192771084338E-2</v>
      </c>
      <c r="F18" s="81">
        <v>37</v>
      </c>
      <c r="G18" s="34">
        <f>IF(F21=0, "-", F18/F21)</f>
        <v>5.4411764705882354E-2</v>
      </c>
      <c r="H18" s="65">
        <v>46</v>
      </c>
      <c r="I18" s="9">
        <f>IF(H21=0, "-", H18/H21)</f>
        <v>6.6957787481804948E-2</v>
      </c>
      <c r="J18" s="8" t="str">
        <f t="shared" si="0"/>
        <v>&gt;999%</v>
      </c>
      <c r="K18" s="9">
        <f t="shared" si="1"/>
        <v>-0.19565217391304349</v>
      </c>
    </row>
    <row r="19" spans="1:11" x14ac:dyDescent="0.2">
      <c r="A19" s="7" t="s">
        <v>541</v>
      </c>
      <c r="B19" s="65">
        <v>5</v>
      </c>
      <c r="C19" s="34">
        <f>IF(B21=0, "-", B19/B21)</f>
        <v>6.7567567567567571E-2</v>
      </c>
      <c r="D19" s="65">
        <v>3</v>
      </c>
      <c r="E19" s="9">
        <f>IF(D21=0, "-", D19/D21)</f>
        <v>3.614457831325301E-2</v>
      </c>
      <c r="F19" s="81">
        <v>40</v>
      </c>
      <c r="G19" s="34">
        <f>IF(F21=0, "-", F19/F21)</f>
        <v>5.8823529411764705E-2</v>
      </c>
      <c r="H19" s="65">
        <v>20</v>
      </c>
      <c r="I19" s="9">
        <f>IF(H21=0, "-", H19/H21)</f>
        <v>2.9112081513828238E-2</v>
      </c>
      <c r="J19" s="8">
        <f t="shared" si="0"/>
        <v>0.66666666666666663</v>
      </c>
      <c r="K19" s="9">
        <f t="shared" si="1"/>
        <v>1</v>
      </c>
    </row>
    <row r="20" spans="1:11" x14ac:dyDescent="0.2">
      <c r="A20" s="2"/>
      <c r="B20" s="68"/>
      <c r="C20" s="33"/>
      <c r="D20" s="68"/>
      <c r="E20" s="6"/>
      <c r="F20" s="82"/>
      <c r="G20" s="33"/>
      <c r="H20" s="68"/>
      <c r="I20" s="6"/>
      <c r="J20" s="5"/>
      <c r="K20" s="6"/>
    </row>
    <row r="21" spans="1:11" s="43" customFormat="1" x14ac:dyDescent="0.2">
      <c r="A21" s="162" t="s">
        <v>617</v>
      </c>
      <c r="B21" s="71">
        <f>SUM(B7:B20)</f>
        <v>74</v>
      </c>
      <c r="C21" s="40">
        <f>B21/5177</f>
        <v>1.4293992659841607E-2</v>
      </c>
      <c r="D21" s="71">
        <f>SUM(D7:D20)</f>
        <v>83</v>
      </c>
      <c r="E21" s="41">
        <f>D21/6645</f>
        <v>1.2490594431903687E-2</v>
      </c>
      <c r="F21" s="77">
        <f>SUM(F7:F20)</f>
        <v>680</v>
      </c>
      <c r="G21" s="42">
        <f>F21/42616</f>
        <v>1.5956448282335275E-2</v>
      </c>
      <c r="H21" s="71">
        <f>SUM(H7:H20)</f>
        <v>687</v>
      </c>
      <c r="I21" s="41">
        <f>H21/51738</f>
        <v>1.3278441377710774E-2</v>
      </c>
      <c r="J21" s="37">
        <f>IF(D21=0, "-", IF((B21-D21)/D21&lt;10, (B21-D21)/D21, "&gt;999%"))</f>
        <v>-0.10843373493975904</v>
      </c>
      <c r="K21" s="38">
        <f>IF(H21=0, "-", IF((F21-H21)/H21&lt;10, (F21-H21)/H21, "&gt;999%"))</f>
        <v>-1.0189228529839884E-2</v>
      </c>
    </row>
    <row r="22" spans="1:11" x14ac:dyDescent="0.2">
      <c r="B22" s="83"/>
      <c r="D22" s="83"/>
      <c r="F22" s="83"/>
      <c r="H22" s="83"/>
    </row>
    <row r="23" spans="1:11" x14ac:dyDescent="0.2">
      <c r="A23" s="163" t="s">
        <v>132</v>
      </c>
      <c r="B23" s="61" t="s">
        <v>12</v>
      </c>
      <c r="C23" s="62" t="s">
        <v>13</v>
      </c>
      <c r="D23" s="61" t="s">
        <v>12</v>
      </c>
      <c r="E23" s="63" t="s">
        <v>13</v>
      </c>
      <c r="F23" s="62" t="s">
        <v>12</v>
      </c>
      <c r="G23" s="62" t="s">
        <v>13</v>
      </c>
      <c r="H23" s="61" t="s">
        <v>12</v>
      </c>
      <c r="I23" s="63" t="s">
        <v>13</v>
      </c>
      <c r="J23" s="61"/>
      <c r="K23" s="63"/>
    </row>
    <row r="24" spans="1:11" x14ac:dyDescent="0.2">
      <c r="A24" s="7" t="s">
        <v>542</v>
      </c>
      <c r="B24" s="65">
        <v>2</v>
      </c>
      <c r="C24" s="34">
        <f>IF(B34=0, "-", B24/B34)</f>
        <v>6.25E-2</v>
      </c>
      <c r="D24" s="65">
        <v>5</v>
      </c>
      <c r="E24" s="9">
        <f>IF(D34=0, "-", D24/D34)</f>
        <v>0.11627906976744186</v>
      </c>
      <c r="F24" s="81">
        <v>35</v>
      </c>
      <c r="G24" s="34">
        <f>IF(F34=0, "-", F24/F34)</f>
        <v>9.6153846153846159E-2</v>
      </c>
      <c r="H24" s="65">
        <v>44</v>
      </c>
      <c r="I24" s="9">
        <f>IF(H34=0, "-", H24/H34)</f>
        <v>0.11891891891891893</v>
      </c>
      <c r="J24" s="8">
        <f t="shared" ref="J24:J32" si="2">IF(D24=0, "-", IF((B24-D24)/D24&lt;10, (B24-D24)/D24, "&gt;999%"))</f>
        <v>-0.6</v>
      </c>
      <c r="K24" s="9">
        <f t="shared" ref="K24:K32" si="3">IF(H24=0, "-", IF((F24-H24)/H24&lt;10, (F24-H24)/H24, "&gt;999%"))</f>
        <v>-0.20454545454545456</v>
      </c>
    </row>
    <row r="25" spans="1:11" x14ac:dyDescent="0.2">
      <c r="A25" s="7" t="s">
        <v>543</v>
      </c>
      <c r="B25" s="65">
        <v>13</v>
      </c>
      <c r="C25" s="34">
        <f>IF(B34=0, "-", B25/B34)</f>
        <v>0.40625</v>
      </c>
      <c r="D25" s="65">
        <v>9</v>
      </c>
      <c r="E25" s="9">
        <f>IF(D34=0, "-", D25/D34)</f>
        <v>0.20930232558139536</v>
      </c>
      <c r="F25" s="81">
        <v>152</v>
      </c>
      <c r="G25" s="34">
        <f>IF(F34=0, "-", F25/F34)</f>
        <v>0.4175824175824176</v>
      </c>
      <c r="H25" s="65">
        <v>115</v>
      </c>
      <c r="I25" s="9">
        <f>IF(H34=0, "-", H25/H34)</f>
        <v>0.3108108108108108</v>
      </c>
      <c r="J25" s="8">
        <f t="shared" si="2"/>
        <v>0.44444444444444442</v>
      </c>
      <c r="K25" s="9">
        <f t="shared" si="3"/>
        <v>0.32173913043478258</v>
      </c>
    </row>
    <row r="26" spans="1:11" x14ac:dyDescent="0.2">
      <c r="A26" s="7" t="s">
        <v>544</v>
      </c>
      <c r="B26" s="65">
        <v>0</v>
      </c>
      <c r="C26" s="34">
        <f>IF(B34=0, "-", B26/B34)</f>
        <v>0</v>
      </c>
      <c r="D26" s="65">
        <v>0</v>
      </c>
      <c r="E26" s="9">
        <f>IF(D34=0, "-", D26/D34)</f>
        <v>0</v>
      </c>
      <c r="F26" s="81">
        <v>1</v>
      </c>
      <c r="G26" s="34">
        <f>IF(F34=0, "-", F26/F34)</f>
        <v>2.7472527472527475E-3</v>
      </c>
      <c r="H26" s="65">
        <v>0</v>
      </c>
      <c r="I26" s="9">
        <f>IF(H34=0, "-", H26/H34)</f>
        <v>0</v>
      </c>
      <c r="J26" s="8" t="str">
        <f t="shared" si="2"/>
        <v>-</v>
      </c>
      <c r="K26" s="9" t="str">
        <f t="shared" si="3"/>
        <v>-</v>
      </c>
    </row>
    <row r="27" spans="1:11" x14ac:dyDescent="0.2">
      <c r="A27" s="7" t="s">
        <v>545</v>
      </c>
      <c r="B27" s="65">
        <v>15</v>
      </c>
      <c r="C27" s="34">
        <f>IF(B34=0, "-", B27/B34)</f>
        <v>0.46875</v>
      </c>
      <c r="D27" s="65">
        <v>27</v>
      </c>
      <c r="E27" s="9">
        <f>IF(D34=0, "-", D27/D34)</f>
        <v>0.62790697674418605</v>
      </c>
      <c r="F27" s="81">
        <v>169</v>
      </c>
      <c r="G27" s="34">
        <f>IF(F34=0, "-", F27/F34)</f>
        <v>0.4642857142857143</v>
      </c>
      <c r="H27" s="65">
        <v>188</v>
      </c>
      <c r="I27" s="9">
        <f>IF(H34=0, "-", H27/H34)</f>
        <v>0.50810810810810814</v>
      </c>
      <c r="J27" s="8">
        <f t="shared" si="2"/>
        <v>-0.44444444444444442</v>
      </c>
      <c r="K27" s="9">
        <f t="shared" si="3"/>
        <v>-0.10106382978723404</v>
      </c>
    </row>
    <row r="28" spans="1:11" x14ac:dyDescent="0.2">
      <c r="A28" s="7" t="s">
        <v>546</v>
      </c>
      <c r="B28" s="65">
        <v>1</v>
      </c>
      <c r="C28" s="34">
        <f>IF(B34=0, "-", B28/B34)</f>
        <v>3.125E-2</v>
      </c>
      <c r="D28" s="65">
        <v>1</v>
      </c>
      <c r="E28" s="9">
        <f>IF(D34=0, "-", D28/D34)</f>
        <v>2.3255813953488372E-2</v>
      </c>
      <c r="F28" s="81">
        <v>3</v>
      </c>
      <c r="G28" s="34">
        <f>IF(F34=0, "-", F28/F34)</f>
        <v>8.241758241758242E-3</v>
      </c>
      <c r="H28" s="65">
        <v>5</v>
      </c>
      <c r="I28" s="9">
        <f>IF(H34=0, "-", H28/H34)</f>
        <v>1.3513513513513514E-2</v>
      </c>
      <c r="J28" s="8">
        <f t="shared" si="2"/>
        <v>0</v>
      </c>
      <c r="K28" s="9">
        <f t="shared" si="3"/>
        <v>-0.4</v>
      </c>
    </row>
    <row r="29" spans="1:11" x14ac:dyDescent="0.2">
      <c r="A29" s="7" t="s">
        <v>547</v>
      </c>
      <c r="B29" s="65">
        <v>0</v>
      </c>
      <c r="C29" s="34">
        <f>IF(B34=0, "-", B29/B34)</f>
        <v>0</v>
      </c>
      <c r="D29" s="65">
        <v>0</v>
      </c>
      <c r="E29" s="9">
        <f>IF(D34=0, "-", D29/D34)</f>
        <v>0</v>
      </c>
      <c r="F29" s="81">
        <v>1</v>
      </c>
      <c r="G29" s="34">
        <f>IF(F34=0, "-", F29/F34)</f>
        <v>2.7472527472527475E-3</v>
      </c>
      <c r="H29" s="65">
        <v>10</v>
      </c>
      <c r="I29" s="9">
        <f>IF(H34=0, "-", H29/H34)</f>
        <v>2.7027027027027029E-2</v>
      </c>
      <c r="J29" s="8" t="str">
        <f t="shared" si="2"/>
        <v>-</v>
      </c>
      <c r="K29" s="9">
        <f t="shared" si="3"/>
        <v>-0.9</v>
      </c>
    </row>
    <row r="30" spans="1:11" x14ac:dyDescent="0.2">
      <c r="A30" s="7" t="s">
        <v>548</v>
      </c>
      <c r="B30" s="65">
        <v>1</v>
      </c>
      <c r="C30" s="34">
        <f>IF(B34=0, "-", B30/B34)</f>
        <v>3.125E-2</v>
      </c>
      <c r="D30" s="65">
        <v>0</v>
      </c>
      <c r="E30" s="9">
        <f>IF(D34=0, "-", D30/D34)</f>
        <v>0</v>
      </c>
      <c r="F30" s="81">
        <v>1</v>
      </c>
      <c r="G30" s="34">
        <f>IF(F34=0, "-", F30/F34)</f>
        <v>2.7472527472527475E-3</v>
      </c>
      <c r="H30" s="65">
        <v>1</v>
      </c>
      <c r="I30" s="9">
        <f>IF(H34=0, "-", H30/H34)</f>
        <v>2.7027027027027029E-3</v>
      </c>
      <c r="J30" s="8" t="str">
        <f t="shared" si="2"/>
        <v>-</v>
      </c>
      <c r="K30" s="9">
        <f t="shared" si="3"/>
        <v>0</v>
      </c>
    </row>
    <row r="31" spans="1:11" x14ac:dyDescent="0.2">
      <c r="A31" s="7" t="s">
        <v>549</v>
      </c>
      <c r="B31" s="65">
        <v>0</v>
      </c>
      <c r="C31" s="34">
        <f>IF(B34=0, "-", B31/B34)</f>
        <v>0</v>
      </c>
      <c r="D31" s="65">
        <v>1</v>
      </c>
      <c r="E31" s="9">
        <f>IF(D34=0, "-", D31/D34)</f>
        <v>2.3255813953488372E-2</v>
      </c>
      <c r="F31" s="81">
        <v>1</v>
      </c>
      <c r="G31" s="34">
        <f>IF(F34=0, "-", F31/F34)</f>
        <v>2.7472527472527475E-3</v>
      </c>
      <c r="H31" s="65">
        <v>5</v>
      </c>
      <c r="I31" s="9">
        <f>IF(H34=0, "-", H31/H34)</f>
        <v>1.3513513513513514E-2</v>
      </c>
      <c r="J31" s="8">
        <f t="shared" si="2"/>
        <v>-1</v>
      </c>
      <c r="K31" s="9">
        <f t="shared" si="3"/>
        <v>-0.8</v>
      </c>
    </row>
    <row r="32" spans="1:11" x14ac:dyDescent="0.2">
      <c r="A32" s="7" t="s">
        <v>550</v>
      </c>
      <c r="B32" s="65">
        <v>0</v>
      </c>
      <c r="C32" s="34">
        <f>IF(B34=0, "-", B32/B34)</f>
        <v>0</v>
      </c>
      <c r="D32" s="65">
        <v>0</v>
      </c>
      <c r="E32" s="9">
        <f>IF(D34=0, "-", D32/D34)</f>
        <v>0</v>
      </c>
      <c r="F32" s="81">
        <v>1</v>
      </c>
      <c r="G32" s="34">
        <f>IF(F34=0, "-", F32/F34)</f>
        <v>2.7472527472527475E-3</v>
      </c>
      <c r="H32" s="65">
        <v>2</v>
      </c>
      <c r="I32" s="9">
        <f>IF(H34=0, "-", H32/H34)</f>
        <v>5.4054054054054057E-3</v>
      </c>
      <c r="J32" s="8" t="str">
        <f t="shared" si="2"/>
        <v>-</v>
      </c>
      <c r="K32" s="9">
        <f t="shared" si="3"/>
        <v>-0.5</v>
      </c>
    </row>
    <row r="33" spans="1:11" x14ac:dyDescent="0.2">
      <c r="A33" s="2"/>
      <c r="B33" s="68"/>
      <c r="C33" s="33"/>
      <c r="D33" s="68"/>
      <c r="E33" s="6"/>
      <c r="F33" s="82"/>
      <c r="G33" s="33"/>
      <c r="H33" s="68"/>
      <c r="I33" s="6"/>
      <c r="J33" s="5"/>
      <c r="K33" s="6"/>
    </row>
    <row r="34" spans="1:11" s="43" customFormat="1" x14ac:dyDescent="0.2">
      <c r="A34" s="162" t="s">
        <v>616</v>
      </c>
      <c r="B34" s="71">
        <f>SUM(B24:B33)</f>
        <v>32</v>
      </c>
      <c r="C34" s="40">
        <f>B34/5177</f>
        <v>6.1811860150666406E-3</v>
      </c>
      <c r="D34" s="71">
        <f>SUM(D24:D33)</f>
        <v>43</v>
      </c>
      <c r="E34" s="41">
        <f>D34/6645</f>
        <v>6.4710308502633563E-3</v>
      </c>
      <c r="F34" s="77">
        <f>SUM(F24:F33)</f>
        <v>364</v>
      </c>
      <c r="G34" s="42">
        <f>F34/42616</f>
        <v>8.5413929040735869E-3</v>
      </c>
      <c r="H34" s="71">
        <f>SUM(H24:H33)</f>
        <v>370</v>
      </c>
      <c r="I34" s="41">
        <f>H34/51738</f>
        <v>7.1514167536433568E-3</v>
      </c>
      <c r="J34" s="37">
        <f>IF(D34=0, "-", IF((B34-D34)/D34&lt;10, (B34-D34)/D34, "&gt;999%"))</f>
        <v>-0.2558139534883721</v>
      </c>
      <c r="K34" s="38">
        <f>IF(H34=0, "-", IF((F34-H34)/H34&lt;10, (F34-H34)/H34, "&gt;999%"))</f>
        <v>-1.6216216216216217E-2</v>
      </c>
    </row>
    <row r="35" spans="1:11" x14ac:dyDescent="0.2">
      <c r="B35" s="83"/>
      <c r="D35" s="83"/>
      <c r="F35" s="83"/>
      <c r="H35" s="83"/>
    </row>
    <row r="36" spans="1:11" x14ac:dyDescent="0.2">
      <c r="A36" s="163" t="s">
        <v>133</v>
      </c>
      <c r="B36" s="61" t="s">
        <v>12</v>
      </c>
      <c r="C36" s="62" t="s">
        <v>13</v>
      </c>
      <c r="D36" s="61" t="s">
        <v>12</v>
      </c>
      <c r="E36" s="63" t="s">
        <v>13</v>
      </c>
      <c r="F36" s="62" t="s">
        <v>12</v>
      </c>
      <c r="G36" s="62" t="s">
        <v>13</v>
      </c>
      <c r="H36" s="61" t="s">
        <v>12</v>
      </c>
      <c r="I36" s="63" t="s">
        <v>13</v>
      </c>
      <c r="J36" s="61"/>
      <c r="K36" s="63"/>
    </row>
    <row r="37" spans="1:11" x14ac:dyDescent="0.2">
      <c r="A37" s="7" t="s">
        <v>551</v>
      </c>
      <c r="B37" s="65">
        <v>2</v>
      </c>
      <c r="C37" s="34">
        <f>IF(B54=0, "-", B37/B54)</f>
        <v>3.3333333333333333E-2</v>
      </c>
      <c r="D37" s="65">
        <v>2</v>
      </c>
      <c r="E37" s="9">
        <f>IF(D54=0, "-", D37/D54)</f>
        <v>2.6315789473684209E-2</v>
      </c>
      <c r="F37" s="81">
        <v>14</v>
      </c>
      <c r="G37" s="34">
        <f>IF(F54=0, "-", F37/F54)</f>
        <v>2.5179856115107913E-2</v>
      </c>
      <c r="H37" s="65">
        <v>17</v>
      </c>
      <c r="I37" s="9">
        <f>IF(H54=0, "-", H37/H54)</f>
        <v>2.8523489932885907E-2</v>
      </c>
      <c r="J37" s="8">
        <f t="shared" ref="J37:J52" si="4">IF(D37=0, "-", IF((B37-D37)/D37&lt;10, (B37-D37)/D37, "&gt;999%"))</f>
        <v>0</v>
      </c>
      <c r="K37" s="9">
        <f t="shared" ref="K37:K52" si="5">IF(H37=0, "-", IF((F37-H37)/H37&lt;10, (F37-H37)/H37, "&gt;999%"))</f>
        <v>-0.17647058823529413</v>
      </c>
    </row>
    <row r="38" spans="1:11" x14ac:dyDescent="0.2">
      <c r="A38" s="7" t="s">
        <v>552</v>
      </c>
      <c r="B38" s="65">
        <v>1</v>
      </c>
      <c r="C38" s="34">
        <f>IF(B54=0, "-", B38/B54)</f>
        <v>1.6666666666666666E-2</v>
      </c>
      <c r="D38" s="65">
        <v>2</v>
      </c>
      <c r="E38" s="9">
        <f>IF(D54=0, "-", D38/D54)</f>
        <v>2.6315789473684209E-2</v>
      </c>
      <c r="F38" s="81">
        <v>19</v>
      </c>
      <c r="G38" s="34">
        <f>IF(F54=0, "-", F38/F54)</f>
        <v>3.41726618705036E-2</v>
      </c>
      <c r="H38" s="65">
        <v>12</v>
      </c>
      <c r="I38" s="9">
        <f>IF(H54=0, "-", H38/H54)</f>
        <v>2.0134228187919462E-2</v>
      </c>
      <c r="J38" s="8">
        <f t="shared" si="4"/>
        <v>-0.5</v>
      </c>
      <c r="K38" s="9">
        <f t="shared" si="5"/>
        <v>0.58333333333333337</v>
      </c>
    </row>
    <row r="39" spans="1:11" x14ac:dyDescent="0.2">
      <c r="A39" s="7" t="s">
        <v>553</v>
      </c>
      <c r="B39" s="65">
        <v>0</v>
      </c>
      <c r="C39" s="34">
        <f>IF(B54=0, "-", B39/B54)</f>
        <v>0</v>
      </c>
      <c r="D39" s="65">
        <v>2</v>
      </c>
      <c r="E39" s="9">
        <f>IF(D54=0, "-", D39/D54)</f>
        <v>2.6315789473684209E-2</v>
      </c>
      <c r="F39" s="81">
        <v>10</v>
      </c>
      <c r="G39" s="34">
        <f>IF(F54=0, "-", F39/F54)</f>
        <v>1.7985611510791366E-2</v>
      </c>
      <c r="H39" s="65">
        <v>23</v>
      </c>
      <c r="I39" s="9">
        <f>IF(H54=0, "-", H39/H54)</f>
        <v>3.8590604026845637E-2</v>
      </c>
      <c r="J39" s="8">
        <f t="shared" si="4"/>
        <v>-1</v>
      </c>
      <c r="K39" s="9">
        <f t="shared" si="5"/>
        <v>-0.56521739130434778</v>
      </c>
    </row>
    <row r="40" spans="1:11" x14ac:dyDescent="0.2">
      <c r="A40" s="7" t="s">
        <v>554</v>
      </c>
      <c r="B40" s="65">
        <v>3</v>
      </c>
      <c r="C40" s="34">
        <f>IF(B54=0, "-", B40/B54)</f>
        <v>0.05</v>
      </c>
      <c r="D40" s="65">
        <v>4</v>
      </c>
      <c r="E40" s="9">
        <f>IF(D54=0, "-", D40/D54)</f>
        <v>5.2631578947368418E-2</v>
      </c>
      <c r="F40" s="81">
        <v>24</v>
      </c>
      <c r="G40" s="34">
        <f>IF(F54=0, "-", F40/F54)</f>
        <v>4.3165467625899283E-2</v>
      </c>
      <c r="H40" s="65">
        <v>28</v>
      </c>
      <c r="I40" s="9">
        <f>IF(H54=0, "-", H40/H54)</f>
        <v>4.6979865771812082E-2</v>
      </c>
      <c r="J40" s="8">
        <f t="shared" si="4"/>
        <v>-0.25</v>
      </c>
      <c r="K40" s="9">
        <f t="shared" si="5"/>
        <v>-0.14285714285714285</v>
      </c>
    </row>
    <row r="41" spans="1:11" x14ac:dyDescent="0.2">
      <c r="A41" s="7" t="s">
        <v>555</v>
      </c>
      <c r="B41" s="65">
        <v>0</v>
      </c>
      <c r="C41" s="34">
        <f>IF(B54=0, "-", B41/B54)</f>
        <v>0</v>
      </c>
      <c r="D41" s="65">
        <v>1</v>
      </c>
      <c r="E41" s="9">
        <f>IF(D54=0, "-", D41/D54)</f>
        <v>1.3157894736842105E-2</v>
      </c>
      <c r="F41" s="81">
        <v>0</v>
      </c>
      <c r="G41" s="34">
        <f>IF(F54=0, "-", F41/F54)</f>
        <v>0</v>
      </c>
      <c r="H41" s="65">
        <v>1</v>
      </c>
      <c r="I41" s="9">
        <f>IF(H54=0, "-", H41/H54)</f>
        <v>1.6778523489932886E-3</v>
      </c>
      <c r="J41" s="8">
        <f t="shared" si="4"/>
        <v>-1</v>
      </c>
      <c r="K41" s="9">
        <f t="shared" si="5"/>
        <v>-1</v>
      </c>
    </row>
    <row r="42" spans="1:11" x14ac:dyDescent="0.2">
      <c r="A42" s="7" t="s">
        <v>55</v>
      </c>
      <c r="B42" s="65">
        <v>0</v>
      </c>
      <c r="C42" s="34">
        <f>IF(B54=0, "-", B42/B54)</f>
        <v>0</v>
      </c>
      <c r="D42" s="65">
        <v>0</v>
      </c>
      <c r="E42" s="9">
        <f>IF(D54=0, "-", D42/D54)</f>
        <v>0</v>
      </c>
      <c r="F42" s="81">
        <v>2</v>
      </c>
      <c r="G42" s="34">
        <f>IF(F54=0, "-", F42/F54)</f>
        <v>3.5971223021582736E-3</v>
      </c>
      <c r="H42" s="65">
        <v>0</v>
      </c>
      <c r="I42" s="9">
        <f>IF(H54=0, "-", H42/H54)</f>
        <v>0</v>
      </c>
      <c r="J42" s="8" t="str">
        <f t="shared" si="4"/>
        <v>-</v>
      </c>
      <c r="K42" s="9" t="str">
        <f t="shared" si="5"/>
        <v>-</v>
      </c>
    </row>
    <row r="43" spans="1:11" x14ac:dyDescent="0.2">
      <c r="A43" s="7" t="s">
        <v>556</v>
      </c>
      <c r="B43" s="65">
        <v>6</v>
      </c>
      <c r="C43" s="34">
        <f>IF(B54=0, "-", B43/B54)</f>
        <v>0.1</v>
      </c>
      <c r="D43" s="65">
        <v>8</v>
      </c>
      <c r="E43" s="9">
        <f>IF(D54=0, "-", D43/D54)</f>
        <v>0.10526315789473684</v>
      </c>
      <c r="F43" s="81">
        <v>97</v>
      </c>
      <c r="G43" s="34">
        <f>IF(F54=0, "-", F43/F54)</f>
        <v>0.17446043165467626</v>
      </c>
      <c r="H43" s="65">
        <v>64</v>
      </c>
      <c r="I43" s="9">
        <f>IF(H54=0, "-", H43/H54)</f>
        <v>0.10738255033557047</v>
      </c>
      <c r="J43" s="8">
        <f t="shared" si="4"/>
        <v>-0.25</v>
      </c>
      <c r="K43" s="9">
        <f t="shared" si="5"/>
        <v>0.515625</v>
      </c>
    </row>
    <row r="44" spans="1:11" x14ac:dyDescent="0.2">
      <c r="A44" s="7" t="s">
        <v>557</v>
      </c>
      <c r="B44" s="65">
        <v>0</v>
      </c>
      <c r="C44" s="34">
        <f>IF(B54=0, "-", B44/B54)</f>
        <v>0</v>
      </c>
      <c r="D44" s="65">
        <v>4</v>
      </c>
      <c r="E44" s="9">
        <f>IF(D54=0, "-", D44/D54)</f>
        <v>5.2631578947368418E-2</v>
      </c>
      <c r="F44" s="81">
        <v>15</v>
      </c>
      <c r="G44" s="34">
        <f>IF(F54=0, "-", F44/F54)</f>
        <v>2.6978417266187049E-2</v>
      </c>
      <c r="H44" s="65">
        <v>14</v>
      </c>
      <c r="I44" s="9">
        <f>IF(H54=0, "-", H44/H54)</f>
        <v>2.3489932885906041E-2</v>
      </c>
      <c r="J44" s="8">
        <f t="shared" si="4"/>
        <v>-1</v>
      </c>
      <c r="K44" s="9">
        <f t="shared" si="5"/>
        <v>7.1428571428571425E-2</v>
      </c>
    </row>
    <row r="45" spans="1:11" x14ac:dyDescent="0.2">
      <c r="A45" s="7" t="s">
        <v>62</v>
      </c>
      <c r="B45" s="65">
        <v>18</v>
      </c>
      <c r="C45" s="34">
        <f>IF(B54=0, "-", B45/B54)</f>
        <v>0.3</v>
      </c>
      <c r="D45" s="65">
        <v>12</v>
      </c>
      <c r="E45" s="9">
        <f>IF(D54=0, "-", D45/D54)</f>
        <v>0.15789473684210525</v>
      </c>
      <c r="F45" s="81">
        <v>109</v>
      </c>
      <c r="G45" s="34">
        <f>IF(F54=0, "-", F45/F54)</f>
        <v>0.1960431654676259</v>
      </c>
      <c r="H45" s="65">
        <v>119</v>
      </c>
      <c r="I45" s="9">
        <f>IF(H54=0, "-", H45/H54)</f>
        <v>0.19966442953020133</v>
      </c>
      <c r="J45" s="8">
        <f t="shared" si="4"/>
        <v>0.5</v>
      </c>
      <c r="K45" s="9">
        <f t="shared" si="5"/>
        <v>-8.4033613445378158E-2</v>
      </c>
    </row>
    <row r="46" spans="1:11" x14ac:dyDescent="0.2">
      <c r="A46" s="7" t="s">
        <v>558</v>
      </c>
      <c r="B46" s="65">
        <v>2</v>
      </c>
      <c r="C46" s="34">
        <f>IF(B54=0, "-", B46/B54)</f>
        <v>3.3333333333333333E-2</v>
      </c>
      <c r="D46" s="65">
        <v>4</v>
      </c>
      <c r="E46" s="9">
        <f>IF(D54=0, "-", D46/D54)</f>
        <v>5.2631578947368418E-2</v>
      </c>
      <c r="F46" s="81">
        <v>29</v>
      </c>
      <c r="G46" s="34">
        <f>IF(F54=0, "-", F46/F54)</f>
        <v>5.2158273381294966E-2</v>
      </c>
      <c r="H46" s="65">
        <v>48</v>
      </c>
      <c r="I46" s="9">
        <f>IF(H54=0, "-", H46/H54)</f>
        <v>8.0536912751677847E-2</v>
      </c>
      <c r="J46" s="8">
        <f t="shared" si="4"/>
        <v>-0.5</v>
      </c>
      <c r="K46" s="9">
        <f t="shared" si="5"/>
        <v>-0.39583333333333331</v>
      </c>
    </row>
    <row r="47" spans="1:11" x14ac:dyDescent="0.2">
      <c r="A47" s="7" t="s">
        <v>559</v>
      </c>
      <c r="B47" s="65">
        <v>1</v>
      </c>
      <c r="C47" s="34">
        <f>IF(B54=0, "-", B47/B54)</f>
        <v>1.6666666666666666E-2</v>
      </c>
      <c r="D47" s="65">
        <v>1</v>
      </c>
      <c r="E47" s="9">
        <f>IF(D54=0, "-", D47/D54)</f>
        <v>1.3157894736842105E-2</v>
      </c>
      <c r="F47" s="81">
        <v>10</v>
      </c>
      <c r="G47" s="34">
        <f>IF(F54=0, "-", F47/F54)</f>
        <v>1.7985611510791366E-2</v>
      </c>
      <c r="H47" s="65">
        <v>13</v>
      </c>
      <c r="I47" s="9">
        <f>IF(H54=0, "-", H47/H54)</f>
        <v>2.1812080536912751E-2</v>
      </c>
      <c r="J47" s="8">
        <f t="shared" si="4"/>
        <v>0</v>
      </c>
      <c r="K47" s="9">
        <f t="shared" si="5"/>
        <v>-0.23076923076923078</v>
      </c>
    </row>
    <row r="48" spans="1:11" x14ac:dyDescent="0.2">
      <c r="A48" s="7" t="s">
        <v>560</v>
      </c>
      <c r="B48" s="65">
        <v>7</v>
      </c>
      <c r="C48" s="34">
        <f>IF(B54=0, "-", B48/B54)</f>
        <v>0.11666666666666667</v>
      </c>
      <c r="D48" s="65">
        <v>13</v>
      </c>
      <c r="E48" s="9">
        <f>IF(D54=0, "-", D48/D54)</f>
        <v>0.17105263157894737</v>
      </c>
      <c r="F48" s="81">
        <v>50</v>
      </c>
      <c r="G48" s="34">
        <f>IF(F54=0, "-", F48/F54)</f>
        <v>8.9928057553956831E-2</v>
      </c>
      <c r="H48" s="65">
        <v>42</v>
      </c>
      <c r="I48" s="9">
        <f>IF(H54=0, "-", H48/H54)</f>
        <v>7.0469798657718116E-2</v>
      </c>
      <c r="J48" s="8">
        <f t="shared" si="4"/>
        <v>-0.46153846153846156</v>
      </c>
      <c r="K48" s="9">
        <f t="shared" si="5"/>
        <v>0.19047619047619047</v>
      </c>
    </row>
    <row r="49" spans="1:11" x14ac:dyDescent="0.2">
      <c r="A49" s="7" t="s">
        <v>561</v>
      </c>
      <c r="B49" s="65">
        <v>8</v>
      </c>
      <c r="C49" s="34">
        <f>IF(B54=0, "-", B49/B54)</f>
        <v>0.13333333333333333</v>
      </c>
      <c r="D49" s="65">
        <v>7</v>
      </c>
      <c r="E49" s="9">
        <f>IF(D54=0, "-", D49/D54)</f>
        <v>9.2105263157894732E-2</v>
      </c>
      <c r="F49" s="81">
        <v>64</v>
      </c>
      <c r="G49" s="34">
        <f>IF(F54=0, "-", F49/F54)</f>
        <v>0.11510791366906475</v>
      </c>
      <c r="H49" s="65">
        <v>96</v>
      </c>
      <c r="I49" s="9">
        <f>IF(H54=0, "-", H49/H54)</f>
        <v>0.16107382550335569</v>
      </c>
      <c r="J49" s="8">
        <f t="shared" si="4"/>
        <v>0.14285714285714285</v>
      </c>
      <c r="K49" s="9">
        <f t="shared" si="5"/>
        <v>-0.33333333333333331</v>
      </c>
    </row>
    <row r="50" spans="1:11" x14ac:dyDescent="0.2">
      <c r="A50" s="7" t="s">
        <v>562</v>
      </c>
      <c r="B50" s="65">
        <v>4</v>
      </c>
      <c r="C50" s="34">
        <f>IF(B54=0, "-", B50/B54)</f>
        <v>6.6666666666666666E-2</v>
      </c>
      <c r="D50" s="65">
        <v>4</v>
      </c>
      <c r="E50" s="9">
        <f>IF(D54=0, "-", D50/D54)</f>
        <v>5.2631578947368418E-2</v>
      </c>
      <c r="F50" s="81">
        <v>19</v>
      </c>
      <c r="G50" s="34">
        <f>IF(F54=0, "-", F50/F54)</f>
        <v>3.41726618705036E-2</v>
      </c>
      <c r="H50" s="65">
        <v>13</v>
      </c>
      <c r="I50" s="9">
        <f>IF(H54=0, "-", H50/H54)</f>
        <v>2.1812080536912751E-2</v>
      </c>
      <c r="J50" s="8">
        <f t="shared" si="4"/>
        <v>0</v>
      </c>
      <c r="K50" s="9">
        <f t="shared" si="5"/>
        <v>0.46153846153846156</v>
      </c>
    </row>
    <row r="51" spans="1:11" x14ac:dyDescent="0.2">
      <c r="A51" s="7" t="s">
        <v>563</v>
      </c>
      <c r="B51" s="65">
        <v>7</v>
      </c>
      <c r="C51" s="34">
        <f>IF(B54=0, "-", B51/B54)</f>
        <v>0.11666666666666667</v>
      </c>
      <c r="D51" s="65">
        <v>12</v>
      </c>
      <c r="E51" s="9">
        <f>IF(D54=0, "-", D51/D54)</f>
        <v>0.15789473684210525</v>
      </c>
      <c r="F51" s="81">
        <v>72</v>
      </c>
      <c r="G51" s="34">
        <f>IF(F54=0, "-", F51/F54)</f>
        <v>0.12949640287769784</v>
      </c>
      <c r="H51" s="65">
        <v>73</v>
      </c>
      <c r="I51" s="9">
        <f>IF(H54=0, "-", H51/H54)</f>
        <v>0.12248322147651007</v>
      </c>
      <c r="J51" s="8">
        <f t="shared" si="4"/>
        <v>-0.41666666666666669</v>
      </c>
      <c r="K51" s="9">
        <f t="shared" si="5"/>
        <v>-1.3698630136986301E-2</v>
      </c>
    </row>
    <row r="52" spans="1:11" x14ac:dyDescent="0.2">
      <c r="A52" s="7" t="s">
        <v>564</v>
      </c>
      <c r="B52" s="65">
        <v>1</v>
      </c>
      <c r="C52" s="34">
        <f>IF(B54=0, "-", B52/B54)</f>
        <v>1.6666666666666666E-2</v>
      </c>
      <c r="D52" s="65">
        <v>0</v>
      </c>
      <c r="E52" s="9">
        <f>IF(D54=0, "-", D52/D54)</f>
        <v>0</v>
      </c>
      <c r="F52" s="81">
        <v>22</v>
      </c>
      <c r="G52" s="34">
        <f>IF(F54=0, "-", F52/F54)</f>
        <v>3.9568345323741004E-2</v>
      </c>
      <c r="H52" s="65">
        <v>33</v>
      </c>
      <c r="I52" s="9">
        <f>IF(H54=0, "-", H52/H54)</f>
        <v>5.5369127516778527E-2</v>
      </c>
      <c r="J52" s="8" t="str">
        <f t="shared" si="4"/>
        <v>-</v>
      </c>
      <c r="K52" s="9">
        <f t="shared" si="5"/>
        <v>-0.33333333333333331</v>
      </c>
    </row>
    <row r="53" spans="1:11" x14ac:dyDescent="0.2">
      <c r="A53" s="2"/>
      <c r="B53" s="68"/>
      <c r="C53" s="33"/>
      <c r="D53" s="68"/>
      <c r="E53" s="6"/>
      <c r="F53" s="82"/>
      <c r="G53" s="33"/>
      <c r="H53" s="68"/>
      <c r="I53" s="6"/>
      <c r="J53" s="5"/>
      <c r="K53" s="6"/>
    </row>
    <row r="54" spans="1:11" s="43" customFormat="1" x14ac:dyDescent="0.2">
      <c r="A54" s="162" t="s">
        <v>615</v>
      </c>
      <c r="B54" s="71">
        <f>SUM(B37:B53)</f>
        <v>60</v>
      </c>
      <c r="C54" s="40">
        <f>B54/5177</f>
        <v>1.1589723778249952E-2</v>
      </c>
      <c r="D54" s="71">
        <f>SUM(D37:D53)</f>
        <v>76</v>
      </c>
      <c r="E54" s="41">
        <f>D54/6645</f>
        <v>1.143717080511663E-2</v>
      </c>
      <c r="F54" s="77">
        <f>SUM(F37:F53)</f>
        <v>556</v>
      </c>
      <c r="G54" s="42">
        <f>F54/42616</f>
        <v>1.3046743007321194E-2</v>
      </c>
      <c r="H54" s="71">
        <f>SUM(H37:H53)</f>
        <v>596</v>
      </c>
      <c r="I54" s="41">
        <f>H54/51738</f>
        <v>1.1519579419382272E-2</v>
      </c>
      <c r="J54" s="37">
        <f>IF(D54=0, "-", IF((B54-D54)/D54&lt;10, (B54-D54)/D54, "&gt;999%"))</f>
        <v>-0.21052631578947367</v>
      </c>
      <c r="K54" s="38">
        <f>IF(H54=0, "-", IF((F54-H54)/H54&lt;10, (F54-H54)/H54, "&gt;999%"))</f>
        <v>-6.7114093959731544E-2</v>
      </c>
    </row>
    <row r="55" spans="1:11" x14ac:dyDescent="0.2">
      <c r="B55" s="83"/>
      <c r="D55" s="83"/>
      <c r="F55" s="83"/>
      <c r="H55" s="83"/>
    </row>
    <row r="56" spans="1:11" x14ac:dyDescent="0.2">
      <c r="A56" s="27" t="s">
        <v>614</v>
      </c>
      <c r="B56" s="71">
        <v>166</v>
      </c>
      <c r="C56" s="40">
        <f>B56/5177</f>
        <v>3.2064902453158198E-2</v>
      </c>
      <c r="D56" s="71">
        <v>202</v>
      </c>
      <c r="E56" s="41">
        <f>D56/6645</f>
        <v>3.0398796087283672E-2</v>
      </c>
      <c r="F56" s="77">
        <v>1600</v>
      </c>
      <c r="G56" s="42">
        <f>F56/42616</f>
        <v>3.7544584193730052E-2</v>
      </c>
      <c r="H56" s="71">
        <v>1653</v>
      </c>
      <c r="I56" s="41">
        <f>H56/51738</f>
        <v>3.1949437550736405E-2</v>
      </c>
      <c r="J56" s="37">
        <f>IF(D56=0, "-", IF((B56-D56)/D56&lt;10, (B56-D56)/D56, "&gt;999%"))</f>
        <v>-0.17821782178217821</v>
      </c>
      <c r="K56" s="38">
        <f>IF(H56=0, "-", IF((F56-H56)/H56&lt;10, (F56-H56)/H56, "&gt;999%"))</f>
        <v>-3.2062915910465818E-2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56"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29"/>
  <sheetViews>
    <sheetView tabSelected="1" zoomScaleNormal="100" workbookViewId="0">
      <selection activeCell="M1" sqref="M1"/>
    </sheetView>
  </sheetViews>
  <sheetFormatPr defaultRowHeight="12.75" x14ac:dyDescent="0.2"/>
  <cols>
    <col min="1" max="1" width="26.42578125" bestFit="1" customWidth="1"/>
    <col min="2" max="11" width="8.42578125" customWidth="1"/>
  </cols>
  <sheetData>
    <row r="1" spans="1:11" s="52" customFormat="1" ht="20.25" x14ac:dyDescent="0.3">
      <c r="A1" s="4" t="s">
        <v>10</v>
      </c>
      <c r="B1" s="198" t="s">
        <v>621</v>
      </c>
      <c r="C1" s="198"/>
      <c r="D1" s="198"/>
      <c r="E1" s="199"/>
      <c r="F1" s="199"/>
      <c r="G1" s="199"/>
      <c r="H1" s="199"/>
      <c r="I1" s="199"/>
      <c r="J1" s="199"/>
      <c r="K1" s="199"/>
    </row>
    <row r="2" spans="1:11" s="52" customFormat="1" ht="20.25" x14ac:dyDescent="0.3">
      <c r="A2" s="4" t="s">
        <v>107</v>
      </c>
      <c r="B2" s="202" t="s">
        <v>97</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2020</v>
      </c>
      <c r="C5" s="197"/>
      <c r="D5" s="196">
        <f>B5-1</f>
        <v>2019</v>
      </c>
      <c r="E5" s="204"/>
      <c r="F5" s="196">
        <f>B5</f>
        <v>2020</v>
      </c>
      <c r="G5" s="204"/>
      <c r="H5" s="196">
        <f>D5</f>
        <v>2019</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39</v>
      </c>
      <c r="B7" s="65">
        <v>2</v>
      </c>
      <c r="C7" s="39">
        <f>IF(B29=0, "-", B7/B29)</f>
        <v>1.2048192771084338E-2</v>
      </c>
      <c r="D7" s="65">
        <v>2</v>
      </c>
      <c r="E7" s="21">
        <f>IF(D29=0, "-", D7/D29)</f>
        <v>9.9009900990099011E-3</v>
      </c>
      <c r="F7" s="81">
        <v>14</v>
      </c>
      <c r="G7" s="39">
        <f>IF(F29=0, "-", F7/F29)</f>
        <v>8.7500000000000008E-3</v>
      </c>
      <c r="H7" s="65">
        <v>17</v>
      </c>
      <c r="I7" s="21">
        <f>IF(H29=0, "-", H7/H29)</f>
        <v>1.02843315184513E-2</v>
      </c>
      <c r="J7" s="20">
        <f t="shared" ref="J7:J27" si="0">IF(D7=0, "-", IF((B7-D7)/D7&lt;10, (B7-D7)/D7, "&gt;999%"))</f>
        <v>0</v>
      </c>
      <c r="K7" s="21">
        <f t="shared" ref="K7:K27" si="1">IF(H7=0, "-", IF((F7-H7)/H7&lt;10, (F7-H7)/H7, "&gt;999%"))</f>
        <v>-0.17647058823529413</v>
      </c>
    </row>
    <row r="8" spans="1:11" x14ac:dyDescent="0.2">
      <c r="A8" s="7" t="s">
        <v>42</v>
      </c>
      <c r="B8" s="65">
        <v>5</v>
      </c>
      <c r="C8" s="39">
        <f>IF(B29=0, "-", B8/B29)</f>
        <v>3.0120481927710843E-2</v>
      </c>
      <c r="D8" s="65">
        <v>6</v>
      </c>
      <c r="E8" s="21">
        <f>IF(D29=0, "-", D8/D29)</f>
        <v>2.9702970297029702E-2</v>
      </c>
      <c r="F8" s="81">
        <v>29</v>
      </c>
      <c r="G8" s="39">
        <f>IF(F29=0, "-", F8/F29)</f>
        <v>1.8124999999999999E-2</v>
      </c>
      <c r="H8" s="65">
        <v>38</v>
      </c>
      <c r="I8" s="21">
        <f>IF(H29=0, "-", H8/H29)</f>
        <v>2.2988505747126436E-2</v>
      </c>
      <c r="J8" s="20">
        <f t="shared" si="0"/>
        <v>-0.16666666666666666</v>
      </c>
      <c r="K8" s="21">
        <f t="shared" si="1"/>
        <v>-0.23684210526315788</v>
      </c>
    </row>
    <row r="9" spans="1:11" x14ac:dyDescent="0.2">
      <c r="A9" s="7" t="s">
        <v>43</v>
      </c>
      <c r="B9" s="65">
        <v>3</v>
      </c>
      <c r="C9" s="39">
        <f>IF(B29=0, "-", B9/B29)</f>
        <v>1.8072289156626505E-2</v>
      </c>
      <c r="D9" s="65">
        <v>7</v>
      </c>
      <c r="E9" s="21">
        <f>IF(D29=0, "-", D9/D29)</f>
        <v>3.4653465346534656E-2</v>
      </c>
      <c r="F9" s="81">
        <v>54</v>
      </c>
      <c r="G9" s="39">
        <f>IF(F29=0, "-", F9/F29)</f>
        <v>3.3750000000000002E-2</v>
      </c>
      <c r="H9" s="65">
        <v>73</v>
      </c>
      <c r="I9" s="21">
        <f>IF(H29=0, "-", H9/H29)</f>
        <v>4.4162129461584994E-2</v>
      </c>
      <c r="J9" s="20">
        <f t="shared" si="0"/>
        <v>-0.5714285714285714</v>
      </c>
      <c r="K9" s="21">
        <f t="shared" si="1"/>
        <v>-0.26027397260273971</v>
      </c>
    </row>
    <row r="10" spans="1:11" x14ac:dyDescent="0.2">
      <c r="A10" s="7" t="s">
        <v>44</v>
      </c>
      <c r="B10" s="65">
        <v>1</v>
      </c>
      <c r="C10" s="39">
        <f>IF(B29=0, "-", B10/B29)</f>
        <v>6.024096385542169E-3</v>
      </c>
      <c r="D10" s="65">
        <v>2</v>
      </c>
      <c r="E10" s="21">
        <f>IF(D29=0, "-", D10/D29)</f>
        <v>9.9009900990099011E-3</v>
      </c>
      <c r="F10" s="81">
        <v>19</v>
      </c>
      <c r="G10" s="39">
        <f>IF(F29=0, "-", F10/F29)</f>
        <v>1.1875E-2</v>
      </c>
      <c r="H10" s="65">
        <v>12</v>
      </c>
      <c r="I10" s="21">
        <f>IF(H29=0, "-", H10/H29)</f>
        <v>7.2595281306715061E-3</v>
      </c>
      <c r="J10" s="20">
        <f t="shared" si="0"/>
        <v>-0.5</v>
      </c>
      <c r="K10" s="21">
        <f t="shared" si="1"/>
        <v>0.58333333333333337</v>
      </c>
    </row>
    <row r="11" spans="1:11" x14ac:dyDescent="0.2">
      <c r="A11" s="7" t="s">
        <v>45</v>
      </c>
      <c r="B11" s="65">
        <v>11</v>
      </c>
      <c r="C11" s="39">
        <f>IF(B29=0, "-", B11/B29)</f>
        <v>6.6265060240963861E-2</v>
      </c>
      <c r="D11" s="65">
        <v>16</v>
      </c>
      <c r="E11" s="21">
        <f>IF(D29=0, "-", D11/D29)</f>
        <v>7.9207920792079209E-2</v>
      </c>
      <c r="F11" s="81">
        <v>105</v>
      </c>
      <c r="G11" s="39">
        <f>IF(F29=0, "-", F11/F29)</f>
        <v>6.5625000000000003E-2</v>
      </c>
      <c r="H11" s="65">
        <v>128</v>
      </c>
      <c r="I11" s="21">
        <f>IF(H29=0, "-", H11/H29)</f>
        <v>7.7434966727162741E-2</v>
      </c>
      <c r="J11" s="20">
        <f t="shared" si="0"/>
        <v>-0.3125</v>
      </c>
      <c r="K11" s="21">
        <f t="shared" si="1"/>
        <v>-0.1796875</v>
      </c>
    </row>
    <row r="12" spans="1:11" x14ac:dyDescent="0.2">
      <c r="A12" s="7" t="s">
        <v>49</v>
      </c>
      <c r="B12" s="65">
        <v>24</v>
      </c>
      <c r="C12" s="39">
        <f>IF(B29=0, "-", B12/B29)</f>
        <v>0.14457831325301204</v>
      </c>
      <c r="D12" s="65">
        <v>25</v>
      </c>
      <c r="E12" s="21">
        <f>IF(D29=0, "-", D12/D29)</f>
        <v>0.12376237623762376</v>
      </c>
      <c r="F12" s="81">
        <v>255</v>
      </c>
      <c r="G12" s="39">
        <f>IF(F29=0, "-", F12/F29)</f>
        <v>0.15937499999999999</v>
      </c>
      <c r="H12" s="65">
        <v>210</v>
      </c>
      <c r="I12" s="21">
        <f>IF(H29=0, "-", H12/H29)</f>
        <v>0.12704174228675136</v>
      </c>
      <c r="J12" s="20">
        <f t="shared" si="0"/>
        <v>-0.04</v>
      </c>
      <c r="K12" s="21">
        <f t="shared" si="1"/>
        <v>0.21428571428571427</v>
      </c>
    </row>
    <row r="13" spans="1:11" x14ac:dyDescent="0.2">
      <c r="A13" s="7" t="s">
        <v>53</v>
      </c>
      <c r="B13" s="65">
        <v>2</v>
      </c>
      <c r="C13" s="39">
        <f>IF(B29=0, "-", B13/B29)</f>
        <v>1.2048192771084338E-2</v>
      </c>
      <c r="D13" s="65">
        <v>1</v>
      </c>
      <c r="E13" s="21">
        <f>IF(D29=0, "-", D13/D29)</f>
        <v>4.9504950495049506E-3</v>
      </c>
      <c r="F13" s="81">
        <v>10</v>
      </c>
      <c r="G13" s="39">
        <f>IF(F29=0, "-", F13/F29)</f>
        <v>6.2500000000000003E-3</v>
      </c>
      <c r="H13" s="65">
        <v>12</v>
      </c>
      <c r="I13" s="21">
        <f>IF(H29=0, "-", H13/H29)</f>
        <v>7.2595281306715061E-3</v>
      </c>
      <c r="J13" s="20">
        <f t="shared" si="0"/>
        <v>1</v>
      </c>
      <c r="K13" s="21">
        <f t="shared" si="1"/>
        <v>-0.16666666666666666</v>
      </c>
    </row>
    <row r="14" spans="1:11" x14ac:dyDescent="0.2">
      <c r="A14" s="7" t="s">
        <v>55</v>
      </c>
      <c r="B14" s="65">
        <v>0</v>
      </c>
      <c r="C14" s="39">
        <f>IF(B29=0, "-", B14/B29)</f>
        <v>0</v>
      </c>
      <c r="D14" s="65">
        <v>0</v>
      </c>
      <c r="E14" s="21">
        <f>IF(D29=0, "-", D14/D29)</f>
        <v>0</v>
      </c>
      <c r="F14" s="81">
        <v>2</v>
      </c>
      <c r="G14" s="39">
        <f>IF(F29=0, "-", F14/F29)</f>
        <v>1.25E-3</v>
      </c>
      <c r="H14" s="65">
        <v>0</v>
      </c>
      <c r="I14" s="21">
        <f>IF(H29=0, "-", H14/H29)</f>
        <v>0</v>
      </c>
      <c r="J14" s="20" t="str">
        <f t="shared" si="0"/>
        <v>-</v>
      </c>
      <c r="K14" s="21" t="str">
        <f t="shared" si="1"/>
        <v>-</v>
      </c>
    </row>
    <row r="15" spans="1:11" x14ac:dyDescent="0.2">
      <c r="A15" s="7" t="s">
        <v>56</v>
      </c>
      <c r="B15" s="65">
        <v>42</v>
      </c>
      <c r="C15" s="39">
        <f>IF(B29=0, "-", B15/B29)</f>
        <v>0.25301204819277107</v>
      </c>
      <c r="D15" s="65">
        <v>61</v>
      </c>
      <c r="E15" s="21">
        <f>IF(D29=0, "-", D15/D29)</f>
        <v>0.30198019801980197</v>
      </c>
      <c r="F15" s="81">
        <v>501</v>
      </c>
      <c r="G15" s="39">
        <f>IF(F29=0, "-", F15/F29)</f>
        <v>0.31312499999999999</v>
      </c>
      <c r="H15" s="65">
        <v>484</v>
      </c>
      <c r="I15" s="21">
        <f>IF(H29=0, "-", H15/H29)</f>
        <v>0.2928009679370841</v>
      </c>
      <c r="J15" s="20">
        <f t="shared" si="0"/>
        <v>-0.31147540983606559</v>
      </c>
      <c r="K15" s="21">
        <f t="shared" si="1"/>
        <v>3.5123966942148761E-2</v>
      </c>
    </row>
    <row r="16" spans="1:11" x14ac:dyDescent="0.2">
      <c r="A16" s="7" t="s">
        <v>59</v>
      </c>
      <c r="B16" s="65">
        <v>2</v>
      </c>
      <c r="C16" s="39">
        <f>IF(B29=0, "-", B16/B29)</f>
        <v>1.2048192771084338E-2</v>
      </c>
      <c r="D16" s="65">
        <v>9</v>
      </c>
      <c r="E16" s="21">
        <f>IF(D29=0, "-", D16/D29)</f>
        <v>4.4554455445544552E-2</v>
      </c>
      <c r="F16" s="81">
        <v>52</v>
      </c>
      <c r="G16" s="39">
        <f>IF(F29=0, "-", F16/F29)</f>
        <v>3.2500000000000001E-2</v>
      </c>
      <c r="H16" s="65">
        <v>49</v>
      </c>
      <c r="I16" s="21">
        <f>IF(H29=0, "-", H16/H29)</f>
        <v>2.9643073200241985E-2</v>
      </c>
      <c r="J16" s="20">
        <f t="shared" si="0"/>
        <v>-0.77777777777777779</v>
      </c>
      <c r="K16" s="21">
        <f t="shared" si="1"/>
        <v>6.1224489795918366E-2</v>
      </c>
    </row>
    <row r="17" spans="1:11" x14ac:dyDescent="0.2">
      <c r="A17" s="7" t="s">
        <v>62</v>
      </c>
      <c r="B17" s="65">
        <v>18</v>
      </c>
      <c r="C17" s="39">
        <f>IF(B29=0, "-", B17/B29)</f>
        <v>0.10843373493975904</v>
      </c>
      <c r="D17" s="65">
        <v>12</v>
      </c>
      <c r="E17" s="21">
        <f>IF(D29=0, "-", D17/D29)</f>
        <v>5.9405940594059403E-2</v>
      </c>
      <c r="F17" s="81">
        <v>109</v>
      </c>
      <c r="G17" s="39">
        <f>IF(F29=0, "-", F17/F29)</f>
        <v>6.8125000000000005E-2</v>
      </c>
      <c r="H17" s="65">
        <v>119</v>
      </c>
      <c r="I17" s="21">
        <f>IF(H29=0, "-", H17/H29)</f>
        <v>7.199032062915911E-2</v>
      </c>
      <c r="J17" s="20">
        <f t="shared" si="0"/>
        <v>0.5</v>
      </c>
      <c r="K17" s="21">
        <f t="shared" si="1"/>
        <v>-8.4033613445378158E-2</v>
      </c>
    </row>
    <row r="18" spans="1:11" x14ac:dyDescent="0.2">
      <c r="A18" s="7" t="s">
        <v>69</v>
      </c>
      <c r="B18" s="65">
        <v>2</v>
      </c>
      <c r="C18" s="39">
        <f>IF(B29=0, "-", B18/B29)</f>
        <v>1.2048192771084338E-2</v>
      </c>
      <c r="D18" s="65">
        <v>4</v>
      </c>
      <c r="E18" s="21">
        <f>IF(D29=0, "-", D18/D29)</f>
        <v>1.9801980198019802E-2</v>
      </c>
      <c r="F18" s="81">
        <v>29</v>
      </c>
      <c r="G18" s="39">
        <f>IF(F29=0, "-", F18/F29)</f>
        <v>1.8124999999999999E-2</v>
      </c>
      <c r="H18" s="65">
        <v>48</v>
      </c>
      <c r="I18" s="21">
        <f>IF(H29=0, "-", H18/H29)</f>
        <v>2.9038112522686024E-2</v>
      </c>
      <c r="J18" s="20">
        <f t="shared" si="0"/>
        <v>-0.5</v>
      </c>
      <c r="K18" s="21">
        <f t="shared" si="1"/>
        <v>-0.39583333333333331</v>
      </c>
    </row>
    <row r="19" spans="1:11" x14ac:dyDescent="0.2">
      <c r="A19" s="7" t="s">
        <v>70</v>
      </c>
      <c r="B19" s="65">
        <v>1</v>
      </c>
      <c r="C19" s="39">
        <f>IF(B29=0, "-", B19/B29)</f>
        <v>6.024096385542169E-3</v>
      </c>
      <c r="D19" s="65">
        <v>1</v>
      </c>
      <c r="E19" s="21">
        <f>IF(D29=0, "-", D19/D29)</f>
        <v>4.9504950495049506E-3</v>
      </c>
      <c r="F19" s="81">
        <v>11</v>
      </c>
      <c r="G19" s="39">
        <f>IF(F29=0, "-", F19/F29)</f>
        <v>6.875E-3</v>
      </c>
      <c r="H19" s="65">
        <v>23</v>
      </c>
      <c r="I19" s="21">
        <f>IF(H29=0, "-", H19/H29)</f>
        <v>1.3914095583787053E-2</v>
      </c>
      <c r="J19" s="20">
        <f t="shared" si="0"/>
        <v>0</v>
      </c>
      <c r="K19" s="21">
        <f t="shared" si="1"/>
        <v>-0.52173913043478259</v>
      </c>
    </row>
    <row r="20" spans="1:11" x14ac:dyDescent="0.2">
      <c r="A20" s="7" t="s">
        <v>75</v>
      </c>
      <c r="B20" s="65">
        <v>8</v>
      </c>
      <c r="C20" s="39">
        <f>IF(B29=0, "-", B20/B29)</f>
        <v>4.8192771084337352E-2</v>
      </c>
      <c r="D20" s="65">
        <v>13</v>
      </c>
      <c r="E20" s="21">
        <f>IF(D29=0, "-", D20/D29)</f>
        <v>6.4356435643564358E-2</v>
      </c>
      <c r="F20" s="81">
        <v>51</v>
      </c>
      <c r="G20" s="39">
        <f>IF(F29=0, "-", F20/F29)</f>
        <v>3.1875000000000001E-2</v>
      </c>
      <c r="H20" s="65">
        <v>43</v>
      </c>
      <c r="I20" s="21">
        <f>IF(H29=0, "-", H20/H29)</f>
        <v>2.601330913490623E-2</v>
      </c>
      <c r="J20" s="20">
        <f t="shared" si="0"/>
        <v>-0.38461538461538464</v>
      </c>
      <c r="K20" s="21">
        <f t="shared" si="1"/>
        <v>0.18604651162790697</v>
      </c>
    </row>
    <row r="21" spans="1:11" x14ac:dyDescent="0.2">
      <c r="A21" s="7" t="s">
        <v>76</v>
      </c>
      <c r="B21" s="65">
        <v>8</v>
      </c>
      <c r="C21" s="39">
        <f>IF(B29=0, "-", B21/B29)</f>
        <v>4.8192771084337352E-2</v>
      </c>
      <c r="D21" s="65">
        <v>15</v>
      </c>
      <c r="E21" s="21">
        <f>IF(D29=0, "-", D21/D29)</f>
        <v>7.4257425742574254E-2</v>
      </c>
      <c r="F21" s="81">
        <v>103</v>
      </c>
      <c r="G21" s="39">
        <f>IF(F29=0, "-", F21/F29)</f>
        <v>6.4375000000000002E-2</v>
      </c>
      <c r="H21" s="65">
        <v>109</v>
      </c>
      <c r="I21" s="21">
        <f>IF(H29=0, "-", H21/H29)</f>
        <v>6.5940713853599522E-2</v>
      </c>
      <c r="J21" s="20">
        <f t="shared" si="0"/>
        <v>-0.46666666666666667</v>
      </c>
      <c r="K21" s="21">
        <f t="shared" si="1"/>
        <v>-5.5045871559633031E-2</v>
      </c>
    </row>
    <row r="22" spans="1:11" x14ac:dyDescent="0.2">
      <c r="A22" s="7" t="s">
        <v>84</v>
      </c>
      <c r="B22" s="65">
        <v>12</v>
      </c>
      <c r="C22" s="39">
        <f>IF(B29=0, "-", B22/B29)</f>
        <v>7.2289156626506021E-2</v>
      </c>
      <c r="D22" s="65">
        <v>1</v>
      </c>
      <c r="E22" s="21">
        <f>IF(D29=0, "-", D22/D29)</f>
        <v>4.9504950495049506E-3</v>
      </c>
      <c r="F22" s="81">
        <v>37</v>
      </c>
      <c r="G22" s="39">
        <f>IF(F29=0, "-", F22/F29)</f>
        <v>2.3125E-2</v>
      </c>
      <c r="H22" s="65">
        <v>46</v>
      </c>
      <c r="I22" s="21">
        <f>IF(H29=0, "-", H22/H29)</f>
        <v>2.7828191167574106E-2</v>
      </c>
      <c r="J22" s="20" t="str">
        <f t="shared" si="0"/>
        <v>&gt;999%</v>
      </c>
      <c r="K22" s="21">
        <f t="shared" si="1"/>
        <v>-0.19565217391304349</v>
      </c>
    </row>
    <row r="23" spans="1:11" x14ac:dyDescent="0.2">
      <c r="A23" s="7" t="s">
        <v>85</v>
      </c>
      <c r="B23" s="65">
        <v>8</v>
      </c>
      <c r="C23" s="39">
        <f>IF(B29=0, "-", B23/B29)</f>
        <v>4.8192771084337352E-2</v>
      </c>
      <c r="D23" s="65">
        <v>7</v>
      </c>
      <c r="E23" s="21">
        <f>IF(D29=0, "-", D23/D29)</f>
        <v>3.4653465346534656E-2</v>
      </c>
      <c r="F23" s="81">
        <v>64</v>
      </c>
      <c r="G23" s="39">
        <f>IF(F29=0, "-", F23/F29)</f>
        <v>0.04</v>
      </c>
      <c r="H23" s="65">
        <v>96</v>
      </c>
      <c r="I23" s="21">
        <f>IF(H29=0, "-", H23/H29)</f>
        <v>5.8076225045372049E-2</v>
      </c>
      <c r="J23" s="20">
        <f t="shared" si="0"/>
        <v>0.14285714285714285</v>
      </c>
      <c r="K23" s="21">
        <f t="shared" si="1"/>
        <v>-0.33333333333333331</v>
      </c>
    </row>
    <row r="24" spans="1:11" x14ac:dyDescent="0.2">
      <c r="A24" s="7" t="s">
        <v>91</v>
      </c>
      <c r="B24" s="65">
        <v>4</v>
      </c>
      <c r="C24" s="39">
        <f>IF(B29=0, "-", B24/B29)</f>
        <v>2.4096385542168676E-2</v>
      </c>
      <c r="D24" s="65">
        <v>5</v>
      </c>
      <c r="E24" s="21">
        <f>IF(D29=0, "-", D24/D29)</f>
        <v>2.4752475247524754E-2</v>
      </c>
      <c r="F24" s="81">
        <v>20</v>
      </c>
      <c r="G24" s="39">
        <f>IF(F29=0, "-", F24/F29)</f>
        <v>1.2500000000000001E-2</v>
      </c>
      <c r="H24" s="65">
        <v>18</v>
      </c>
      <c r="I24" s="21">
        <f>IF(H29=0, "-", H24/H29)</f>
        <v>1.0889292196007259E-2</v>
      </c>
      <c r="J24" s="20">
        <f t="shared" si="0"/>
        <v>-0.2</v>
      </c>
      <c r="K24" s="21">
        <f t="shared" si="1"/>
        <v>0.1111111111111111</v>
      </c>
    </row>
    <row r="25" spans="1:11" x14ac:dyDescent="0.2">
      <c r="A25" s="7" t="s">
        <v>92</v>
      </c>
      <c r="B25" s="65">
        <v>5</v>
      </c>
      <c r="C25" s="39">
        <f>IF(B29=0, "-", B25/B29)</f>
        <v>3.0120481927710843E-2</v>
      </c>
      <c r="D25" s="65">
        <v>3</v>
      </c>
      <c r="E25" s="21">
        <f>IF(D29=0, "-", D25/D29)</f>
        <v>1.4851485148514851E-2</v>
      </c>
      <c r="F25" s="81">
        <v>40</v>
      </c>
      <c r="G25" s="39">
        <f>IF(F29=0, "-", F25/F29)</f>
        <v>2.5000000000000001E-2</v>
      </c>
      <c r="H25" s="65">
        <v>20</v>
      </c>
      <c r="I25" s="21">
        <f>IF(H29=0, "-", H25/H29)</f>
        <v>1.2099213551119177E-2</v>
      </c>
      <c r="J25" s="20">
        <f t="shared" si="0"/>
        <v>0.66666666666666663</v>
      </c>
      <c r="K25" s="21">
        <f t="shared" si="1"/>
        <v>1</v>
      </c>
    </row>
    <row r="26" spans="1:11" x14ac:dyDescent="0.2">
      <c r="A26" s="7" t="s">
        <v>94</v>
      </c>
      <c r="B26" s="65">
        <v>7</v>
      </c>
      <c r="C26" s="39">
        <f>IF(B29=0, "-", B26/B29)</f>
        <v>4.2168674698795178E-2</v>
      </c>
      <c r="D26" s="65">
        <v>12</v>
      </c>
      <c r="E26" s="21">
        <f>IF(D29=0, "-", D26/D29)</f>
        <v>5.9405940594059403E-2</v>
      </c>
      <c r="F26" s="81">
        <v>73</v>
      </c>
      <c r="G26" s="39">
        <f>IF(F29=0, "-", F26/F29)</f>
        <v>4.5624999999999999E-2</v>
      </c>
      <c r="H26" s="65">
        <v>75</v>
      </c>
      <c r="I26" s="21">
        <f>IF(H29=0, "-", H26/H29)</f>
        <v>4.5372050816696916E-2</v>
      </c>
      <c r="J26" s="20">
        <f t="shared" si="0"/>
        <v>-0.41666666666666669</v>
      </c>
      <c r="K26" s="21">
        <f t="shared" si="1"/>
        <v>-2.6666666666666668E-2</v>
      </c>
    </row>
    <row r="27" spans="1:11" x14ac:dyDescent="0.2">
      <c r="A27" s="7" t="s">
        <v>95</v>
      </c>
      <c r="B27" s="65">
        <v>1</v>
      </c>
      <c r="C27" s="39">
        <f>IF(B29=0, "-", B27/B29)</f>
        <v>6.024096385542169E-3</v>
      </c>
      <c r="D27" s="65">
        <v>0</v>
      </c>
      <c r="E27" s="21">
        <f>IF(D29=0, "-", D27/D29)</f>
        <v>0</v>
      </c>
      <c r="F27" s="81">
        <v>22</v>
      </c>
      <c r="G27" s="39">
        <f>IF(F29=0, "-", F27/F29)</f>
        <v>1.375E-2</v>
      </c>
      <c r="H27" s="65">
        <v>33</v>
      </c>
      <c r="I27" s="21">
        <f>IF(H29=0, "-", H27/H29)</f>
        <v>1.9963702359346643E-2</v>
      </c>
      <c r="J27" s="20" t="str">
        <f t="shared" si="0"/>
        <v>-</v>
      </c>
      <c r="K27" s="21">
        <f t="shared" si="1"/>
        <v>-0.33333333333333331</v>
      </c>
    </row>
    <row r="28" spans="1:11" x14ac:dyDescent="0.2">
      <c r="A28" s="2"/>
      <c r="B28" s="68"/>
      <c r="C28" s="33"/>
      <c r="D28" s="68"/>
      <c r="E28" s="6"/>
      <c r="F28" s="82"/>
      <c r="G28" s="33"/>
      <c r="H28" s="68"/>
      <c r="I28" s="6"/>
      <c r="J28" s="5"/>
      <c r="K28" s="6"/>
    </row>
    <row r="29" spans="1:11" s="43" customFormat="1" x14ac:dyDescent="0.2">
      <c r="A29" s="162" t="s">
        <v>614</v>
      </c>
      <c r="B29" s="71">
        <f>SUM(B7:B28)</f>
        <v>166</v>
      </c>
      <c r="C29" s="40">
        <v>1</v>
      </c>
      <c r="D29" s="71">
        <f>SUM(D7:D28)</f>
        <v>202</v>
      </c>
      <c r="E29" s="41">
        <v>1</v>
      </c>
      <c r="F29" s="77">
        <f>SUM(F7:F28)</f>
        <v>1600</v>
      </c>
      <c r="G29" s="42">
        <v>1</v>
      </c>
      <c r="H29" s="71">
        <f>SUM(H7:H28)</f>
        <v>1653</v>
      </c>
      <c r="I29" s="41">
        <v>1</v>
      </c>
      <c r="J29" s="37">
        <f>IF(D29=0, "-", (B29-D29)/D29)</f>
        <v>-0.17821782178217821</v>
      </c>
      <c r="K29" s="38">
        <f>IF(H29=0, "-", (F29-H29)/H29)</f>
        <v>-3.2062915910465818E-2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7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J575"/>
  <sheetViews>
    <sheetView tabSelected="1" zoomScaleNormal="100" workbookViewId="0">
      <selection activeCell="M1" sqref="M1"/>
    </sheetView>
  </sheetViews>
  <sheetFormatPr defaultRowHeight="12.75" x14ac:dyDescent="0.2"/>
  <cols>
    <col min="1" max="1" width="30.7109375" customWidth="1"/>
    <col min="6" max="6" width="1.7109375" customWidth="1"/>
  </cols>
  <sheetData>
    <row r="1" spans="1:10" s="52" customFormat="1" ht="20.25" x14ac:dyDescent="0.3">
      <c r="A1" s="4" t="s">
        <v>10</v>
      </c>
      <c r="B1" s="198" t="s">
        <v>21</v>
      </c>
      <c r="C1" s="199"/>
      <c r="D1" s="199"/>
      <c r="E1" s="199"/>
      <c r="F1" s="199"/>
      <c r="G1" s="199"/>
      <c r="H1" s="199"/>
      <c r="I1" s="199"/>
      <c r="J1" s="199"/>
    </row>
    <row r="2" spans="1:10" s="52" customFormat="1" ht="20.25" x14ac:dyDescent="0.3">
      <c r="A2" s="4" t="s">
        <v>107</v>
      </c>
      <c r="B2" s="202" t="s">
        <v>97</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2020</v>
      </c>
      <c r="C5" s="58">
        <f>B5-1</f>
        <v>2019</v>
      </c>
      <c r="D5" s="57">
        <f>B5</f>
        <v>2020</v>
      </c>
      <c r="E5" s="58">
        <f>C5</f>
        <v>2019</v>
      </c>
      <c r="F5" s="64"/>
      <c r="G5" s="57" t="s">
        <v>4</v>
      </c>
      <c r="H5" s="58" t="s">
        <v>2</v>
      </c>
      <c r="I5" s="57" t="s">
        <v>4</v>
      </c>
      <c r="J5" s="58" t="s">
        <v>2</v>
      </c>
    </row>
    <row r="6" spans="1:10" x14ac:dyDescent="0.2">
      <c r="A6" s="7"/>
      <c r="B6" s="86"/>
      <c r="C6" s="87"/>
      <c r="D6" s="86"/>
      <c r="E6" s="87"/>
      <c r="F6" s="88"/>
      <c r="G6" s="86"/>
      <c r="H6" s="87"/>
      <c r="I6" s="35"/>
      <c r="J6" s="36"/>
    </row>
    <row r="7" spans="1:10" s="139" customFormat="1" x14ac:dyDescent="0.2">
      <c r="A7" s="159" t="s">
        <v>31</v>
      </c>
      <c r="B7" s="65"/>
      <c r="C7" s="66"/>
      <c r="D7" s="65"/>
      <c r="E7" s="66"/>
      <c r="F7" s="67"/>
      <c r="G7" s="65"/>
      <c r="H7" s="66"/>
      <c r="I7" s="20"/>
      <c r="J7" s="21"/>
    </row>
    <row r="8" spans="1:10" x14ac:dyDescent="0.2">
      <c r="A8" s="177" t="s">
        <v>318</v>
      </c>
      <c r="B8" s="143">
        <v>0</v>
      </c>
      <c r="C8" s="144">
        <v>0</v>
      </c>
      <c r="D8" s="143">
        <v>0</v>
      </c>
      <c r="E8" s="144">
        <v>3</v>
      </c>
      <c r="F8" s="145"/>
      <c r="G8" s="143">
        <f>B8-C8</f>
        <v>0</v>
      </c>
      <c r="H8" s="144">
        <f>D8-E8</f>
        <v>-3</v>
      </c>
      <c r="I8" s="151" t="str">
        <f>IF(C8=0, "-", IF(G8/C8&lt;10, G8/C8, "&gt;999%"))</f>
        <v>-</v>
      </c>
      <c r="J8" s="152">
        <f>IF(E8=0, "-", IF(H8/E8&lt;10, H8/E8, "&gt;999%"))</f>
        <v>-1</v>
      </c>
    </row>
    <row r="9" spans="1:10" x14ac:dyDescent="0.2">
      <c r="A9" s="158" t="s">
        <v>260</v>
      </c>
      <c r="B9" s="65">
        <v>0</v>
      </c>
      <c r="C9" s="66">
        <v>0</v>
      </c>
      <c r="D9" s="65">
        <v>7</v>
      </c>
      <c r="E9" s="66">
        <v>19</v>
      </c>
      <c r="F9" s="67"/>
      <c r="G9" s="65">
        <f>B9-C9</f>
        <v>0</v>
      </c>
      <c r="H9" s="66">
        <f>D9-E9</f>
        <v>-12</v>
      </c>
      <c r="I9" s="20" t="str">
        <f>IF(C9=0, "-", IF(G9/C9&lt;10, G9/C9, "&gt;999%"))</f>
        <v>-</v>
      </c>
      <c r="J9" s="21">
        <f>IF(E9=0, "-", IF(H9/E9&lt;10, H9/E9, "&gt;999%"))</f>
        <v>-0.63157894736842102</v>
      </c>
    </row>
    <row r="10" spans="1:10" x14ac:dyDescent="0.2">
      <c r="A10" s="158" t="s">
        <v>217</v>
      </c>
      <c r="B10" s="65">
        <v>3</v>
      </c>
      <c r="C10" s="66">
        <v>0</v>
      </c>
      <c r="D10" s="65">
        <v>9</v>
      </c>
      <c r="E10" s="66">
        <v>13</v>
      </c>
      <c r="F10" s="67"/>
      <c r="G10" s="65">
        <f>B10-C10</f>
        <v>3</v>
      </c>
      <c r="H10" s="66">
        <f>D10-E10</f>
        <v>-4</v>
      </c>
      <c r="I10" s="20" t="str">
        <f>IF(C10=0, "-", IF(G10/C10&lt;10, G10/C10, "&gt;999%"))</f>
        <v>-</v>
      </c>
      <c r="J10" s="21">
        <f>IF(E10=0, "-", IF(H10/E10&lt;10, H10/E10, "&gt;999%"))</f>
        <v>-0.30769230769230771</v>
      </c>
    </row>
    <row r="11" spans="1:10" x14ac:dyDescent="0.2">
      <c r="A11" s="158" t="s">
        <v>416</v>
      </c>
      <c r="B11" s="65">
        <v>6</v>
      </c>
      <c r="C11" s="66">
        <v>3</v>
      </c>
      <c r="D11" s="65">
        <v>43</v>
      </c>
      <c r="E11" s="66">
        <v>20</v>
      </c>
      <c r="F11" s="67"/>
      <c r="G11" s="65">
        <f>B11-C11</f>
        <v>3</v>
      </c>
      <c r="H11" s="66">
        <f>D11-E11</f>
        <v>23</v>
      </c>
      <c r="I11" s="20">
        <f>IF(C11=0, "-", IF(G11/C11&lt;10, G11/C11, "&gt;999%"))</f>
        <v>1</v>
      </c>
      <c r="J11" s="21">
        <f>IF(E11=0, "-", IF(H11/E11&lt;10, H11/E11, "&gt;999%"))</f>
        <v>1.1499999999999999</v>
      </c>
    </row>
    <row r="12" spans="1:10" s="160" customFormat="1" x14ac:dyDescent="0.2">
      <c r="A12" s="178" t="s">
        <v>622</v>
      </c>
      <c r="B12" s="71">
        <v>9</v>
      </c>
      <c r="C12" s="72">
        <v>3</v>
      </c>
      <c r="D12" s="71">
        <v>59</v>
      </c>
      <c r="E12" s="72">
        <v>55</v>
      </c>
      <c r="F12" s="73"/>
      <c r="G12" s="71">
        <f>B12-C12</f>
        <v>6</v>
      </c>
      <c r="H12" s="72">
        <f>D12-E12</f>
        <v>4</v>
      </c>
      <c r="I12" s="37">
        <f>IF(C12=0, "-", IF(G12/C12&lt;10, G12/C12, "&gt;999%"))</f>
        <v>2</v>
      </c>
      <c r="J12" s="38">
        <f>IF(E12=0, "-", IF(H12/E12&lt;10, H12/E12, "&gt;999%"))</f>
        <v>7.2727272727272724E-2</v>
      </c>
    </row>
    <row r="13" spans="1:10" x14ac:dyDescent="0.2">
      <c r="A13" s="177"/>
      <c r="B13" s="143"/>
      <c r="C13" s="144"/>
      <c r="D13" s="143"/>
      <c r="E13" s="144"/>
      <c r="F13" s="145"/>
      <c r="G13" s="143"/>
      <c r="H13" s="144"/>
      <c r="I13" s="151"/>
      <c r="J13" s="152"/>
    </row>
    <row r="14" spans="1:10" s="139" customFormat="1" x14ac:dyDescent="0.2">
      <c r="A14" s="159" t="s">
        <v>32</v>
      </c>
      <c r="B14" s="65"/>
      <c r="C14" s="66"/>
      <c r="D14" s="65"/>
      <c r="E14" s="66"/>
      <c r="F14" s="67"/>
      <c r="G14" s="65"/>
      <c r="H14" s="66"/>
      <c r="I14" s="20"/>
      <c r="J14" s="21"/>
    </row>
    <row r="15" spans="1:10" x14ac:dyDescent="0.2">
      <c r="A15" s="158" t="s">
        <v>319</v>
      </c>
      <c r="B15" s="65">
        <v>0</v>
      </c>
      <c r="C15" s="66">
        <v>0</v>
      </c>
      <c r="D15" s="65">
        <v>0</v>
      </c>
      <c r="E15" s="66">
        <v>1</v>
      </c>
      <c r="F15" s="67"/>
      <c r="G15" s="65">
        <f>B15-C15</f>
        <v>0</v>
      </c>
      <c r="H15" s="66">
        <f>D15-E15</f>
        <v>-1</v>
      </c>
      <c r="I15" s="20" t="str">
        <f>IF(C15=0, "-", IF(G15/C15&lt;10, G15/C15, "&gt;999%"))</f>
        <v>-</v>
      </c>
      <c r="J15" s="21">
        <f>IF(E15=0, "-", IF(H15/E15&lt;10, H15/E15, "&gt;999%"))</f>
        <v>-1</v>
      </c>
    </row>
    <row r="16" spans="1:10" s="160" customFormat="1" x14ac:dyDescent="0.2">
      <c r="A16" s="178" t="s">
        <v>623</v>
      </c>
      <c r="B16" s="71">
        <v>0</v>
      </c>
      <c r="C16" s="72">
        <v>0</v>
      </c>
      <c r="D16" s="71">
        <v>0</v>
      </c>
      <c r="E16" s="72">
        <v>1</v>
      </c>
      <c r="F16" s="73"/>
      <c r="G16" s="71">
        <f>B16-C16</f>
        <v>0</v>
      </c>
      <c r="H16" s="72">
        <f>D16-E16</f>
        <v>-1</v>
      </c>
      <c r="I16" s="37" t="str">
        <f>IF(C16=0, "-", IF(G16/C16&lt;10, G16/C16, "&gt;999%"))</f>
        <v>-</v>
      </c>
      <c r="J16" s="38">
        <f>IF(E16=0, "-", IF(H16/E16&lt;10, H16/E16, "&gt;999%"))</f>
        <v>-1</v>
      </c>
    </row>
    <row r="17" spans="1:10" x14ac:dyDescent="0.2">
      <c r="A17" s="177"/>
      <c r="B17" s="143"/>
      <c r="C17" s="144"/>
      <c r="D17" s="143"/>
      <c r="E17" s="144"/>
      <c r="F17" s="145"/>
      <c r="G17" s="143"/>
      <c r="H17" s="144"/>
      <c r="I17" s="151"/>
      <c r="J17" s="152"/>
    </row>
    <row r="18" spans="1:10" s="139" customFormat="1" x14ac:dyDescent="0.2">
      <c r="A18" s="159" t="s">
        <v>33</v>
      </c>
      <c r="B18" s="65"/>
      <c r="C18" s="66"/>
      <c r="D18" s="65"/>
      <c r="E18" s="66"/>
      <c r="F18" s="67"/>
      <c r="G18" s="65"/>
      <c r="H18" s="66"/>
      <c r="I18" s="20"/>
      <c r="J18" s="21"/>
    </row>
    <row r="19" spans="1:10" x14ac:dyDescent="0.2">
      <c r="A19" s="158" t="s">
        <v>336</v>
      </c>
      <c r="B19" s="65">
        <v>0</v>
      </c>
      <c r="C19" s="66">
        <v>0</v>
      </c>
      <c r="D19" s="65">
        <v>4</v>
      </c>
      <c r="E19" s="66">
        <v>2</v>
      </c>
      <c r="F19" s="67"/>
      <c r="G19" s="65">
        <f>B19-C19</f>
        <v>0</v>
      </c>
      <c r="H19" s="66">
        <f>D19-E19</f>
        <v>2</v>
      </c>
      <c r="I19" s="20" t="str">
        <f>IF(C19=0, "-", IF(G19/C19&lt;10, G19/C19, "&gt;999%"))</f>
        <v>-</v>
      </c>
      <c r="J19" s="21">
        <f>IF(E19=0, "-", IF(H19/E19&lt;10, H19/E19, "&gt;999%"))</f>
        <v>1</v>
      </c>
    </row>
    <row r="20" spans="1:10" s="160" customFormat="1" x14ac:dyDescent="0.2">
      <c r="A20" s="178" t="s">
        <v>624</v>
      </c>
      <c r="B20" s="71">
        <v>0</v>
      </c>
      <c r="C20" s="72">
        <v>0</v>
      </c>
      <c r="D20" s="71">
        <v>4</v>
      </c>
      <c r="E20" s="72">
        <v>2</v>
      </c>
      <c r="F20" s="73"/>
      <c r="G20" s="71">
        <f>B20-C20</f>
        <v>0</v>
      </c>
      <c r="H20" s="72">
        <f>D20-E20</f>
        <v>2</v>
      </c>
      <c r="I20" s="37" t="str">
        <f>IF(C20=0, "-", IF(G20/C20&lt;10, G20/C20, "&gt;999%"))</f>
        <v>-</v>
      </c>
      <c r="J20" s="38">
        <f>IF(E20=0, "-", IF(H20/E20&lt;10, H20/E20, "&gt;999%"))</f>
        <v>1</v>
      </c>
    </row>
    <row r="21" spans="1:10" x14ac:dyDescent="0.2">
      <c r="A21" s="177"/>
      <c r="B21" s="143"/>
      <c r="C21" s="144"/>
      <c r="D21" s="143"/>
      <c r="E21" s="144"/>
      <c r="F21" s="145"/>
      <c r="G21" s="143"/>
      <c r="H21" s="144"/>
      <c r="I21" s="151"/>
      <c r="J21" s="152"/>
    </row>
    <row r="22" spans="1:10" s="139" customFormat="1" x14ac:dyDescent="0.2">
      <c r="A22" s="159" t="s">
        <v>34</v>
      </c>
      <c r="B22" s="65"/>
      <c r="C22" s="66"/>
      <c r="D22" s="65"/>
      <c r="E22" s="66"/>
      <c r="F22" s="67"/>
      <c r="G22" s="65"/>
      <c r="H22" s="66"/>
      <c r="I22" s="20"/>
      <c r="J22" s="21"/>
    </row>
    <row r="23" spans="1:10" x14ac:dyDescent="0.2">
      <c r="A23" s="158" t="s">
        <v>212</v>
      </c>
      <c r="B23" s="65">
        <v>2</v>
      </c>
      <c r="C23" s="66">
        <v>0</v>
      </c>
      <c r="D23" s="65">
        <v>26</v>
      </c>
      <c r="E23" s="66">
        <v>12</v>
      </c>
      <c r="F23" s="67"/>
      <c r="G23" s="65">
        <f t="shared" ref="G23:G39" si="0">B23-C23</f>
        <v>2</v>
      </c>
      <c r="H23" s="66">
        <f t="shared" ref="H23:H39" si="1">D23-E23</f>
        <v>14</v>
      </c>
      <c r="I23" s="20" t="str">
        <f t="shared" ref="I23:I39" si="2">IF(C23=0, "-", IF(G23/C23&lt;10, G23/C23, "&gt;999%"))</f>
        <v>-</v>
      </c>
      <c r="J23" s="21">
        <f t="shared" ref="J23:J39" si="3">IF(E23=0, "-", IF(H23/E23&lt;10, H23/E23, "&gt;999%"))</f>
        <v>1.1666666666666667</v>
      </c>
    </row>
    <row r="24" spans="1:10" x14ac:dyDescent="0.2">
      <c r="A24" s="158" t="s">
        <v>239</v>
      </c>
      <c r="B24" s="65">
        <v>8</v>
      </c>
      <c r="C24" s="66">
        <v>13</v>
      </c>
      <c r="D24" s="65">
        <v>68</v>
      </c>
      <c r="E24" s="66">
        <v>67</v>
      </c>
      <c r="F24" s="67"/>
      <c r="G24" s="65">
        <f t="shared" si="0"/>
        <v>-5</v>
      </c>
      <c r="H24" s="66">
        <f t="shared" si="1"/>
        <v>1</v>
      </c>
      <c r="I24" s="20">
        <f t="shared" si="2"/>
        <v>-0.38461538461538464</v>
      </c>
      <c r="J24" s="21">
        <f t="shared" si="3"/>
        <v>1.4925373134328358E-2</v>
      </c>
    </row>
    <row r="25" spans="1:10" x14ac:dyDescent="0.2">
      <c r="A25" s="158" t="s">
        <v>309</v>
      </c>
      <c r="B25" s="65">
        <v>1</v>
      </c>
      <c r="C25" s="66">
        <v>1</v>
      </c>
      <c r="D25" s="65">
        <v>10</v>
      </c>
      <c r="E25" s="66">
        <v>5</v>
      </c>
      <c r="F25" s="67"/>
      <c r="G25" s="65">
        <f t="shared" si="0"/>
        <v>0</v>
      </c>
      <c r="H25" s="66">
        <f t="shared" si="1"/>
        <v>5</v>
      </c>
      <c r="I25" s="20">
        <f t="shared" si="2"/>
        <v>0</v>
      </c>
      <c r="J25" s="21">
        <f t="shared" si="3"/>
        <v>1</v>
      </c>
    </row>
    <row r="26" spans="1:10" x14ac:dyDescent="0.2">
      <c r="A26" s="158" t="s">
        <v>261</v>
      </c>
      <c r="B26" s="65">
        <v>2</v>
      </c>
      <c r="C26" s="66">
        <v>2</v>
      </c>
      <c r="D26" s="65">
        <v>20</v>
      </c>
      <c r="E26" s="66">
        <v>39</v>
      </c>
      <c r="F26" s="67"/>
      <c r="G26" s="65">
        <f t="shared" si="0"/>
        <v>0</v>
      </c>
      <c r="H26" s="66">
        <f t="shared" si="1"/>
        <v>-19</v>
      </c>
      <c r="I26" s="20">
        <f t="shared" si="2"/>
        <v>0</v>
      </c>
      <c r="J26" s="21">
        <f t="shared" si="3"/>
        <v>-0.48717948717948717</v>
      </c>
    </row>
    <row r="27" spans="1:10" x14ac:dyDescent="0.2">
      <c r="A27" s="158" t="s">
        <v>320</v>
      </c>
      <c r="B27" s="65">
        <v>1</v>
      </c>
      <c r="C27" s="66">
        <v>2</v>
      </c>
      <c r="D27" s="65">
        <v>2</v>
      </c>
      <c r="E27" s="66">
        <v>13</v>
      </c>
      <c r="F27" s="67"/>
      <c r="G27" s="65">
        <f t="shared" si="0"/>
        <v>-1</v>
      </c>
      <c r="H27" s="66">
        <f t="shared" si="1"/>
        <v>-11</v>
      </c>
      <c r="I27" s="20">
        <f t="shared" si="2"/>
        <v>-0.5</v>
      </c>
      <c r="J27" s="21">
        <f t="shared" si="3"/>
        <v>-0.84615384615384615</v>
      </c>
    </row>
    <row r="28" spans="1:10" x14ac:dyDescent="0.2">
      <c r="A28" s="158" t="s">
        <v>262</v>
      </c>
      <c r="B28" s="65">
        <v>1</v>
      </c>
      <c r="C28" s="66">
        <v>3</v>
      </c>
      <c r="D28" s="65">
        <v>19</v>
      </c>
      <c r="E28" s="66">
        <v>27</v>
      </c>
      <c r="F28" s="67"/>
      <c r="G28" s="65">
        <f t="shared" si="0"/>
        <v>-2</v>
      </c>
      <c r="H28" s="66">
        <f t="shared" si="1"/>
        <v>-8</v>
      </c>
      <c r="I28" s="20">
        <f t="shared" si="2"/>
        <v>-0.66666666666666663</v>
      </c>
      <c r="J28" s="21">
        <f t="shared" si="3"/>
        <v>-0.29629629629629628</v>
      </c>
    </row>
    <row r="29" spans="1:10" x14ac:dyDescent="0.2">
      <c r="A29" s="158" t="s">
        <v>279</v>
      </c>
      <c r="B29" s="65">
        <v>1</v>
      </c>
      <c r="C29" s="66">
        <v>0</v>
      </c>
      <c r="D29" s="65">
        <v>5</v>
      </c>
      <c r="E29" s="66">
        <v>3</v>
      </c>
      <c r="F29" s="67"/>
      <c r="G29" s="65">
        <f t="shared" si="0"/>
        <v>1</v>
      </c>
      <c r="H29" s="66">
        <f t="shared" si="1"/>
        <v>2</v>
      </c>
      <c r="I29" s="20" t="str">
        <f t="shared" si="2"/>
        <v>-</v>
      </c>
      <c r="J29" s="21">
        <f t="shared" si="3"/>
        <v>0.66666666666666663</v>
      </c>
    </row>
    <row r="30" spans="1:10" x14ac:dyDescent="0.2">
      <c r="A30" s="158" t="s">
        <v>280</v>
      </c>
      <c r="B30" s="65">
        <v>2</v>
      </c>
      <c r="C30" s="66">
        <v>1</v>
      </c>
      <c r="D30" s="65">
        <v>3</v>
      </c>
      <c r="E30" s="66">
        <v>5</v>
      </c>
      <c r="F30" s="67"/>
      <c r="G30" s="65">
        <f t="shared" si="0"/>
        <v>1</v>
      </c>
      <c r="H30" s="66">
        <f t="shared" si="1"/>
        <v>-2</v>
      </c>
      <c r="I30" s="20">
        <f t="shared" si="2"/>
        <v>1</v>
      </c>
      <c r="J30" s="21">
        <f t="shared" si="3"/>
        <v>-0.4</v>
      </c>
    </row>
    <row r="31" spans="1:10" x14ac:dyDescent="0.2">
      <c r="A31" s="158" t="s">
        <v>290</v>
      </c>
      <c r="B31" s="65">
        <v>0</v>
      </c>
      <c r="C31" s="66">
        <v>1</v>
      </c>
      <c r="D31" s="65">
        <v>0</v>
      </c>
      <c r="E31" s="66">
        <v>1</v>
      </c>
      <c r="F31" s="67"/>
      <c r="G31" s="65">
        <f t="shared" si="0"/>
        <v>-1</v>
      </c>
      <c r="H31" s="66">
        <f t="shared" si="1"/>
        <v>-1</v>
      </c>
      <c r="I31" s="20">
        <f t="shared" si="2"/>
        <v>-1</v>
      </c>
      <c r="J31" s="21">
        <f t="shared" si="3"/>
        <v>-1</v>
      </c>
    </row>
    <row r="32" spans="1:10" x14ac:dyDescent="0.2">
      <c r="A32" s="158" t="s">
        <v>383</v>
      </c>
      <c r="B32" s="65">
        <v>8</v>
      </c>
      <c r="C32" s="66">
        <v>6</v>
      </c>
      <c r="D32" s="65">
        <v>43</v>
      </c>
      <c r="E32" s="66">
        <v>56</v>
      </c>
      <c r="F32" s="67"/>
      <c r="G32" s="65">
        <f t="shared" si="0"/>
        <v>2</v>
      </c>
      <c r="H32" s="66">
        <f t="shared" si="1"/>
        <v>-13</v>
      </c>
      <c r="I32" s="20">
        <f t="shared" si="2"/>
        <v>0.33333333333333331</v>
      </c>
      <c r="J32" s="21">
        <f t="shared" si="3"/>
        <v>-0.23214285714285715</v>
      </c>
    </row>
    <row r="33" spans="1:10" x14ac:dyDescent="0.2">
      <c r="A33" s="158" t="s">
        <v>384</v>
      </c>
      <c r="B33" s="65">
        <v>13</v>
      </c>
      <c r="C33" s="66">
        <v>0</v>
      </c>
      <c r="D33" s="65">
        <v>106</v>
      </c>
      <c r="E33" s="66">
        <v>16</v>
      </c>
      <c r="F33" s="67"/>
      <c r="G33" s="65">
        <f t="shared" si="0"/>
        <v>13</v>
      </c>
      <c r="H33" s="66">
        <f t="shared" si="1"/>
        <v>90</v>
      </c>
      <c r="I33" s="20" t="str">
        <f t="shared" si="2"/>
        <v>-</v>
      </c>
      <c r="J33" s="21">
        <f t="shared" si="3"/>
        <v>5.625</v>
      </c>
    </row>
    <row r="34" spans="1:10" x14ac:dyDescent="0.2">
      <c r="A34" s="158" t="s">
        <v>417</v>
      </c>
      <c r="B34" s="65">
        <v>5</v>
      </c>
      <c r="C34" s="66">
        <v>17</v>
      </c>
      <c r="D34" s="65">
        <v>76</v>
      </c>
      <c r="E34" s="66">
        <v>116</v>
      </c>
      <c r="F34" s="67"/>
      <c r="G34" s="65">
        <f t="shared" si="0"/>
        <v>-12</v>
      </c>
      <c r="H34" s="66">
        <f t="shared" si="1"/>
        <v>-40</v>
      </c>
      <c r="I34" s="20">
        <f t="shared" si="2"/>
        <v>-0.70588235294117652</v>
      </c>
      <c r="J34" s="21">
        <f t="shared" si="3"/>
        <v>-0.34482758620689657</v>
      </c>
    </row>
    <row r="35" spans="1:10" x14ac:dyDescent="0.2">
      <c r="A35" s="158" t="s">
        <v>454</v>
      </c>
      <c r="B35" s="65">
        <v>6</v>
      </c>
      <c r="C35" s="66">
        <v>3</v>
      </c>
      <c r="D35" s="65">
        <v>41</v>
      </c>
      <c r="E35" s="66">
        <v>24</v>
      </c>
      <c r="F35" s="67"/>
      <c r="G35" s="65">
        <f t="shared" si="0"/>
        <v>3</v>
      </c>
      <c r="H35" s="66">
        <f t="shared" si="1"/>
        <v>17</v>
      </c>
      <c r="I35" s="20">
        <f t="shared" si="2"/>
        <v>1</v>
      </c>
      <c r="J35" s="21">
        <f t="shared" si="3"/>
        <v>0.70833333333333337</v>
      </c>
    </row>
    <row r="36" spans="1:10" x14ac:dyDescent="0.2">
      <c r="A36" s="158" t="s">
        <v>472</v>
      </c>
      <c r="B36" s="65">
        <v>6</v>
      </c>
      <c r="C36" s="66">
        <v>2</v>
      </c>
      <c r="D36" s="65">
        <v>8</v>
      </c>
      <c r="E36" s="66">
        <v>14</v>
      </c>
      <c r="F36" s="67"/>
      <c r="G36" s="65">
        <f t="shared" si="0"/>
        <v>4</v>
      </c>
      <c r="H36" s="66">
        <f t="shared" si="1"/>
        <v>-6</v>
      </c>
      <c r="I36" s="20">
        <f t="shared" si="2"/>
        <v>2</v>
      </c>
      <c r="J36" s="21">
        <f t="shared" si="3"/>
        <v>-0.42857142857142855</v>
      </c>
    </row>
    <row r="37" spans="1:10" x14ac:dyDescent="0.2">
      <c r="A37" s="158" t="s">
        <v>337</v>
      </c>
      <c r="B37" s="65">
        <v>0</v>
      </c>
      <c r="C37" s="66">
        <v>0</v>
      </c>
      <c r="D37" s="65">
        <v>1</v>
      </c>
      <c r="E37" s="66">
        <v>0</v>
      </c>
      <c r="F37" s="67"/>
      <c r="G37" s="65">
        <f t="shared" si="0"/>
        <v>0</v>
      </c>
      <c r="H37" s="66">
        <f t="shared" si="1"/>
        <v>1</v>
      </c>
      <c r="I37" s="20" t="str">
        <f t="shared" si="2"/>
        <v>-</v>
      </c>
      <c r="J37" s="21" t="str">
        <f t="shared" si="3"/>
        <v>-</v>
      </c>
    </row>
    <row r="38" spans="1:10" x14ac:dyDescent="0.2">
      <c r="A38" s="158" t="s">
        <v>321</v>
      </c>
      <c r="B38" s="65">
        <v>0</v>
      </c>
      <c r="C38" s="66">
        <v>2</v>
      </c>
      <c r="D38" s="65">
        <v>2</v>
      </c>
      <c r="E38" s="66">
        <v>3</v>
      </c>
      <c r="F38" s="67"/>
      <c r="G38" s="65">
        <f t="shared" si="0"/>
        <v>-2</v>
      </c>
      <c r="H38" s="66">
        <f t="shared" si="1"/>
        <v>-1</v>
      </c>
      <c r="I38" s="20">
        <f t="shared" si="2"/>
        <v>-1</v>
      </c>
      <c r="J38" s="21">
        <f t="shared" si="3"/>
        <v>-0.33333333333333331</v>
      </c>
    </row>
    <row r="39" spans="1:10" s="160" customFormat="1" x14ac:dyDescent="0.2">
      <c r="A39" s="178" t="s">
        <v>625</v>
      </c>
      <c r="B39" s="71">
        <v>56</v>
      </c>
      <c r="C39" s="72">
        <v>53</v>
      </c>
      <c r="D39" s="71">
        <v>430</v>
      </c>
      <c r="E39" s="72">
        <v>401</v>
      </c>
      <c r="F39" s="73"/>
      <c r="G39" s="71">
        <f t="shared" si="0"/>
        <v>3</v>
      </c>
      <c r="H39" s="72">
        <f t="shared" si="1"/>
        <v>29</v>
      </c>
      <c r="I39" s="37">
        <f t="shared" si="2"/>
        <v>5.6603773584905662E-2</v>
      </c>
      <c r="J39" s="38">
        <f t="shared" si="3"/>
        <v>7.2319201995012475E-2</v>
      </c>
    </row>
    <row r="40" spans="1:10" x14ac:dyDescent="0.2">
      <c r="A40" s="177"/>
      <c r="B40" s="143"/>
      <c r="C40" s="144"/>
      <c r="D40" s="143"/>
      <c r="E40" s="144"/>
      <c r="F40" s="145"/>
      <c r="G40" s="143"/>
      <c r="H40" s="144"/>
      <c r="I40" s="151"/>
      <c r="J40" s="152"/>
    </row>
    <row r="41" spans="1:10" s="139" customFormat="1" x14ac:dyDescent="0.2">
      <c r="A41" s="159" t="s">
        <v>35</v>
      </c>
      <c r="B41" s="65"/>
      <c r="C41" s="66"/>
      <c r="D41" s="65"/>
      <c r="E41" s="66"/>
      <c r="F41" s="67"/>
      <c r="G41" s="65"/>
      <c r="H41" s="66"/>
      <c r="I41" s="20"/>
      <c r="J41" s="21"/>
    </row>
    <row r="42" spans="1:10" x14ac:dyDescent="0.2">
      <c r="A42" s="158" t="s">
        <v>473</v>
      </c>
      <c r="B42" s="65">
        <v>1</v>
      </c>
      <c r="C42" s="66">
        <v>0</v>
      </c>
      <c r="D42" s="65">
        <v>3</v>
      </c>
      <c r="E42" s="66">
        <v>3</v>
      </c>
      <c r="F42" s="67"/>
      <c r="G42" s="65">
        <f>B42-C42</f>
        <v>1</v>
      </c>
      <c r="H42" s="66">
        <f>D42-E42</f>
        <v>0</v>
      </c>
      <c r="I42" s="20" t="str">
        <f>IF(C42=0, "-", IF(G42/C42&lt;10, G42/C42, "&gt;999%"))</f>
        <v>-</v>
      </c>
      <c r="J42" s="21">
        <f>IF(E42=0, "-", IF(H42/E42&lt;10, H42/E42, "&gt;999%"))</f>
        <v>0</v>
      </c>
    </row>
    <row r="43" spans="1:10" x14ac:dyDescent="0.2">
      <c r="A43" s="158" t="s">
        <v>338</v>
      </c>
      <c r="B43" s="65">
        <v>1</v>
      </c>
      <c r="C43" s="66">
        <v>1</v>
      </c>
      <c r="D43" s="65">
        <v>7</v>
      </c>
      <c r="E43" s="66">
        <v>6</v>
      </c>
      <c r="F43" s="67"/>
      <c r="G43" s="65">
        <f>B43-C43</f>
        <v>0</v>
      </c>
      <c r="H43" s="66">
        <f>D43-E43</f>
        <v>1</v>
      </c>
      <c r="I43" s="20">
        <f>IF(C43=0, "-", IF(G43/C43&lt;10, G43/C43, "&gt;999%"))</f>
        <v>0</v>
      </c>
      <c r="J43" s="21">
        <f>IF(E43=0, "-", IF(H43/E43&lt;10, H43/E43, "&gt;999%"))</f>
        <v>0.16666666666666666</v>
      </c>
    </row>
    <row r="44" spans="1:10" x14ac:dyDescent="0.2">
      <c r="A44" s="158" t="s">
        <v>291</v>
      </c>
      <c r="B44" s="65">
        <v>0</v>
      </c>
      <c r="C44" s="66">
        <v>0</v>
      </c>
      <c r="D44" s="65">
        <v>3</v>
      </c>
      <c r="E44" s="66">
        <v>1</v>
      </c>
      <c r="F44" s="67"/>
      <c r="G44" s="65">
        <f>B44-C44</f>
        <v>0</v>
      </c>
      <c r="H44" s="66">
        <f>D44-E44</f>
        <v>2</v>
      </c>
      <c r="I44" s="20" t="str">
        <f>IF(C44=0, "-", IF(G44/C44&lt;10, G44/C44, "&gt;999%"))</f>
        <v>-</v>
      </c>
      <c r="J44" s="21">
        <f>IF(E44=0, "-", IF(H44/E44&lt;10, H44/E44, "&gt;999%"))</f>
        <v>2</v>
      </c>
    </row>
    <row r="45" spans="1:10" s="160" customFormat="1" x14ac:dyDescent="0.2">
      <c r="A45" s="178" t="s">
        <v>626</v>
      </c>
      <c r="B45" s="71">
        <v>2</v>
      </c>
      <c r="C45" s="72">
        <v>1</v>
      </c>
      <c r="D45" s="71">
        <v>13</v>
      </c>
      <c r="E45" s="72">
        <v>10</v>
      </c>
      <c r="F45" s="73"/>
      <c r="G45" s="71">
        <f>B45-C45</f>
        <v>1</v>
      </c>
      <c r="H45" s="72">
        <f>D45-E45</f>
        <v>3</v>
      </c>
      <c r="I45" s="37">
        <f>IF(C45=0, "-", IF(G45/C45&lt;10, G45/C45, "&gt;999%"))</f>
        <v>1</v>
      </c>
      <c r="J45" s="38">
        <f>IF(E45=0, "-", IF(H45/E45&lt;10, H45/E45, "&gt;999%"))</f>
        <v>0.3</v>
      </c>
    </row>
    <row r="46" spans="1:10" x14ac:dyDescent="0.2">
      <c r="A46" s="177"/>
      <c r="B46" s="143"/>
      <c r="C46" s="144"/>
      <c r="D46" s="143"/>
      <c r="E46" s="144"/>
      <c r="F46" s="145"/>
      <c r="G46" s="143"/>
      <c r="H46" s="144"/>
      <c r="I46" s="151"/>
      <c r="J46" s="152"/>
    </row>
    <row r="47" spans="1:10" s="139" customFormat="1" x14ac:dyDescent="0.2">
      <c r="A47" s="159" t="s">
        <v>36</v>
      </c>
      <c r="B47" s="65"/>
      <c r="C47" s="66"/>
      <c r="D47" s="65"/>
      <c r="E47" s="66"/>
      <c r="F47" s="67"/>
      <c r="G47" s="65"/>
      <c r="H47" s="66"/>
      <c r="I47" s="20"/>
      <c r="J47" s="21"/>
    </row>
    <row r="48" spans="1:10" x14ac:dyDescent="0.2">
      <c r="A48" s="158" t="s">
        <v>240</v>
      </c>
      <c r="B48" s="65">
        <v>10</v>
      </c>
      <c r="C48" s="66">
        <v>4</v>
      </c>
      <c r="D48" s="65">
        <v>52</v>
      </c>
      <c r="E48" s="66">
        <v>45</v>
      </c>
      <c r="F48" s="67"/>
      <c r="G48" s="65">
        <f t="shared" ref="G48:G71" si="4">B48-C48</f>
        <v>6</v>
      </c>
      <c r="H48" s="66">
        <f t="shared" ref="H48:H71" si="5">D48-E48</f>
        <v>7</v>
      </c>
      <c r="I48" s="20">
        <f t="shared" ref="I48:I71" si="6">IF(C48=0, "-", IF(G48/C48&lt;10, G48/C48, "&gt;999%"))</f>
        <v>1.5</v>
      </c>
      <c r="J48" s="21">
        <f t="shared" ref="J48:J71" si="7">IF(E48=0, "-", IF(H48/E48&lt;10, H48/E48, "&gt;999%"))</f>
        <v>0.15555555555555556</v>
      </c>
    </row>
    <row r="49" spans="1:10" x14ac:dyDescent="0.2">
      <c r="A49" s="158" t="s">
        <v>241</v>
      </c>
      <c r="B49" s="65">
        <v>0</v>
      </c>
      <c r="C49" s="66">
        <v>1</v>
      </c>
      <c r="D49" s="65">
        <v>0</v>
      </c>
      <c r="E49" s="66">
        <v>4</v>
      </c>
      <c r="F49" s="67"/>
      <c r="G49" s="65">
        <f t="shared" si="4"/>
        <v>-1</v>
      </c>
      <c r="H49" s="66">
        <f t="shared" si="5"/>
        <v>-4</v>
      </c>
      <c r="I49" s="20">
        <f t="shared" si="6"/>
        <v>-1</v>
      </c>
      <c r="J49" s="21">
        <f t="shared" si="7"/>
        <v>-1</v>
      </c>
    </row>
    <row r="50" spans="1:10" x14ac:dyDescent="0.2">
      <c r="A50" s="158" t="s">
        <v>310</v>
      </c>
      <c r="B50" s="65">
        <v>4</v>
      </c>
      <c r="C50" s="66">
        <v>8</v>
      </c>
      <c r="D50" s="65">
        <v>17</v>
      </c>
      <c r="E50" s="66">
        <v>28</v>
      </c>
      <c r="F50" s="67"/>
      <c r="G50" s="65">
        <f t="shared" si="4"/>
        <v>-4</v>
      </c>
      <c r="H50" s="66">
        <f t="shared" si="5"/>
        <v>-11</v>
      </c>
      <c r="I50" s="20">
        <f t="shared" si="6"/>
        <v>-0.5</v>
      </c>
      <c r="J50" s="21">
        <f t="shared" si="7"/>
        <v>-0.39285714285714285</v>
      </c>
    </row>
    <row r="51" spans="1:10" x14ac:dyDescent="0.2">
      <c r="A51" s="158" t="s">
        <v>242</v>
      </c>
      <c r="B51" s="65">
        <v>9</v>
      </c>
      <c r="C51" s="66">
        <v>0</v>
      </c>
      <c r="D51" s="65">
        <v>42</v>
      </c>
      <c r="E51" s="66">
        <v>0</v>
      </c>
      <c r="F51" s="67"/>
      <c r="G51" s="65">
        <f t="shared" si="4"/>
        <v>9</v>
      </c>
      <c r="H51" s="66">
        <f t="shared" si="5"/>
        <v>42</v>
      </c>
      <c r="I51" s="20" t="str">
        <f t="shared" si="6"/>
        <v>-</v>
      </c>
      <c r="J51" s="21" t="str">
        <f t="shared" si="7"/>
        <v>-</v>
      </c>
    </row>
    <row r="52" spans="1:10" x14ac:dyDescent="0.2">
      <c r="A52" s="158" t="s">
        <v>263</v>
      </c>
      <c r="B52" s="65">
        <v>15</v>
      </c>
      <c r="C52" s="66">
        <v>8</v>
      </c>
      <c r="D52" s="65">
        <v>81</v>
      </c>
      <c r="E52" s="66">
        <v>87</v>
      </c>
      <c r="F52" s="67"/>
      <c r="G52" s="65">
        <f t="shared" si="4"/>
        <v>7</v>
      </c>
      <c r="H52" s="66">
        <f t="shared" si="5"/>
        <v>-6</v>
      </c>
      <c r="I52" s="20">
        <f t="shared" si="6"/>
        <v>0.875</v>
      </c>
      <c r="J52" s="21">
        <f t="shared" si="7"/>
        <v>-6.8965517241379309E-2</v>
      </c>
    </row>
    <row r="53" spans="1:10" x14ac:dyDescent="0.2">
      <c r="A53" s="158" t="s">
        <v>264</v>
      </c>
      <c r="B53" s="65">
        <v>0</v>
      </c>
      <c r="C53" s="66">
        <v>0</v>
      </c>
      <c r="D53" s="65">
        <v>0</v>
      </c>
      <c r="E53" s="66">
        <v>1</v>
      </c>
      <c r="F53" s="67"/>
      <c r="G53" s="65">
        <f t="shared" si="4"/>
        <v>0</v>
      </c>
      <c r="H53" s="66">
        <f t="shared" si="5"/>
        <v>-1</v>
      </c>
      <c r="I53" s="20" t="str">
        <f t="shared" si="6"/>
        <v>-</v>
      </c>
      <c r="J53" s="21">
        <f t="shared" si="7"/>
        <v>-1</v>
      </c>
    </row>
    <row r="54" spans="1:10" x14ac:dyDescent="0.2">
      <c r="A54" s="158" t="s">
        <v>322</v>
      </c>
      <c r="B54" s="65">
        <v>0</v>
      </c>
      <c r="C54" s="66">
        <v>0</v>
      </c>
      <c r="D54" s="65">
        <v>9</v>
      </c>
      <c r="E54" s="66">
        <v>10</v>
      </c>
      <c r="F54" s="67"/>
      <c r="G54" s="65">
        <f t="shared" si="4"/>
        <v>0</v>
      </c>
      <c r="H54" s="66">
        <f t="shared" si="5"/>
        <v>-1</v>
      </c>
      <c r="I54" s="20" t="str">
        <f t="shared" si="6"/>
        <v>-</v>
      </c>
      <c r="J54" s="21">
        <f t="shared" si="7"/>
        <v>-0.1</v>
      </c>
    </row>
    <row r="55" spans="1:10" x14ac:dyDescent="0.2">
      <c r="A55" s="158" t="s">
        <v>265</v>
      </c>
      <c r="B55" s="65">
        <v>0</v>
      </c>
      <c r="C55" s="66">
        <v>0</v>
      </c>
      <c r="D55" s="65">
        <v>1</v>
      </c>
      <c r="E55" s="66">
        <v>7</v>
      </c>
      <c r="F55" s="67"/>
      <c r="G55" s="65">
        <f t="shared" si="4"/>
        <v>0</v>
      </c>
      <c r="H55" s="66">
        <f t="shared" si="5"/>
        <v>-6</v>
      </c>
      <c r="I55" s="20" t="str">
        <f t="shared" si="6"/>
        <v>-</v>
      </c>
      <c r="J55" s="21">
        <f t="shared" si="7"/>
        <v>-0.8571428571428571</v>
      </c>
    </row>
    <row r="56" spans="1:10" x14ac:dyDescent="0.2">
      <c r="A56" s="158" t="s">
        <v>281</v>
      </c>
      <c r="B56" s="65">
        <v>1</v>
      </c>
      <c r="C56" s="66">
        <v>1</v>
      </c>
      <c r="D56" s="65">
        <v>15</v>
      </c>
      <c r="E56" s="66">
        <v>25</v>
      </c>
      <c r="F56" s="67"/>
      <c r="G56" s="65">
        <f t="shared" si="4"/>
        <v>0</v>
      </c>
      <c r="H56" s="66">
        <f t="shared" si="5"/>
        <v>-10</v>
      </c>
      <c r="I56" s="20">
        <f t="shared" si="6"/>
        <v>0</v>
      </c>
      <c r="J56" s="21">
        <f t="shared" si="7"/>
        <v>-0.4</v>
      </c>
    </row>
    <row r="57" spans="1:10" x14ac:dyDescent="0.2">
      <c r="A57" s="158" t="s">
        <v>292</v>
      </c>
      <c r="B57" s="65">
        <v>0</v>
      </c>
      <c r="C57" s="66">
        <v>0</v>
      </c>
      <c r="D57" s="65">
        <v>0</v>
      </c>
      <c r="E57" s="66">
        <v>2</v>
      </c>
      <c r="F57" s="67"/>
      <c r="G57" s="65">
        <f t="shared" si="4"/>
        <v>0</v>
      </c>
      <c r="H57" s="66">
        <f t="shared" si="5"/>
        <v>-2</v>
      </c>
      <c r="I57" s="20" t="str">
        <f t="shared" si="6"/>
        <v>-</v>
      </c>
      <c r="J57" s="21">
        <f t="shared" si="7"/>
        <v>-1</v>
      </c>
    </row>
    <row r="58" spans="1:10" x14ac:dyDescent="0.2">
      <c r="A58" s="158" t="s">
        <v>293</v>
      </c>
      <c r="B58" s="65">
        <v>0</v>
      </c>
      <c r="C58" s="66">
        <v>0</v>
      </c>
      <c r="D58" s="65">
        <v>2</v>
      </c>
      <c r="E58" s="66">
        <v>4</v>
      </c>
      <c r="F58" s="67"/>
      <c r="G58" s="65">
        <f t="shared" si="4"/>
        <v>0</v>
      </c>
      <c r="H58" s="66">
        <f t="shared" si="5"/>
        <v>-2</v>
      </c>
      <c r="I58" s="20" t="str">
        <f t="shared" si="6"/>
        <v>-</v>
      </c>
      <c r="J58" s="21">
        <f t="shared" si="7"/>
        <v>-0.5</v>
      </c>
    </row>
    <row r="59" spans="1:10" x14ac:dyDescent="0.2">
      <c r="A59" s="158" t="s">
        <v>339</v>
      </c>
      <c r="B59" s="65">
        <v>0</v>
      </c>
      <c r="C59" s="66">
        <v>1</v>
      </c>
      <c r="D59" s="65">
        <v>2</v>
      </c>
      <c r="E59" s="66">
        <v>2</v>
      </c>
      <c r="F59" s="67"/>
      <c r="G59" s="65">
        <f t="shared" si="4"/>
        <v>-1</v>
      </c>
      <c r="H59" s="66">
        <f t="shared" si="5"/>
        <v>0</v>
      </c>
      <c r="I59" s="20">
        <f t="shared" si="6"/>
        <v>-1</v>
      </c>
      <c r="J59" s="21">
        <f t="shared" si="7"/>
        <v>0</v>
      </c>
    </row>
    <row r="60" spans="1:10" x14ac:dyDescent="0.2">
      <c r="A60" s="158" t="s">
        <v>294</v>
      </c>
      <c r="B60" s="65">
        <v>0</v>
      </c>
      <c r="C60" s="66">
        <v>0</v>
      </c>
      <c r="D60" s="65">
        <v>4</v>
      </c>
      <c r="E60" s="66">
        <v>0</v>
      </c>
      <c r="F60" s="67"/>
      <c r="G60" s="65">
        <f t="shared" si="4"/>
        <v>0</v>
      </c>
      <c r="H60" s="66">
        <f t="shared" si="5"/>
        <v>4</v>
      </c>
      <c r="I60" s="20" t="str">
        <f t="shared" si="6"/>
        <v>-</v>
      </c>
      <c r="J60" s="21" t="str">
        <f t="shared" si="7"/>
        <v>-</v>
      </c>
    </row>
    <row r="61" spans="1:10" x14ac:dyDescent="0.2">
      <c r="A61" s="158" t="s">
        <v>243</v>
      </c>
      <c r="B61" s="65">
        <v>0</v>
      </c>
      <c r="C61" s="66">
        <v>1</v>
      </c>
      <c r="D61" s="65">
        <v>3</v>
      </c>
      <c r="E61" s="66">
        <v>4</v>
      </c>
      <c r="F61" s="67"/>
      <c r="G61" s="65">
        <f t="shared" si="4"/>
        <v>-1</v>
      </c>
      <c r="H61" s="66">
        <f t="shared" si="5"/>
        <v>-1</v>
      </c>
      <c r="I61" s="20">
        <f t="shared" si="6"/>
        <v>-1</v>
      </c>
      <c r="J61" s="21">
        <f t="shared" si="7"/>
        <v>-0.25</v>
      </c>
    </row>
    <row r="62" spans="1:10" x14ac:dyDescent="0.2">
      <c r="A62" s="158" t="s">
        <v>340</v>
      </c>
      <c r="B62" s="65">
        <v>0</v>
      </c>
      <c r="C62" s="66">
        <v>0</v>
      </c>
      <c r="D62" s="65">
        <v>0</v>
      </c>
      <c r="E62" s="66">
        <v>1</v>
      </c>
      <c r="F62" s="67"/>
      <c r="G62" s="65">
        <f t="shared" si="4"/>
        <v>0</v>
      </c>
      <c r="H62" s="66">
        <f t="shared" si="5"/>
        <v>-1</v>
      </c>
      <c r="I62" s="20" t="str">
        <f t="shared" si="6"/>
        <v>-</v>
      </c>
      <c r="J62" s="21">
        <f t="shared" si="7"/>
        <v>-1</v>
      </c>
    </row>
    <row r="63" spans="1:10" x14ac:dyDescent="0.2">
      <c r="A63" s="158" t="s">
        <v>385</v>
      </c>
      <c r="B63" s="65">
        <v>17</v>
      </c>
      <c r="C63" s="66">
        <v>0</v>
      </c>
      <c r="D63" s="65">
        <v>84</v>
      </c>
      <c r="E63" s="66">
        <v>44</v>
      </c>
      <c r="F63" s="67"/>
      <c r="G63" s="65">
        <f t="shared" si="4"/>
        <v>17</v>
      </c>
      <c r="H63" s="66">
        <f t="shared" si="5"/>
        <v>40</v>
      </c>
      <c r="I63" s="20" t="str">
        <f t="shared" si="6"/>
        <v>-</v>
      </c>
      <c r="J63" s="21">
        <f t="shared" si="7"/>
        <v>0.90909090909090906</v>
      </c>
    </row>
    <row r="64" spans="1:10" x14ac:dyDescent="0.2">
      <c r="A64" s="158" t="s">
        <v>386</v>
      </c>
      <c r="B64" s="65">
        <v>2</v>
      </c>
      <c r="C64" s="66">
        <v>1</v>
      </c>
      <c r="D64" s="65">
        <v>21</v>
      </c>
      <c r="E64" s="66">
        <v>28</v>
      </c>
      <c r="F64" s="67"/>
      <c r="G64" s="65">
        <f t="shared" si="4"/>
        <v>1</v>
      </c>
      <c r="H64" s="66">
        <f t="shared" si="5"/>
        <v>-7</v>
      </c>
      <c r="I64" s="20">
        <f t="shared" si="6"/>
        <v>1</v>
      </c>
      <c r="J64" s="21">
        <f t="shared" si="7"/>
        <v>-0.25</v>
      </c>
    </row>
    <row r="65" spans="1:10" x14ac:dyDescent="0.2">
      <c r="A65" s="158" t="s">
        <v>418</v>
      </c>
      <c r="B65" s="65">
        <v>15</v>
      </c>
      <c r="C65" s="66">
        <v>10</v>
      </c>
      <c r="D65" s="65">
        <v>95</v>
      </c>
      <c r="E65" s="66">
        <v>88</v>
      </c>
      <c r="F65" s="67"/>
      <c r="G65" s="65">
        <f t="shared" si="4"/>
        <v>5</v>
      </c>
      <c r="H65" s="66">
        <f t="shared" si="5"/>
        <v>7</v>
      </c>
      <c r="I65" s="20">
        <f t="shared" si="6"/>
        <v>0.5</v>
      </c>
      <c r="J65" s="21">
        <f t="shared" si="7"/>
        <v>7.9545454545454544E-2</v>
      </c>
    </row>
    <row r="66" spans="1:10" x14ac:dyDescent="0.2">
      <c r="A66" s="158" t="s">
        <v>419</v>
      </c>
      <c r="B66" s="65">
        <v>3</v>
      </c>
      <c r="C66" s="66">
        <v>2</v>
      </c>
      <c r="D66" s="65">
        <v>26</v>
      </c>
      <c r="E66" s="66">
        <v>48</v>
      </c>
      <c r="F66" s="67"/>
      <c r="G66" s="65">
        <f t="shared" si="4"/>
        <v>1</v>
      </c>
      <c r="H66" s="66">
        <f t="shared" si="5"/>
        <v>-22</v>
      </c>
      <c r="I66" s="20">
        <f t="shared" si="6"/>
        <v>0.5</v>
      </c>
      <c r="J66" s="21">
        <f t="shared" si="7"/>
        <v>-0.45833333333333331</v>
      </c>
    </row>
    <row r="67" spans="1:10" x14ac:dyDescent="0.2">
      <c r="A67" s="158" t="s">
        <v>455</v>
      </c>
      <c r="B67" s="65">
        <v>3</v>
      </c>
      <c r="C67" s="66">
        <v>12</v>
      </c>
      <c r="D67" s="65">
        <v>64</v>
      </c>
      <c r="E67" s="66">
        <v>106</v>
      </c>
      <c r="F67" s="67"/>
      <c r="G67" s="65">
        <f t="shared" si="4"/>
        <v>-9</v>
      </c>
      <c r="H67" s="66">
        <f t="shared" si="5"/>
        <v>-42</v>
      </c>
      <c r="I67" s="20">
        <f t="shared" si="6"/>
        <v>-0.75</v>
      </c>
      <c r="J67" s="21">
        <f t="shared" si="7"/>
        <v>-0.39622641509433965</v>
      </c>
    </row>
    <row r="68" spans="1:10" x14ac:dyDescent="0.2">
      <c r="A68" s="158" t="s">
        <v>456</v>
      </c>
      <c r="B68" s="65">
        <v>0</v>
      </c>
      <c r="C68" s="66">
        <v>1</v>
      </c>
      <c r="D68" s="65">
        <v>9</v>
      </c>
      <c r="E68" s="66">
        <v>1</v>
      </c>
      <c r="F68" s="67"/>
      <c r="G68" s="65">
        <f t="shared" si="4"/>
        <v>-1</v>
      </c>
      <c r="H68" s="66">
        <f t="shared" si="5"/>
        <v>8</v>
      </c>
      <c r="I68" s="20">
        <f t="shared" si="6"/>
        <v>-1</v>
      </c>
      <c r="J68" s="21">
        <f t="shared" si="7"/>
        <v>8</v>
      </c>
    </row>
    <row r="69" spans="1:10" x14ac:dyDescent="0.2">
      <c r="A69" s="158" t="s">
        <v>474</v>
      </c>
      <c r="B69" s="65">
        <v>0</v>
      </c>
      <c r="C69" s="66">
        <v>2</v>
      </c>
      <c r="D69" s="65">
        <v>24</v>
      </c>
      <c r="E69" s="66">
        <v>13</v>
      </c>
      <c r="F69" s="67"/>
      <c r="G69" s="65">
        <f t="shared" si="4"/>
        <v>-2</v>
      </c>
      <c r="H69" s="66">
        <f t="shared" si="5"/>
        <v>11</v>
      </c>
      <c r="I69" s="20">
        <f t="shared" si="6"/>
        <v>-1</v>
      </c>
      <c r="J69" s="21">
        <f t="shared" si="7"/>
        <v>0.84615384615384615</v>
      </c>
    </row>
    <row r="70" spans="1:10" x14ac:dyDescent="0.2">
      <c r="A70" s="158" t="s">
        <v>323</v>
      </c>
      <c r="B70" s="65">
        <v>1</v>
      </c>
      <c r="C70" s="66">
        <v>2</v>
      </c>
      <c r="D70" s="65">
        <v>8</v>
      </c>
      <c r="E70" s="66">
        <v>7</v>
      </c>
      <c r="F70" s="67"/>
      <c r="G70" s="65">
        <f t="shared" si="4"/>
        <v>-1</v>
      </c>
      <c r="H70" s="66">
        <f t="shared" si="5"/>
        <v>1</v>
      </c>
      <c r="I70" s="20">
        <f t="shared" si="6"/>
        <v>-0.5</v>
      </c>
      <c r="J70" s="21">
        <f t="shared" si="7"/>
        <v>0.14285714285714285</v>
      </c>
    </row>
    <row r="71" spans="1:10" s="160" customFormat="1" x14ac:dyDescent="0.2">
      <c r="A71" s="178" t="s">
        <v>627</v>
      </c>
      <c r="B71" s="71">
        <v>80</v>
      </c>
      <c r="C71" s="72">
        <v>54</v>
      </c>
      <c r="D71" s="71">
        <v>559</v>
      </c>
      <c r="E71" s="72">
        <v>555</v>
      </c>
      <c r="F71" s="73"/>
      <c r="G71" s="71">
        <f t="shared" si="4"/>
        <v>26</v>
      </c>
      <c r="H71" s="72">
        <f t="shared" si="5"/>
        <v>4</v>
      </c>
      <c r="I71" s="37">
        <f t="shared" si="6"/>
        <v>0.48148148148148145</v>
      </c>
      <c r="J71" s="38">
        <f t="shared" si="7"/>
        <v>7.2072072072072073E-3</v>
      </c>
    </row>
    <row r="72" spans="1:10" x14ac:dyDescent="0.2">
      <c r="A72" s="177"/>
      <c r="B72" s="143"/>
      <c r="C72" s="144"/>
      <c r="D72" s="143"/>
      <c r="E72" s="144"/>
      <c r="F72" s="145"/>
      <c r="G72" s="143"/>
      <c r="H72" s="144"/>
      <c r="I72" s="151"/>
      <c r="J72" s="152"/>
    </row>
    <row r="73" spans="1:10" s="139" customFormat="1" x14ac:dyDescent="0.2">
      <c r="A73" s="159" t="s">
        <v>37</v>
      </c>
      <c r="B73" s="65"/>
      <c r="C73" s="66"/>
      <c r="D73" s="65"/>
      <c r="E73" s="66"/>
      <c r="F73" s="67"/>
      <c r="G73" s="65"/>
      <c r="H73" s="66"/>
      <c r="I73" s="20"/>
      <c r="J73" s="21"/>
    </row>
    <row r="74" spans="1:10" x14ac:dyDescent="0.2">
      <c r="A74" s="158" t="s">
        <v>289</v>
      </c>
      <c r="B74" s="65">
        <v>2</v>
      </c>
      <c r="C74" s="66">
        <v>0</v>
      </c>
      <c r="D74" s="65">
        <v>17</v>
      </c>
      <c r="E74" s="66">
        <v>11</v>
      </c>
      <c r="F74" s="67"/>
      <c r="G74" s="65">
        <f>B74-C74</f>
        <v>2</v>
      </c>
      <c r="H74" s="66">
        <f>D74-E74</f>
        <v>6</v>
      </c>
      <c r="I74" s="20" t="str">
        <f>IF(C74=0, "-", IF(G74/C74&lt;10, G74/C74, "&gt;999%"))</f>
        <v>-</v>
      </c>
      <c r="J74" s="21">
        <f>IF(E74=0, "-", IF(H74/E74&lt;10, H74/E74, "&gt;999%"))</f>
        <v>0.54545454545454541</v>
      </c>
    </row>
    <row r="75" spans="1:10" s="160" customFormat="1" x14ac:dyDescent="0.2">
      <c r="A75" s="178" t="s">
        <v>628</v>
      </c>
      <c r="B75" s="71">
        <v>2</v>
      </c>
      <c r="C75" s="72">
        <v>0</v>
      </c>
      <c r="D75" s="71">
        <v>17</v>
      </c>
      <c r="E75" s="72">
        <v>11</v>
      </c>
      <c r="F75" s="73"/>
      <c r="G75" s="71">
        <f>B75-C75</f>
        <v>2</v>
      </c>
      <c r="H75" s="72">
        <f>D75-E75</f>
        <v>6</v>
      </c>
      <c r="I75" s="37" t="str">
        <f>IF(C75=0, "-", IF(G75/C75&lt;10, G75/C75, "&gt;999%"))</f>
        <v>-</v>
      </c>
      <c r="J75" s="38">
        <f>IF(E75=0, "-", IF(H75/E75&lt;10, H75/E75, "&gt;999%"))</f>
        <v>0.54545454545454541</v>
      </c>
    </row>
    <row r="76" spans="1:10" x14ac:dyDescent="0.2">
      <c r="A76" s="177"/>
      <c r="B76" s="143"/>
      <c r="C76" s="144"/>
      <c r="D76" s="143"/>
      <c r="E76" s="144"/>
      <c r="F76" s="145"/>
      <c r="G76" s="143"/>
      <c r="H76" s="144"/>
      <c r="I76" s="151"/>
      <c r="J76" s="152"/>
    </row>
    <row r="77" spans="1:10" s="139" customFormat="1" x14ac:dyDescent="0.2">
      <c r="A77" s="159" t="s">
        <v>38</v>
      </c>
      <c r="B77" s="65"/>
      <c r="C77" s="66"/>
      <c r="D77" s="65"/>
      <c r="E77" s="66"/>
      <c r="F77" s="67"/>
      <c r="G77" s="65"/>
      <c r="H77" s="66"/>
      <c r="I77" s="20"/>
      <c r="J77" s="21"/>
    </row>
    <row r="78" spans="1:10" x14ac:dyDescent="0.2">
      <c r="A78" s="158" t="s">
        <v>213</v>
      </c>
      <c r="B78" s="65">
        <v>1</v>
      </c>
      <c r="C78" s="66">
        <v>0</v>
      </c>
      <c r="D78" s="65">
        <v>1</v>
      </c>
      <c r="E78" s="66">
        <v>1</v>
      </c>
      <c r="F78" s="67"/>
      <c r="G78" s="65">
        <f>B78-C78</f>
        <v>1</v>
      </c>
      <c r="H78" s="66">
        <f>D78-E78</f>
        <v>0</v>
      </c>
      <c r="I78" s="20" t="str">
        <f>IF(C78=0, "-", IF(G78/C78&lt;10, G78/C78, "&gt;999%"))</f>
        <v>-</v>
      </c>
      <c r="J78" s="21">
        <f>IF(E78=0, "-", IF(H78/E78&lt;10, H78/E78, "&gt;999%"))</f>
        <v>0</v>
      </c>
    </row>
    <row r="79" spans="1:10" x14ac:dyDescent="0.2">
      <c r="A79" s="158" t="s">
        <v>349</v>
      </c>
      <c r="B79" s="65">
        <v>0</v>
      </c>
      <c r="C79" s="66">
        <v>0</v>
      </c>
      <c r="D79" s="65">
        <v>1</v>
      </c>
      <c r="E79" s="66">
        <v>1</v>
      </c>
      <c r="F79" s="67"/>
      <c r="G79" s="65">
        <f>B79-C79</f>
        <v>0</v>
      </c>
      <c r="H79" s="66">
        <f>D79-E79</f>
        <v>0</v>
      </c>
      <c r="I79" s="20" t="str">
        <f>IF(C79=0, "-", IF(G79/C79&lt;10, G79/C79, "&gt;999%"))</f>
        <v>-</v>
      </c>
      <c r="J79" s="21">
        <f>IF(E79=0, "-", IF(H79/E79&lt;10, H79/E79, "&gt;999%"))</f>
        <v>0</v>
      </c>
    </row>
    <row r="80" spans="1:10" x14ac:dyDescent="0.2">
      <c r="A80" s="158" t="s">
        <v>350</v>
      </c>
      <c r="B80" s="65">
        <v>0</v>
      </c>
      <c r="C80" s="66">
        <v>0</v>
      </c>
      <c r="D80" s="65">
        <v>0</v>
      </c>
      <c r="E80" s="66">
        <v>1</v>
      </c>
      <c r="F80" s="67"/>
      <c r="G80" s="65">
        <f>B80-C80</f>
        <v>0</v>
      </c>
      <c r="H80" s="66">
        <f>D80-E80</f>
        <v>-1</v>
      </c>
      <c r="I80" s="20" t="str">
        <f>IF(C80=0, "-", IF(G80/C80&lt;10, G80/C80, "&gt;999%"))</f>
        <v>-</v>
      </c>
      <c r="J80" s="21">
        <f>IF(E80=0, "-", IF(H80/E80&lt;10, H80/E80, "&gt;999%"))</f>
        <v>-1</v>
      </c>
    </row>
    <row r="81" spans="1:10" x14ac:dyDescent="0.2">
      <c r="A81" s="158" t="s">
        <v>393</v>
      </c>
      <c r="B81" s="65">
        <v>0</v>
      </c>
      <c r="C81" s="66">
        <v>0</v>
      </c>
      <c r="D81" s="65">
        <v>1</v>
      </c>
      <c r="E81" s="66">
        <v>2</v>
      </c>
      <c r="F81" s="67"/>
      <c r="G81" s="65">
        <f>B81-C81</f>
        <v>0</v>
      </c>
      <c r="H81" s="66">
        <f>D81-E81</f>
        <v>-1</v>
      </c>
      <c r="I81" s="20" t="str">
        <f>IF(C81=0, "-", IF(G81/C81&lt;10, G81/C81, "&gt;999%"))</f>
        <v>-</v>
      </c>
      <c r="J81" s="21">
        <f>IF(E81=0, "-", IF(H81/E81&lt;10, H81/E81, "&gt;999%"))</f>
        <v>-0.5</v>
      </c>
    </row>
    <row r="82" spans="1:10" s="160" customFormat="1" x14ac:dyDescent="0.2">
      <c r="A82" s="178" t="s">
        <v>629</v>
      </c>
      <c r="B82" s="71">
        <v>1</v>
      </c>
      <c r="C82" s="72">
        <v>0</v>
      </c>
      <c r="D82" s="71">
        <v>3</v>
      </c>
      <c r="E82" s="72">
        <v>5</v>
      </c>
      <c r="F82" s="73"/>
      <c r="G82" s="71">
        <f>B82-C82</f>
        <v>1</v>
      </c>
      <c r="H82" s="72">
        <f>D82-E82</f>
        <v>-2</v>
      </c>
      <c r="I82" s="37" t="str">
        <f>IF(C82=0, "-", IF(G82/C82&lt;10, G82/C82, "&gt;999%"))</f>
        <v>-</v>
      </c>
      <c r="J82" s="38">
        <f>IF(E82=0, "-", IF(H82/E82&lt;10, H82/E82, "&gt;999%"))</f>
        <v>-0.4</v>
      </c>
    </row>
    <row r="83" spans="1:10" x14ac:dyDescent="0.2">
      <c r="A83" s="177"/>
      <c r="B83" s="143"/>
      <c r="C83" s="144"/>
      <c r="D83" s="143"/>
      <c r="E83" s="144"/>
      <c r="F83" s="145"/>
      <c r="G83" s="143"/>
      <c r="H83" s="144"/>
      <c r="I83" s="151"/>
      <c r="J83" s="152"/>
    </row>
    <row r="84" spans="1:10" s="139" customFormat="1" x14ac:dyDescent="0.2">
      <c r="A84" s="159" t="s">
        <v>39</v>
      </c>
      <c r="B84" s="65"/>
      <c r="C84" s="66"/>
      <c r="D84" s="65"/>
      <c r="E84" s="66"/>
      <c r="F84" s="67"/>
      <c r="G84" s="65"/>
      <c r="H84" s="66"/>
      <c r="I84" s="20"/>
      <c r="J84" s="21"/>
    </row>
    <row r="85" spans="1:10" x14ac:dyDescent="0.2">
      <c r="A85" s="158" t="s">
        <v>551</v>
      </c>
      <c r="B85" s="65">
        <v>2</v>
      </c>
      <c r="C85" s="66">
        <v>2</v>
      </c>
      <c r="D85" s="65">
        <v>14</v>
      </c>
      <c r="E85" s="66">
        <v>17</v>
      </c>
      <c r="F85" s="67"/>
      <c r="G85" s="65">
        <f>B85-C85</f>
        <v>0</v>
      </c>
      <c r="H85" s="66">
        <f>D85-E85</f>
        <v>-3</v>
      </c>
      <c r="I85" s="20">
        <f>IF(C85=0, "-", IF(G85/C85&lt;10, G85/C85, "&gt;999%"))</f>
        <v>0</v>
      </c>
      <c r="J85" s="21">
        <f>IF(E85=0, "-", IF(H85/E85&lt;10, H85/E85, "&gt;999%"))</f>
        <v>-0.17647058823529413</v>
      </c>
    </row>
    <row r="86" spans="1:10" s="160" customFormat="1" x14ac:dyDescent="0.2">
      <c r="A86" s="178" t="s">
        <v>630</v>
      </c>
      <c r="B86" s="71">
        <v>2</v>
      </c>
      <c r="C86" s="72">
        <v>2</v>
      </c>
      <c r="D86" s="71">
        <v>14</v>
      </c>
      <c r="E86" s="72">
        <v>17</v>
      </c>
      <c r="F86" s="73"/>
      <c r="G86" s="71">
        <f>B86-C86</f>
        <v>0</v>
      </c>
      <c r="H86" s="72">
        <f>D86-E86</f>
        <v>-3</v>
      </c>
      <c r="I86" s="37">
        <f>IF(C86=0, "-", IF(G86/C86&lt;10, G86/C86, "&gt;999%"))</f>
        <v>0</v>
      </c>
      <c r="J86" s="38">
        <f>IF(E86=0, "-", IF(H86/E86&lt;10, H86/E86, "&gt;999%"))</f>
        <v>-0.17647058823529413</v>
      </c>
    </row>
    <row r="87" spans="1:10" x14ac:dyDescent="0.2">
      <c r="A87" s="177"/>
      <c r="B87" s="143"/>
      <c r="C87" s="144"/>
      <c r="D87" s="143"/>
      <c r="E87" s="144"/>
      <c r="F87" s="145"/>
      <c r="G87" s="143"/>
      <c r="H87" s="144"/>
      <c r="I87" s="151"/>
      <c r="J87" s="152"/>
    </row>
    <row r="88" spans="1:10" s="139" customFormat="1" x14ac:dyDescent="0.2">
      <c r="A88" s="159" t="s">
        <v>40</v>
      </c>
      <c r="B88" s="65"/>
      <c r="C88" s="66"/>
      <c r="D88" s="65"/>
      <c r="E88" s="66"/>
      <c r="F88" s="67"/>
      <c r="G88" s="65"/>
      <c r="H88" s="66"/>
      <c r="I88" s="20"/>
      <c r="J88" s="21"/>
    </row>
    <row r="89" spans="1:10" x14ac:dyDescent="0.2">
      <c r="A89" s="158" t="s">
        <v>341</v>
      </c>
      <c r="B89" s="65">
        <v>2</v>
      </c>
      <c r="C89" s="66">
        <v>1</v>
      </c>
      <c r="D89" s="65">
        <v>7</v>
      </c>
      <c r="E89" s="66">
        <v>9</v>
      </c>
      <c r="F89" s="67"/>
      <c r="G89" s="65">
        <f>B89-C89</f>
        <v>1</v>
      </c>
      <c r="H89" s="66">
        <f>D89-E89</f>
        <v>-2</v>
      </c>
      <c r="I89" s="20">
        <f>IF(C89=0, "-", IF(G89/C89&lt;10, G89/C89, "&gt;999%"))</f>
        <v>1</v>
      </c>
      <c r="J89" s="21">
        <f>IF(E89=0, "-", IF(H89/E89&lt;10, H89/E89, "&gt;999%"))</f>
        <v>-0.22222222222222221</v>
      </c>
    </row>
    <row r="90" spans="1:10" s="160" customFormat="1" x14ac:dyDescent="0.2">
      <c r="A90" s="178" t="s">
        <v>631</v>
      </c>
      <c r="B90" s="71">
        <v>2</v>
      </c>
      <c r="C90" s="72">
        <v>1</v>
      </c>
      <c r="D90" s="71">
        <v>7</v>
      </c>
      <c r="E90" s="72">
        <v>9</v>
      </c>
      <c r="F90" s="73"/>
      <c r="G90" s="71">
        <f>B90-C90</f>
        <v>1</v>
      </c>
      <c r="H90" s="72">
        <f>D90-E90</f>
        <v>-2</v>
      </c>
      <c r="I90" s="37">
        <f>IF(C90=0, "-", IF(G90/C90&lt;10, G90/C90, "&gt;999%"))</f>
        <v>1</v>
      </c>
      <c r="J90" s="38">
        <f>IF(E90=0, "-", IF(H90/E90&lt;10, H90/E90, "&gt;999%"))</f>
        <v>-0.22222222222222221</v>
      </c>
    </row>
    <row r="91" spans="1:10" x14ac:dyDescent="0.2">
      <c r="A91" s="177"/>
      <c r="B91" s="143"/>
      <c r="C91" s="144"/>
      <c r="D91" s="143"/>
      <c r="E91" s="144"/>
      <c r="F91" s="145"/>
      <c r="G91" s="143"/>
      <c r="H91" s="144"/>
      <c r="I91" s="151"/>
      <c r="J91" s="152"/>
    </row>
    <row r="92" spans="1:10" s="139" customFormat="1" x14ac:dyDescent="0.2">
      <c r="A92" s="159" t="s">
        <v>41</v>
      </c>
      <c r="B92" s="65"/>
      <c r="C92" s="66"/>
      <c r="D92" s="65"/>
      <c r="E92" s="66"/>
      <c r="F92" s="67"/>
      <c r="G92" s="65"/>
      <c r="H92" s="66"/>
      <c r="I92" s="20"/>
      <c r="J92" s="21"/>
    </row>
    <row r="93" spans="1:10" x14ac:dyDescent="0.2">
      <c r="A93" s="158" t="s">
        <v>308</v>
      </c>
      <c r="B93" s="65">
        <v>1</v>
      </c>
      <c r="C93" s="66">
        <v>0</v>
      </c>
      <c r="D93" s="65">
        <v>6</v>
      </c>
      <c r="E93" s="66">
        <v>5</v>
      </c>
      <c r="F93" s="67"/>
      <c r="G93" s="65">
        <f>B93-C93</f>
        <v>1</v>
      </c>
      <c r="H93" s="66">
        <f>D93-E93</f>
        <v>1</v>
      </c>
      <c r="I93" s="20" t="str">
        <f>IF(C93=0, "-", IF(G93/C93&lt;10, G93/C93, "&gt;999%"))</f>
        <v>-</v>
      </c>
      <c r="J93" s="21">
        <f>IF(E93=0, "-", IF(H93/E93&lt;10, H93/E93, "&gt;999%"))</f>
        <v>0.2</v>
      </c>
    </row>
    <row r="94" spans="1:10" x14ac:dyDescent="0.2">
      <c r="A94" s="158" t="s">
        <v>194</v>
      </c>
      <c r="B94" s="65">
        <v>4</v>
      </c>
      <c r="C94" s="66">
        <v>3</v>
      </c>
      <c r="D94" s="65">
        <v>27</v>
      </c>
      <c r="E94" s="66">
        <v>32</v>
      </c>
      <c r="F94" s="67"/>
      <c r="G94" s="65">
        <f>B94-C94</f>
        <v>1</v>
      </c>
      <c r="H94" s="66">
        <f>D94-E94</f>
        <v>-5</v>
      </c>
      <c r="I94" s="20">
        <f>IF(C94=0, "-", IF(G94/C94&lt;10, G94/C94, "&gt;999%"))</f>
        <v>0.33333333333333331</v>
      </c>
      <c r="J94" s="21">
        <f>IF(E94=0, "-", IF(H94/E94&lt;10, H94/E94, "&gt;999%"))</f>
        <v>-0.15625</v>
      </c>
    </row>
    <row r="95" spans="1:10" x14ac:dyDescent="0.2">
      <c r="A95" s="158" t="s">
        <v>362</v>
      </c>
      <c r="B95" s="65">
        <v>1</v>
      </c>
      <c r="C95" s="66">
        <v>2</v>
      </c>
      <c r="D95" s="65">
        <v>7</v>
      </c>
      <c r="E95" s="66">
        <v>14</v>
      </c>
      <c r="F95" s="67"/>
      <c r="G95" s="65">
        <f>B95-C95</f>
        <v>-1</v>
      </c>
      <c r="H95" s="66">
        <f>D95-E95</f>
        <v>-7</v>
      </c>
      <c r="I95" s="20">
        <f>IF(C95=0, "-", IF(G95/C95&lt;10, G95/C95, "&gt;999%"))</f>
        <v>-0.5</v>
      </c>
      <c r="J95" s="21">
        <f>IF(E95=0, "-", IF(H95/E95&lt;10, H95/E95, "&gt;999%"))</f>
        <v>-0.5</v>
      </c>
    </row>
    <row r="96" spans="1:10" s="160" customFormat="1" x14ac:dyDescent="0.2">
      <c r="A96" s="178" t="s">
        <v>632</v>
      </c>
      <c r="B96" s="71">
        <v>6</v>
      </c>
      <c r="C96" s="72">
        <v>5</v>
      </c>
      <c r="D96" s="71">
        <v>40</v>
      </c>
      <c r="E96" s="72">
        <v>51</v>
      </c>
      <c r="F96" s="73"/>
      <c r="G96" s="71">
        <f>B96-C96</f>
        <v>1</v>
      </c>
      <c r="H96" s="72">
        <f>D96-E96</f>
        <v>-11</v>
      </c>
      <c r="I96" s="37">
        <f>IF(C96=0, "-", IF(G96/C96&lt;10, G96/C96, "&gt;999%"))</f>
        <v>0.2</v>
      </c>
      <c r="J96" s="38">
        <f>IF(E96=0, "-", IF(H96/E96&lt;10, H96/E96, "&gt;999%"))</f>
        <v>-0.21568627450980393</v>
      </c>
    </row>
    <row r="97" spans="1:10" x14ac:dyDescent="0.2">
      <c r="A97" s="177"/>
      <c r="B97" s="143"/>
      <c r="C97" s="144"/>
      <c r="D97" s="143"/>
      <c r="E97" s="144"/>
      <c r="F97" s="145"/>
      <c r="G97" s="143"/>
      <c r="H97" s="144"/>
      <c r="I97" s="151"/>
      <c r="J97" s="152"/>
    </row>
    <row r="98" spans="1:10" s="139" customFormat="1" x14ac:dyDescent="0.2">
      <c r="A98" s="159" t="s">
        <v>42</v>
      </c>
      <c r="B98" s="65"/>
      <c r="C98" s="66"/>
      <c r="D98" s="65"/>
      <c r="E98" s="66"/>
      <c r="F98" s="67"/>
      <c r="G98" s="65"/>
      <c r="H98" s="66"/>
      <c r="I98" s="20"/>
      <c r="J98" s="21"/>
    </row>
    <row r="99" spans="1:10" x14ac:dyDescent="0.2">
      <c r="A99" s="158" t="s">
        <v>486</v>
      </c>
      <c r="B99" s="65">
        <v>3</v>
      </c>
      <c r="C99" s="66">
        <v>0</v>
      </c>
      <c r="D99" s="65">
        <v>6</v>
      </c>
      <c r="E99" s="66">
        <v>3</v>
      </c>
      <c r="F99" s="67"/>
      <c r="G99" s="65">
        <f>B99-C99</f>
        <v>3</v>
      </c>
      <c r="H99" s="66">
        <f>D99-E99</f>
        <v>3</v>
      </c>
      <c r="I99" s="20" t="str">
        <f>IF(C99=0, "-", IF(G99/C99&lt;10, G99/C99, "&gt;999%"))</f>
        <v>-</v>
      </c>
      <c r="J99" s="21">
        <f>IF(E99=0, "-", IF(H99/E99&lt;10, H99/E99, "&gt;999%"))</f>
        <v>1</v>
      </c>
    </row>
    <row r="100" spans="1:10" x14ac:dyDescent="0.2">
      <c r="A100" s="158" t="s">
        <v>529</v>
      </c>
      <c r="B100" s="65">
        <v>5</v>
      </c>
      <c r="C100" s="66">
        <v>6</v>
      </c>
      <c r="D100" s="65">
        <v>29</v>
      </c>
      <c r="E100" s="66">
        <v>38</v>
      </c>
      <c r="F100" s="67"/>
      <c r="G100" s="65">
        <f>B100-C100</f>
        <v>-1</v>
      </c>
      <c r="H100" s="66">
        <f>D100-E100</f>
        <v>-9</v>
      </c>
      <c r="I100" s="20">
        <f>IF(C100=0, "-", IF(G100/C100&lt;10, G100/C100, "&gt;999%"))</f>
        <v>-0.16666666666666666</v>
      </c>
      <c r="J100" s="21">
        <f>IF(E100=0, "-", IF(H100/E100&lt;10, H100/E100, "&gt;999%"))</f>
        <v>-0.23684210526315788</v>
      </c>
    </row>
    <row r="101" spans="1:10" s="160" customFormat="1" x14ac:dyDescent="0.2">
      <c r="A101" s="178" t="s">
        <v>633</v>
      </c>
      <c r="B101" s="71">
        <v>8</v>
      </c>
      <c r="C101" s="72">
        <v>6</v>
      </c>
      <c r="D101" s="71">
        <v>35</v>
      </c>
      <c r="E101" s="72">
        <v>41</v>
      </c>
      <c r="F101" s="73"/>
      <c r="G101" s="71">
        <f>B101-C101</f>
        <v>2</v>
      </c>
      <c r="H101" s="72">
        <f>D101-E101</f>
        <v>-6</v>
      </c>
      <c r="I101" s="37">
        <f>IF(C101=0, "-", IF(G101/C101&lt;10, G101/C101, "&gt;999%"))</f>
        <v>0.33333333333333331</v>
      </c>
      <c r="J101" s="38">
        <f>IF(E101=0, "-", IF(H101/E101&lt;10, H101/E101, "&gt;999%"))</f>
        <v>-0.14634146341463414</v>
      </c>
    </row>
    <row r="102" spans="1:10" x14ac:dyDescent="0.2">
      <c r="A102" s="177"/>
      <c r="B102" s="143"/>
      <c r="C102" s="144"/>
      <c r="D102" s="143"/>
      <c r="E102" s="144"/>
      <c r="F102" s="145"/>
      <c r="G102" s="143"/>
      <c r="H102" s="144"/>
      <c r="I102" s="151"/>
      <c r="J102" s="152"/>
    </row>
    <row r="103" spans="1:10" s="139" customFormat="1" x14ac:dyDescent="0.2">
      <c r="A103" s="159" t="s">
        <v>43</v>
      </c>
      <c r="B103" s="65"/>
      <c r="C103" s="66"/>
      <c r="D103" s="65"/>
      <c r="E103" s="66"/>
      <c r="F103" s="67"/>
      <c r="G103" s="65"/>
      <c r="H103" s="66"/>
      <c r="I103" s="20"/>
      <c r="J103" s="21"/>
    </row>
    <row r="104" spans="1:10" x14ac:dyDescent="0.2">
      <c r="A104" s="158" t="s">
        <v>351</v>
      </c>
      <c r="B104" s="65">
        <v>0</v>
      </c>
      <c r="C104" s="66">
        <v>3</v>
      </c>
      <c r="D104" s="65">
        <v>3</v>
      </c>
      <c r="E104" s="66">
        <v>36</v>
      </c>
      <c r="F104" s="67"/>
      <c r="G104" s="65">
        <f t="shared" ref="G104:G117" si="8">B104-C104</f>
        <v>-3</v>
      </c>
      <c r="H104" s="66">
        <f t="shared" ref="H104:H117" si="9">D104-E104</f>
        <v>-33</v>
      </c>
      <c r="I104" s="20">
        <f t="shared" ref="I104:I117" si="10">IF(C104=0, "-", IF(G104/C104&lt;10, G104/C104, "&gt;999%"))</f>
        <v>-1</v>
      </c>
      <c r="J104" s="21">
        <f t="shared" ref="J104:J117" si="11">IF(E104=0, "-", IF(H104/E104&lt;10, H104/E104, "&gt;999%"))</f>
        <v>-0.91666666666666663</v>
      </c>
    </row>
    <row r="105" spans="1:10" x14ac:dyDescent="0.2">
      <c r="A105" s="158" t="s">
        <v>429</v>
      </c>
      <c r="B105" s="65">
        <v>1</v>
      </c>
      <c r="C105" s="66">
        <v>10</v>
      </c>
      <c r="D105" s="65">
        <v>53</v>
      </c>
      <c r="E105" s="66">
        <v>127</v>
      </c>
      <c r="F105" s="67"/>
      <c r="G105" s="65">
        <f t="shared" si="8"/>
        <v>-9</v>
      </c>
      <c r="H105" s="66">
        <f t="shared" si="9"/>
        <v>-74</v>
      </c>
      <c r="I105" s="20">
        <f t="shared" si="10"/>
        <v>-0.9</v>
      </c>
      <c r="J105" s="21">
        <f t="shared" si="11"/>
        <v>-0.58267716535433067</v>
      </c>
    </row>
    <row r="106" spans="1:10" x14ac:dyDescent="0.2">
      <c r="A106" s="158" t="s">
        <v>394</v>
      </c>
      <c r="B106" s="65">
        <v>0</v>
      </c>
      <c r="C106" s="66">
        <v>14</v>
      </c>
      <c r="D106" s="65">
        <v>74</v>
      </c>
      <c r="E106" s="66">
        <v>202</v>
      </c>
      <c r="F106" s="67"/>
      <c r="G106" s="65">
        <f t="shared" si="8"/>
        <v>-14</v>
      </c>
      <c r="H106" s="66">
        <f t="shared" si="9"/>
        <v>-128</v>
      </c>
      <c r="I106" s="20">
        <f t="shared" si="10"/>
        <v>-1</v>
      </c>
      <c r="J106" s="21">
        <f t="shared" si="11"/>
        <v>-0.63366336633663367</v>
      </c>
    </row>
    <row r="107" spans="1:10" x14ac:dyDescent="0.2">
      <c r="A107" s="158" t="s">
        <v>430</v>
      </c>
      <c r="B107" s="65">
        <v>50</v>
      </c>
      <c r="C107" s="66">
        <v>25</v>
      </c>
      <c r="D107" s="65">
        <v>271</v>
      </c>
      <c r="E107" s="66">
        <v>259</v>
      </c>
      <c r="F107" s="67"/>
      <c r="G107" s="65">
        <f t="shared" si="8"/>
        <v>25</v>
      </c>
      <c r="H107" s="66">
        <f t="shared" si="9"/>
        <v>12</v>
      </c>
      <c r="I107" s="20">
        <f t="shared" si="10"/>
        <v>1</v>
      </c>
      <c r="J107" s="21">
        <f t="shared" si="11"/>
        <v>4.633204633204633E-2</v>
      </c>
    </row>
    <row r="108" spans="1:10" x14ac:dyDescent="0.2">
      <c r="A108" s="158" t="s">
        <v>197</v>
      </c>
      <c r="B108" s="65">
        <v>0</v>
      </c>
      <c r="C108" s="66">
        <v>0</v>
      </c>
      <c r="D108" s="65">
        <v>14</v>
      </c>
      <c r="E108" s="66">
        <v>0</v>
      </c>
      <c r="F108" s="67"/>
      <c r="G108" s="65">
        <f t="shared" si="8"/>
        <v>0</v>
      </c>
      <c r="H108" s="66">
        <f t="shared" si="9"/>
        <v>14</v>
      </c>
      <c r="I108" s="20" t="str">
        <f t="shared" si="10"/>
        <v>-</v>
      </c>
      <c r="J108" s="21" t="str">
        <f t="shared" si="11"/>
        <v>-</v>
      </c>
    </row>
    <row r="109" spans="1:10" x14ac:dyDescent="0.2">
      <c r="A109" s="158" t="s">
        <v>218</v>
      </c>
      <c r="B109" s="65">
        <v>8</v>
      </c>
      <c r="C109" s="66">
        <v>20</v>
      </c>
      <c r="D109" s="65">
        <v>128</v>
      </c>
      <c r="E109" s="66">
        <v>255</v>
      </c>
      <c r="F109" s="67"/>
      <c r="G109" s="65">
        <f t="shared" si="8"/>
        <v>-12</v>
      </c>
      <c r="H109" s="66">
        <f t="shared" si="9"/>
        <v>-127</v>
      </c>
      <c r="I109" s="20">
        <f t="shared" si="10"/>
        <v>-0.6</v>
      </c>
      <c r="J109" s="21">
        <f t="shared" si="11"/>
        <v>-0.49803921568627452</v>
      </c>
    </row>
    <row r="110" spans="1:10" x14ac:dyDescent="0.2">
      <c r="A110" s="158" t="s">
        <v>249</v>
      </c>
      <c r="B110" s="65">
        <v>1</v>
      </c>
      <c r="C110" s="66">
        <v>2</v>
      </c>
      <c r="D110" s="65">
        <v>6</v>
      </c>
      <c r="E110" s="66">
        <v>13</v>
      </c>
      <c r="F110" s="67"/>
      <c r="G110" s="65">
        <f t="shared" si="8"/>
        <v>-1</v>
      </c>
      <c r="H110" s="66">
        <f t="shared" si="9"/>
        <v>-7</v>
      </c>
      <c r="I110" s="20">
        <f t="shared" si="10"/>
        <v>-0.5</v>
      </c>
      <c r="J110" s="21">
        <f t="shared" si="11"/>
        <v>-0.53846153846153844</v>
      </c>
    </row>
    <row r="111" spans="1:10" x14ac:dyDescent="0.2">
      <c r="A111" s="158" t="s">
        <v>311</v>
      </c>
      <c r="B111" s="65">
        <v>14</v>
      </c>
      <c r="C111" s="66">
        <v>9</v>
      </c>
      <c r="D111" s="65">
        <v>148</v>
      </c>
      <c r="E111" s="66">
        <v>163</v>
      </c>
      <c r="F111" s="67"/>
      <c r="G111" s="65">
        <f t="shared" si="8"/>
        <v>5</v>
      </c>
      <c r="H111" s="66">
        <f t="shared" si="9"/>
        <v>-15</v>
      </c>
      <c r="I111" s="20">
        <f t="shared" si="10"/>
        <v>0.55555555555555558</v>
      </c>
      <c r="J111" s="21">
        <f t="shared" si="11"/>
        <v>-9.202453987730061E-2</v>
      </c>
    </row>
    <row r="112" spans="1:10" x14ac:dyDescent="0.2">
      <c r="A112" s="158" t="s">
        <v>352</v>
      </c>
      <c r="B112" s="65">
        <v>7</v>
      </c>
      <c r="C112" s="66">
        <v>0</v>
      </c>
      <c r="D112" s="65">
        <v>7</v>
      </c>
      <c r="E112" s="66">
        <v>0</v>
      </c>
      <c r="F112" s="67"/>
      <c r="G112" s="65">
        <f t="shared" si="8"/>
        <v>7</v>
      </c>
      <c r="H112" s="66">
        <f t="shared" si="9"/>
        <v>7</v>
      </c>
      <c r="I112" s="20" t="str">
        <f t="shared" si="10"/>
        <v>-</v>
      </c>
      <c r="J112" s="21" t="str">
        <f t="shared" si="11"/>
        <v>-</v>
      </c>
    </row>
    <row r="113" spans="1:10" x14ac:dyDescent="0.2">
      <c r="A113" s="158" t="s">
        <v>500</v>
      </c>
      <c r="B113" s="65">
        <v>22</v>
      </c>
      <c r="C113" s="66">
        <v>21</v>
      </c>
      <c r="D113" s="65">
        <v>114</v>
      </c>
      <c r="E113" s="66">
        <v>158</v>
      </c>
      <c r="F113" s="67"/>
      <c r="G113" s="65">
        <f t="shared" si="8"/>
        <v>1</v>
      </c>
      <c r="H113" s="66">
        <f t="shared" si="9"/>
        <v>-44</v>
      </c>
      <c r="I113" s="20">
        <f t="shared" si="10"/>
        <v>4.7619047619047616E-2</v>
      </c>
      <c r="J113" s="21">
        <f t="shared" si="11"/>
        <v>-0.27848101265822783</v>
      </c>
    </row>
    <row r="114" spans="1:10" x14ac:dyDescent="0.2">
      <c r="A114" s="158" t="s">
        <v>510</v>
      </c>
      <c r="B114" s="65">
        <v>229</v>
      </c>
      <c r="C114" s="66">
        <v>178</v>
      </c>
      <c r="D114" s="65">
        <v>1615</v>
      </c>
      <c r="E114" s="66">
        <v>1753</v>
      </c>
      <c r="F114" s="67"/>
      <c r="G114" s="65">
        <f t="shared" si="8"/>
        <v>51</v>
      </c>
      <c r="H114" s="66">
        <f t="shared" si="9"/>
        <v>-138</v>
      </c>
      <c r="I114" s="20">
        <f t="shared" si="10"/>
        <v>0.28651685393258425</v>
      </c>
      <c r="J114" s="21">
        <f t="shared" si="11"/>
        <v>-7.8722190530519112E-2</v>
      </c>
    </row>
    <row r="115" spans="1:10" x14ac:dyDescent="0.2">
      <c r="A115" s="158" t="s">
        <v>490</v>
      </c>
      <c r="B115" s="65">
        <v>8</v>
      </c>
      <c r="C115" s="66">
        <v>5</v>
      </c>
      <c r="D115" s="65">
        <v>121</v>
      </c>
      <c r="E115" s="66">
        <v>141</v>
      </c>
      <c r="F115" s="67"/>
      <c r="G115" s="65">
        <f t="shared" si="8"/>
        <v>3</v>
      </c>
      <c r="H115" s="66">
        <f t="shared" si="9"/>
        <v>-20</v>
      </c>
      <c r="I115" s="20">
        <f t="shared" si="10"/>
        <v>0.6</v>
      </c>
      <c r="J115" s="21">
        <f t="shared" si="11"/>
        <v>-0.14184397163120568</v>
      </c>
    </row>
    <row r="116" spans="1:10" x14ac:dyDescent="0.2">
      <c r="A116" s="158" t="s">
        <v>530</v>
      </c>
      <c r="B116" s="65">
        <v>3</v>
      </c>
      <c r="C116" s="66">
        <v>7</v>
      </c>
      <c r="D116" s="65">
        <v>54</v>
      </c>
      <c r="E116" s="66">
        <v>73</v>
      </c>
      <c r="F116" s="67"/>
      <c r="G116" s="65">
        <f t="shared" si="8"/>
        <v>-4</v>
      </c>
      <c r="H116" s="66">
        <f t="shared" si="9"/>
        <v>-19</v>
      </c>
      <c r="I116" s="20">
        <f t="shared" si="10"/>
        <v>-0.5714285714285714</v>
      </c>
      <c r="J116" s="21">
        <f t="shared" si="11"/>
        <v>-0.26027397260273971</v>
      </c>
    </row>
    <row r="117" spans="1:10" s="160" customFormat="1" x14ac:dyDescent="0.2">
      <c r="A117" s="178" t="s">
        <v>634</v>
      </c>
      <c r="B117" s="71">
        <v>343</v>
      </c>
      <c r="C117" s="72">
        <v>294</v>
      </c>
      <c r="D117" s="71">
        <v>2608</v>
      </c>
      <c r="E117" s="72">
        <v>3180</v>
      </c>
      <c r="F117" s="73"/>
      <c r="G117" s="71">
        <f t="shared" si="8"/>
        <v>49</v>
      </c>
      <c r="H117" s="72">
        <f t="shared" si="9"/>
        <v>-572</v>
      </c>
      <c r="I117" s="37">
        <f t="shared" si="10"/>
        <v>0.16666666666666666</v>
      </c>
      <c r="J117" s="38">
        <f t="shared" si="11"/>
        <v>-0.17987421383647798</v>
      </c>
    </row>
    <row r="118" spans="1:10" x14ac:dyDescent="0.2">
      <c r="A118" s="177"/>
      <c r="B118" s="143"/>
      <c r="C118" s="144"/>
      <c r="D118" s="143"/>
      <c r="E118" s="144"/>
      <c r="F118" s="145"/>
      <c r="G118" s="143"/>
      <c r="H118" s="144"/>
      <c r="I118" s="151"/>
      <c r="J118" s="152"/>
    </row>
    <row r="119" spans="1:10" s="139" customFormat="1" x14ac:dyDescent="0.2">
      <c r="A119" s="159" t="s">
        <v>44</v>
      </c>
      <c r="B119" s="65"/>
      <c r="C119" s="66"/>
      <c r="D119" s="65"/>
      <c r="E119" s="66"/>
      <c r="F119" s="67"/>
      <c r="G119" s="65"/>
      <c r="H119" s="66"/>
      <c r="I119" s="20"/>
      <c r="J119" s="21"/>
    </row>
    <row r="120" spans="1:10" x14ac:dyDescent="0.2">
      <c r="A120" s="158" t="s">
        <v>552</v>
      </c>
      <c r="B120" s="65">
        <v>1</v>
      </c>
      <c r="C120" s="66">
        <v>2</v>
      </c>
      <c r="D120" s="65">
        <v>19</v>
      </c>
      <c r="E120" s="66">
        <v>12</v>
      </c>
      <c r="F120" s="67"/>
      <c r="G120" s="65">
        <f>B120-C120</f>
        <v>-1</v>
      </c>
      <c r="H120" s="66">
        <f>D120-E120</f>
        <v>7</v>
      </c>
      <c r="I120" s="20">
        <f>IF(C120=0, "-", IF(G120/C120&lt;10, G120/C120, "&gt;999%"))</f>
        <v>-0.5</v>
      </c>
      <c r="J120" s="21">
        <f>IF(E120=0, "-", IF(H120/E120&lt;10, H120/E120, "&gt;999%"))</f>
        <v>0.58333333333333337</v>
      </c>
    </row>
    <row r="121" spans="1:10" s="160" customFormat="1" x14ac:dyDescent="0.2">
      <c r="A121" s="178" t="s">
        <v>635</v>
      </c>
      <c r="B121" s="71">
        <v>1</v>
      </c>
      <c r="C121" s="72">
        <v>2</v>
      </c>
      <c r="D121" s="71">
        <v>19</v>
      </c>
      <c r="E121" s="72">
        <v>12</v>
      </c>
      <c r="F121" s="73"/>
      <c r="G121" s="71">
        <f>B121-C121</f>
        <v>-1</v>
      </c>
      <c r="H121" s="72">
        <f>D121-E121</f>
        <v>7</v>
      </c>
      <c r="I121" s="37">
        <f>IF(C121=0, "-", IF(G121/C121&lt;10, G121/C121, "&gt;999%"))</f>
        <v>-0.5</v>
      </c>
      <c r="J121" s="38">
        <f>IF(E121=0, "-", IF(H121/E121&lt;10, H121/E121, "&gt;999%"))</f>
        <v>0.58333333333333337</v>
      </c>
    </row>
    <row r="122" spans="1:10" x14ac:dyDescent="0.2">
      <c r="A122" s="177"/>
      <c r="B122" s="143"/>
      <c r="C122" s="144"/>
      <c r="D122" s="143"/>
      <c r="E122" s="144"/>
      <c r="F122" s="145"/>
      <c r="G122" s="143"/>
      <c r="H122" s="144"/>
      <c r="I122" s="151"/>
      <c r="J122" s="152"/>
    </row>
    <row r="123" spans="1:10" s="139" customFormat="1" x14ac:dyDescent="0.2">
      <c r="A123" s="159" t="s">
        <v>45</v>
      </c>
      <c r="B123" s="65"/>
      <c r="C123" s="66"/>
      <c r="D123" s="65"/>
      <c r="E123" s="66"/>
      <c r="F123" s="67"/>
      <c r="G123" s="65"/>
      <c r="H123" s="66"/>
      <c r="I123" s="20"/>
      <c r="J123" s="21"/>
    </row>
    <row r="124" spans="1:10" x14ac:dyDescent="0.2">
      <c r="A124" s="158" t="s">
        <v>531</v>
      </c>
      <c r="B124" s="65">
        <v>9</v>
      </c>
      <c r="C124" s="66">
        <v>9</v>
      </c>
      <c r="D124" s="65">
        <v>60</v>
      </c>
      <c r="E124" s="66">
        <v>61</v>
      </c>
      <c r="F124" s="67"/>
      <c r="G124" s="65">
        <f>B124-C124</f>
        <v>0</v>
      </c>
      <c r="H124" s="66">
        <f>D124-E124</f>
        <v>-1</v>
      </c>
      <c r="I124" s="20">
        <f>IF(C124=0, "-", IF(G124/C124&lt;10, G124/C124, "&gt;999%"))</f>
        <v>0</v>
      </c>
      <c r="J124" s="21">
        <f>IF(E124=0, "-", IF(H124/E124&lt;10, H124/E124, "&gt;999%"))</f>
        <v>-1.6393442622950821E-2</v>
      </c>
    </row>
    <row r="125" spans="1:10" x14ac:dyDescent="0.2">
      <c r="A125" s="158" t="s">
        <v>542</v>
      </c>
      <c r="B125" s="65">
        <v>2</v>
      </c>
      <c r="C125" s="66">
        <v>5</v>
      </c>
      <c r="D125" s="65">
        <v>35</v>
      </c>
      <c r="E125" s="66">
        <v>44</v>
      </c>
      <c r="F125" s="67"/>
      <c r="G125" s="65">
        <f>B125-C125</f>
        <v>-3</v>
      </c>
      <c r="H125" s="66">
        <f>D125-E125</f>
        <v>-9</v>
      </c>
      <c r="I125" s="20">
        <f>IF(C125=0, "-", IF(G125/C125&lt;10, G125/C125, "&gt;999%"))</f>
        <v>-0.6</v>
      </c>
      <c r="J125" s="21">
        <f>IF(E125=0, "-", IF(H125/E125&lt;10, H125/E125, "&gt;999%"))</f>
        <v>-0.20454545454545456</v>
      </c>
    </row>
    <row r="126" spans="1:10" x14ac:dyDescent="0.2">
      <c r="A126" s="158" t="s">
        <v>553</v>
      </c>
      <c r="B126" s="65">
        <v>0</v>
      </c>
      <c r="C126" s="66">
        <v>2</v>
      </c>
      <c r="D126" s="65">
        <v>10</v>
      </c>
      <c r="E126" s="66">
        <v>23</v>
      </c>
      <c r="F126" s="67"/>
      <c r="G126" s="65">
        <f>B126-C126</f>
        <v>-2</v>
      </c>
      <c r="H126" s="66">
        <f>D126-E126</f>
        <v>-13</v>
      </c>
      <c r="I126" s="20">
        <f>IF(C126=0, "-", IF(G126/C126&lt;10, G126/C126, "&gt;999%"))</f>
        <v>-1</v>
      </c>
      <c r="J126" s="21">
        <f>IF(E126=0, "-", IF(H126/E126&lt;10, H126/E126, "&gt;999%"))</f>
        <v>-0.56521739130434778</v>
      </c>
    </row>
    <row r="127" spans="1:10" s="160" customFormat="1" x14ac:dyDescent="0.2">
      <c r="A127" s="178" t="s">
        <v>636</v>
      </c>
      <c r="B127" s="71">
        <v>11</v>
      </c>
      <c r="C127" s="72">
        <v>16</v>
      </c>
      <c r="D127" s="71">
        <v>105</v>
      </c>
      <c r="E127" s="72">
        <v>128</v>
      </c>
      <c r="F127" s="73"/>
      <c r="G127" s="71">
        <f>B127-C127</f>
        <v>-5</v>
      </c>
      <c r="H127" s="72">
        <f>D127-E127</f>
        <v>-23</v>
      </c>
      <c r="I127" s="37">
        <f>IF(C127=0, "-", IF(G127/C127&lt;10, G127/C127, "&gt;999%"))</f>
        <v>-0.3125</v>
      </c>
      <c r="J127" s="38">
        <f>IF(E127=0, "-", IF(H127/E127&lt;10, H127/E127, "&gt;999%"))</f>
        <v>-0.1796875</v>
      </c>
    </row>
    <row r="128" spans="1:10" x14ac:dyDescent="0.2">
      <c r="A128" s="177"/>
      <c r="B128" s="143"/>
      <c r="C128" s="144"/>
      <c r="D128" s="143"/>
      <c r="E128" s="144"/>
      <c r="F128" s="145"/>
      <c r="G128" s="143"/>
      <c r="H128" s="144"/>
      <c r="I128" s="151"/>
      <c r="J128" s="152"/>
    </row>
    <row r="129" spans="1:10" s="139" customFormat="1" x14ac:dyDescent="0.2">
      <c r="A129" s="159" t="s">
        <v>46</v>
      </c>
      <c r="B129" s="65"/>
      <c r="C129" s="66"/>
      <c r="D129" s="65"/>
      <c r="E129" s="66"/>
      <c r="F129" s="67"/>
      <c r="G129" s="65"/>
      <c r="H129" s="66"/>
      <c r="I129" s="20"/>
      <c r="J129" s="21"/>
    </row>
    <row r="130" spans="1:10" x14ac:dyDescent="0.2">
      <c r="A130" s="158" t="s">
        <v>266</v>
      </c>
      <c r="B130" s="65">
        <v>0</v>
      </c>
      <c r="C130" s="66">
        <v>0</v>
      </c>
      <c r="D130" s="65">
        <v>2</v>
      </c>
      <c r="E130" s="66">
        <v>1</v>
      </c>
      <c r="F130" s="67"/>
      <c r="G130" s="65">
        <f>B130-C130</f>
        <v>0</v>
      </c>
      <c r="H130" s="66">
        <f>D130-E130</f>
        <v>1</v>
      </c>
      <c r="I130" s="20" t="str">
        <f>IF(C130=0, "-", IF(G130/C130&lt;10, G130/C130, "&gt;999%"))</f>
        <v>-</v>
      </c>
      <c r="J130" s="21">
        <f>IF(E130=0, "-", IF(H130/E130&lt;10, H130/E130, "&gt;999%"))</f>
        <v>1</v>
      </c>
    </row>
    <row r="131" spans="1:10" x14ac:dyDescent="0.2">
      <c r="A131" s="158" t="s">
        <v>282</v>
      </c>
      <c r="B131" s="65">
        <v>0</v>
      </c>
      <c r="C131" s="66">
        <v>0</v>
      </c>
      <c r="D131" s="65">
        <v>11</v>
      </c>
      <c r="E131" s="66">
        <v>0</v>
      </c>
      <c r="F131" s="67"/>
      <c r="G131" s="65">
        <f>B131-C131</f>
        <v>0</v>
      </c>
      <c r="H131" s="66">
        <f>D131-E131</f>
        <v>11</v>
      </c>
      <c r="I131" s="20" t="str">
        <f>IF(C131=0, "-", IF(G131/C131&lt;10, G131/C131, "&gt;999%"))</f>
        <v>-</v>
      </c>
      <c r="J131" s="21" t="str">
        <f>IF(E131=0, "-", IF(H131/E131&lt;10, H131/E131, "&gt;999%"))</f>
        <v>-</v>
      </c>
    </row>
    <row r="132" spans="1:10" s="160" customFormat="1" x14ac:dyDescent="0.2">
      <c r="A132" s="178" t="s">
        <v>637</v>
      </c>
      <c r="B132" s="71">
        <v>0</v>
      </c>
      <c r="C132" s="72">
        <v>0</v>
      </c>
      <c r="D132" s="71">
        <v>13</v>
      </c>
      <c r="E132" s="72">
        <v>1</v>
      </c>
      <c r="F132" s="73"/>
      <c r="G132" s="71">
        <f>B132-C132</f>
        <v>0</v>
      </c>
      <c r="H132" s="72">
        <f>D132-E132</f>
        <v>12</v>
      </c>
      <c r="I132" s="37" t="str">
        <f>IF(C132=0, "-", IF(G132/C132&lt;10, G132/C132, "&gt;999%"))</f>
        <v>-</v>
      </c>
      <c r="J132" s="38" t="str">
        <f>IF(E132=0, "-", IF(H132/E132&lt;10, H132/E132, "&gt;999%"))</f>
        <v>&gt;999%</v>
      </c>
    </row>
    <row r="133" spans="1:10" x14ac:dyDescent="0.2">
      <c r="A133" s="177"/>
      <c r="B133" s="143"/>
      <c r="C133" s="144"/>
      <c r="D133" s="143"/>
      <c r="E133" s="144"/>
      <c r="F133" s="145"/>
      <c r="G133" s="143"/>
      <c r="H133" s="144"/>
      <c r="I133" s="151"/>
      <c r="J133" s="152"/>
    </row>
    <row r="134" spans="1:10" s="139" customFormat="1" x14ac:dyDescent="0.2">
      <c r="A134" s="159" t="s">
        <v>47</v>
      </c>
      <c r="B134" s="65"/>
      <c r="C134" s="66"/>
      <c r="D134" s="65"/>
      <c r="E134" s="66"/>
      <c r="F134" s="67"/>
      <c r="G134" s="65"/>
      <c r="H134" s="66"/>
      <c r="I134" s="20"/>
      <c r="J134" s="21"/>
    </row>
    <row r="135" spans="1:10" x14ac:dyDescent="0.2">
      <c r="A135" s="158" t="s">
        <v>501</v>
      </c>
      <c r="B135" s="65">
        <v>16</v>
      </c>
      <c r="C135" s="66">
        <v>9</v>
      </c>
      <c r="D135" s="65">
        <v>60</v>
      </c>
      <c r="E135" s="66">
        <v>42</v>
      </c>
      <c r="F135" s="67"/>
      <c r="G135" s="65">
        <f>B135-C135</f>
        <v>7</v>
      </c>
      <c r="H135" s="66">
        <f>D135-E135</f>
        <v>18</v>
      </c>
      <c r="I135" s="20">
        <f>IF(C135=0, "-", IF(G135/C135&lt;10, G135/C135, "&gt;999%"))</f>
        <v>0.77777777777777779</v>
      </c>
      <c r="J135" s="21">
        <f>IF(E135=0, "-", IF(H135/E135&lt;10, H135/E135, "&gt;999%"))</f>
        <v>0.42857142857142855</v>
      </c>
    </row>
    <row r="136" spans="1:10" x14ac:dyDescent="0.2">
      <c r="A136" s="158" t="s">
        <v>511</v>
      </c>
      <c r="B136" s="65">
        <v>4</v>
      </c>
      <c r="C136" s="66">
        <v>2</v>
      </c>
      <c r="D136" s="65">
        <v>19</v>
      </c>
      <c r="E136" s="66">
        <v>16</v>
      </c>
      <c r="F136" s="67"/>
      <c r="G136" s="65">
        <f>B136-C136</f>
        <v>2</v>
      </c>
      <c r="H136" s="66">
        <f>D136-E136</f>
        <v>3</v>
      </c>
      <c r="I136" s="20">
        <f>IF(C136=0, "-", IF(G136/C136&lt;10, G136/C136, "&gt;999%"))</f>
        <v>1</v>
      </c>
      <c r="J136" s="21">
        <f>IF(E136=0, "-", IF(H136/E136&lt;10, H136/E136, "&gt;999%"))</f>
        <v>0.1875</v>
      </c>
    </row>
    <row r="137" spans="1:10" s="160" customFormat="1" x14ac:dyDescent="0.2">
      <c r="A137" s="178" t="s">
        <v>638</v>
      </c>
      <c r="B137" s="71">
        <v>20</v>
      </c>
      <c r="C137" s="72">
        <v>11</v>
      </c>
      <c r="D137" s="71">
        <v>79</v>
      </c>
      <c r="E137" s="72">
        <v>58</v>
      </c>
      <c r="F137" s="73"/>
      <c r="G137" s="71">
        <f>B137-C137</f>
        <v>9</v>
      </c>
      <c r="H137" s="72">
        <f>D137-E137</f>
        <v>21</v>
      </c>
      <c r="I137" s="37">
        <f>IF(C137=0, "-", IF(G137/C137&lt;10, G137/C137, "&gt;999%"))</f>
        <v>0.81818181818181823</v>
      </c>
      <c r="J137" s="38">
        <f>IF(E137=0, "-", IF(H137/E137&lt;10, H137/E137, "&gt;999%"))</f>
        <v>0.36206896551724138</v>
      </c>
    </row>
    <row r="138" spans="1:10" x14ac:dyDescent="0.2">
      <c r="A138" s="177"/>
      <c r="B138" s="143"/>
      <c r="C138" s="144"/>
      <c r="D138" s="143"/>
      <c r="E138" s="144"/>
      <c r="F138" s="145"/>
      <c r="G138" s="143"/>
      <c r="H138" s="144"/>
      <c r="I138" s="151"/>
      <c r="J138" s="152"/>
    </row>
    <row r="139" spans="1:10" s="139" customFormat="1" x14ac:dyDescent="0.2">
      <c r="A139" s="159" t="s">
        <v>48</v>
      </c>
      <c r="B139" s="65"/>
      <c r="C139" s="66"/>
      <c r="D139" s="65"/>
      <c r="E139" s="66"/>
      <c r="F139" s="67"/>
      <c r="G139" s="65"/>
      <c r="H139" s="66"/>
      <c r="I139" s="20"/>
      <c r="J139" s="21"/>
    </row>
    <row r="140" spans="1:10" x14ac:dyDescent="0.2">
      <c r="A140" s="158" t="s">
        <v>363</v>
      </c>
      <c r="B140" s="65">
        <v>9</v>
      </c>
      <c r="C140" s="66">
        <v>3</v>
      </c>
      <c r="D140" s="65">
        <v>85</v>
      </c>
      <c r="E140" s="66">
        <v>18</v>
      </c>
      <c r="F140" s="67"/>
      <c r="G140" s="65">
        <f>B140-C140</f>
        <v>6</v>
      </c>
      <c r="H140" s="66">
        <f>D140-E140</f>
        <v>67</v>
      </c>
      <c r="I140" s="20">
        <f>IF(C140=0, "-", IF(G140/C140&lt;10, G140/C140, "&gt;999%"))</f>
        <v>2</v>
      </c>
      <c r="J140" s="21">
        <f>IF(E140=0, "-", IF(H140/E140&lt;10, H140/E140, "&gt;999%"))</f>
        <v>3.7222222222222223</v>
      </c>
    </row>
    <row r="141" spans="1:10" x14ac:dyDescent="0.2">
      <c r="A141" s="158" t="s">
        <v>395</v>
      </c>
      <c r="B141" s="65">
        <v>8</v>
      </c>
      <c r="C141" s="66">
        <v>5</v>
      </c>
      <c r="D141" s="65">
        <v>45</v>
      </c>
      <c r="E141" s="66">
        <v>22</v>
      </c>
      <c r="F141" s="67"/>
      <c r="G141" s="65">
        <f>B141-C141</f>
        <v>3</v>
      </c>
      <c r="H141" s="66">
        <f>D141-E141</f>
        <v>23</v>
      </c>
      <c r="I141" s="20">
        <f>IF(C141=0, "-", IF(G141/C141&lt;10, G141/C141, "&gt;999%"))</f>
        <v>0.6</v>
      </c>
      <c r="J141" s="21">
        <f>IF(E141=0, "-", IF(H141/E141&lt;10, H141/E141, "&gt;999%"))</f>
        <v>1.0454545454545454</v>
      </c>
    </row>
    <row r="142" spans="1:10" x14ac:dyDescent="0.2">
      <c r="A142" s="158" t="s">
        <v>431</v>
      </c>
      <c r="B142" s="65">
        <v>3</v>
      </c>
      <c r="C142" s="66">
        <v>0</v>
      </c>
      <c r="D142" s="65">
        <v>9</v>
      </c>
      <c r="E142" s="66">
        <v>6</v>
      </c>
      <c r="F142" s="67"/>
      <c r="G142" s="65">
        <f>B142-C142</f>
        <v>3</v>
      </c>
      <c r="H142" s="66">
        <f>D142-E142</f>
        <v>3</v>
      </c>
      <c r="I142" s="20" t="str">
        <f>IF(C142=0, "-", IF(G142/C142&lt;10, G142/C142, "&gt;999%"))</f>
        <v>-</v>
      </c>
      <c r="J142" s="21">
        <f>IF(E142=0, "-", IF(H142/E142&lt;10, H142/E142, "&gt;999%"))</f>
        <v>0.5</v>
      </c>
    </row>
    <row r="143" spans="1:10" s="160" customFormat="1" x14ac:dyDescent="0.2">
      <c r="A143" s="178" t="s">
        <v>639</v>
      </c>
      <c r="B143" s="71">
        <v>20</v>
      </c>
      <c r="C143" s="72">
        <v>8</v>
      </c>
      <c r="D143" s="71">
        <v>139</v>
      </c>
      <c r="E143" s="72">
        <v>46</v>
      </c>
      <c r="F143" s="73"/>
      <c r="G143" s="71">
        <f>B143-C143</f>
        <v>12</v>
      </c>
      <c r="H143" s="72">
        <f>D143-E143</f>
        <v>93</v>
      </c>
      <c r="I143" s="37">
        <f>IF(C143=0, "-", IF(G143/C143&lt;10, G143/C143, "&gt;999%"))</f>
        <v>1.5</v>
      </c>
      <c r="J143" s="38">
        <f>IF(E143=0, "-", IF(H143/E143&lt;10, H143/E143, "&gt;999%"))</f>
        <v>2.0217391304347827</v>
      </c>
    </row>
    <row r="144" spans="1:10" x14ac:dyDescent="0.2">
      <c r="A144" s="177"/>
      <c r="B144" s="143"/>
      <c r="C144" s="144"/>
      <c r="D144" s="143"/>
      <c r="E144" s="144"/>
      <c r="F144" s="145"/>
      <c r="G144" s="143"/>
      <c r="H144" s="144"/>
      <c r="I144" s="151"/>
      <c r="J144" s="152"/>
    </row>
    <row r="145" spans="1:10" s="139" customFormat="1" x14ac:dyDescent="0.2">
      <c r="A145" s="159" t="s">
        <v>49</v>
      </c>
      <c r="B145" s="65"/>
      <c r="C145" s="66"/>
      <c r="D145" s="65"/>
      <c r="E145" s="66"/>
      <c r="F145" s="67"/>
      <c r="G145" s="65"/>
      <c r="H145" s="66"/>
      <c r="I145" s="20"/>
      <c r="J145" s="21"/>
    </row>
    <row r="146" spans="1:10" x14ac:dyDescent="0.2">
      <c r="A146" s="158" t="s">
        <v>554</v>
      </c>
      <c r="B146" s="65">
        <v>3</v>
      </c>
      <c r="C146" s="66">
        <v>4</v>
      </c>
      <c r="D146" s="65">
        <v>24</v>
      </c>
      <c r="E146" s="66">
        <v>28</v>
      </c>
      <c r="F146" s="67"/>
      <c r="G146" s="65">
        <f>B146-C146</f>
        <v>-1</v>
      </c>
      <c r="H146" s="66">
        <f>D146-E146</f>
        <v>-4</v>
      </c>
      <c r="I146" s="20">
        <f>IF(C146=0, "-", IF(G146/C146&lt;10, G146/C146, "&gt;999%"))</f>
        <v>-0.25</v>
      </c>
      <c r="J146" s="21">
        <f>IF(E146=0, "-", IF(H146/E146&lt;10, H146/E146, "&gt;999%"))</f>
        <v>-0.14285714285714285</v>
      </c>
    </row>
    <row r="147" spans="1:10" x14ac:dyDescent="0.2">
      <c r="A147" s="158" t="s">
        <v>532</v>
      </c>
      <c r="B147" s="65">
        <v>8</v>
      </c>
      <c r="C147" s="66">
        <v>12</v>
      </c>
      <c r="D147" s="65">
        <v>79</v>
      </c>
      <c r="E147" s="66">
        <v>67</v>
      </c>
      <c r="F147" s="67"/>
      <c r="G147" s="65">
        <f>B147-C147</f>
        <v>-4</v>
      </c>
      <c r="H147" s="66">
        <f>D147-E147</f>
        <v>12</v>
      </c>
      <c r="I147" s="20">
        <f>IF(C147=0, "-", IF(G147/C147&lt;10, G147/C147, "&gt;999%"))</f>
        <v>-0.33333333333333331</v>
      </c>
      <c r="J147" s="21">
        <f>IF(E147=0, "-", IF(H147/E147&lt;10, H147/E147, "&gt;999%"))</f>
        <v>0.17910447761194029</v>
      </c>
    </row>
    <row r="148" spans="1:10" x14ac:dyDescent="0.2">
      <c r="A148" s="158" t="s">
        <v>543</v>
      </c>
      <c r="B148" s="65">
        <v>13</v>
      </c>
      <c r="C148" s="66">
        <v>9</v>
      </c>
      <c r="D148" s="65">
        <v>152</v>
      </c>
      <c r="E148" s="66">
        <v>115</v>
      </c>
      <c r="F148" s="67"/>
      <c r="G148" s="65">
        <f>B148-C148</f>
        <v>4</v>
      </c>
      <c r="H148" s="66">
        <f>D148-E148</f>
        <v>37</v>
      </c>
      <c r="I148" s="20">
        <f>IF(C148=0, "-", IF(G148/C148&lt;10, G148/C148, "&gt;999%"))</f>
        <v>0.44444444444444442</v>
      </c>
      <c r="J148" s="21">
        <f>IF(E148=0, "-", IF(H148/E148&lt;10, H148/E148, "&gt;999%"))</f>
        <v>0.32173913043478258</v>
      </c>
    </row>
    <row r="149" spans="1:10" s="160" customFormat="1" x14ac:dyDescent="0.2">
      <c r="A149" s="178" t="s">
        <v>640</v>
      </c>
      <c r="B149" s="71">
        <v>24</v>
      </c>
      <c r="C149" s="72">
        <v>25</v>
      </c>
      <c r="D149" s="71">
        <v>255</v>
      </c>
      <c r="E149" s="72">
        <v>210</v>
      </c>
      <c r="F149" s="73"/>
      <c r="G149" s="71">
        <f>B149-C149</f>
        <v>-1</v>
      </c>
      <c r="H149" s="72">
        <f>D149-E149</f>
        <v>45</v>
      </c>
      <c r="I149" s="37">
        <f>IF(C149=0, "-", IF(G149/C149&lt;10, G149/C149, "&gt;999%"))</f>
        <v>-0.04</v>
      </c>
      <c r="J149" s="38">
        <f>IF(E149=0, "-", IF(H149/E149&lt;10, H149/E149, "&gt;999%"))</f>
        <v>0.21428571428571427</v>
      </c>
    </row>
    <row r="150" spans="1:10" x14ac:dyDescent="0.2">
      <c r="A150" s="177"/>
      <c r="B150" s="143"/>
      <c r="C150" s="144"/>
      <c r="D150" s="143"/>
      <c r="E150" s="144"/>
      <c r="F150" s="145"/>
      <c r="G150" s="143"/>
      <c r="H150" s="144"/>
      <c r="I150" s="151"/>
      <c r="J150" s="152"/>
    </row>
    <row r="151" spans="1:10" s="139" customFormat="1" x14ac:dyDescent="0.2">
      <c r="A151" s="159" t="s">
        <v>50</v>
      </c>
      <c r="B151" s="65"/>
      <c r="C151" s="66"/>
      <c r="D151" s="65"/>
      <c r="E151" s="66"/>
      <c r="F151" s="67"/>
      <c r="G151" s="65"/>
      <c r="H151" s="66"/>
      <c r="I151" s="20"/>
      <c r="J151" s="21"/>
    </row>
    <row r="152" spans="1:10" x14ac:dyDescent="0.2">
      <c r="A152" s="158" t="s">
        <v>432</v>
      </c>
      <c r="B152" s="65">
        <v>9</v>
      </c>
      <c r="C152" s="66">
        <v>14</v>
      </c>
      <c r="D152" s="65">
        <v>114</v>
      </c>
      <c r="E152" s="66">
        <v>170</v>
      </c>
      <c r="F152" s="67"/>
      <c r="G152" s="65">
        <f t="shared" ref="G152:G162" si="12">B152-C152</f>
        <v>-5</v>
      </c>
      <c r="H152" s="66">
        <f t="shared" ref="H152:H162" si="13">D152-E152</f>
        <v>-56</v>
      </c>
      <c r="I152" s="20">
        <f t="shared" ref="I152:I162" si="14">IF(C152=0, "-", IF(G152/C152&lt;10, G152/C152, "&gt;999%"))</f>
        <v>-0.35714285714285715</v>
      </c>
      <c r="J152" s="21">
        <f t="shared" ref="J152:J162" si="15">IF(E152=0, "-", IF(H152/E152&lt;10, H152/E152, "&gt;999%"))</f>
        <v>-0.32941176470588235</v>
      </c>
    </row>
    <row r="153" spans="1:10" x14ac:dyDescent="0.2">
      <c r="A153" s="158" t="s">
        <v>219</v>
      </c>
      <c r="B153" s="65">
        <v>0</v>
      </c>
      <c r="C153" s="66">
        <v>18</v>
      </c>
      <c r="D153" s="65">
        <v>118</v>
      </c>
      <c r="E153" s="66">
        <v>259</v>
      </c>
      <c r="F153" s="67"/>
      <c r="G153" s="65">
        <f t="shared" si="12"/>
        <v>-18</v>
      </c>
      <c r="H153" s="66">
        <f t="shared" si="13"/>
        <v>-141</v>
      </c>
      <c r="I153" s="20">
        <f t="shared" si="14"/>
        <v>-1</v>
      </c>
      <c r="J153" s="21">
        <f t="shared" si="15"/>
        <v>-0.54440154440154442</v>
      </c>
    </row>
    <row r="154" spans="1:10" x14ac:dyDescent="0.2">
      <c r="A154" s="158" t="s">
        <v>198</v>
      </c>
      <c r="B154" s="65">
        <v>0</v>
      </c>
      <c r="C154" s="66">
        <v>0</v>
      </c>
      <c r="D154" s="65">
        <v>0</v>
      </c>
      <c r="E154" s="66">
        <v>2</v>
      </c>
      <c r="F154" s="67"/>
      <c r="G154" s="65">
        <f t="shared" si="12"/>
        <v>0</v>
      </c>
      <c r="H154" s="66">
        <f t="shared" si="13"/>
        <v>-2</v>
      </c>
      <c r="I154" s="20" t="str">
        <f t="shared" si="14"/>
        <v>-</v>
      </c>
      <c r="J154" s="21">
        <f t="shared" si="15"/>
        <v>-1</v>
      </c>
    </row>
    <row r="155" spans="1:10" x14ac:dyDescent="0.2">
      <c r="A155" s="158" t="s">
        <v>433</v>
      </c>
      <c r="B155" s="65">
        <v>0</v>
      </c>
      <c r="C155" s="66">
        <v>0</v>
      </c>
      <c r="D155" s="65">
        <v>0</v>
      </c>
      <c r="E155" s="66">
        <v>6</v>
      </c>
      <c r="F155" s="67"/>
      <c r="G155" s="65">
        <f t="shared" si="12"/>
        <v>0</v>
      </c>
      <c r="H155" s="66">
        <f t="shared" si="13"/>
        <v>-6</v>
      </c>
      <c r="I155" s="20" t="str">
        <f t="shared" si="14"/>
        <v>-</v>
      </c>
      <c r="J155" s="21">
        <f t="shared" si="15"/>
        <v>-1</v>
      </c>
    </row>
    <row r="156" spans="1:10" x14ac:dyDescent="0.2">
      <c r="A156" s="158" t="s">
        <v>502</v>
      </c>
      <c r="B156" s="65">
        <v>0</v>
      </c>
      <c r="C156" s="66">
        <v>8</v>
      </c>
      <c r="D156" s="65">
        <v>45</v>
      </c>
      <c r="E156" s="66">
        <v>106</v>
      </c>
      <c r="F156" s="67"/>
      <c r="G156" s="65">
        <f t="shared" si="12"/>
        <v>-8</v>
      </c>
      <c r="H156" s="66">
        <f t="shared" si="13"/>
        <v>-61</v>
      </c>
      <c r="I156" s="20">
        <f t="shared" si="14"/>
        <v>-1</v>
      </c>
      <c r="J156" s="21">
        <f t="shared" si="15"/>
        <v>-0.57547169811320753</v>
      </c>
    </row>
    <row r="157" spans="1:10" x14ac:dyDescent="0.2">
      <c r="A157" s="158" t="s">
        <v>512</v>
      </c>
      <c r="B157" s="65">
        <v>5</v>
      </c>
      <c r="C157" s="66">
        <v>64</v>
      </c>
      <c r="D157" s="65">
        <v>470</v>
      </c>
      <c r="E157" s="66">
        <v>785</v>
      </c>
      <c r="F157" s="67"/>
      <c r="G157" s="65">
        <f t="shared" si="12"/>
        <v>-59</v>
      </c>
      <c r="H157" s="66">
        <f t="shared" si="13"/>
        <v>-315</v>
      </c>
      <c r="I157" s="20">
        <f t="shared" si="14"/>
        <v>-0.921875</v>
      </c>
      <c r="J157" s="21">
        <f t="shared" si="15"/>
        <v>-0.40127388535031849</v>
      </c>
    </row>
    <row r="158" spans="1:10" x14ac:dyDescent="0.2">
      <c r="A158" s="158" t="s">
        <v>276</v>
      </c>
      <c r="B158" s="65">
        <v>10</v>
      </c>
      <c r="C158" s="66">
        <v>66</v>
      </c>
      <c r="D158" s="65">
        <v>175</v>
      </c>
      <c r="E158" s="66">
        <v>423</v>
      </c>
      <c r="F158" s="67"/>
      <c r="G158" s="65">
        <f t="shared" si="12"/>
        <v>-56</v>
      </c>
      <c r="H158" s="66">
        <f t="shared" si="13"/>
        <v>-248</v>
      </c>
      <c r="I158" s="20">
        <f t="shared" si="14"/>
        <v>-0.84848484848484851</v>
      </c>
      <c r="J158" s="21">
        <f t="shared" si="15"/>
        <v>-0.58628841607565008</v>
      </c>
    </row>
    <row r="159" spans="1:10" x14ac:dyDescent="0.2">
      <c r="A159" s="158" t="s">
        <v>396</v>
      </c>
      <c r="B159" s="65">
        <v>12</v>
      </c>
      <c r="C159" s="66">
        <v>3</v>
      </c>
      <c r="D159" s="65">
        <v>135</v>
      </c>
      <c r="E159" s="66">
        <v>143</v>
      </c>
      <c r="F159" s="67"/>
      <c r="G159" s="65">
        <f t="shared" si="12"/>
        <v>9</v>
      </c>
      <c r="H159" s="66">
        <f t="shared" si="13"/>
        <v>-8</v>
      </c>
      <c r="I159" s="20">
        <f t="shared" si="14"/>
        <v>3</v>
      </c>
      <c r="J159" s="21">
        <f t="shared" si="15"/>
        <v>-5.5944055944055944E-2</v>
      </c>
    </row>
    <row r="160" spans="1:10" x14ac:dyDescent="0.2">
      <c r="A160" s="158" t="s">
        <v>434</v>
      </c>
      <c r="B160" s="65">
        <v>6</v>
      </c>
      <c r="C160" s="66">
        <v>22</v>
      </c>
      <c r="D160" s="65">
        <v>175</v>
      </c>
      <c r="E160" s="66">
        <v>190</v>
      </c>
      <c r="F160" s="67"/>
      <c r="G160" s="65">
        <f t="shared" si="12"/>
        <v>-16</v>
      </c>
      <c r="H160" s="66">
        <f t="shared" si="13"/>
        <v>-15</v>
      </c>
      <c r="I160" s="20">
        <f t="shared" si="14"/>
        <v>-0.72727272727272729</v>
      </c>
      <c r="J160" s="21">
        <f t="shared" si="15"/>
        <v>-7.8947368421052627E-2</v>
      </c>
    </row>
    <row r="161" spans="1:10" x14ac:dyDescent="0.2">
      <c r="A161" s="158" t="s">
        <v>353</v>
      </c>
      <c r="B161" s="65">
        <v>1</v>
      </c>
      <c r="C161" s="66">
        <v>15</v>
      </c>
      <c r="D161" s="65">
        <v>169</v>
      </c>
      <c r="E161" s="66">
        <v>231</v>
      </c>
      <c r="F161" s="67"/>
      <c r="G161" s="65">
        <f t="shared" si="12"/>
        <v>-14</v>
      </c>
      <c r="H161" s="66">
        <f t="shared" si="13"/>
        <v>-62</v>
      </c>
      <c r="I161" s="20">
        <f t="shared" si="14"/>
        <v>-0.93333333333333335</v>
      </c>
      <c r="J161" s="21">
        <f t="shared" si="15"/>
        <v>-0.26839826839826841</v>
      </c>
    </row>
    <row r="162" spans="1:10" s="160" customFormat="1" x14ac:dyDescent="0.2">
      <c r="A162" s="178" t="s">
        <v>641</v>
      </c>
      <c r="B162" s="71">
        <v>43</v>
      </c>
      <c r="C162" s="72">
        <v>210</v>
      </c>
      <c r="D162" s="71">
        <v>1401</v>
      </c>
      <c r="E162" s="72">
        <v>2315</v>
      </c>
      <c r="F162" s="73"/>
      <c r="G162" s="71">
        <f t="shared" si="12"/>
        <v>-167</v>
      </c>
      <c r="H162" s="72">
        <f t="shared" si="13"/>
        <v>-914</v>
      </c>
      <c r="I162" s="37">
        <f t="shared" si="14"/>
        <v>-0.79523809523809519</v>
      </c>
      <c r="J162" s="38">
        <f t="shared" si="15"/>
        <v>-0.39481641468682505</v>
      </c>
    </row>
    <row r="163" spans="1:10" x14ac:dyDescent="0.2">
      <c r="A163" s="177"/>
      <c r="B163" s="143"/>
      <c r="C163" s="144"/>
      <c r="D163" s="143"/>
      <c r="E163" s="144"/>
      <c r="F163" s="145"/>
      <c r="G163" s="143"/>
      <c r="H163" s="144"/>
      <c r="I163" s="151"/>
      <c r="J163" s="152"/>
    </row>
    <row r="164" spans="1:10" s="139" customFormat="1" x14ac:dyDescent="0.2">
      <c r="A164" s="159" t="s">
        <v>51</v>
      </c>
      <c r="B164" s="65"/>
      <c r="C164" s="66"/>
      <c r="D164" s="65"/>
      <c r="E164" s="66"/>
      <c r="F164" s="67"/>
      <c r="G164" s="65"/>
      <c r="H164" s="66"/>
      <c r="I164" s="20"/>
      <c r="J164" s="21"/>
    </row>
    <row r="165" spans="1:10" x14ac:dyDescent="0.2">
      <c r="A165" s="158" t="s">
        <v>250</v>
      </c>
      <c r="B165" s="65">
        <v>1</v>
      </c>
      <c r="C165" s="66">
        <v>0</v>
      </c>
      <c r="D165" s="65">
        <v>7</v>
      </c>
      <c r="E165" s="66">
        <v>3</v>
      </c>
      <c r="F165" s="67"/>
      <c r="G165" s="65">
        <f t="shared" ref="G165:G172" si="16">B165-C165</f>
        <v>1</v>
      </c>
      <c r="H165" s="66">
        <f t="shared" ref="H165:H172" si="17">D165-E165</f>
        <v>4</v>
      </c>
      <c r="I165" s="20" t="str">
        <f t="shared" ref="I165:I172" si="18">IF(C165=0, "-", IF(G165/C165&lt;10, G165/C165, "&gt;999%"))</f>
        <v>-</v>
      </c>
      <c r="J165" s="21">
        <f t="shared" ref="J165:J172" si="19">IF(E165=0, "-", IF(H165/E165&lt;10, H165/E165, "&gt;999%"))</f>
        <v>1.3333333333333333</v>
      </c>
    </row>
    <row r="166" spans="1:10" x14ac:dyDescent="0.2">
      <c r="A166" s="158" t="s">
        <v>199</v>
      </c>
      <c r="B166" s="65">
        <v>3</v>
      </c>
      <c r="C166" s="66">
        <v>3</v>
      </c>
      <c r="D166" s="65">
        <v>7</v>
      </c>
      <c r="E166" s="66">
        <v>22</v>
      </c>
      <c r="F166" s="67"/>
      <c r="G166" s="65">
        <f t="shared" si="16"/>
        <v>0</v>
      </c>
      <c r="H166" s="66">
        <f t="shared" si="17"/>
        <v>-15</v>
      </c>
      <c r="I166" s="20">
        <f t="shared" si="18"/>
        <v>0</v>
      </c>
      <c r="J166" s="21">
        <f t="shared" si="19"/>
        <v>-0.68181818181818177</v>
      </c>
    </row>
    <row r="167" spans="1:10" x14ac:dyDescent="0.2">
      <c r="A167" s="158" t="s">
        <v>220</v>
      </c>
      <c r="B167" s="65">
        <v>35</v>
      </c>
      <c r="C167" s="66">
        <v>32</v>
      </c>
      <c r="D167" s="65">
        <v>304</v>
      </c>
      <c r="E167" s="66">
        <v>403</v>
      </c>
      <c r="F167" s="67"/>
      <c r="G167" s="65">
        <f t="shared" si="16"/>
        <v>3</v>
      </c>
      <c r="H167" s="66">
        <f t="shared" si="17"/>
        <v>-99</v>
      </c>
      <c r="I167" s="20">
        <f t="shared" si="18"/>
        <v>9.375E-2</v>
      </c>
      <c r="J167" s="21">
        <f t="shared" si="19"/>
        <v>-0.24565756823821339</v>
      </c>
    </row>
    <row r="168" spans="1:10" x14ac:dyDescent="0.2">
      <c r="A168" s="158" t="s">
        <v>397</v>
      </c>
      <c r="B168" s="65">
        <v>22</v>
      </c>
      <c r="C168" s="66">
        <v>54</v>
      </c>
      <c r="D168" s="65">
        <v>413</v>
      </c>
      <c r="E168" s="66">
        <v>569</v>
      </c>
      <c r="F168" s="67"/>
      <c r="G168" s="65">
        <f t="shared" si="16"/>
        <v>-32</v>
      </c>
      <c r="H168" s="66">
        <f t="shared" si="17"/>
        <v>-156</v>
      </c>
      <c r="I168" s="20">
        <f t="shared" si="18"/>
        <v>-0.59259259259259256</v>
      </c>
      <c r="J168" s="21">
        <f t="shared" si="19"/>
        <v>-0.27416520210896311</v>
      </c>
    </row>
    <row r="169" spans="1:10" x14ac:dyDescent="0.2">
      <c r="A169" s="158" t="s">
        <v>364</v>
      </c>
      <c r="B169" s="65">
        <v>44</v>
      </c>
      <c r="C169" s="66">
        <v>52</v>
      </c>
      <c r="D169" s="65">
        <v>442</v>
      </c>
      <c r="E169" s="66">
        <v>558</v>
      </c>
      <c r="F169" s="67"/>
      <c r="G169" s="65">
        <f t="shared" si="16"/>
        <v>-8</v>
      </c>
      <c r="H169" s="66">
        <f t="shared" si="17"/>
        <v>-116</v>
      </c>
      <c r="I169" s="20">
        <f t="shared" si="18"/>
        <v>-0.15384615384615385</v>
      </c>
      <c r="J169" s="21">
        <f t="shared" si="19"/>
        <v>-0.2078853046594982</v>
      </c>
    </row>
    <row r="170" spans="1:10" x14ac:dyDescent="0.2">
      <c r="A170" s="158" t="s">
        <v>200</v>
      </c>
      <c r="B170" s="65">
        <v>17</v>
      </c>
      <c r="C170" s="66">
        <v>22</v>
      </c>
      <c r="D170" s="65">
        <v>141</v>
      </c>
      <c r="E170" s="66">
        <v>278</v>
      </c>
      <c r="F170" s="67"/>
      <c r="G170" s="65">
        <f t="shared" si="16"/>
        <v>-5</v>
      </c>
      <c r="H170" s="66">
        <f t="shared" si="17"/>
        <v>-137</v>
      </c>
      <c r="I170" s="20">
        <f t="shared" si="18"/>
        <v>-0.22727272727272727</v>
      </c>
      <c r="J170" s="21">
        <f t="shared" si="19"/>
        <v>-0.49280575539568344</v>
      </c>
    </row>
    <row r="171" spans="1:10" x14ac:dyDescent="0.2">
      <c r="A171" s="158" t="s">
        <v>297</v>
      </c>
      <c r="B171" s="65">
        <v>5</v>
      </c>
      <c r="C171" s="66">
        <v>4</v>
      </c>
      <c r="D171" s="65">
        <v>35</v>
      </c>
      <c r="E171" s="66">
        <v>39</v>
      </c>
      <c r="F171" s="67"/>
      <c r="G171" s="65">
        <f t="shared" si="16"/>
        <v>1</v>
      </c>
      <c r="H171" s="66">
        <f t="shared" si="17"/>
        <v>-4</v>
      </c>
      <c r="I171" s="20">
        <f t="shared" si="18"/>
        <v>0.25</v>
      </c>
      <c r="J171" s="21">
        <f t="shared" si="19"/>
        <v>-0.10256410256410256</v>
      </c>
    </row>
    <row r="172" spans="1:10" s="160" customFormat="1" x14ac:dyDescent="0.2">
      <c r="A172" s="178" t="s">
        <v>642</v>
      </c>
      <c r="B172" s="71">
        <v>127</v>
      </c>
      <c r="C172" s="72">
        <v>167</v>
      </c>
      <c r="D172" s="71">
        <v>1349</v>
      </c>
      <c r="E172" s="72">
        <v>1872</v>
      </c>
      <c r="F172" s="73"/>
      <c r="G172" s="71">
        <f t="shared" si="16"/>
        <v>-40</v>
      </c>
      <c r="H172" s="72">
        <f t="shared" si="17"/>
        <v>-523</v>
      </c>
      <c r="I172" s="37">
        <f t="shared" si="18"/>
        <v>-0.23952095808383234</v>
      </c>
      <c r="J172" s="38">
        <f t="shared" si="19"/>
        <v>-0.27938034188034189</v>
      </c>
    </row>
    <row r="173" spans="1:10" x14ac:dyDescent="0.2">
      <c r="A173" s="177"/>
      <c r="B173" s="143"/>
      <c r="C173" s="144"/>
      <c r="D173" s="143"/>
      <c r="E173" s="144"/>
      <c r="F173" s="145"/>
      <c r="G173" s="143"/>
      <c r="H173" s="144"/>
      <c r="I173" s="151"/>
      <c r="J173" s="152"/>
    </row>
    <row r="174" spans="1:10" s="139" customFormat="1" x14ac:dyDescent="0.2">
      <c r="A174" s="159" t="s">
        <v>52</v>
      </c>
      <c r="B174" s="65"/>
      <c r="C174" s="66"/>
      <c r="D174" s="65"/>
      <c r="E174" s="66"/>
      <c r="F174" s="67"/>
      <c r="G174" s="65"/>
      <c r="H174" s="66"/>
      <c r="I174" s="20"/>
      <c r="J174" s="21"/>
    </row>
    <row r="175" spans="1:10" x14ac:dyDescent="0.2">
      <c r="A175" s="158" t="s">
        <v>201</v>
      </c>
      <c r="B175" s="65">
        <v>0</v>
      </c>
      <c r="C175" s="66">
        <v>42</v>
      </c>
      <c r="D175" s="65">
        <v>0</v>
      </c>
      <c r="E175" s="66">
        <v>509</v>
      </c>
      <c r="F175" s="67"/>
      <c r="G175" s="65">
        <f t="shared" ref="G175:G187" si="20">B175-C175</f>
        <v>-42</v>
      </c>
      <c r="H175" s="66">
        <f t="shared" ref="H175:H187" si="21">D175-E175</f>
        <v>-509</v>
      </c>
      <c r="I175" s="20">
        <f t="shared" ref="I175:I187" si="22">IF(C175=0, "-", IF(G175/C175&lt;10, G175/C175, "&gt;999%"))</f>
        <v>-1</v>
      </c>
      <c r="J175" s="21">
        <f t="shared" ref="J175:J187" si="23">IF(E175=0, "-", IF(H175/E175&lt;10, H175/E175, "&gt;999%"))</f>
        <v>-1</v>
      </c>
    </row>
    <row r="176" spans="1:10" x14ac:dyDescent="0.2">
      <c r="A176" s="158" t="s">
        <v>221</v>
      </c>
      <c r="B176" s="65">
        <v>10</v>
      </c>
      <c r="C176" s="66">
        <v>13</v>
      </c>
      <c r="D176" s="65">
        <v>114</v>
      </c>
      <c r="E176" s="66">
        <v>133</v>
      </c>
      <c r="F176" s="67"/>
      <c r="G176" s="65">
        <f t="shared" si="20"/>
        <v>-3</v>
      </c>
      <c r="H176" s="66">
        <f t="shared" si="21"/>
        <v>-19</v>
      </c>
      <c r="I176" s="20">
        <f t="shared" si="22"/>
        <v>-0.23076923076923078</v>
      </c>
      <c r="J176" s="21">
        <f t="shared" si="23"/>
        <v>-0.14285714285714285</v>
      </c>
    </row>
    <row r="177" spans="1:10" x14ac:dyDescent="0.2">
      <c r="A177" s="158" t="s">
        <v>222</v>
      </c>
      <c r="B177" s="65">
        <v>74</v>
      </c>
      <c r="C177" s="66">
        <v>80</v>
      </c>
      <c r="D177" s="65">
        <v>661</v>
      </c>
      <c r="E177" s="66">
        <v>819</v>
      </c>
      <c r="F177" s="67"/>
      <c r="G177" s="65">
        <f t="shared" si="20"/>
        <v>-6</v>
      </c>
      <c r="H177" s="66">
        <f t="shared" si="21"/>
        <v>-158</v>
      </c>
      <c r="I177" s="20">
        <f t="shared" si="22"/>
        <v>-7.4999999999999997E-2</v>
      </c>
      <c r="J177" s="21">
        <f t="shared" si="23"/>
        <v>-0.19291819291819293</v>
      </c>
    </row>
    <row r="178" spans="1:10" x14ac:dyDescent="0.2">
      <c r="A178" s="158" t="s">
        <v>491</v>
      </c>
      <c r="B178" s="65">
        <v>4</v>
      </c>
      <c r="C178" s="66">
        <v>10</v>
      </c>
      <c r="D178" s="65">
        <v>97</v>
      </c>
      <c r="E178" s="66">
        <v>176</v>
      </c>
      <c r="F178" s="67"/>
      <c r="G178" s="65">
        <f t="shared" si="20"/>
        <v>-6</v>
      </c>
      <c r="H178" s="66">
        <f t="shared" si="21"/>
        <v>-79</v>
      </c>
      <c r="I178" s="20">
        <f t="shared" si="22"/>
        <v>-0.6</v>
      </c>
      <c r="J178" s="21">
        <f t="shared" si="23"/>
        <v>-0.44886363636363635</v>
      </c>
    </row>
    <row r="179" spans="1:10" x14ac:dyDescent="0.2">
      <c r="A179" s="158" t="s">
        <v>298</v>
      </c>
      <c r="B179" s="65">
        <v>2</v>
      </c>
      <c r="C179" s="66">
        <v>1</v>
      </c>
      <c r="D179" s="65">
        <v>22</v>
      </c>
      <c r="E179" s="66">
        <v>29</v>
      </c>
      <c r="F179" s="67"/>
      <c r="G179" s="65">
        <f t="shared" si="20"/>
        <v>1</v>
      </c>
      <c r="H179" s="66">
        <f t="shared" si="21"/>
        <v>-7</v>
      </c>
      <c r="I179" s="20">
        <f t="shared" si="22"/>
        <v>1</v>
      </c>
      <c r="J179" s="21">
        <f t="shared" si="23"/>
        <v>-0.2413793103448276</v>
      </c>
    </row>
    <row r="180" spans="1:10" x14ac:dyDescent="0.2">
      <c r="A180" s="158" t="s">
        <v>223</v>
      </c>
      <c r="B180" s="65">
        <v>1</v>
      </c>
      <c r="C180" s="66">
        <v>0</v>
      </c>
      <c r="D180" s="65">
        <v>27</v>
      </c>
      <c r="E180" s="66">
        <v>20</v>
      </c>
      <c r="F180" s="67"/>
      <c r="G180" s="65">
        <f t="shared" si="20"/>
        <v>1</v>
      </c>
      <c r="H180" s="66">
        <f t="shared" si="21"/>
        <v>7</v>
      </c>
      <c r="I180" s="20" t="str">
        <f t="shared" si="22"/>
        <v>-</v>
      </c>
      <c r="J180" s="21">
        <f t="shared" si="23"/>
        <v>0.35</v>
      </c>
    </row>
    <row r="181" spans="1:10" x14ac:dyDescent="0.2">
      <c r="A181" s="158" t="s">
        <v>365</v>
      </c>
      <c r="B181" s="65">
        <v>54</v>
      </c>
      <c r="C181" s="66">
        <v>81</v>
      </c>
      <c r="D181" s="65">
        <v>446</v>
      </c>
      <c r="E181" s="66">
        <v>470</v>
      </c>
      <c r="F181" s="67"/>
      <c r="G181" s="65">
        <f t="shared" si="20"/>
        <v>-27</v>
      </c>
      <c r="H181" s="66">
        <f t="shared" si="21"/>
        <v>-24</v>
      </c>
      <c r="I181" s="20">
        <f t="shared" si="22"/>
        <v>-0.33333333333333331</v>
      </c>
      <c r="J181" s="21">
        <f t="shared" si="23"/>
        <v>-5.106382978723404E-2</v>
      </c>
    </row>
    <row r="182" spans="1:10" x14ac:dyDescent="0.2">
      <c r="A182" s="158" t="s">
        <v>435</v>
      </c>
      <c r="B182" s="65">
        <v>17</v>
      </c>
      <c r="C182" s="66">
        <v>15</v>
      </c>
      <c r="D182" s="65">
        <v>147</v>
      </c>
      <c r="E182" s="66">
        <v>171</v>
      </c>
      <c r="F182" s="67"/>
      <c r="G182" s="65">
        <f t="shared" si="20"/>
        <v>2</v>
      </c>
      <c r="H182" s="66">
        <f t="shared" si="21"/>
        <v>-24</v>
      </c>
      <c r="I182" s="20">
        <f t="shared" si="22"/>
        <v>0.13333333333333333</v>
      </c>
      <c r="J182" s="21">
        <f t="shared" si="23"/>
        <v>-0.14035087719298245</v>
      </c>
    </row>
    <row r="183" spans="1:10" x14ac:dyDescent="0.2">
      <c r="A183" s="158" t="s">
        <v>251</v>
      </c>
      <c r="B183" s="65">
        <v>0</v>
      </c>
      <c r="C183" s="66">
        <v>0</v>
      </c>
      <c r="D183" s="65">
        <v>0</v>
      </c>
      <c r="E183" s="66">
        <v>6</v>
      </c>
      <c r="F183" s="67"/>
      <c r="G183" s="65">
        <f t="shared" si="20"/>
        <v>0</v>
      </c>
      <c r="H183" s="66">
        <f t="shared" si="21"/>
        <v>-6</v>
      </c>
      <c r="I183" s="20" t="str">
        <f t="shared" si="22"/>
        <v>-</v>
      </c>
      <c r="J183" s="21">
        <f t="shared" si="23"/>
        <v>-1</v>
      </c>
    </row>
    <row r="184" spans="1:10" x14ac:dyDescent="0.2">
      <c r="A184" s="158" t="s">
        <v>398</v>
      </c>
      <c r="B184" s="65">
        <v>73</v>
      </c>
      <c r="C184" s="66">
        <v>83</v>
      </c>
      <c r="D184" s="65">
        <v>563</v>
      </c>
      <c r="E184" s="66">
        <v>772</v>
      </c>
      <c r="F184" s="67"/>
      <c r="G184" s="65">
        <f t="shared" si="20"/>
        <v>-10</v>
      </c>
      <c r="H184" s="66">
        <f t="shared" si="21"/>
        <v>-209</v>
      </c>
      <c r="I184" s="20">
        <f t="shared" si="22"/>
        <v>-0.12048192771084337</v>
      </c>
      <c r="J184" s="21">
        <f t="shared" si="23"/>
        <v>-0.27072538860103629</v>
      </c>
    </row>
    <row r="185" spans="1:10" x14ac:dyDescent="0.2">
      <c r="A185" s="158" t="s">
        <v>312</v>
      </c>
      <c r="B185" s="65">
        <v>1</v>
      </c>
      <c r="C185" s="66">
        <v>7</v>
      </c>
      <c r="D185" s="65">
        <v>25</v>
      </c>
      <c r="E185" s="66">
        <v>7</v>
      </c>
      <c r="F185" s="67"/>
      <c r="G185" s="65">
        <f t="shared" si="20"/>
        <v>-6</v>
      </c>
      <c r="H185" s="66">
        <f t="shared" si="21"/>
        <v>18</v>
      </c>
      <c r="I185" s="20">
        <f t="shared" si="22"/>
        <v>-0.8571428571428571</v>
      </c>
      <c r="J185" s="21">
        <f t="shared" si="23"/>
        <v>2.5714285714285716</v>
      </c>
    </row>
    <row r="186" spans="1:10" x14ac:dyDescent="0.2">
      <c r="A186" s="158" t="s">
        <v>354</v>
      </c>
      <c r="B186" s="65">
        <v>19</v>
      </c>
      <c r="C186" s="66">
        <v>18</v>
      </c>
      <c r="D186" s="65">
        <v>165</v>
      </c>
      <c r="E186" s="66">
        <v>19</v>
      </c>
      <c r="F186" s="67"/>
      <c r="G186" s="65">
        <f t="shared" si="20"/>
        <v>1</v>
      </c>
      <c r="H186" s="66">
        <f t="shared" si="21"/>
        <v>146</v>
      </c>
      <c r="I186" s="20">
        <f t="shared" si="22"/>
        <v>5.5555555555555552E-2</v>
      </c>
      <c r="J186" s="21">
        <f t="shared" si="23"/>
        <v>7.6842105263157894</v>
      </c>
    </row>
    <row r="187" spans="1:10" s="160" customFormat="1" x14ac:dyDescent="0.2">
      <c r="A187" s="178" t="s">
        <v>643</v>
      </c>
      <c r="B187" s="71">
        <v>255</v>
      </c>
      <c r="C187" s="72">
        <v>350</v>
      </c>
      <c r="D187" s="71">
        <v>2267</v>
      </c>
      <c r="E187" s="72">
        <v>3131</v>
      </c>
      <c r="F187" s="73"/>
      <c r="G187" s="71">
        <f t="shared" si="20"/>
        <v>-95</v>
      </c>
      <c r="H187" s="72">
        <f t="shared" si="21"/>
        <v>-864</v>
      </c>
      <c r="I187" s="37">
        <f t="shared" si="22"/>
        <v>-0.27142857142857141</v>
      </c>
      <c r="J187" s="38">
        <f t="shared" si="23"/>
        <v>-0.27595017566272756</v>
      </c>
    </row>
    <row r="188" spans="1:10" x14ac:dyDescent="0.2">
      <c r="A188" s="177"/>
      <c r="B188" s="143"/>
      <c r="C188" s="144"/>
      <c r="D188" s="143"/>
      <c r="E188" s="144"/>
      <c r="F188" s="145"/>
      <c r="G188" s="143"/>
      <c r="H188" s="144"/>
      <c r="I188" s="151"/>
      <c r="J188" s="152"/>
    </row>
    <row r="189" spans="1:10" s="139" customFormat="1" x14ac:dyDescent="0.2">
      <c r="A189" s="159" t="s">
        <v>53</v>
      </c>
      <c r="B189" s="65"/>
      <c r="C189" s="66"/>
      <c r="D189" s="65"/>
      <c r="E189" s="66"/>
      <c r="F189" s="67"/>
      <c r="G189" s="65"/>
      <c r="H189" s="66"/>
      <c r="I189" s="20"/>
      <c r="J189" s="21"/>
    </row>
    <row r="190" spans="1:10" x14ac:dyDescent="0.2">
      <c r="A190" s="158" t="s">
        <v>533</v>
      </c>
      <c r="B190" s="65">
        <v>2</v>
      </c>
      <c r="C190" s="66">
        <v>0</v>
      </c>
      <c r="D190" s="65">
        <v>8</v>
      </c>
      <c r="E190" s="66">
        <v>6</v>
      </c>
      <c r="F190" s="67"/>
      <c r="G190" s="65">
        <f t="shared" ref="G190:G195" si="24">B190-C190</f>
        <v>2</v>
      </c>
      <c r="H190" s="66">
        <f t="shared" ref="H190:H195" si="25">D190-E190</f>
        <v>2</v>
      </c>
      <c r="I190" s="20" t="str">
        <f t="shared" ref="I190:I195" si="26">IF(C190=0, "-", IF(G190/C190&lt;10, G190/C190, "&gt;999%"))</f>
        <v>-</v>
      </c>
      <c r="J190" s="21">
        <f t="shared" ref="J190:J195" si="27">IF(E190=0, "-", IF(H190/E190&lt;10, H190/E190, "&gt;999%"))</f>
        <v>0.33333333333333331</v>
      </c>
    </row>
    <row r="191" spans="1:10" x14ac:dyDescent="0.2">
      <c r="A191" s="158" t="s">
        <v>534</v>
      </c>
      <c r="B191" s="65">
        <v>0</v>
      </c>
      <c r="C191" s="66">
        <v>0</v>
      </c>
      <c r="D191" s="65">
        <v>1</v>
      </c>
      <c r="E191" s="66">
        <v>3</v>
      </c>
      <c r="F191" s="67"/>
      <c r="G191" s="65">
        <f t="shared" si="24"/>
        <v>0</v>
      </c>
      <c r="H191" s="66">
        <f t="shared" si="25"/>
        <v>-2</v>
      </c>
      <c r="I191" s="20" t="str">
        <f t="shared" si="26"/>
        <v>-</v>
      </c>
      <c r="J191" s="21">
        <f t="shared" si="27"/>
        <v>-0.66666666666666663</v>
      </c>
    </row>
    <row r="192" spans="1:10" x14ac:dyDescent="0.2">
      <c r="A192" s="158" t="s">
        <v>544</v>
      </c>
      <c r="B192" s="65">
        <v>0</v>
      </c>
      <c r="C192" s="66">
        <v>0</v>
      </c>
      <c r="D192" s="65">
        <v>1</v>
      </c>
      <c r="E192" s="66">
        <v>0</v>
      </c>
      <c r="F192" s="67"/>
      <c r="G192" s="65">
        <f t="shared" si="24"/>
        <v>0</v>
      </c>
      <c r="H192" s="66">
        <f t="shared" si="25"/>
        <v>1</v>
      </c>
      <c r="I192" s="20" t="str">
        <f t="shared" si="26"/>
        <v>-</v>
      </c>
      <c r="J192" s="21" t="str">
        <f t="shared" si="27"/>
        <v>-</v>
      </c>
    </row>
    <row r="193" spans="1:10" x14ac:dyDescent="0.2">
      <c r="A193" s="158" t="s">
        <v>535</v>
      </c>
      <c r="B193" s="65">
        <v>0</v>
      </c>
      <c r="C193" s="66">
        <v>0</v>
      </c>
      <c r="D193" s="65">
        <v>0</v>
      </c>
      <c r="E193" s="66">
        <v>2</v>
      </c>
      <c r="F193" s="67"/>
      <c r="G193" s="65">
        <f t="shared" si="24"/>
        <v>0</v>
      </c>
      <c r="H193" s="66">
        <f t="shared" si="25"/>
        <v>-2</v>
      </c>
      <c r="I193" s="20" t="str">
        <f t="shared" si="26"/>
        <v>-</v>
      </c>
      <c r="J193" s="21">
        <f t="shared" si="27"/>
        <v>-1</v>
      </c>
    </row>
    <row r="194" spans="1:10" x14ac:dyDescent="0.2">
      <c r="A194" s="158" t="s">
        <v>555</v>
      </c>
      <c r="B194" s="65">
        <v>0</v>
      </c>
      <c r="C194" s="66">
        <v>1</v>
      </c>
      <c r="D194" s="65">
        <v>0</v>
      </c>
      <c r="E194" s="66">
        <v>1</v>
      </c>
      <c r="F194" s="67"/>
      <c r="G194" s="65">
        <f t="shared" si="24"/>
        <v>-1</v>
      </c>
      <c r="H194" s="66">
        <f t="shared" si="25"/>
        <v>-1</v>
      </c>
      <c r="I194" s="20">
        <f t="shared" si="26"/>
        <v>-1</v>
      </c>
      <c r="J194" s="21">
        <f t="shared" si="27"/>
        <v>-1</v>
      </c>
    </row>
    <row r="195" spans="1:10" s="160" customFormat="1" x14ac:dyDescent="0.2">
      <c r="A195" s="178" t="s">
        <v>644</v>
      </c>
      <c r="B195" s="71">
        <v>2</v>
      </c>
      <c r="C195" s="72">
        <v>1</v>
      </c>
      <c r="D195" s="71">
        <v>10</v>
      </c>
      <c r="E195" s="72">
        <v>12</v>
      </c>
      <c r="F195" s="73"/>
      <c r="G195" s="71">
        <f t="shared" si="24"/>
        <v>1</v>
      </c>
      <c r="H195" s="72">
        <f t="shared" si="25"/>
        <v>-2</v>
      </c>
      <c r="I195" s="37">
        <f t="shared" si="26"/>
        <v>1</v>
      </c>
      <c r="J195" s="38">
        <f t="shared" si="27"/>
        <v>-0.16666666666666666</v>
      </c>
    </row>
    <row r="196" spans="1:10" x14ac:dyDescent="0.2">
      <c r="A196" s="177"/>
      <c r="B196" s="143"/>
      <c r="C196" s="144"/>
      <c r="D196" s="143"/>
      <c r="E196" s="144"/>
      <c r="F196" s="145"/>
      <c r="G196" s="143"/>
      <c r="H196" s="144"/>
      <c r="I196" s="151"/>
      <c r="J196" s="152"/>
    </row>
    <row r="197" spans="1:10" s="139" customFormat="1" x14ac:dyDescent="0.2">
      <c r="A197" s="159" t="s">
        <v>54</v>
      </c>
      <c r="B197" s="65"/>
      <c r="C197" s="66"/>
      <c r="D197" s="65"/>
      <c r="E197" s="66"/>
      <c r="F197" s="67"/>
      <c r="G197" s="65"/>
      <c r="H197" s="66"/>
      <c r="I197" s="20"/>
      <c r="J197" s="21"/>
    </row>
    <row r="198" spans="1:10" x14ac:dyDescent="0.2">
      <c r="A198" s="158" t="s">
        <v>387</v>
      </c>
      <c r="B198" s="65">
        <v>0</v>
      </c>
      <c r="C198" s="66">
        <v>0</v>
      </c>
      <c r="D198" s="65">
        <v>0</v>
      </c>
      <c r="E198" s="66">
        <v>1</v>
      </c>
      <c r="F198" s="67"/>
      <c r="G198" s="65">
        <f>B198-C198</f>
        <v>0</v>
      </c>
      <c r="H198" s="66">
        <f>D198-E198</f>
        <v>-1</v>
      </c>
      <c r="I198" s="20" t="str">
        <f>IF(C198=0, "-", IF(G198/C198&lt;10, G198/C198, "&gt;999%"))</f>
        <v>-</v>
      </c>
      <c r="J198" s="21">
        <f>IF(E198=0, "-", IF(H198/E198&lt;10, H198/E198, "&gt;999%"))</f>
        <v>-1</v>
      </c>
    </row>
    <row r="199" spans="1:10" x14ac:dyDescent="0.2">
      <c r="A199" s="158" t="s">
        <v>267</v>
      </c>
      <c r="B199" s="65">
        <v>0</v>
      </c>
      <c r="C199" s="66">
        <v>0</v>
      </c>
      <c r="D199" s="65">
        <v>0</v>
      </c>
      <c r="E199" s="66">
        <v>2</v>
      </c>
      <c r="F199" s="67"/>
      <c r="G199" s="65">
        <f>B199-C199</f>
        <v>0</v>
      </c>
      <c r="H199" s="66">
        <f>D199-E199</f>
        <v>-2</v>
      </c>
      <c r="I199" s="20" t="str">
        <f>IF(C199=0, "-", IF(G199/C199&lt;10, G199/C199, "&gt;999%"))</f>
        <v>-</v>
      </c>
      <c r="J199" s="21">
        <f>IF(E199=0, "-", IF(H199/E199&lt;10, H199/E199, "&gt;999%"))</f>
        <v>-1</v>
      </c>
    </row>
    <row r="200" spans="1:10" x14ac:dyDescent="0.2">
      <c r="A200" s="158" t="s">
        <v>324</v>
      </c>
      <c r="B200" s="65">
        <v>0</v>
      </c>
      <c r="C200" s="66">
        <v>0</v>
      </c>
      <c r="D200" s="65">
        <v>0</v>
      </c>
      <c r="E200" s="66">
        <v>2</v>
      </c>
      <c r="F200" s="67"/>
      <c r="G200" s="65">
        <f>B200-C200</f>
        <v>0</v>
      </c>
      <c r="H200" s="66">
        <f>D200-E200</f>
        <v>-2</v>
      </c>
      <c r="I200" s="20" t="str">
        <f>IF(C200=0, "-", IF(G200/C200&lt;10, G200/C200, "&gt;999%"))</f>
        <v>-</v>
      </c>
      <c r="J200" s="21">
        <f>IF(E200=0, "-", IF(H200/E200&lt;10, H200/E200, "&gt;999%"))</f>
        <v>-1</v>
      </c>
    </row>
    <row r="201" spans="1:10" s="160" customFormat="1" x14ac:dyDescent="0.2">
      <c r="A201" s="178" t="s">
        <v>645</v>
      </c>
      <c r="B201" s="71">
        <v>0</v>
      </c>
      <c r="C201" s="72">
        <v>0</v>
      </c>
      <c r="D201" s="71">
        <v>0</v>
      </c>
      <c r="E201" s="72">
        <v>5</v>
      </c>
      <c r="F201" s="73"/>
      <c r="G201" s="71">
        <f>B201-C201</f>
        <v>0</v>
      </c>
      <c r="H201" s="72">
        <f>D201-E201</f>
        <v>-5</v>
      </c>
      <c r="I201" s="37" t="str">
        <f>IF(C201=0, "-", IF(G201/C201&lt;10, G201/C201, "&gt;999%"))</f>
        <v>-</v>
      </c>
      <c r="J201" s="38">
        <f>IF(E201=0, "-", IF(H201/E201&lt;10, H201/E201, "&gt;999%"))</f>
        <v>-1</v>
      </c>
    </row>
    <row r="202" spans="1:10" x14ac:dyDescent="0.2">
      <c r="A202" s="177"/>
      <c r="B202" s="143"/>
      <c r="C202" s="144"/>
      <c r="D202" s="143"/>
      <c r="E202" s="144"/>
      <c r="F202" s="145"/>
      <c r="G202" s="143"/>
      <c r="H202" s="144"/>
      <c r="I202" s="151"/>
      <c r="J202" s="152"/>
    </row>
    <row r="203" spans="1:10" s="139" customFormat="1" x14ac:dyDescent="0.2">
      <c r="A203" s="159" t="s">
        <v>55</v>
      </c>
      <c r="B203" s="65"/>
      <c r="C203" s="66"/>
      <c r="D203" s="65"/>
      <c r="E203" s="66"/>
      <c r="F203" s="67"/>
      <c r="G203" s="65"/>
      <c r="H203" s="66"/>
      <c r="I203" s="20"/>
      <c r="J203" s="21"/>
    </row>
    <row r="204" spans="1:10" x14ac:dyDescent="0.2">
      <c r="A204" s="158" t="s">
        <v>55</v>
      </c>
      <c r="B204" s="65">
        <v>0</v>
      </c>
      <c r="C204" s="66">
        <v>0</v>
      </c>
      <c r="D204" s="65">
        <v>2</v>
      </c>
      <c r="E204" s="66">
        <v>0</v>
      </c>
      <c r="F204" s="67"/>
      <c r="G204" s="65">
        <f>B204-C204</f>
        <v>0</v>
      </c>
      <c r="H204" s="66">
        <f>D204-E204</f>
        <v>2</v>
      </c>
      <c r="I204" s="20" t="str">
        <f>IF(C204=0, "-", IF(G204/C204&lt;10, G204/C204, "&gt;999%"))</f>
        <v>-</v>
      </c>
      <c r="J204" s="21" t="str">
        <f>IF(E204=0, "-", IF(H204/E204&lt;10, H204/E204, "&gt;999%"))</f>
        <v>-</v>
      </c>
    </row>
    <row r="205" spans="1:10" s="160" customFormat="1" x14ac:dyDescent="0.2">
      <c r="A205" s="178" t="s">
        <v>646</v>
      </c>
      <c r="B205" s="71">
        <v>0</v>
      </c>
      <c r="C205" s="72">
        <v>0</v>
      </c>
      <c r="D205" s="71">
        <v>2</v>
      </c>
      <c r="E205" s="72">
        <v>0</v>
      </c>
      <c r="F205" s="73"/>
      <c r="G205" s="71">
        <f>B205-C205</f>
        <v>0</v>
      </c>
      <c r="H205" s="72">
        <f>D205-E205</f>
        <v>2</v>
      </c>
      <c r="I205" s="37" t="str">
        <f>IF(C205=0, "-", IF(G205/C205&lt;10, G205/C205, "&gt;999%"))</f>
        <v>-</v>
      </c>
      <c r="J205" s="38" t="str">
        <f>IF(E205=0, "-", IF(H205/E205&lt;10, H205/E205, "&gt;999%"))</f>
        <v>-</v>
      </c>
    </row>
    <row r="206" spans="1:10" x14ac:dyDescent="0.2">
      <c r="A206" s="177"/>
      <c r="B206" s="143"/>
      <c r="C206" s="144"/>
      <c r="D206" s="143"/>
      <c r="E206" s="144"/>
      <c r="F206" s="145"/>
      <c r="G206" s="143"/>
      <c r="H206" s="144"/>
      <c r="I206" s="151"/>
      <c r="J206" s="152"/>
    </row>
    <row r="207" spans="1:10" s="139" customFormat="1" x14ac:dyDescent="0.2">
      <c r="A207" s="159" t="s">
        <v>56</v>
      </c>
      <c r="B207" s="65"/>
      <c r="C207" s="66"/>
      <c r="D207" s="65"/>
      <c r="E207" s="66"/>
      <c r="F207" s="67"/>
      <c r="G207" s="65"/>
      <c r="H207" s="66"/>
      <c r="I207" s="20"/>
      <c r="J207" s="21"/>
    </row>
    <row r="208" spans="1:10" x14ac:dyDescent="0.2">
      <c r="A208" s="158" t="s">
        <v>556</v>
      </c>
      <c r="B208" s="65">
        <v>6</v>
      </c>
      <c r="C208" s="66">
        <v>8</v>
      </c>
      <c r="D208" s="65">
        <v>97</v>
      </c>
      <c r="E208" s="66">
        <v>64</v>
      </c>
      <c r="F208" s="67"/>
      <c r="G208" s="65">
        <f>B208-C208</f>
        <v>-2</v>
      </c>
      <c r="H208" s="66">
        <f>D208-E208</f>
        <v>33</v>
      </c>
      <c r="I208" s="20">
        <f>IF(C208=0, "-", IF(G208/C208&lt;10, G208/C208, "&gt;999%"))</f>
        <v>-0.25</v>
      </c>
      <c r="J208" s="21">
        <f>IF(E208=0, "-", IF(H208/E208&lt;10, H208/E208, "&gt;999%"))</f>
        <v>0.515625</v>
      </c>
    </row>
    <row r="209" spans="1:10" x14ac:dyDescent="0.2">
      <c r="A209" s="158" t="s">
        <v>536</v>
      </c>
      <c r="B209" s="65">
        <v>21</v>
      </c>
      <c r="C209" s="66">
        <v>26</v>
      </c>
      <c r="D209" s="65">
        <v>235</v>
      </c>
      <c r="E209" s="66">
        <v>232</v>
      </c>
      <c r="F209" s="67"/>
      <c r="G209" s="65">
        <f>B209-C209</f>
        <v>-5</v>
      </c>
      <c r="H209" s="66">
        <f>D209-E209</f>
        <v>3</v>
      </c>
      <c r="I209" s="20">
        <f>IF(C209=0, "-", IF(G209/C209&lt;10, G209/C209, "&gt;999%"))</f>
        <v>-0.19230769230769232</v>
      </c>
      <c r="J209" s="21">
        <f>IF(E209=0, "-", IF(H209/E209&lt;10, H209/E209, "&gt;999%"))</f>
        <v>1.2931034482758621E-2</v>
      </c>
    </row>
    <row r="210" spans="1:10" x14ac:dyDescent="0.2">
      <c r="A210" s="158" t="s">
        <v>545</v>
      </c>
      <c r="B210" s="65">
        <v>15</v>
      </c>
      <c r="C210" s="66">
        <v>27</v>
      </c>
      <c r="D210" s="65">
        <v>169</v>
      </c>
      <c r="E210" s="66">
        <v>188</v>
      </c>
      <c r="F210" s="67"/>
      <c r="G210" s="65">
        <f>B210-C210</f>
        <v>-12</v>
      </c>
      <c r="H210" s="66">
        <f>D210-E210</f>
        <v>-19</v>
      </c>
      <c r="I210" s="20">
        <f>IF(C210=0, "-", IF(G210/C210&lt;10, G210/C210, "&gt;999%"))</f>
        <v>-0.44444444444444442</v>
      </c>
      <c r="J210" s="21">
        <f>IF(E210=0, "-", IF(H210/E210&lt;10, H210/E210, "&gt;999%"))</f>
        <v>-0.10106382978723404</v>
      </c>
    </row>
    <row r="211" spans="1:10" s="160" customFormat="1" x14ac:dyDescent="0.2">
      <c r="A211" s="178" t="s">
        <v>647</v>
      </c>
      <c r="B211" s="71">
        <v>42</v>
      </c>
      <c r="C211" s="72">
        <v>61</v>
      </c>
      <c r="D211" s="71">
        <v>501</v>
      </c>
      <c r="E211" s="72">
        <v>484</v>
      </c>
      <c r="F211" s="73"/>
      <c r="G211" s="71">
        <f>B211-C211</f>
        <v>-19</v>
      </c>
      <c r="H211" s="72">
        <f>D211-E211</f>
        <v>17</v>
      </c>
      <c r="I211" s="37">
        <f>IF(C211=0, "-", IF(G211/C211&lt;10, G211/C211, "&gt;999%"))</f>
        <v>-0.31147540983606559</v>
      </c>
      <c r="J211" s="38">
        <f>IF(E211=0, "-", IF(H211/E211&lt;10, H211/E211, "&gt;999%"))</f>
        <v>3.5123966942148761E-2</v>
      </c>
    </row>
    <row r="212" spans="1:10" x14ac:dyDescent="0.2">
      <c r="A212" s="177"/>
      <c r="B212" s="143"/>
      <c r="C212" s="144"/>
      <c r="D212" s="143"/>
      <c r="E212" s="144"/>
      <c r="F212" s="145"/>
      <c r="G212" s="143"/>
      <c r="H212" s="144"/>
      <c r="I212" s="151"/>
      <c r="J212" s="152"/>
    </row>
    <row r="213" spans="1:10" s="139" customFormat="1" x14ac:dyDescent="0.2">
      <c r="A213" s="159" t="s">
        <v>57</v>
      </c>
      <c r="B213" s="65"/>
      <c r="C213" s="66"/>
      <c r="D213" s="65"/>
      <c r="E213" s="66"/>
      <c r="F213" s="67"/>
      <c r="G213" s="65"/>
      <c r="H213" s="66"/>
      <c r="I213" s="20"/>
      <c r="J213" s="21"/>
    </row>
    <row r="214" spans="1:10" x14ac:dyDescent="0.2">
      <c r="A214" s="158" t="s">
        <v>503</v>
      </c>
      <c r="B214" s="65">
        <v>21</v>
      </c>
      <c r="C214" s="66">
        <v>21</v>
      </c>
      <c r="D214" s="65">
        <v>104</v>
      </c>
      <c r="E214" s="66">
        <v>196</v>
      </c>
      <c r="F214" s="67"/>
      <c r="G214" s="65">
        <f>B214-C214</f>
        <v>0</v>
      </c>
      <c r="H214" s="66">
        <f>D214-E214</f>
        <v>-92</v>
      </c>
      <c r="I214" s="20">
        <f>IF(C214=0, "-", IF(G214/C214&lt;10, G214/C214, "&gt;999%"))</f>
        <v>0</v>
      </c>
      <c r="J214" s="21">
        <f>IF(E214=0, "-", IF(H214/E214&lt;10, H214/E214, "&gt;999%"))</f>
        <v>-0.46938775510204084</v>
      </c>
    </row>
    <row r="215" spans="1:10" x14ac:dyDescent="0.2">
      <c r="A215" s="158" t="s">
        <v>513</v>
      </c>
      <c r="B215" s="65">
        <v>67</v>
      </c>
      <c r="C215" s="66">
        <v>53</v>
      </c>
      <c r="D215" s="65">
        <v>368</v>
      </c>
      <c r="E215" s="66">
        <v>557</v>
      </c>
      <c r="F215" s="67"/>
      <c r="G215" s="65">
        <f>B215-C215</f>
        <v>14</v>
      </c>
      <c r="H215" s="66">
        <f>D215-E215</f>
        <v>-189</v>
      </c>
      <c r="I215" s="20">
        <f>IF(C215=0, "-", IF(G215/C215&lt;10, G215/C215, "&gt;999%"))</f>
        <v>0.26415094339622641</v>
      </c>
      <c r="J215" s="21">
        <f>IF(E215=0, "-", IF(H215/E215&lt;10, H215/E215, "&gt;999%"))</f>
        <v>-0.33931777378815081</v>
      </c>
    </row>
    <row r="216" spans="1:10" x14ac:dyDescent="0.2">
      <c r="A216" s="158" t="s">
        <v>436</v>
      </c>
      <c r="B216" s="65">
        <v>36</v>
      </c>
      <c r="C216" s="66">
        <v>41</v>
      </c>
      <c r="D216" s="65">
        <v>424</v>
      </c>
      <c r="E216" s="66">
        <v>503</v>
      </c>
      <c r="F216" s="67"/>
      <c r="G216" s="65">
        <f>B216-C216</f>
        <v>-5</v>
      </c>
      <c r="H216" s="66">
        <f>D216-E216</f>
        <v>-79</v>
      </c>
      <c r="I216" s="20">
        <f>IF(C216=0, "-", IF(G216/C216&lt;10, G216/C216, "&gt;999%"))</f>
        <v>-0.12195121951219512</v>
      </c>
      <c r="J216" s="21">
        <f>IF(E216=0, "-", IF(H216/E216&lt;10, H216/E216, "&gt;999%"))</f>
        <v>-0.15705765407554673</v>
      </c>
    </row>
    <row r="217" spans="1:10" s="160" customFormat="1" x14ac:dyDescent="0.2">
      <c r="A217" s="178" t="s">
        <v>648</v>
      </c>
      <c r="B217" s="71">
        <v>124</v>
      </c>
      <c r="C217" s="72">
        <v>115</v>
      </c>
      <c r="D217" s="71">
        <v>896</v>
      </c>
      <c r="E217" s="72">
        <v>1256</v>
      </c>
      <c r="F217" s="73"/>
      <c r="G217" s="71">
        <f>B217-C217</f>
        <v>9</v>
      </c>
      <c r="H217" s="72">
        <f>D217-E217</f>
        <v>-360</v>
      </c>
      <c r="I217" s="37">
        <f>IF(C217=0, "-", IF(G217/C217&lt;10, G217/C217, "&gt;999%"))</f>
        <v>7.8260869565217397E-2</v>
      </c>
      <c r="J217" s="38">
        <f>IF(E217=0, "-", IF(H217/E217&lt;10, H217/E217, "&gt;999%"))</f>
        <v>-0.28662420382165604</v>
      </c>
    </row>
    <row r="218" spans="1:10" x14ac:dyDescent="0.2">
      <c r="A218" s="177"/>
      <c r="B218" s="143"/>
      <c r="C218" s="144"/>
      <c r="D218" s="143"/>
      <c r="E218" s="144"/>
      <c r="F218" s="145"/>
      <c r="G218" s="143"/>
      <c r="H218" s="144"/>
      <c r="I218" s="151"/>
      <c r="J218" s="152"/>
    </row>
    <row r="219" spans="1:10" s="139" customFormat="1" x14ac:dyDescent="0.2">
      <c r="A219" s="159" t="s">
        <v>58</v>
      </c>
      <c r="B219" s="65"/>
      <c r="C219" s="66"/>
      <c r="D219" s="65"/>
      <c r="E219" s="66"/>
      <c r="F219" s="67"/>
      <c r="G219" s="65"/>
      <c r="H219" s="66"/>
      <c r="I219" s="20"/>
      <c r="J219" s="21"/>
    </row>
    <row r="220" spans="1:10" x14ac:dyDescent="0.2">
      <c r="A220" s="158" t="s">
        <v>481</v>
      </c>
      <c r="B220" s="65">
        <v>5</v>
      </c>
      <c r="C220" s="66">
        <v>0</v>
      </c>
      <c r="D220" s="65">
        <v>18</v>
      </c>
      <c r="E220" s="66">
        <v>0</v>
      </c>
      <c r="F220" s="67"/>
      <c r="G220" s="65">
        <f>B220-C220</f>
        <v>5</v>
      </c>
      <c r="H220" s="66">
        <f>D220-E220</f>
        <v>18</v>
      </c>
      <c r="I220" s="20" t="str">
        <f>IF(C220=0, "-", IF(G220/C220&lt;10, G220/C220, "&gt;999%"))</f>
        <v>-</v>
      </c>
      <c r="J220" s="21" t="str">
        <f>IF(E220=0, "-", IF(H220/E220&lt;10, H220/E220, "&gt;999%"))</f>
        <v>-</v>
      </c>
    </row>
    <row r="221" spans="1:10" s="160" customFormat="1" x14ac:dyDescent="0.2">
      <c r="A221" s="178" t="s">
        <v>649</v>
      </c>
      <c r="B221" s="71">
        <v>5</v>
      </c>
      <c r="C221" s="72">
        <v>0</v>
      </c>
      <c r="D221" s="71">
        <v>18</v>
      </c>
      <c r="E221" s="72">
        <v>0</v>
      </c>
      <c r="F221" s="73"/>
      <c r="G221" s="71">
        <f>B221-C221</f>
        <v>5</v>
      </c>
      <c r="H221" s="72">
        <f>D221-E221</f>
        <v>18</v>
      </c>
      <c r="I221" s="37" t="str">
        <f>IF(C221=0, "-", IF(G221/C221&lt;10, G221/C221, "&gt;999%"))</f>
        <v>-</v>
      </c>
      <c r="J221" s="38" t="str">
        <f>IF(E221=0, "-", IF(H221/E221&lt;10, H221/E221, "&gt;999%"))</f>
        <v>-</v>
      </c>
    </row>
    <row r="222" spans="1:10" x14ac:dyDescent="0.2">
      <c r="A222" s="177"/>
      <c r="B222" s="143"/>
      <c r="C222" s="144"/>
      <c r="D222" s="143"/>
      <c r="E222" s="144"/>
      <c r="F222" s="145"/>
      <c r="G222" s="143"/>
      <c r="H222" s="144"/>
      <c r="I222" s="151"/>
      <c r="J222" s="152"/>
    </row>
    <row r="223" spans="1:10" s="139" customFormat="1" x14ac:dyDescent="0.2">
      <c r="A223" s="159" t="s">
        <v>59</v>
      </c>
      <c r="B223" s="65"/>
      <c r="C223" s="66"/>
      <c r="D223" s="65"/>
      <c r="E223" s="66"/>
      <c r="F223" s="67"/>
      <c r="G223" s="65"/>
      <c r="H223" s="66"/>
      <c r="I223" s="20"/>
      <c r="J223" s="21"/>
    </row>
    <row r="224" spans="1:10" x14ac:dyDescent="0.2">
      <c r="A224" s="158" t="s">
        <v>557</v>
      </c>
      <c r="B224" s="65">
        <v>0</v>
      </c>
      <c r="C224" s="66">
        <v>4</v>
      </c>
      <c r="D224" s="65">
        <v>15</v>
      </c>
      <c r="E224" s="66">
        <v>14</v>
      </c>
      <c r="F224" s="67"/>
      <c r="G224" s="65">
        <f>B224-C224</f>
        <v>-4</v>
      </c>
      <c r="H224" s="66">
        <f>D224-E224</f>
        <v>1</v>
      </c>
      <c r="I224" s="20">
        <f>IF(C224=0, "-", IF(G224/C224&lt;10, G224/C224, "&gt;999%"))</f>
        <v>-1</v>
      </c>
      <c r="J224" s="21">
        <f>IF(E224=0, "-", IF(H224/E224&lt;10, H224/E224, "&gt;999%"))</f>
        <v>7.1428571428571425E-2</v>
      </c>
    </row>
    <row r="225" spans="1:10" x14ac:dyDescent="0.2">
      <c r="A225" s="158" t="s">
        <v>546</v>
      </c>
      <c r="B225" s="65">
        <v>1</v>
      </c>
      <c r="C225" s="66">
        <v>1</v>
      </c>
      <c r="D225" s="65">
        <v>3</v>
      </c>
      <c r="E225" s="66">
        <v>5</v>
      </c>
      <c r="F225" s="67"/>
      <c r="G225" s="65">
        <f>B225-C225</f>
        <v>0</v>
      </c>
      <c r="H225" s="66">
        <f>D225-E225</f>
        <v>-2</v>
      </c>
      <c r="I225" s="20">
        <f>IF(C225=0, "-", IF(G225/C225&lt;10, G225/C225, "&gt;999%"))</f>
        <v>0</v>
      </c>
      <c r="J225" s="21">
        <f>IF(E225=0, "-", IF(H225/E225&lt;10, H225/E225, "&gt;999%"))</f>
        <v>-0.4</v>
      </c>
    </row>
    <row r="226" spans="1:10" x14ac:dyDescent="0.2">
      <c r="A226" s="158" t="s">
        <v>537</v>
      </c>
      <c r="B226" s="65">
        <v>1</v>
      </c>
      <c r="C226" s="66">
        <v>4</v>
      </c>
      <c r="D226" s="65">
        <v>24</v>
      </c>
      <c r="E226" s="66">
        <v>22</v>
      </c>
      <c r="F226" s="67"/>
      <c r="G226" s="65">
        <f>B226-C226</f>
        <v>-3</v>
      </c>
      <c r="H226" s="66">
        <f>D226-E226</f>
        <v>2</v>
      </c>
      <c r="I226" s="20">
        <f>IF(C226=0, "-", IF(G226/C226&lt;10, G226/C226, "&gt;999%"))</f>
        <v>-0.75</v>
      </c>
      <c r="J226" s="21">
        <f>IF(E226=0, "-", IF(H226/E226&lt;10, H226/E226, "&gt;999%"))</f>
        <v>9.0909090909090912E-2</v>
      </c>
    </row>
    <row r="227" spans="1:10" x14ac:dyDescent="0.2">
      <c r="A227" s="158" t="s">
        <v>538</v>
      </c>
      <c r="B227" s="65">
        <v>0</v>
      </c>
      <c r="C227" s="66">
        <v>0</v>
      </c>
      <c r="D227" s="65">
        <v>10</v>
      </c>
      <c r="E227" s="66">
        <v>8</v>
      </c>
      <c r="F227" s="67"/>
      <c r="G227" s="65">
        <f>B227-C227</f>
        <v>0</v>
      </c>
      <c r="H227" s="66">
        <f>D227-E227</f>
        <v>2</v>
      </c>
      <c r="I227" s="20" t="str">
        <f>IF(C227=0, "-", IF(G227/C227&lt;10, G227/C227, "&gt;999%"))</f>
        <v>-</v>
      </c>
      <c r="J227" s="21">
        <f>IF(E227=0, "-", IF(H227/E227&lt;10, H227/E227, "&gt;999%"))</f>
        <v>0.25</v>
      </c>
    </row>
    <row r="228" spans="1:10" s="160" customFormat="1" x14ac:dyDescent="0.2">
      <c r="A228" s="178" t="s">
        <v>650</v>
      </c>
      <c r="B228" s="71">
        <v>2</v>
      </c>
      <c r="C228" s="72">
        <v>9</v>
      </c>
      <c r="D228" s="71">
        <v>52</v>
      </c>
      <c r="E228" s="72">
        <v>49</v>
      </c>
      <c r="F228" s="73"/>
      <c r="G228" s="71">
        <f>B228-C228</f>
        <v>-7</v>
      </c>
      <c r="H228" s="72">
        <f>D228-E228</f>
        <v>3</v>
      </c>
      <c r="I228" s="37">
        <f>IF(C228=0, "-", IF(G228/C228&lt;10, G228/C228, "&gt;999%"))</f>
        <v>-0.77777777777777779</v>
      </c>
      <c r="J228" s="38">
        <f>IF(E228=0, "-", IF(H228/E228&lt;10, H228/E228, "&gt;999%"))</f>
        <v>6.1224489795918366E-2</v>
      </c>
    </row>
    <row r="229" spans="1:10" x14ac:dyDescent="0.2">
      <c r="A229" s="177"/>
      <c r="B229" s="143"/>
      <c r="C229" s="144"/>
      <c r="D229" s="143"/>
      <c r="E229" s="144"/>
      <c r="F229" s="145"/>
      <c r="G229" s="143"/>
      <c r="H229" s="144"/>
      <c r="I229" s="151"/>
      <c r="J229" s="152"/>
    </row>
    <row r="230" spans="1:10" s="139" customFormat="1" x14ac:dyDescent="0.2">
      <c r="A230" s="159" t="s">
        <v>60</v>
      </c>
      <c r="B230" s="65"/>
      <c r="C230" s="66"/>
      <c r="D230" s="65"/>
      <c r="E230" s="66"/>
      <c r="F230" s="67"/>
      <c r="G230" s="65"/>
      <c r="H230" s="66"/>
      <c r="I230" s="20"/>
      <c r="J230" s="21"/>
    </row>
    <row r="231" spans="1:10" x14ac:dyDescent="0.2">
      <c r="A231" s="158" t="s">
        <v>388</v>
      </c>
      <c r="B231" s="65">
        <v>0</v>
      </c>
      <c r="C231" s="66">
        <v>0</v>
      </c>
      <c r="D231" s="65">
        <v>17</v>
      </c>
      <c r="E231" s="66">
        <v>39</v>
      </c>
      <c r="F231" s="67"/>
      <c r="G231" s="65">
        <f t="shared" ref="G231:G237" si="28">B231-C231</f>
        <v>0</v>
      </c>
      <c r="H231" s="66">
        <f t="shared" ref="H231:H237" si="29">D231-E231</f>
        <v>-22</v>
      </c>
      <c r="I231" s="20" t="str">
        <f t="shared" ref="I231:I237" si="30">IF(C231=0, "-", IF(G231/C231&lt;10, G231/C231, "&gt;999%"))</f>
        <v>-</v>
      </c>
      <c r="J231" s="21">
        <f t="shared" ref="J231:J237" si="31">IF(E231=0, "-", IF(H231/E231&lt;10, H231/E231, "&gt;999%"))</f>
        <v>-0.5641025641025641</v>
      </c>
    </row>
    <row r="232" spans="1:10" x14ac:dyDescent="0.2">
      <c r="A232" s="158" t="s">
        <v>457</v>
      </c>
      <c r="B232" s="65">
        <v>0</v>
      </c>
      <c r="C232" s="66">
        <v>1</v>
      </c>
      <c r="D232" s="65">
        <v>10</v>
      </c>
      <c r="E232" s="66">
        <v>19</v>
      </c>
      <c r="F232" s="67"/>
      <c r="G232" s="65">
        <f t="shared" si="28"/>
        <v>-1</v>
      </c>
      <c r="H232" s="66">
        <f t="shared" si="29"/>
        <v>-9</v>
      </c>
      <c r="I232" s="20">
        <f t="shared" si="30"/>
        <v>-1</v>
      </c>
      <c r="J232" s="21">
        <f t="shared" si="31"/>
        <v>-0.47368421052631576</v>
      </c>
    </row>
    <row r="233" spans="1:10" x14ac:dyDescent="0.2">
      <c r="A233" s="158" t="s">
        <v>325</v>
      </c>
      <c r="B233" s="65">
        <v>0</v>
      </c>
      <c r="C233" s="66">
        <v>0</v>
      </c>
      <c r="D233" s="65">
        <v>2</v>
      </c>
      <c r="E233" s="66">
        <v>3</v>
      </c>
      <c r="F233" s="67"/>
      <c r="G233" s="65">
        <f t="shared" si="28"/>
        <v>0</v>
      </c>
      <c r="H233" s="66">
        <f t="shared" si="29"/>
        <v>-1</v>
      </c>
      <c r="I233" s="20" t="str">
        <f t="shared" si="30"/>
        <v>-</v>
      </c>
      <c r="J233" s="21">
        <f t="shared" si="31"/>
        <v>-0.33333333333333331</v>
      </c>
    </row>
    <row r="234" spans="1:10" x14ac:dyDescent="0.2">
      <c r="A234" s="158" t="s">
        <v>458</v>
      </c>
      <c r="B234" s="65">
        <v>0</v>
      </c>
      <c r="C234" s="66">
        <v>0</v>
      </c>
      <c r="D234" s="65">
        <v>3</v>
      </c>
      <c r="E234" s="66">
        <v>1</v>
      </c>
      <c r="F234" s="67"/>
      <c r="G234" s="65">
        <f t="shared" si="28"/>
        <v>0</v>
      </c>
      <c r="H234" s="66">
        <f t="shared" si="29"/>
        <v>2</v>
      </c>
      <c r="I234" s="20" t="str">
        <f t="shared" si="30"/>
        <v>-</v>
      </c>
      <c r="J234" s="21">
        <f t="shared" si="31"/>
        <v>2</v>
      </c>
    </row>
    <row r="235" spans="1:10" x14ac:dyDescent="0.2">
      <c r="A235" s="158" t="s">
        <v>268</v>
      </c>
      <c r="B235" s="65">
        <v>1</v>
      </c>
      <c r="C235" s="66">
        <v>0</v>
      </c>
      <c r="D235" s="65">
        <v>14</v>
      </c>
      <c r="E235" s="66">
        <v>13</v>
      </c>
      <c r="F235" s="67"/>
      <c r="G235" s="65">
        <f t="shared" si="28"/>
        <v>1</v>
      </c>
      <c r="H235" s="66">
        <f t="shared" si="29"/>
        <v>1</v>
      </c>
      <c r="I235" s="20" t="str">
        <f t="shared" si="30"/>
        <v>-</v>
      </c>
      <c r="J235" s="21">
        <f t="shared" si="31"/>
        <v>7.6923076923076927E-2</v>
      </c>
    </row>
    <row r="236" spans="1:10" x14ac:dyDescent="0.2">
      <c r="A236" s="158" t="s">
        <v>283</v>
      </c>
      <c r="B236" s="65">
        <v>0</v>
      </c>
      <c r="C236" s="66">
        <v>0</v>
      </c>
      <c r="D236" s="65">
        <v>1</v>
      </c>
      <c r="E236" s="66">
        <v>2</v>
      </c>
      <c r="F236" s="67"/>
      <c r="G236" s="65">
        <f t="shared" si="28"/>
        <v>0</v>
      </c>
      <c r="H236" s="66">
        <f t="shared" si="29"/>
        <v>-1</v>
      </c>
      <c r="I236" s="20" t="str">
        <f t="shared" si="30"/>
        <v>-</v>
      </c>
      <c r="J236" s="21">
        <f t="shared" si="31"/>
        <v>-0.5</v>
      </c>
    </row>
    <row r="237" spans="1:10" s="160" customFormat="1" x14ac:dyDescent="0.2">
      <c r="A237" s="178" t="s">
        <v>651</v>
      </c>
      <c r="B237" s="71">
        <v>1</v>
      </c>
      <c r="C237" s="72">
        <v>1</v>
      </c>
      <c r="D237" s="71">
        <v>47</v>
      </c>
      <c r="E237" s="72">
        <v>77</v>
      </c>
      <c r="F237" s="73"/>
      <c r="G237" s="71">
        <f t="shared" si="28"/>
        <v>0</v>
      </c>
      <c r="H237" s="72">
        <f t="shared" si="29"/>
        <v>-30</v>
      </c>
      <c r="I237" s="37">
        <f t="shared" si="30"/>
        <v>0</v>
      </c>
      <c r="J237" s="38">
        <f t="shared" si="31"/>
        <v>-0.38961038961038963</v>
      </c>
    </row>
    <row r="238" spans="1:10" x14ac:dyDescent="0.2">
      <c r="A238" s="177"/>
      <c r="B238" s="143"/>
      <c r="C238" s="144"/>
      <c r="D238" s="143"/>
      <c r="E238" s="144"/>
      <c r="F238" s="145"/>
      <c r="G238" s="143"/>
      <c r="H238" s="144"/>
      <c r="I238" s="151"/>
      <c r="J238" s="152"/>
    </row>
    <row r="239" spans="1:10" s="139" customFormat="1" x14ac:dyDescent="0.2">
      <c r="A239" s="159" t="s">
        <v>61</v>
      </c>
      <c r="B239" s="65"/>
      <c r="C239" s="66"/>
      <c r="D239" s="65"/>
      <c r="E239" s="66"/>
      <c r="F239" s="67"/>
      <c r="G239" s="65"/>
      <c r="H239" s="66"/>
      <c r="I239" s="20"/>
      <c r="J239" s="21"/>
    </row>
    <row r="240" spans="1:10" x14ac:dyDescent="0.2">
      <c r="A240" s="158" t="s">
        <v>399</v>
      </c>
      <c r="B240" s="65">
        <v>3</v>
      </c>
      <c r="C240" s="66">
        <v>4</v>
      </c>
      <c r="D240" s="65">
        <v>24</v>
      </c>
      <c r="E240" s="66">
        <v>23</v>
      </c>
      <c r="F240" s="67"/>
      <c r="G240" s="65">
        <f t="shared" ref="G240:G246" si="32">B240-C240</f>
        <v>-1</v>
      </c>
      <c r="H240" s="66">
        <f t="shared" ref="H240:H246" si="33">D240-E240</f>
        <v>1</v>
      </c>
      <c r="I240" s="20">
        <f t="shared" ref="I240:I246" si="34">IF(C240=0, "-", IF(G240/C240&lt;10, G240/C240, "&gt;999%"))</f>
        <v>-0.25</v>
      </c>
      <c r="J240" s="21">
        <f t="shared" ref="J240:J246" si="35">IF(E240=0, "-", IF(H240/E240&lt;10, H240/E240, "&gt;999%"))</f>
        <v>4.3478260869565216E-2</v>
      </c>
    </row>
    <row r="241" spans="1:10" x14ac:dyDescent="0.2">
      <c r="A241" s="158" t="s">
        <v>366</v>
      </c>
      <c r="B241" s="65">
        <v>2</v>
      </c>
      <c r="C241" s="66">
        <v>4</v>
      </c>
      <c r="D241" s="65">
        <v>21</v>
      </c>
      <c r="E241" s="66">
        <v>22</v>
      </c>
      <c r="F241" s="67"/>
      <c r="G241" s="65">
        <f t="shared" si="32"/>
        <v>-2</v>
      </c>
      <c r="H241" s="66">
        <f t="shared" si="33"/>
        <v>-1</v>
      </c>
      <c r="I241" s="20">
        <f t="shared" si="34"/>
        <v>-0.5</v>
      </c>
      <c r="J241" s="21">
        <f t="shared" si="35"/>
        <v>-4.5454545454545456E-2</v>
      </c>
    </row>
    <row r="242" spans="1:10" x14ac:dyDescent="0.2">
      <c r="A242" s="158" t="s">
        <v>514</v>
      </c>
      <c r="B242" s="65">
        <v>4</v>
      </c>
      <c r="C242" s="66">
        <v>0</v>
      </c>
      <c r="D242" s="65">
        <v>16</v>
      </c>
      <c r="E242" s="66">
        <v>0</v>
      </c>
      <c r="F242" s="67"/>
      <c r="G242" s="65">
        <f t="shared" si="32"/>
        <v>4</v>
      </c>
      <c r="H242" s="66">
        <f t="shared" si="33"/>
        <v>16</v>
      </c>
      <c r="I242" s="20" t="str">
        <f t="shared" si="34"/>
        <v>-</v>
      </c>
      <c r="J242" s="21" t="str">
        <f t="shared" si="35"/>
        <v>-</v>
      </c>
    </row>
    <row r="243" spans="1:10" x14ac:dyDescent="0.2">
      <c r="A243" s="158" t="s">
        <v>437</v>
      </c>
      <c r="B243" s="65">
        <v>18</v>
      </c>
      <c r="C243" s="66">
        <v>10</v>
      </c>
      <c r="D243" s="65">
        <v>110</v>
      </c>
      <c r="E243" s="66">
        <v>120</v>
      </c>
      <c r="F243" s="67"/>
      <c r="G243" s="65">
        <f t="shared" si="32"/>
        <v>8</v>
      </c>
      <c r="H243" s="66">
        <f t="shared" si="33"/>
        <v>-10</v>
      </c>
      <c r="I243" s="20">
        <f t="shared" si="34"/>
        <v>0.8</v>
      </c>
      <c r="J243" s="21">
        <f t="shared" si="35"/>
        <v>-8.3333333333333329E-2</v>
      </c>
    </row>
    <row r="244" spans="1:10" x14ac:dyDescent="0.2">
      <c r="A244" s="158" t="s">
        <v>367</v>
      </c>
      <c r="B244" s="65">
        <v>0</v>
      </c>
      <c r="C244" s="66">
        <v>1</v>
      </c>
      <c r="D244" s="65">
        <v>0</v>
      </c>
      <c r="E244" s="66">
        <v>3</v>
      </c>
      <c r="F244" s="67"/>
      <c r="G244" s="65">
        <f t="shared" si="32"/>
        <v>-1</v>
      </c>
      <c r="H244" s="66">
        <f t="shared" si="33"/>
        <v>-3</v>
      </c>
      <c r="I244" s="20">
        <f t="shared" si="34"/>
        <v>-1</v>
      </c>
      <c r="J244" s="21">
        <f t="shared" si="35"/>
        <v>-1</v>
      </c>
    </row>
    <row r="245" spans="1:10" x14ac:dyDescent="0.2">
      <c r="A245" s="158" t="s">
        <v>438</v>
      </c>
      <c r="B245" s="65">
        <v>4</v>
      </c>
      <c r="C245" s="66">
        <v>10</v>
      </c>
      <c r="D245" s="65">
        <v>44</v>
      </c>
      <c r="E245" s="66">
        <v>45</v>
      </c>
      <c r="F245" s="67"/>
      <c r="G245" s="65">
        <f t="shared" si="32"/>
        <v>-6</v>
      </c>
      <c r="H245" s="66">
        <f t="shared" si="33"/>
        <v>-1</v>
      </c>
      <c r="I245" s="20">
        <f t="shared" si="34"/>
        <v>-0.6</v>
      </c>
      <c r="J245" s="21">
        <f t="shared" si="35"/>
        <v>-2.2222222222222223E-2</v>
      </c>
    </row>
    <row r="246" spans="1:10" s="160" customFormat="1" x14ac:dyDescent="0.2">
      <c r="A246" s="178" t="s">
        <v>652</v>
      </c>
      <c r="B246" s="71">
        <v>31</v>
      </c>
      <c r="C246" s="72">
        <v>29</v>
      </c>
      <c r="D246" s="71">
        <v>215</v>
      </c>
      <c r="E246" s="72">
        <v>213</v>
      </c>
      <c r="F246" s="73"/>
      <c r="G246" s="71">
        <f t="shared" si="32"/>
        <v>2</v>
      </c>
      <c r="H246" s="72">
        <f t="shared" si="33"/>
        <v>2</v>
      </c>
      <c r="I246" s="37">
        <f t="shared" si="34"/>
        <v>6.8965517241379309E-2</v>
      </c>
      <c r="J246" s="38">
        <f t="shared" si="35"/>
        <v>9.3896713615023476E-3</v>
      </c>
    </row>
    <row r="247" spans="1:10" x14ac:dyDescent="0.2">
      <c r="A247" s="177"/>
      <c r="B247" s="143"/>
      <c r="C247" s="144"/>
      <c r="D247" s="143"/>
      <c r="E247" s="144"/>
      <c r="F247" s="145"/>
      <c r="G247" s="143"/>
      <c r="H247" s="144"/>
      <c r="I247" s="151"/>
      <c r="J247" s="152"/>
    </row>
    <row r="248" spans="1:10" s="139" customFormat="1" x14ac:dyDescent="0.2">
      <c r="A248" s="159" t="s">
        <v>62</v>
      </c>
      <c r="B248" s="65"/>
      <c r="C248" s="66"/>
      <c r="D248" s="65"/>
      <c r="E248" s="66"/>
      <c r="F248" s="67"/>
      <c r="G248" s="65"/>
      <c r="H248" s="66"/>
      <c r="I248" s="20"/>
      <c r="J248" s="21"/>
    </row>
    <row r="249" spans="1:10" x14ac:dyDescent="0.2">
      <c r="A249" s="158" t="s">
        <v>62</v>
      </c>
      <c r="B249" s="65">
        <v>18</v>
      </c>
      <c r="C249" s="66">
        <v>12</v>
      </c>
      <c r="D249" s="65">
        <v>109</v>
      </c>
      <c r="E249" s="66">
        <v>119</v>
      </c>
      <c r="F249" s="67"/>
      <c r="G249" s="65">
        <f>B249-C249</f>
        <v>6</v>
      </c>
      <c r="H249" s="66">
        <f>D249-E249</f>
        <v>-10</v>
      </c>
      <c r="I249" s="20">
        <f>IF(C249=0, "-", IF(G249/C249&lt;10, G249/C249, "&gt;999%"))</f>
        <v>0.5</v>
      </c>
      <c r="J249" s="21">
        <f>IF(E249=0, "-", IF(H249/E249&lt;10, H249/E249, "&gt;999%"))</f>
        <v>-8.4033613445378158E-2</v>
      </c>
    </row>
    <row r="250" spans="1:10" s="160" customFormat="1" x14ac:dyDescent="0.2">
      <c r="A250" s="178" t="s">
        <v>653</v>
      </c>
      <c r="B250" s="71">
        <v>18</v>
      </c>
      <c r="C250" s="72">
        <v>12</v>
      </c>
      <c r="D250" s="71">
        <v>109</v>
      </c>
      <c r="E250" s="72">
        <v>119</v>
      </c>
      <c r="F250" s="73"/>
      <c r="G250" s="71">
        <f>B250-C250</f>
        <v>6</v>
      </c>
      <c r="H250" s="72">
        <f>D250-E250</f>
        <v>-10</v>
      </c>
      <c r="I250" s="37">
        <f>IF(C250=0, "-", IF(G250/C250&lt;10, G250/C250, "&gt;999%"))</f>
        <v>0.5</v>
      </c>
      <c r="J250" s="38">
        <f>IF(E250=0, "-", IF(H250/E250&lt;10, H250/E250, "&gt;999%"))</f>
        <v>-8.4033613445378158E-2</v>
      </c>
    </row>
    <row r="251" spans="1:10" x14ac:dyDescent="0.2">
      <c r="A251" s="177"/>
      <c r="B251" s="143"/>
      <c r="C251" s="144"/>
      <c r="D251" s="143"/>
      <c r="E251" s="144"/>
      <c r="F251" s="145"/>
      <c r="G251" s="143"/>
      <c r="H251" s="144"/>
      <c r="I251" s="151"/>
      <c r="J251" s="152"/>
    </row>
    <row r="252" spans="1:10" s="139" customFormat="1" x14ac:dyDescent="0.2">
      <c r="A252" s="159" t="s">
        <v>63</v>
      </c>
      <c r="B252" s="65"/>
      <c r="C252" s="66"/>
      <c r="D252" s="65"/>
      <c r="E252" s="66"/>
      <c r="F252" s="67"/>
      <c r="G252" s="65"/>
      <c r="H252" s="66"/>
      <c r="I252" s="20"/>
      <c r="J252" s="21"/>
    </row>
    <row r="253" spans="1:10" x14ac:dyDescent="0.2">
      <c r="A253" s="158" t="s">
        <v>299</v>
      </c>
      <c r="B253" s="65">
        <v>15</v>
      </c>
      <c r="C253" s="66">
        <v>17</v>
      </c>
      <c r="D253" s="65">
        <v>160</v>
      </c>
      <c r="E253" s="66">
        <v>167</v>
      </c>
      <c r="F253" s="67"/>
      <c r="G253" s="65">
        <f t="shared" ref="G253:G263" si="36">B253-C253</f>
        <v>-2</v>
      </c>
      <c r="H253" s="66">
        <f t="shared" ref="H253:H263" si="37">D253-E253</f>
        <v>-7</v>
      </c>
      <c r="I253" s="20">
        <f t="shared" ref="I253:I263" si="38">IF(C253=0, "-", IF(G253/C253&lt;10, G253/C253, "&gt;999%"))</f>
        <v>-0.11764705882352941</v>
      </c>
      <c r="J253" s="21">
        <f t="shared" ref="J253:J263" si="39">IF(E253=0, "-", IF(H253/E253&lt;10, H253/E253, "&gt;999%"))</f>
        <v>-4.1916167664670656E-2</v>
      </c>
    </row>
    <row r="254" spans="1:10" x14ac:dyDescent="0.2">
      <c r="A254" s="158" t="s">
        <v>224</v>
      </c>
      <c r="B254" s="65">
        <v>85</v>
      </c>
      <c r="C254" s="66">
        <v>87</v>
      </c>
      <c r="D254" s="65">
        <v>649</v>
      </c>
      <c r="E254" s="66">
        <v>838</v>
      </c>
      <c r="F254" s="67"/>
      <c r="G254" s="65">
        <f t="shared" si="36"/>
        <v>-2</v>
      </c>
      <c r="H254" s="66">
        <f t="shared" si="37"/>
        <v>-189</v>
      </c>
      <c r="I254" s="20">
        <f t="shared" si="38"/>
        <v>-2.2988505747126436E-2</v>
      </c>
      <c r="J254" s="21">
        <f t="shared" si="39"/>
        <v>-0.22553699284009546</v>
      </c>
    </row>
    <row r="255" spans="1:10" x14ac:dyDescent="0.2">
      <c r="A255" s="158" t="s">
        <v>252</v>
      </c>
      <c r="B255" s="65">
        <v>0</v>
      </c>
      <c r="C255" s="66">
        <v>3</v>
      </c>
      <c r="D255" s="65">
        <v>13</v>
      </c>
      <c r="E255" s="66">
        <v>14</v>
      </c>
      <c r="F255" s="67"/>
      <c r="G255" s="65">
        <f t="shared" si="36"/>
        <v>-3</v>
      </c>
      <c r="H255" s="66">
        <f t="shared" si="37"/>
        <v>-1</v>
      </c>
      <c r="I255" s="20">
        <f t="shared" si="38"/>
        <v>-1</v>
      </c>
      <c r="J255" s="21">
        <f t="shared" si="39"/>
        <v>-7.1428571428571425E-2</v>
      </c>
    </row>
    <row r="256" spans="1:10" x14ac:dyDescent="0.2">
      <c r="A256" s="158" t="s">
        <v>195</v>
      </c>
      <c r="B256" s="65">
        <v>28</v>
      </c>
      <c r="C256" s="66">
        <v>45</v>
      </c>
      <c r="D256" s="65">
        <v>211</v>
      </c>
      <c r="E256" s="66">
        <v>298</v>
      </c>
      <c r="F256" s="67"/>
      <c r="G256" s="65">
        <f t="shared" si="36"/>
        <v>-17</v>
      </c>
      <c r="H256" s="66">
        <f t="shared" si="37"/>
        <v>-87</v>
      </c>
      <c r="I256" s="20">
        <f t="shared" si="38"/>
        <v>-0.37777777777777777</v>
      </c>
      <c r="J256" s="21">
        <f t="shared" si="39"/>
        <v>-0.29194630872483224</v>
      </c>
    </row>
    <row r="257" spans="1:10" x14ac:dyDescent="0.2">
      <c r="A257" s="158" t="s">
        <v>202</v>
      </c>
      <c r="B257" s="65">
        <v>19</v>
      </c>
      <c r="C257" s="66">
        <v>23</v>
      </c>
      <c r="D257" s="65">
        <v>203</v>
      </c>
      <c r="E257" s="66">
        <v>220</v>
      </c>
      <c r="F257" s="67"/>
      <c r="G257" s="65">
        <f t="shared" si="36"/>
        <v>-4</v>
      </c>
      <c r="H257" s="66">
        <f t="shared" si="37"/>
        <v>-17</v>
      </c>
      <c r="I257" s="20">
        <f t="shared" si="38"/>
        <v>-0.17391304347826086</v>
      </c>
      <c r="J257" s="21">
        <f t="shared" si="39"/>
        <v>-7.7272727272727271E-2</v>
      </c>
    </row>
    <row r="258" spans="1:10" x14ac:dyDescent="0.2">
      <c r="A258" s="158" t="s">
        <v>368</v>
      </c>
      <c r="B258" s="65">
        <v>80</v>
      </c>
      <c r="C258" s="66">
        <v>0</v>
      </c>
      <c r="D258" s="65">
        <v>428</v>
      </c>
      <c r="E258" s="66">
        <v>0</v>
      </c>
      <c r="F258" s="67"/>
      <c r="G258" s="65">
        <f t="shared" si="36"/>
        <v>80</v>
      </c>
      <c r="H258" s="66">
        <f t="shared" si="37"/>
        <v>428</v>
      </c>
      <c r="I258" s="20" t="str">
        <f t="shared" si="38"/>
        <v>-</v>
      </c>
      <c r="J258" s="21" t="str">
        <f t="shared" si="39"/>
        <v>-</v>
      </c>
    </row>
    <row r="259" spans="1:10" x14ac:dyDescent="0.2">
      <c r="A259" s="158" t="s">
        <v>439</v>
      </c>
      <c r="B259" s="65">
        <v>40</v>
      </c>
      <c r="C259" s="66">
        <v>10</v>
      </c>
      <c r="D259" s="65">
        <v>173</v>
      </c>
      <c r="E259" s="66">
        <v>156</v>
      </c>
      <c r="F259" s="67"/>
      <c r="G259" s="65">
        <f t="shared" si="36"/>
        <v>30</v>
      </c>
      <c r="H259" s="66">
        <f t="shared" si="37"/>
        <v>17</v>
      </c>
      <c r="I259" s="20">
        <f t="shared" si="38"/>
        <v>3</v>
      </c>
      <c r="J259" s="21">
        <f t="shared" si="39"/>
        <v>0.10897435897435898</v>
      </c>
    </row>
    <row r="260" spans="1:10" x14ac:dyDescent="0.2">
      <c r="A260" s="158" t="s">
        <v>225</v>
      </c>
      <c r="B260" s="65">
        <v>0</v>
      </c>
      <c r="C260" s="66">
        <v>0</v>
      </c>
      <c r="D260" s="65">
        <v>0</v>
      </c>
      <c r="E260" s="66">
        <v>4</v>
      </c>
      <c r="F260" s="67"/>
      <c r="G260" s="65">
        <f t="shared" si="36"/>
        <v>0</v>
      </c>
      <c r="H260" s="66">
        <f t="shared" si="37"/>
        <v>-4</v>
      </c>
      <c r="I260" s="20" t="str">
        <f t="shared" si="38"/>
        <v>-</v>
      </c>
      <c r="J260" s="21">
        <f t="shared" si="39"/>
        <v>-1</v>
      </c>
    </row>
    <row r="261" spans="1:10" x14ac:dyDescent="0.2">
      <c r="A261" s="158" t="s">
        <v>400</v>
      </c>
      <c r="B261" s="65">
        <v>45</v>
      </c>
      <c r="C261" s="66">
        <v>63</v>
      </c>
      <c r="D261" s="65">
        <v>414</v>
      </c>
      <c r="E261" s="66">
        <v>502</v>
      </c>
      <c r="F261" s="67"/>
      <c r="G261" s="65">
        <f t="shared" si="36"/>
        <v>-18</v>
      </c>
      <c r="H261" s="66">
        <f t="shared" si="37"/>
        <v>-88</v>
      </c>
      <c r="I261" s="20">
        <f t="shared" si="38"/>
        <v>-0.2857142857142857</v>
      </c>
      <c r="J261" s="21">
        <f t="shared" si="39"/>
        <v>-0.1752988047808765</v>
      </c>
    </row>
    <row r="262" spans="1:10" x14ac:dyDescent="0.2">
      <c r="A262" s="158" t="s">
        <v>277</v>
      </c>
      <c r="B262" s="65">
        <v>10</v>
      </c>
      <c r="C262" s="66">
        <v>6</v>
      </c>
      <c r="D262" s="65">
        <v>66</v>
      </c>
      <c r="E262" s="66">
        <v>79</v>
      </c>
      <c r="F262" s="67"/>
      <c r="G262" s="65">
        <f t="shared" si="36"/>
        <v>4</v>
      </c>
      <c r="H262" s="66">
        <f t="shared" si="37"/>
        <v>-13</v>
      </c>
      <c r="I262" s="20">
        <f t="shared" si="38"/>
        <v>0.66666666666666663</v>
      </c>
      <c r="J262" s="21">
        <f t="shared" si="39"/>
        <v>-0.16455696202531644</v>
      </c>
    </row>
    <row r="263" spans="1:10" s="160" customFormat="1" x14ac:dyDescent="0.2">
      <c r="A263" s="178" t="s">
        <v>654</v>
      </c>
      <c r="B263" s="71">
        <v>322</v>
      </c>
      <c r="C263" s="72">
        <v>254</v>
      </c>
      <c r="D263" s="71">
        <v>2317</v>
      </c>
      <c r="E263" s="72">
        <v>2278</v>
      </c>
      <c r="F263" s="73"/>
      <c r="G263" s="71">
        <f t="shared" si="36"/>
        <v>68</v>
      </c>
      <c r="H263" s="72">
        <f t="shared" si="37"/>
        <v>39</v>
      </c>
      <c r="I263" s="37">
        <f t="shared" si="38"/>
        <v>0.26771653543307089</v>
      </c>
      <c r="J263" s="38">
        <f t="shared" si="39"/>
        <v>1.7120280948200176E-2</v>
      </c>
    </row>
    <row r="264" spans="1:10" x14ac:dyDescent="0.2">
      <c r="A264" s="177"/>
      <c r="B264" s="143"/>
      <c r="C264" s="144"/>
      <c r="D264" s="143"/>
      <c r="E264" s="144"/>
      <c r="F264" s="145"/>
      <c r="G264" s="143"/>
      <c r="H264" s="144"/>
      <c r="I264" s="151"/>
      <c r="J264" s="152"/>
    </row>
    <row r="265" spans="1:10" s="139" customFormat="1" x14ac:dyDescent="0.2">
      <c r="A265" s="159" t="s">
        <v>64</v>
      </c>
      <c r="B265" s="65"/>
      <c r="C265" s="66"/>
      <c r="D265" s="65"/>
      <c r="E265" s="66"/>
      <c r="F265" s="67"/>
      <c r="G265" s="65"/>
      <c r="H265" s="66"/>
      <c r="I265" s="20"/>
      <c r="J265" s="21"/>
    </row>
    <row r="266" spans="1:10" x14ac:dyDescent="0.2">
      <c r="A266" s="158" t="s">
        <v>342</v>
      </c>
      <c r="B266" s="65">
        <v>0</v>
      </c>
      <c r="C266" s="66">
        <v>0</v>
      </c>
      <c r="D266" s="65">
        <v>3</v>
      </c>
      <c r="E266" s="66">
        <v>4</v>
      </c>
      <c r="F266" s="67"/>
      <c r="G266" s="65">
        <f>B266-C266</f>
        <v>0</v>
      </c>
      <c r="H266" s="66">
        <f>D266-E266</f>
        <v>-1</v>
      </c>
      <c r="I266" s="20" t="str">
        <f>IF(C266=0, "-", IF(G266/C266&lt;10, G266/C266, "&gt;999%"))</f>
        <v>-</v>
      </c>
      <c r="J266" s="21">
        <f>IF(E266=0, "-", IF(H266/E266&lt;10, H266/E266, "&gt;999%"))</f>
        <v>-0.25</v>
      </c>
    </row>
    <row r="267" spans="1:10" x14ac:dyDescent="0.2">
      <c r="A267" s="158" t="s">
        <v>475</v>
      </c>
      <c r="B267" s="65">
        <v>0</v>
      </c>
      <c r="C267" s="66">
        <v>0</v>
      </c>
      <c r="D267" s="65">
        <v>2</v>
      </c>
      <c r="E267" s="66">
        <v>1</v>
      </c>
      <c r="F267" s="67"/>
      <c r="G267" s="65">
        <f>B267-C267</f>
        <v>0</v>
      </c>
      <c r="H267" s="66">
        <f>D267-E267</f>
        <v>1</v>
      </c>
      <c r="I267" s="20" t="str">
        <f>IF(C267=0, "-", IF(G267/C267&lt;10, G267/C267, "&gt;999%"))</f>
        <v>-</v>
      </c>
      <c r="J267" s="21">
        <f>IF(E267=0, "-", IF(H267/E267&lt;10, H267/E267, "&gt;999%"))</f>
        <v>1</v>
      </c>
    </row>
    <row r="268" spans="1:10" s="160" customFormat="1" x14ac:dyDescent="0.2">
      <c r="A268" s="178" t="s">
        <v>655</v>
      </c>
      <c r="B268" s="71">
        <v>0</v>
      </c>
      <c r="C268" s="72">
        <v>0</v>
      </c>
      <c r="D268" s="71">
        <v>5</v>
      </c>
      <c r="E268" s="72">
        <v>5</v>
      </c>
      <c r="F268" s="73"/>
      <c r="G268" s="71">
        <f>B268-C268</f>
        <v>0</v>
      </c>
      <c r="H268" s="72">
        <f>D268-E268</f>
        <v>0</v>
      </c>
      <c r="I268" s="37" t="str">
        <f>IF(C268=0, "-", IF(G268/C268&lt;10, G268/C268, "&gt;999%"))</f>
        <v>-</v>
      </c>
      <c r="J268" s="38">
        <f>IF(E268=0, "-", IF(H268/E268&lt;10, H268/E268, "&gt;999%"))</f>
        <v>0</v>
      </c>
    </row>
    <row r="269" spans="1:10" x14ac:dyDescent="0.2">
      <c r="A269" s="177"/>
      <c r="B269" s="143"/>
      <c r="C269" s="144"/>
      <c r="D269" s="143"/>
      <c r="E269" s="144"/>
      <c r="F269" s="145"/>
      <c r="G269" s="143"/>
      <c r="H269" s="144"/>
      <c r="I269" s="151"/>
      <c r="J269" s="152"/>
    </row>
    <row r="270" spans="1:10" s="139" customFormat="1" x14ac:dyDescent="0.2">
      <c r="A270" s="159" t="s">
        <v>65</v>
      </c>
      <c r="B270" s="65"/>
      <c r="C270" s="66"/>
      <c r="D270" s="65"/>
      <c r="E270" s="66"/>
      <c r="F270" s="67"/>
      <c r="G270" s="65"/>
      <c r="H270" s="66"/>
      <c r="I270" s="20"/>
      <c r="J270" s="21"/>
    </row>
    <row r="271" spans="1:10" x14ac:dyDescent="0.2">
      <c r="A271" s="158" t="s">
        <v>459</v>
      </c>
      <c r="B271" s="65">
        <v>1</v>
      </c>
      <c r="C271" s="66">
        <v>0</v>
      </c>
      <c r="D271" s="65">
        <v>4</v>
      </c>
      <c r="E271" s="66">
        <v>0</v>
      </c>
      <c r="F271" s="67"/>
      <c r="G271" s="65">
        <f t="shared" ref="G271:G278" si="40">B271-C271</f>
        <v>1</v>
      </c>
      <c r="H271" s="66">
        <f t="shared" ref="H271:H278" si="41">D271-E271</f>
        <v>4</v>
      </c>
      <c r="I271" s="20" t="str">
        <f t="shared" ref="I271:I278" si="42">IF(C271=0, "-", IF(G271/C271&lt;10, G271/C271, "&gt;999%"))</f>
        <v>-</v>
      </c>
      <c r="J271" s="21" t="str">
        <f t="shared" ref="J271:J278" si="43">IF(E271=0, "-", IF(H271/E271&lt;10, H271/E271, "&gt;999%"))</f>
        <v>-</v>
      </c>
    </row>
    <row r="272" spans="1:10" x14ac:dyDescent="0.2">
      <c r="A272" s="158" t="s">
        <v>476</v>
      </c>
      <c r="B272" s="65">
        <v>4</v>
      </c>
      <c r="C272" s="66">
        <v>8</v>
      </c>
      <c r="D272" s="65">
        <v>28</v>
      </c>
      <c r="E272" s="66">
        <v>58</v>
      </c>
      <c r="F272" s="67"/>
      <c r="G272" s="65">
        <f t="shared" si="40"/>
        <v>-4</v>
      </c>
      <c r="H272" s="66">
        <f t="shared" si="41"/>
        <v>-30</v>
      </c>
      <c r="I272" s="20">
        <f t="shared" si="42"/>
        <v>-0.5</v>
      </c>
      <c r="J272" s="21">
        <f t="shared" si="43"/>
        <v>-0.51724137931034486</v>
      </c>
    </row>
    <row r="273" spans="1:10" x14ac:dyDescent="0.2">
      <c r="A273" s="158" t="s">
        <v>420</v>
      </c>
      <c r="B273" s="65">
        <v>1</v>
      </c>
      <c r="C273" s="66">
        <v>3</v>
      </c>
      <c r="D273" s="65">
        <v>34</v>
      </c>
      <c r="E273" s="66">
        <v>93</v>
      </c>
      <c r="F273" s="67"/>
      <c r="G273" s="65">
        <f t="shared" si="40"/>
        <v>-2</v>
      </c>
      <c r="H273" s="66">
        <f t="shared" si="41"/>
        <v>-59</v>
      </c>
      <c r="I273" s="20">
        <f t="shared" si="42"/>
        <v>-0.66666666666666663</v>
      </c>
      <c r="J273" s="21">
        <f t="shared" si="43"/>
        <v>-0.63440860215053763</v>
      </c>
    </row>
    <row r="274" spans="1:10" x14ac:dyDescent="0.2">
      <c r="A274" s="158" t="s">
        <v>477</v>
      </c>
      <c r="B274" s="65">
        <v>0</v>
      </c>
      <c r="C274" s="66">
        <v>1</v>
      </c>
      <c r="D274" s="65">
        <v>3</v>
      </c>
      <c r="E274" s="66">
        <v>8</v>
      </c>
      <c r="F274" s="67"/>
      <c r="G274" s="65">
        <f t="shared" si="40"/>
        <v>-1</v>
      </c>
      <c r="H274" s="66">
        <f t="shared" si="41"/>
        <v>-5</v>
      </c>
      <c r="I274" s="20">
        <f t="shared" si="42"/>
        <v>-1</v>
      </c>
      <c r="J274" s="21">
        <f t="shared" si="43"/>
        <v>-0.625</v>
      </c>
    </row>
    <row r="275" spans="1:10" x14ac:dyDescent="0.2">
      <c r="A275" s="158" t="s">
        <v>421</v>
      </c>
      <c r="B275" s="65">
        <v>0</v>
      </c>
      <c r="C275" s="66">
        <v>6</v>
      </c>
      <c r="D275" s="65">
        <v>49</v>
      </c>
      <c r="E275" s="66">
        <v>58</v>
      </c>
      <c r="F275" s="67"/>
      <c r="G275" s="65">
        <f t="shared" si="40"/>
        <v>-6</v>
      </c>
      <c r="H275" s="66">
        <f t="shared" si="41"/>
        <v>-9</v>
      </c>
      <c r="I275" s="20">
        <f t="shared" si="42"/>
        <v>-1</v>
      </c>
      <c r="J275" s="21">
        <f t="shared" si="43"/>
        <v>-0.15517241379310345</v>
      </c>
    </row>
    <row r="276" spans="1:10" x14ac:dyDescent="0.2">
      <c r="A276" s="158" t="s">
        <v>460</v>
      </c>
      <c r="B276" s="65">
        <v>1</v>
      </c>
      <c r="C276" s="66">
        <v>5</v>
      </c>
      <c r="D276" s="65">
        <v>39</v>
      </c>
      <c r="E276" s="66">
        <v>76</v>
      </c>
      <c r="F276" s="67"/>
      <c r="G276" s="65">
        <f t="shared" si="40"/>
        <v>-4</v>
      </c>
      <c r="H276" s="66">
        <f t="shared" si="41"/>
        <v>-37</v>
      </c>
      <c r="I276" s="20">
        <f t="shared" si="42"/>
        <v>-0.8</v>
      </c>
      <c r="J276" s="21">
        <f t="shared" si="43"/>
        <v>-0.48684210526315791</v>
      </c>
    </row>
    <row r="277" spans="1:10" x14ac:dyDescent="0.2">
      <c r="A277" s="158" t="s">
        <v>461</v>
      </c>
      <c r="B277" s="65">
        <v>0</v>
      </c>
      <c r="C277" s="66">
        <v>3</v>
      </c>
      <c r="D277" s="65">
        <v>21</v>
      </c>
      <c r="E277" s="66">
        <v>36</v>
      </c>
      <c r="F277" s="67"/>
      <c r="G277" s="65">
        <f t="shared" si="40"/>
        <v>-3</v>
      </c>
      <c r="H277" s="66">
        <f t="shared" si="41"/>
        <v>-15</v>
      </c>
      <c r="I277" s="20">
        <f t="shared" si="42"/>
        <v>-1</v>
      </c>
      <c r="J277" s="21">
        <f t="shared" si="43"/>
        <v>-0.41666666666666669</v>
      </c>
    </row>
    <row r="278" spans="1:10" s="160" customFormat="1" x14ac:dyDescent="0.2">
      <c r="A278" s="178" t="s">
        <v>656</v>
      </c>
      <c r="B278" s="71">
        <v>7</v>
      </c>
      <c r="C278" s="72">
        <v>26</v>
      </c>
      <c r="D278" s="71">
        <v>178</v>
      </c>
      <c r="E278" s="72">
        <v>329</v>
      </c>
      <c r="F278" s="73"/>
      <c r="G278" s="71">
        <f t="shared" si="40"/>
        <v>-19</v>
      </c>
      <c r="H278" s="72">
        <f t="shared" si="41"/>
        <v>-151</v>
      </c>
      <c r="I278" s="37">
        <f t="shared" si="42"/>
        <v>-0.73076923076923073</v>
      </c>
      <c r="J278" s="38">
        <f t="shared" si="43"/>
        <v>-0.45896656534954405</v>
      </c>
    </row>
    <row r="279" spans="1:10" x14ac:dyDescent="0.2">
      <c r="A279" s="177"/>
      <c r="B279" s="143"/>
      <c r="C279" s="144"/>
      <c r="D279" s="143"/>
      <c r="E279" s="144"/>
      <c r="F279" s="145"/>
      <c r="G279" s="143"/>
      <c r="H279" s="144"/>
      <c r="I279" s="151"/>
      <c r="J279" s="152"/>
    </row>
    <row r="280" spans="1:10" s="139" customFormat="1" x14ac:dyDescent="0.2">
      <c r="A280" s="159" t="s">
        <v>66</v>
      </c>
      <c r="B280" s="65"/>
      <c r="C280" s="66"/>
      <c r="D280" s="65"/>
      <c r="E280" s="66"/>
      <c r="F280" s="67"/>
      <c r="G280" s="65"/>
      <c r="H280" s="66"/>
      <c r="I280" s="20"/>
      <c r="J280" s="21"/>
    </row>
    <row r="281" spans="1:10" x14ac:dyDescent="0.2">
      <c r="A281" s="158" t="s">
        <v>440</v>
      </c>
      <c r="B281" s="65">
        <v>0</v>
      </c>
      <c r="C281" s="66">
        <v>0</v>
      </c>
      <c r="D281" s="65">
        <v>14</v>
      </c>
      <c r="E281" s="66">
        <v>4</v>
      </c>
      <c r="F281" s="67"/>
      <c r="G281" s="65">
        <f t="shared" ref="G281:G286" si="44">B281-C281</f>
        <v>0</v>
      </c>
      <c r="H281" s="66">
        <f t="shared" ref="H281:H286" si="45">D281-E281</f>
        <v>10</v>
      </c>
      <c r="I281" s="20" t="str">
        <f t="shared" ref="I281:I286" si="46">IF(C281=0, "-", IF(G281/C281&lt;10, G281/C281, "&gt;999%"))</f>
        <v>-</v>
      </c>
      <c r="J281" s="21">
        <f t="shared" ref="J281:J286" si="47">IF(E281=0, "-", IF(H281/E281&lt;10, H281/E281, "&gt;999%"))</f>
        <v>2.5</v>
      </c>
    </row>
    <row r="282" spans="1:10" x14ac:dyDescent="0.2">
      <c r="A282" s="158" t="s">
        <v>492</v>
      </c>
      <c r="B282" s="65">
        <v>12</v>
      </c>
      <c r="C282" s="66">
        <v>9</v>
      </c>
      <c r="D282" s="65">
        <v>58</v>
      </c>
      <c r="E282" s="66">
        <v>65</v>
      </c>
      <c r="F282" s="67"/>
      <c r="G282" s="65">
        <f t="shared" si="44"/>
        <v>3</v>
      </c>
      <c r="H282" s="66">
        <f t="shared" si="45"/>
        <v>-7</v>
      </c>
      <c r="I282" s="20">
        <f t="shared" si="46"/>
        <v>0.33333333333333331</v>
      </c>
      <c r="J282" s="21">
        <f t="shared" si="47"/>
        <v>-0.1076923076923077</v>
      </c>
    </row>
    <row r="283" spans="1:10" x14ac:dyDescent="0.2">
      <c r="A283" s="158" t="s">
        <v>300</v>
      </c>
      <c r="B283" s="65">
        <v>2</v>
      </c>
      <c r="C283" s="66">
        <v>3</v>
      </c>
      <c r="D283" s="65">
        <v>18</v>
      </c>
      <c r="E283" s="66">
        <v>31</v>
      </c>
      <c r="F283" s="67"/>
      <c r="G283" s="65">
        <f t="shared" si="44"/>
        <v>-1</v>
      </c>
      <c r="H283" s="66">
        <f t="shared" si="45"/>
        <v>-13</v>
      </c>
      <c r="I283" s="20">
        <f t="shared" si="46"/>
        <v>-0.33333333333333331</v>
      </c>
      <c r="J283" s="21">
        <f t="shared" si="47"/>
        <v>-0.41935483870967744</v>
      </c>
    </row>
    <row r="284" spans="1:10" x14ac:dyDescent="0.2">
      <c r="A284" s="158" t="s">
        <v>515</v>
      </c>
      <c r="B284" s="65">
        <v>19</v>
      </c>
      <c r="C284" s="66">
        <v>14</v>
      </c>
      <c r="D284" s="65">
        <v>137</v>
      </c>
      <c r="E284" s="66">
        <v>101</v>
      </c>
      <c r="F284" s="67"/>
      <c r="G284" s="65">
        <f t="shared" si="44"/>
        <v>5</v>
      </c>
      <c r="H284" s="66">
        <f t="shared" si="45"/>
        <v>36</v>
      </c>
      <c r="I284" s="20">
        <f t="shared" si="46"/>
        <v>0.35714285714285715</v>
      </c>
      <c r="J284" s="21">
        <f t="shared" si="47"/>
        <v>0.35643564356435642</v>
      </c>
    </row>
    <row r="285" spans="1:10" x14ac:dyDescent="0.2">
      <c r="A285" s="158" t="s">
        <v>493</v>
      </c>
      <c r="B285" s="65">
        <v>2</v>
      </c>
      <c r="C285" s="66">
        <v>3</v>
      </c>
      <c r="D285" s="65">
        <v>20</v>
      </c>
      <c r="E285" s="66">
        <v>23</v>
      </c>
      <c r="F285" s="67"/>
      <c r="G285" s="65">
        <f t="shared" si="44"/>
        <v>-1</v>
      </c>
      <c r="H285" s="66">
        <f t="shared" si="45"/>
        <v>-3</v>
      </c>
      <c r="I285" s="20">
        <f t="shared" si="46"/>
        <v>-0.33333333333333331</v>
      </c>
      <c r="J285" s="21">
        <f t="shared" si="47"/>
        <v>-0.13043478260869565</v>
      </c>
    </row>
    <row r="286" spans="1:10" s="160" customFormat="1" x14ac:dyDescent="0.2">
      <c r="A286" s="178" t="s">
        <v>657</v>
      </c>
      <c r="B286" s="71">
        <v>35</v>
      </c>
      <c r="C286" s="72">
        <v>29</v>
      </c>
      <c r="D286" s="71">
        <v>247</v>
      </c>
      <c r="E286" s="72">
        <v>224</v>
      </c>
      <c r="F286" s="73"/>
      <c r="G286" s="71">
        <f t="shared" si="44"/>
        <v>6</v>
      </c>
      <c r="H286" s="72">
        <f t="shared" si="45"/>
        <v>23</v>
      </c>
      <c r="I286" s="37">
        <f t="shared" si="46"/>
        <v>0.20689655172413793</v>
      </c>
      <c r="J286" s="38">
        <f t="shared" si="47"/>
        <v>0.10267857142857142</v>
      </c>
    </row>
    <row r="287" spans="1:10" x14ac:dyDescent="0.2">
      <c r="A287" s="177"/>
      <c r="B287" s="143"/>
      <c r="C287" s="144"/>
      <c r="D287" s="143"/>
      <c r="E287" s="144"/>
      <c r="F287" s="145"/>
      <c r="G287" s="143"/>
      <c r="H287" s="144"/>
      <c r="I287" s="151"/>
      <c r="J287" s="152"/>
    </row>
    <row r="288" spans="1:10" s="139" customFormat="1" x14ac:dyDescent="0.2">
      <c r="A288" s="159" t="s">
        <v>67</v>
      </c>
      <c r="B288" s="65"/>
      <c r="C288" s="66"/>
      <c r="D288" s="65"/>
      <c r="E288" s="66"/>
      <c r="F288" s="67"/>
      <c r="G288" s="65"/>
      <c r="H288" s="66"/>
      <c r="I288" s="20"/>
      <c r="J288" s="21"/>
    </row>
    <row r="289" spans="1:10" x14ac:dyDescent="0.2">
      <c r="A289" s="158" t="s">
        <v>244</v>
      </c>
      <c r="B289" s="65">
        <v>0</v>
      </c>
      <c r="C289" s="66">
        <v>1</v>
      </c>
      <c r="D289" s="65">
        <v>3</v>
      </c>
      <c r="E289" s="66">
        <v>6</v>
      </c>
      <c r="F289" s="67"/>
      <c r="G289" s="65">
        <f t="shared" ref="G289:G299" si="48">B289-C289</f>
        <v>-1</v>
      </c>
      <c r="H289" s="66">
        <f t="shared" ref="H289:H299" si="49">D289-E289</f>
        <v>-3</v>
      </c>
      <c r="I289" s="20">
        <f t="shared" ref="I289:I299" si="50">IF(C289=0, "-", IF(G289/C289&lt;10, G289/C289, "&gt;999%"))</f>
        <v>-1</v>
      </c>
      <c r="J289" s="21">
        <f t="shared" ref="J289:J299" si="51">IF(E289=0, "-", IF(H289/E289&lt;10, H289/E289, "&gt;999%"))</f>
        <v>-0.5</v>
      </c>
    </row>
    <row r="290" spans="1:10" x14ac:dyDescent="0.2">
      <c r="A290" s="158" t="s">
        <v>269</v>
      </c>
      <c r="B290" s="65">
        <v>3</v>
      </c>
      <c r="C290" s="66">
        <v>0</v>
      </c>
      <c r="D290" s="65">
        <v>22</v>
      </c>
      <c r="E290" s="66">
        <v>19</v>
      </c>
      <c r="F290" s="67"/>
      <c r="G290" s="65">
        <f t="shared" si="48"/>
        <v>3</v>
      </c>
      <c r="H290" s="66">
        <f t="shared" si="49"/>
        <v>3</v>
      </c>
      <c r="I290" s="20" t="str">
        <f t="shared" si="50"/>
        <v>-</v>
      </c>
      <c r="J290" s="21">
        <f t="shared" si="51"/>
        <v>0.15789473684210525</v>
      </c>
    </row>
    <row r="291" spans="1:10" x14ac:dyDescent="0.2">
      <c r="A291" s="158" t="s">
        <v>284</v>
      </c>
      <c r="B291" s="65">
        <v>0</v>
      </c>
      <c r="C291" s="66">
        <v>0</v>
      </c>
      <c r="D291" s="65">
        <v>0</v>
      </c>
      <c r="E291" s="66">
        <v>1</v>
      </c>
      <c r="F291" s="67"/>
      <c r="G291" s="65">
        <f t="shared" si="48"/>
        <v>0</v>
      </c>
      <c r="H291" s="66">
        <f t="shared" si="49"/>
        <v>-1</v>
      </c>
      <c r="I291" s="20" t="str">
        <f t="shared" si="50"/>
        <v>-</v>
      </c>
      <c r="J291" s="21">
        <f t="shared" si="51"/>
        <v>-1</v>
      </c>
    </row>
    <row r="292" spans="1:10" x14ac:dyDescent="0.2">
      <c r="A292" s="158" t="s">
        <v>270</v>
      </c>
      <c r="B292" s="65">
        <v>1</v>
      </c>
      <c r="C292" s="66">
        <v>3</v>
      </c>
      <c r="D292" s="65">
        <v>17</v>
      </c>
      <c r="E292" s="66">
        <v>29</v>
      </c>
      <c r="F292" s="67"/>
      <c r="G292" s="65">
        <f t="shared" si="48"/>
        <v>-2</v>
      </c>
      <c r="H292" s="66">
        <f t="shared" si="49"/>
        <v>-12</v>
      </c>
      <c r="I292" s="20">
        <f t="shared" si="50"/>
        <v>-0.66666666666666663</v>
      </c>
      <c r="J292" s="21">
        <f t="shared" si="51"/>
        <v>-0.41379310344827586</v>
      </c>
    </row>
    <row r="293" spans="1:10" x14ac:dyDescent="0.2">
      <c r="A293" s="158" t="s">
        <v>326</v>
      </c>
      <c r="B293" s="65">
        <v>0</v>
      </c>
      <c r="C293" s="66">
        <v>0</v>
      </c>
      <c r="D293" s="65">
        <v>0</v>
      </c>
      <c r="E293" s="66">
        <v>1</v>
      </c>
      <c r="F293" s="67"/>
      <c r="G293" s="65">
        <f t="shared" si="48"/>
        <v>0</v>
      </c>
      <c r="H293" s="66">
        <f t="shared" si="49"/>
        <v>-1</v>
      </c>
      <c r="I293" s="20" t="str">
        <f t="shared" si="50"/>
        <v>-</v>
      </c>
      <c r="J293" s="21">
        <f t="shared" si="51"/>
        <v>-1</v>
      </c>
    </row>
    <row r="294" spans="1:10" x14ac:dyDescent="0.2">
      <c r="A294" s="158" t="s">
        <v>478</v>
      </c>
      <c r="B294" s="65">
        <v>3</v>
      </c>
      <c r="C294" s="66">
        <v>1</v>
      </c>
      <c r="D294" s="65">
        <v>11</v>
      </c>
      <c r="E294" s="66">
        <v>10</v>
      </c>
      <c r="F294" s="67"/>
      <c r="G294" s="65">
        <f t="shared" si="48"/>
        <v>2</v>
      </c>
      <c r="H294" s="66">
        <f t="shared" si="49"/>
        <v>1</v>
      </c>
      <c r="I294" s="20">
        <f t="shared" si="50"/>
        <v>2</v>
      </c>
      <c r="J294" s="21">
        <f t="shared" si="51"/>
        <v>0.1</v>
      </c>
    </row>
    <row r="295" spans="1:10" x14ac:dyDescent="0.2">
      <c r="A295" s="158" t="s">
        <v>422</v>
      </c>
      <c r="B295" s="65">
        <v>5</v>
      </c>
      <c r="C295" s="66">
        <v>11</v>
      </c>
      <c r="D295" s="65">
        <v>87</v>
      </c>
      <c r="E295" s="66">
        <v>81</v>
      </c>
      <c r="F295" s="67"/>
      <c r="G295" s="65">
        <f t="shared" si="48"/>
        <v>-6</v>
      </c>
      <c r="H295" s="66">
        <f t="shared" si="49"/>
        <v>6</v>
      </c>
      <c r="I295" s="20">
        <f t="shared" si="50"/>
        <v>-0.54545454545454541</v>
      </c>
      <c r="J295" s="21">
        <f t="shared" si="51"/>
        <v>7.407407407407407E-2</v>
      </c>
    </row>
    <row r="296" spans="1:10" x14ac:dyDescent="0.2">
      <c r="A296" s="158" t="s">
        <v>327</v>
      </c>
      <c r="B296" s="65">
        <v>1</v>
      </c>
      <c r="C296" s="66">
        <v>0</v>
      </c>
      <c r="D296" s="65">
        <v>8</v>
      </c>
      <c r="E296" s="66">
        <v>6</v>
      </c>
      <c r="F296" s="67"/>
      <c r="G296" s="65">
        <f t="shared" si="48"/>
        <v>1</v>
      </c>
      <c r="H296" s="66">
        <f t="shared" si="49"/>
        <v>2</v>
      </c>
      <c r="I296" s="20" t="str">
        <f t="shared" si="50"/>
        <v>-</v>
      </c>
      <c r="J296" s="21">
        <f t="shared" si="51"/>
        <v>0.33333333333333331</v>
      </c>
    </row>
    <row r="297" spans="1:10" x14ac:dyDescent="0.2">
      <c r="A297" s="158" t="s">
        <v>462</v>
      </c>
      <c r="B297" s="65">
        <v>4</v>
      </c>
      <c r="C297" s="66">
        <v>3</v>
      </c>
      <c r="D297" s="65">
        <v>43</v>
      </c>
      <c r="E297" s="66">
        <v>41</v>
      </c>
      <c r="F297" s="67"/>
      <c r="G297" s="65">
        <f t="shared" si="48"/>
        <v>1</v>
      </c>
      <c r="H297" s="66">
        <f t="shared" si="49"/>
        <v>2</v>
      </c>
      <c r="I297" s="20">
        <f t="shared" si="50"/>
        <v>0.33333333333333331</v>
      </c>
      <c r="J297" s="21">
        <f t="shared" si="51"/>
        <v>4.878048780487805E-2</v>
      </c>
    </row>
    <row r="298" spans="1:10" x14ac:dyDescent="0.2">
      <c r="A298" s="158" t="s">
        <v>389</v>
      </c>
      <c r="B298" s="65">
        <v>3</v>
      </c>
      <c r="C298" s="66">
        <v>7</v>
      </c>
      <c r="D298" s="65">
        <v>37</v>
      </c>
      <c r="E298" s="66">
        <v>51</v>
      </c>
      <c r="F298" s="67"/>
      <c r="G298" s="65">
        <f t="shared" si="48"/>
        <v>-4</v>
      </c>
      <c r="H298" s="66">
        <f t="shared" si="49"/>
        <v>-14</v>
      </c>
      <c r="I298" s="20">
        <f t="shared" si="50"/>
        <v>-0.5714285714285714</v>
      </c>
      <c r="J298" s="21">
        <f t="shared" si="51"/>
        <v>-0.27450980392156865</v>
      </c>
    </row>
    <row r="299" spans="1:10" s="160" customFormat="1" x14ac:dyDescent="0.2">
      <c r="A299" s="178" t="s">
        <v>658</v>
      </c>
      <c r="B299" s="71">
        <v>20</v>
      </c>
      <c r="C299" s="72">
        <v>26</v>
      </c>
      <c r="D299" s="71">
        <v>228</v>
      </c>
      <c r="E299" s="72">
        <v>245</v>
      </c>
      <c r="F299" s="73"/>
      <c r="G299" s="71">
        <f t="shared" si="48"/>
        <v>-6</v>
      </c>
      <c r="H299" s="72">
        <f t="shared" si="49"/>
        <v>-17</v>
      </c>
      <c r="I299" s="37">
        <f t="shared" si="50"/>
        <v>-0.23076923076923078</v>
      </c>
      <c r="J299" s="38">
        <f t="shared" si="51"/>
        <v>-6.9387755102040816E-2</v>
      </c>
    </row>
    <row r="300" spans="1:10" x14ac:dyDescent="0.2">
      <c r="A300" s="177"/>
      <c r="B300" s="143"/>
      <c r="C300" s="144"/>
      <c r="D300" s="143"/>
      <c r="E300" s="144"/>
      <c r="F300" s="145"/>
      <c r="G300" s="143"/>
      <c r="H300" s="144"/>
      <c r="I300" s="151"/>
      <c r="J300" s="152"/>
    </row>
    <row r="301" spans="1:10" s="139" customFormat="1" x14ac:dyDescent="0.2">
      <c r="A301" s="159" t="s">
        <v>68</v>
      </c>
      <c r="B301" s="65"/>
      <c r="C301" s="66"/>
      <c r="D301" s="65"/>
      <c r="E301" s="66"/>
      <c r="F301" s="67"/>
      <c r="G301" s="65"/>
      <c r="H301" s="66"/>
      <c r="I301" s="20"/>
      <c r="J301" s="21"/>
    </row>
    <row r="302" spans="1:10" x14ac:dyDescent="0.2">
      <c r="A302" s="158" t="s">
        <v>328</v>
      </c>
      <c r="B302" s="65">
        <v>0</v>
      </c>
      <c r="C302" s="66">
        <v>0</v>
      </c>
      <c r="D302" s="65">
        <v>0</v>
      </c>
      <c r="E302" s="66">
        <v>1</v>
      </c>
      <c r="F302" s="67"/>
      <c r="G302" s="65">
        <f>B302-C302</f>
        <v>0</v>
      </c>
      <c r="H302" s="66">
        <f>D302-E302</f>
        <v>-1</v>
      </c>
      <c r="I302" s="20" t="str">
        <f>IF(C302=0, "-", IF(G302/C302&lt;10, G302/C302, "&gt;999%"))</f>
        <v>-</v>
      </c>
      <c r="J302" s="21">
        <f>IF(E302=0, "-", IF(H302/E302&lt;10, H302/E302, "&gt;999%"))</f>
        <v>-1</v>
      </c>
    </row>
    <row r="303" spans="1:10" x14ac:dyDescent="0.2">
      <c r="A303" s="158" t="s">
        <v>329</v>
      </c>
      <c r="B303" s="65">
        <v>0</v>
      </c>
      <c r="C303" s="66">
        <v>0</v>
      </c>
      <c r="D303" s="65">
        <v>1</v>
      </c>
      <c r="E303" s="66">
        <v>3</v>
      </c>
      <c r="F303" s="67"/>
      <c r="G303" s="65">
        <f>B303-C303</f>
        <v>0</v>
      </c>
      <c r="H303" s="66">
        <f>D303-E303</f>
        <v>-2</v>
      </c>
      <c r="I303" s="20" t="str">
        <f>IF(C303=0, "-", IF(G303/C303&lt;10, G303/C303, "&gt;999%"))</f>
        <v>-</v>
      </c>
      <c r="J303" s="21">
        <f>IF(E303=0, "-", IF(H303/E303&lt;10, H303/E303, "&gt;999%"))</f>
        <v>-0.66666666666666663</v>
      </c>
    </row>
    <row r="304" spans="1:10" s="160" customFormat="1" x14ac:dyDescent="0.2">
      <c r="A304" s="178" t="s">
        <v>659</v>
      </c>
      <c r="B304" s="71">
        <v>0</v>
      </c>
      <c r="C304" s="72">
        <v>0</v>
      </c>
      <c r="D304" s="71">
        <v>1</v>
      </c>
      <c r="E304" s="72">
        <v>4</v>
      </c>
      <c r="F304" s="73"/>
      <c r="G304" s="71">
        <f>B304-C304</f>
        <v>0</v>
      </c>
      <c r="H304" s="72">
        <f>D304-E304</f>
        <v>-3</v>
      </c>
      <c r="I304" s="37" t="str">
        <f>IF(C304=0, "-", IF(G304/C304&lt;10, G304/C304, "&gt;999%"))</f>
        <v>-</v>
      </c>
      <c r="J304" s="38">
        <f>IF(E304=0, "-", IF(H304/E304&lt;10, H304/E304, "&gt;999%"))</f>
        <v>-0.75</v>
      </c>
    </row>
    <row r="305" spans="1:10" x14ac:dyDescent="0.2">
      <c r="A305" s="177"/>
      <c r="B305" s="143"/>
      <c r="C305" s="144"/>
      <c r="D305" s="143"/>
      <c r="E305" s="144"/>
      <c r="F305" s="145"/>
      <c r="G305" s="143"/>
      <c r="H305" s="144"/>
      <c r="I305" s="151"/>
      <c r="J305" s="152"/>
    </row>
    <row r="306" spans="1:10" s="139" customFormat="1" x14ac:dyDescent="0.2">
      <c r="A306" s="159" t="s">
        <v>69</v>
      </c>
      <c r="B306" s="65"/>
      <c r="C306" s="66"/>
      <c r="D306" s="65"/>
      <c r="E306" s="66"/>
      <c r="F306" s="67"/>
      <c r="G306" s="65"/>
      <c r="H306" s="66"/>
      <c r="I306" s="20"/>
      <c r="J306" s="21"/>
    </row>
    <row r="307" spans="1:10" x14ac:dyDescent="0.2">
      <c r="A307" s="158" t="s">
        <v>558</v>
      </c>
      <c r="B307" s="65">
        <v>2</v>
      </c>
      <c r="C307" s="66">
        <v>4</v>
      </c>
      <c r="D307" s="65">
        <v>29</v>
      </c>
      <c r="E307" s="66">
        <v>48</v>
      </c>
      <c r="F307" s="67"/>
      <c r="G307" s="65">
        <f>B307-C307</f>
        <v>-2</v>
      </c>
      <c r="H307" s="66">
        <f>D307-E307</f>
        <v>-19</v>
      </c>
      <c r="I307" s="20">
        <f>IF(C307=0, "-", IF(G307/C307&lt;10, G307/C307, "&gt;999%"))</f>
        <v>-0.5</v>
      </c>
      <c r="J307" s="21">
        <f>IF(E307=0, "-", IF(H307/E307&lt;10, H307/E307, "&gt;999%"))</f>
        <v>-0.39583333333333331</v>
      </c>
    </row>
    <row r="308" spans="1:10" s="160" customFormat="1" x14ac:dyDescent="0.2">
      <c r="A308" s="178" t="s">
        <v>660</v>
      </c>
      <c r="B308" s="71">
        <v>2</v>
      </c>
      <c r="C308" s="72">
        <v>4</v>
      </c>
      <c r="D308" s="71">
        <v>29</v>
      </c>
      <c r="E308" s="72">
        <v>48</v>
      </c>
      <c r="F308" s="73"/>
      <c r="G308" s="71">
        <f>B308-C308</f>
        <v>-2</v>
      </c>
      <c r="H308" s="72">
        <f>D308-E308</f>
        <v>-19</v>
      </c>
      <c r="I308" s="37">
        <f>IF(C308=0, "-", IF(G308/C308&lt;10, G308/C308, "&gt;999%"))</f>
        <v>-0.5</v>
      </c>
      <c r="J308" s="38">
        <f>IF(E308=0, "-", IF(H308/E308&lt;10, H308/E308, "&gt;999%"))</f>
        <v>-0.39583333333333331</v>
      </c>
    </row>
    <row r="309" spans="1:10" x14ac:dyDescent="0.2">
      <c r="A309" s="177"/>
      <c r="B309" s="143"/>
      <c r="C309" s="144"/>
      <c r="D309" s="143"/>
      <c r="E309" s="144"/>
      <c r="F309" s="145"/>
      <c r="G309" s="143"/>
      <c r="H309" s="144"/>
      <c r="I309" s="151"/>
      <c r="J309" s="152"/>
    </row>
    <row r="310" spans="1:10" s="139" customFormat="1" x14ac:dyDescent="0.2">
      <c r="A310" s="159" t="s">
        <v>70</v>
      </c>
      <c r="B310" s="65"/>
      <c r="C310" s="66"/>
      <c r="D310" s="65"/>
      <c r="E310" s="66"/>
      <c r="F310" s="67"/>
      <c r="G310" s="65"/>
      <c r="H310" s="66"/>
      <c r="I310" s="20"/>
      <c r="J310" s="21"/>
    </row>
    <row r="311" spans="1:10" x14ac:dyDescent="0.2">
      <c r="A311" s="158" t="s">
        <v>559</v>
      </c>
      <c r="B311" s="65">
        <v>1</v>
      </c>
      <c r="C311" s="66">
        <v>1</v>
      </c>
      <c r="D311" s="65">
        <v>10</v>
      </c>
      <c r="E311" s="66">
        <v>13</v>
      </c>
      <c r="F311" s="67"/>
      <c r="G311" s="65">
        <f>B311-C311</f>
        <v>0</v>
      </c>
      <c r="H311" s="66">
        <f>D311-E311</f>
        <v>-3</v>
      </c>
      <c r="I311" s="20">
        <f>IF(C311=0, "-", IF(G311/C311&lt;10, G311/C311, "&gt;999%"))</f>
        <v>0</v>
      </c>
      <c r="J311" s="21">
        <f>IF(E311=0, "-", IF(H311/E311&lt;10, H311/E311, "&gt;999%"))</f>
        <v>-0.23076923076923078</v>
      </c>
    </row>
    <row r="312" spans="1:10" x14ac:dyDescent="0.2">
      <c r="A312" s="158" t="s">
        <v>547</v>
      </c>
      <c r="B312" s="65">
        <v>0</v>
      </c>
      <c r="C312" s="66">
        <v>0</v>
      </c>
      <c r="D312" s="65">
        <v>1</v>
      </c>
      <c r="E312" s="66">
        <v>10</v>
      </c>
      <c r="F312" s="67"/>
      <c r="G312" s="65">
        <f>B312-C312</f>
        <v>0</v>
      </c>
      <c r="H312" s="66">
        <f>D312-E312</f>
        <v>-9</v>
      </c>
      <c r="I312" s="20" t="str">
        <f>IF(C312=0, "-", IF(G312/C312&lt;10, G312/C312, "&gt;999%"))</f>
        <v>-</v>
      </c>
      <c r="J312" s="21">
        <f>IF(E312=0, "-", IF(H312/E312&lt;10, H312/E312, "&gt;999%"))</f>
        <v>-0.9</v>
      </c>
    </row>
    <row r="313" spans="1:10" s="160" customFormat="1" x14ac:dyDescent="0.2">
      <c r="A313" s="178" t="s">
        <v>661</v>
      </c>
      <c r="B313" s="71">
        <v>1</v>
      </c>
      <c r="C313" s="72">
        <v>1</v>
      </c>
      <c r="D313" s="71">
        <v>11</v>
      </c>
      <c r="E313" s="72">
        <v>23</v>
      </c>
      <c r="F313" s="73"/>
      <c r="G313" s="71">
        <f>B313-C313</f>
        <v>0</v>
      </c>
      <c r="H313" s="72">
        <f>D313-E313</f>
        <v>-12</v>
      </c>
      <c r="I313" s="37">
        <f>IF(C313=0, "-", IF(G313/C313&lt;10, G313/C313, "&gt;999%"))</f>
        <v>0</v>
      </c>
      <c r="J313" s="38">
        <f>IF(E313=0, "-", IF(H313/E313&lt;10, H313/E313, "&gt;999%"))</f>
        <v>-0.52173913043478259</v>
      </c>
    </row>
    <row r="314" spans="1:10" x14ac:dyDescent="0.2">
      <c r="A314" s="177"/>
      <c r="B314" s="143"/>
      <c r="C314" s="144"/>
      <c r="D314" s="143"/>
      <c r="E314" s="144"/>
      <c r="F314" s="145"/>
      <c r="G314" s="143"/>
      <c r="H314" s="144"/>
      <c r="I314" s="151"/>
      <c r="J314" s="152"/>
    </row>
    <row r="315" spans="1:10" s="139" customFormat="1" x14ac:dyDescent="0.2">
      <c r="A315" s="159" t="s">
        <v>71</v>
      </c>
      <c r="B315" s="65"/>
      <c r="C315" s="66"/>
      <c r="D315" s="65"/>
      <c r="E315" s="66"/>
      <c r="F315" s="67"/>
      <c r="G315" s="65"/>
      <c r="H315" s="66"/>
      <c r="I315" s="20"/>
      <c r="J315" s="21"/>
    </row>
    <row r="316" spans="1:10" x14ac:dyDescent="0.2">
      <c r="A316" s="158" t="s">
        <v>343</v>
      </c>
      <c r="B316" s="65">
        <v>0</v>
      </c>
      <c r="C316" s="66">
        <v>0</v>
      </c>
      <c r="D316" s="65">
        <v>1</v>
      </c>
      <c r="E316" s="66">
        <v>0</v>
      </c>
      <c r="F316" s="67"/>
      <c r="G316" s="65">
        <f>B316-C316</f>
        <v>0</v>
      </c>
      <c r="H316" s="66">
        <f>D316-E316</f>
        <v>1</v>
      </c>
      <c r="I316" s="20" t="str">
        <f>IF(C316=0, "-", IF(G316/C316&lt;10, G316/C316, "&gt;999%"))</f>
        <v>-</v>
      </c>
      <c r="J316" s="21" t="str">
        <f>IF(E316=0, "-", IF(H316/E316&lt;10, H316/E316, "&gt;999%"))</f>
        <v>-</v>
      </c>
    </row>
    <row r="317" spans="1:10" x14ac:dyDescent="0.2">
      <c r="A317" s="158" t="s">
        <v>285</v>
      </c>
      <c r="B317" s="65">
        <v>0</v>
      </c>
      <c r="C317" s="66">
        <v>0</v>
      </c>
      <c r="D317" s="65">
        <v>2</v>
      </c>
      <c r="E317" s="66">
        <v>2</v>
      </c>
      <c r="F317" s="67"/>
      <c r="G317" s="65">
        <f>B317-C317</f>
        <v>0</v>
      </c>
      <c r="H317" s="66">
        <f>D317-E317</f>
        <v>0</v>
      </c>
      <c r="I317" s="20" t="str">
        <f>IF(C317=0, "-", IF(G317/C317&lt;10, G317/C317, "&gt;999%"))</f>
        <v>-</v>
      </c>
      <c r="J317" s="21">
        <f>IF(E317=0, "-", IF(H317/E317&lt;10, H317/E317, "&gt;999%"))</f>
        <v>0</v>
      </c>
    </row>
    <row r="318" spans="1:10" x14ac:dyDescent="0.2">
      <c r="A318" s="158" t="s">
        <v>463</v>
      </c>
      <c r="B318" s="65">
        <v>0</v>
      </c>
      <c r="C318" s="66">
        <v>0</v>
      </c>
      <c r="D318" s="65">
        <v>7</v>
      </c>
      <c r="E318" s="66">
        <v>4</v>
      </c>
      <c r="F318" s="67"/>
      <c r="G318" s="65">
        <f>B318-C318</f>
        <v>0</v>
      </c>
      <c r="H318" s="66">
        <f>D318-E318</f>
        <v>3</v>
      </c>
      <c r="I318" s="20" t="str">
        <f>IF(C318=0, "-", IF(G318/C318&lt;10, G318/C318, "&gt;999%"))</f>
        <v>-</v>
      </c>
      <c r="J318" s="21">
        <f>IF(E318=0, "-", IF(H318/E318&lt;10, H318/E318, "&gt;999%"))</f>
        <v>0.75</v>
      </c>
    </row>
    <row r="319" spans="1:10" s="160" customFormat="1" x14ac:dyDescent="0.2">
      <c r="A319" s="178" t="s">
        <v>662</v>
      </c>
      <c r="B319" s="71">
        <v>0</v>
      </c>
      <c r="C319" s="72">
        <v>0</v>
      </c>
      <c r="D319" s="71">
        <v>10</v>
      </c>
      <c r="E319" s="72">
        <v>6</v>
      </c>
      <c r="F319" s="73"/>
      <c r="G319" s="71">
        <f>B319-C319</f>
        <v>0</v>
      </c>
      <c r="H319" s="72">
        <f>D319-E319</f>
        <v>4</v>
      </c>
      <c r="I319" s="37" t="str">
        <f>IF(C319=0, "-", IF(G319/C319&lt;10, G319/C319, "&gt;999%"))</f>
        <v>-</v>
      </c>
      <c r="J319" s="38">
        <f>IF(E319=0, "-", IF(H319/E319&lt;10, H319/E319, "&gt;999%"))</f>
        <v>0.66666666666666663</v>
      </c>
    </row>
    <row r="320" spans="1:10" x14ac:dyDescent="0.2">
      <c r="A320" s="177"/>
      <c r="B320" s="143"/>
      <c r="C320" s="144"/>
      <c r="D320" s="143"/>
      <c r="E320" s="144"/>
      <c r="F320" s="145"/>
      <c r="G320" s="143"/>
      <c r="H320" s="144"/>
      <c r="I320" s="151"/>
      <c r="J320" s="152"/>
    </row>
    <row r="321" spans="1:10" s="139" customFormat="1" x14ac:dyDescent="0.2">
      <c r="A321" s="159" t="s">
        <v>72</v>
      </c>
      <c r="B321" s="65"/>
      <c r="C321" s="66"/>
      <c r="D321" s="65"/>
      <c r="E321" s="66"/>
      <c r="F321" s="67"/>
      <c r="G321" s="65"/>
      <c r="H321" s="66"/>
      <c r="I321" s="20"/>
      <c r="J321" s="21"/>
    </row>
    <row r="322" spans="1:10" x14ac:dyDescent="0.2">
      <c r="A322" s="158" t="s">
        <v>504</v>
      </c>
      <c r="B322" s="65">
        <v>1</v>
      </c>
      <c r="C322" s="66">
        <v>9</v>
      </c>
      <c r="D322" s="65">
        <v>75</v>
      </c>
      <c r="E322" s="66">
        <v>96</v>
      </c>
      <c r="F322" s="67"/>
      <c r="G322" s="65">
        <f t="shared" ref="G322:G333" si="52">B322-C322</f>
        <v>-8</v>
      </c>
      <c r="H322" s="66">
        <f t="shared" ref="H322:H333" si="53">D322-E322</f>
        <v>-21</v>
      </c>
      <c r="I322" s="20">
        <f t="shared" ref="I322:I333" si="54">IF(C322=0, "-", IF(G322/C322&lt;10, G322/C322, "&gt;999%"))</f>
        <v>-0.88888888888888884</v>
      </c>
      <c r="J322" s="21">
        <f t="shared" ref="J322:J333" si="55">IF(E322=0, "-", IF(H322/E322&lt;10, H322/E322, "&gt;999%"))</f>
        <v>-0.21875</v>
      </c>
    </row>
    <row r="323" spans="1:10" x14ac:dyDescent="0.2">
      <c r="A323" s="158" t="s">
        <v>516</v>
      </c>
      <c r="B323" s="65">
        <v>39</v>
      </c>
      <c r="C323" s="66">
        <v>37</v>
      </c>
      <c r="D323" s="65">
        <v>318</v>
      </c>
      <c r="E323" s="66">
        <v>359</v>
      </c>
      <c r="F323" s="67"/>
      <c r="G323" s="65">
        <f t="shared" si="52"/>
        <v>2</v>
      </c>
      <c r="H323" s="66">
        <f t="shared" si="53"/>
        <v>-41</v>
      </c>
      <c r="I323" s="20">
        <f t="shared" si="54"/>
        <v>5.4054054054054057E-2</v>
      </c>
      <c r="J323" s="21">
        <f t="shared" si="55"/>
        <v>-0.11420612813370473</v>
      </c>
    </row>
    <row r="324" spans="1:10" x14ac:dyDescent="0.2">
      <c r="A324" s="158" t="s">
        <v>355</v>
      </c>
      <c r="B324" s="65">
        <v>126</v>
      </c>
      <c r="C324" s="66">
        <v>120</v>
      </c>
      <c r="D324" s="65">
        <v>829</v>
      </c>
      <c r="E324" s="66">
        <v>874</v>
      </c>
      <c r="F324" s="67"/>
      <c r="G324" s="65">
        <f t="shared" si="52"/>
        <v>6</v>
      </c>
      <c r="H324" s="66">
        <f t="shared" si="53"/>
        <v>-45</v>
      </c>
      <c r="I324" s="20">
        <f t="shared" si="54"/>
        <v>0.05</v>
      </c>
      <c r="J324" s="21">
        <f t="shared" si="55"/>
        <v>-5.1487414187643021E-2</v>
      </c>
    </row>
    <row r="325" spans="1:10" x14ac:dyDescent="0.2">
      <c r="A325" s="158" t="s">
        <v>369</v>
      </c>
      <c r="B325" s="65">
        <v>61</v>
      </c>
      <c r="C325" s="66">
        <v>0</v>
      </c>
      <c r="D325" s="65">
        <v>444</v>
      </c>
      <c r="E325" s="66">
        <v>0</v>
      </c>
      <c r="F325" s="67"/>
      <c r="G325" s="65">
        <f t="shared" si="52"/>
        <v>61</v>
      </c>
      <c r="H325" s="66">
        <f t="shared" si="53"/>
        <v>444</v>
      </c>
      <c r="I325" s="20" t="str">
        <f t="shared" si="54"/>
        <v>-</v>
      </c>
      <c r="J325" s="21" t="str">
        <f t="shared" si="55"/>
        <v>-</v>
      </c>
    </row>
    <row r="326" spans="1:10" x14ac:dyDescent="0.2">
      <c r="A326" s="158" t="s">
        <v>401</v>
      </c>
      <c r="B326" s="65">
        <v>216</v>
      </c>
      <c r="C326" s="66">
        <v>179</v>
      </c>
      <c r="D326" s="65">
        <v>1350</v>
      </c>
      <c r="E326" s="66">
        <v>1505</v>
      </c>
      <c r="F326" s="67"/>
      <c r="G326" s="65">
        <f t="shared" si="52"/>
        <v>37</v>
      </c>
      <c r="H326" s="66">
        <f t="shared" si="53"/>
        <v>-155</v>
      </c>
      <c r="I326" s="20">
        <f t="shared" si="54"/>
        <v>0.20670391061452514</v>
      </c>
      <c r="J326" s="21">
        <f t="shared" si="55"/>
        <v>-0.10299003322259136</v>
      </c>
    </row>
    <row r="327" spans="1:10" x14ac:dyDescent="0.2">
      <c r="A327" s="158" t="s">
        <v>441</v>
      </c>
      <c r="B327" s="65">
        <v>36</v>
      </c>
      <c r="C327" s="66">
        <v>12</v>
      </c>
      <c r="D327" s="65">
        <v>173</v>
      </c>
      <c r="E327" s="66">
        <v>142</v>
      </c>
      <c r="F327" s="67"/>
      <c r="G327" s="65">
        <f t="shared" si="52"/>
        <v>24</v>
      </c>
      <c r="H327" s="66">
        <f t="shared" si="53"/>
        <v>31</v>
      </c>
      <c r="I327" s="20">
        <f t="shared" si="54"/>
        <v>2</v>
      </c>
      <c r="J327" s="21">
        <f t="shared" si="55"/>
        <v>0.21830985915492956</v>
      </c>
    </row>
    <row r="328" spans="1:10" x14ac:dyDescent="0.2">
      <c r="A328" s="158" t="s">
        <v>442</v>
      </c>
      <c r="B328" s="65">
        <v>85</v>
      </c>
      <c r="C328" s="66">
        <v>46</v>
      </c>
      <c r="D328" s="65">
        <v>381</v>
      </c>
      <c r="E328" s="66">
        <v>349</v>
      </c>
      <c r="F328" s="67"/>
      <c r="G328" s="65">
        <f t="shared" si="52"/>
        <v>39</v>
      </c>
      <c r="H328" s="66">
        <f t="shared" si="53"/>
        <v>32</v>
      </c>
      <c r="I328" s="20">
        <f t="shared" si="54"/>
        <v>0.84782608695652173</v>
      </c>
      <c r="J328" s="21">
        <f t="shared" si="55"/>
        <v>9.1690544412607447E-2</v>
      </c>
    </row>
    <row r="329" spans="1:10" x14ac:dyDescent="0.2">
      <c r="A329" s="158" t="s">
        <v>313</v>
      </c>
      <c r="B329" s="65">
        <v>2</v>
      </c>
      <c r="C329" s="66">
        <v>4</v>
      </c>
      <c r="D329" s="65">
        <v>30</v>
      </c>
      <c r="E329" s="66">
        <v>30</v>
      </c>
      <c r="F329" s="67"/>
      <c r="G329" s="65">
        <f t="shared" si="52"/>
        <v>-2</v>
      </c>
      <c r="H329" s="66">
        <f t="shared" si="53"/>
        <v>0</v>
      </c>
      <c r="I329" s="20">
        <f t="shared" si="54"/>
        <v>-0.5</v>
      </c>
      <c r="J329" s="21">
        <f t="shared" si="55"/>
        <v>0</v>
      </c>
    </row>
    <row r="330" spans="1:10" x14ac:dyDescent="0.2">
      <c r="A330" s="158" t="s">
        <v>203</v>
      </c>
      <c r="B330" s="65">
        <v>35</v>
      </c>
      <c r="C330" s="66">
        <v>53</v>
      </c>
      <c r="D330" s="65">
        <v>166</v>
      </c>
      <c r="E330" s="66">
        <v>530</v>
      </c>
      <c r="F330" s="67"/>
      <c r="G330" s="65">
        <f t="shared" si="52"/>
        <v>-18</v>
      </c>
      <c r="H330" s="66">
        <f t="shared" si="53"/>
        <v>-364</v>
      </c>
      <c r="I330" s="20">
        <f t="shared" si="54"/>
        <v>-0.33962264150943394</v>
      </c>
      <c r="J330" s="21">
        <f t="shared" si="55"/>
        <v>-0.68679245283018864</v>
      </c>
    </row>
    <row r="331" spans="1:10" x14ac:dyDescent="0.2">
      <c r="A331" s="158" t="s">
        <v>226</v>
      </c>
      <c r="B331" s="65">
        <v>124</v>
      </c>
      <c r="C331" s="66">
        <v>149</v>
      </c>
      <c r="D331" s="65">
        <v>913</v>
      </c>
      <c r="E331" s="66">
        <v>1710</v>
      </c>
      <c r="F331" s="67"/>
      <c r="G331" s="65">
        <f t="shared" si="52"/>
        <v>-25</v>
      </c>
      <c r="H331" s="66">
        <f t="shared" si="53"/>
        <v>-797</v>
      </c>
      <c r="I331" s="20">
        <f t="shared" si="54"/>
        <v>-0.16778523489932887</v>
      </c>
      <c r="J331" s="21">
        <f t="shared" si="55"/>
        <v>-0.46608187134502926</v>
      </c>
    </row>
    <row r="332" spans="1:10" x14ac:dyDescent="0.2">
      <c r="A332" s="158" t="s">
        <v>253</v>
      </c>
      <c r="B332" s="65">
        <v>18</v>
      </c>
      <c r="C332" s="66">
        <v>17</v>
      </c>
      <c r="D332" s="65">
        <v>98</v>
      </c>
      <c r="E332" s="66">
        <v>145</v>
      </c>
      <c r="F332" s="67"/>
      <c r="G332" s="65">
        <f t="shared" si="52"/>
        <v>1</v>
      </c>
      <c r="H332" s="66">
        <f t="shared" si="53"/>
        <v>-47</v>
      </c>
      <c r="I332" s="20">
        <f t="shared" si="54"/>
        <v>5.8823529411764705E-2</v>
      </c>
      <c r="J332" s="21">
        <f t="shared" si="55"/>
        <v>-0.32413793103448274</v>
      </c>
    </row>
    <row r="333" spans="1:10" s="160" customFormat="1" x14ac:dyDescent="0.2">
      <c r="A333" s="178" t="s">
        <v>663</v>
      </c>
      <c r="B333" s="71">
        <v>743</v>
      </c>
      <c r="C333" s="72">
        <v>626</v>
      </c>
      <c r="D333" s="71">
        <v>4777</v>
      </c>
      <c r="E333" s="72">
        <v>5740</v>
      </c>
      <c r="F333" s="73"/>
      <c r="G333" s="71">
        <f t="shared" si="52"/>
        <v>117</v>
      </c>
      <c r="H333" s="72">
        <f t="shared" si="53"/>
        <v>-963</v>
      </c>
      <c r="I333" s="37">
        <f t="shared" si="54"/>
        <v>0.18690095846645369</v>
      </c>
      <c r="J333" s="38">
        <f t="shared" si="55"/>
        <v>-0.16777003484320557</v>
      </c>
    </row>
    <row r="334" spans="1:10" x14ac:dyDescent="0.2">
      <c r="A334" s="177"/>
      <c r="B334" s="143"/>
      <c r="C334" s="144"/>
      <c r="D334" s="143"/>
      <c r="E334" s="144"/>
      <c r="F334" s="145"/>
      <c r="G334" s="143"/>
      <c r="H334" s="144"/>
      <c r="I334" s="151"/>
      <c r="J334" s="152"/>
    </row>
    <row r="335" spans="1:10" s="139" customFormat="1" x14ac:dyDescent="0.2">
      <c r="A335" s="159" t="s">
        <v>73</v>
      </c>
      <c r="B335" s="65"/>
      <c r="C335" s="66"/>
      <c r="D335" s="65"/>
      <c r="E335" s="66"/>
      <c r="F335" s="67"/>
      <c r="G335" s="65"/>
      <c r="H335" s="66"/>
      <c r="I335" s="20"/>
      <c r="J335" s="21"/>
    </row>
    <row r="336" spans="1:10" x14ac:dyDescent="0.2">
      <c r="A336" s="158" t="s">
        <v>344</v>
      </c>
      <c r="B336" s="65">
        <v>0</v>
      </c>
      <c r="C336" s="66">
        <v>0</v>
      </c>
      <c r="D336" s="65">
        <v>6</v>
      </c>
      <c r="E336" s="66">
        <v>6</v>
      </c>
      <c r="F336" s="67"/>
      <c r="G336" s="65">
        <f>B336-C336</f>
        <v>0</v>
      </c>
      <c r="H336" s="66">
        <f>D336-E336</f>
        <v>0</v>
      </c>
      <c r="I336" s="20" t="str">
        <f>IF(C336=0, "-", IF(G336/C336&lt;10, G336/C336, "&gt;999%"))</f>
        <v>-</v>
      </c>
      <c r="J336" s="21">
        <f>IF(E336=0, "-", IF(H336/E336&lt;10, H336/E336, "&gt;999%"))</f>
        <v>0</v>
      </c>
    </row>
    <row r="337" spans="1:10" s="160" customFormat="1" x14ac:dyDescent="0.2">
      <c r="A337" s="178" t="s">
        <v>664</v>
      </c>
      <c r="B337" s="71">
        <v>0</v>
      </c>
      <c r="C337" s="72">
        <v>0</v>
      </c>
      <c r="D337" s="71">
        <v>6</v>
      </c>
      <c r="E337" s="72">
        <v>6</v>
      </c>
      <c r="F337" s="73"/>
      <c r="G337" s="71">
        <f>B337-C337</f>
        <v>0</v>
      </c>
      <c r="H337" s="72">
        <f>D337-E337</f>
        <v>0</v>
      </c>
      <c r="I337" s="37" t="str">
        <f>IF(C337=0, "-", IF(G337/C337&lt;10, G337/C337, "&gt;999%"))</f>
        <v>-</v>
      </c>
      <c r="J337" s="38">
        <f>IF(E337=0, "-", IF(H337/E337&lt;10, H337/E337, "&gt;999%"))</f>
        <v>0</v>
      </c>
    </row>
    <row r="338" spans="1:10" x14ac:dyDescent="0.2">
      <c r="A338" s="177"/>
      <c r="B338" s="143"/>
      <c r="C338" s="144"/>
      <c r="D338" s="143"/>
      <c r="E338" s="144"/>
      <c r="F338" s="145"/>
      <c r="G338" s="143"/>
      <c r="H338" s="144"/>
      <c r="I338" s="151"/>
      <c r="J338" s="152"/>
    </row>
    <row r="339" spans="1:10" s="139" customFormat="1" x14ac:dyDescent="0.2">
      <c r="A339" s="159" t="s">
        <v>74</v>
      </c>
      <c r="B339" s="65"/>
      <c r="C339" s="66"/>
      <c r="D339" s="65"/>
      <c r="E339" s="66"/>
      <c r="F339" s="67"/>
      <c r="G339" s="65"/>
      <c r="H339" s="66"/>
      <c r="I339" s="20"/>
      <c r="J339" s="21"/>
    </row>
    <row r="340" spans="1:10" x14ac:dyDescent="0.2">
      <c r="A340" s="158" t="s">
        <v>295</v>
      </c>
      <c r="B340" s="65">
        <v>0</v>
      </c>
      <c r="C340" s="66">
        <v>0</v>
      </c>
      <c r="D340" s="65">
        <v>3</v>
      </c>
      <c r="E340" s="66">
        <v>2</v>
      </c>
      <c r="F340" s="67"/>
      <c r="G340" s="65">
        <f t="shared" ref="G340:G363" si="56">B340-C340</f>
        <v>0</v>
      </c>
      <c r="H340" s="66">
        <f t="shared" ref="H340:H363" si="57">D340-E340</f>
        <v>1</v>
      </c>
      <c r="I340" s="20" t="str">
        <f t="shared" ref="I340:I363" si="58">IF(C340=0, "-", IF(G340/C340&lt;10, G340/C340, "&gt;999%"))</f>
        <v>-</v>
      </c>
      <c r="J340" s="21">
        <f t="shared" ref="J340:J363" si="59">IF(E340=0, "-", IF(H340/E340&lt;10, H340/E340, "&gt;999%"))</f>
        <v>0.5</v>
      </c>
    </row>
    <row r="341" spans="1:10" x14ac:dyDescent="0.2">
      <c r="A341" s="158" t="s">
        <v>345</v>
      </c>
      <c r="B341" s="65">
        <v>1</v>
      </c>
      <c r="C341" s="66">
        <v>0</v>
      </c>
      <c r="D341" s="65">
        <v>3</v>
      </c>
      <c r="E341" s="66">
        <v>0</v>
      </c>
      <c r="F341" s="67"/>
      <c r="G341" s="65">
        <f t="shared" si="56"/>
        <v>1</v>
      </c>
      <c r="H341" s="66">
        <f t="shared" si="57"/>
        <v>3</v>
      </c>
      <c r="I341" s="20" t="str">
        <f t="shared" si="58"/>
        <v>-</v>
      </c>
      <c r="J341" s="21" t="str">
        <f t="shared" si="59"/>
        <v>-</v>
      </c>
    </row>
    <row r="342" spans="1:10" x14ac:dyDescent="0.2">
      <c r="A342" s="158" t="s">
        <v>245</v>
      </c>
      <c r="B342" s="65">
        <v>17</v>
      </c>
      <c r="C342" s="66">
        <v>4</v>
      </c>
      <c r="D342" s="65">
        <v>195</v>
      </c>
      <c r="E342" s="66">
        <v>113</v>
      </c>
      <c r="F342" s="67"/>
      <c r="G342" s="65">
        <f t="shared" si="56"/>
        <v>13</v>
      </c>
      <c r="H342" s="66">
        <f t="shared" si="57"/>
        <v>82</v>
      </c>
      <c r="I342" s="20">
        <f t="shared" si="58"/>
        <v>3.25</v>
      </c>
      <c r="J342" s="21">
        <f t="shared" si="59"/>
        <v>0.72566371681415931</v>
      </c>
    </row>
    <row r="343" spans="1:10" x14ac:dyDescent="0.2">
      <c r="A343" s="158" t="s">
        <v>246</v>
      </c>
      <c r="B343" s="65">
        <v>3</v>
      </c>
      <c r="C343" s="66">
        <v>3</v>
      </c>
      <c r="D343" s="65">
        <v>17</v>
      </c>
      <c r="E343" s="66">
        <v>23</v>
      </c>
      <c r="F343" s="67"/>
      <c r="G343" s="65">
        <f t="shared" si="56"/>
        <v>0</v>
      </c>
      <c r="H343" s="66">
        <f t="shared" si="57"/>
        <v>-6</v>
      </c>
      <c r="I343" s="20">
        <f t="shared" si="58"/>
        <v>0</v>
      </c>
      <c r="J343" s="21">
        <f t="shared" si="59"/>
        <v>-0.2608695652173913</v>
      </c>
    </row>
    <row r="344" spans="1:10" x14ac:dyDescent="0.2">
      <c r="A344" s="158" t="s">
        <v>271</v>
      </c>
      <c r="B344" s="65">
        <v>15</v>
      </c>
      <c r="C344" s="66">
        <v>13</v>
      </c>
      <c r="D344" s="65">
        <v>108</v>
      </c>
      <c r="E344" s="66">
        <v>202</v>
      </c>
      <c r="F344" s="67"/>
      <c r="G344" s="65">
        <f t="shared" si="56"/>
        <v>2</v>
      </c>
      <c r="H344" s="66">
        <f t="shared" si="57"/>
        <v>-94</v>
      </c>
      <c r="I344" s="20">
        <f t="shared" si="58"/>
        <v>0.15384615384615385</v>
      </c>
      <c r="J344" s="21">
        <f t="shared" si="59"/>
        <v>-0.46534653465346537</v>
      </c>
    </row>
    <row r="345" spans="1:10" x14ac:dyDescent="0.2">
      <c r="A345" s="158" t="s">
        <v>330</v>
      </c>
      <c r="B345" s="65">
        <v>10</v>
      </c>
      <c r="C345" s="66">
        <v>9</v>
      </c>
      <c r="D345" s="65">
        <v>44</v>
      </c>
      <c r="E345" s="66">
        <v>59</v>
      </c>
      <c r="F345" s="67"/>
      <c r="G345" s="65">
        <f t="shared" si="56"/>
        <v>1</v>
      </c>
      <c r="H345" s="66">
        <f t="shared" si="57"/>
        <v>-15</v>
      </c>
      <c r="I345" s="20">
        <f t="shared" si="58"/>
        <v>0.1111111111111111</v>
      </c>
      <c r="J345" s="21">
        <f t="shared" si="59"/>
        <v>-0.25423728813559321</v>
      </c>
    </row>
    <row r="346" spans="1:10" x14ac:dyDescent="0.2">
      <c r="A346" s="158" t="s">
        <v>272</v>
      </c>
      <c r="B346" s="65">
        <v>13</v>
      </c>
      <c r="C346" s="66">
        <v>4</v>
      </c>
      <c r="D346" s="65">
        <v>68</v>
      </c>
      <c r="E346" s="66">
        <v>32</v>
      </c>
      <c r="F346" s="67"/>
      <c r="G346" s="65">
        <f t="shared" si="56"/>
        <v>9</v>
      </c>
      <c r="H346" s="66">
        <f t="shared" si="57"/>
        <v>36</v>
      </c>
      <c r="I346" s="20">
        <f t="shared" si="58"/>
        <v>2.25</v>
      </c>
      <c r="J346" s="21">
        <f t="shared" si="59"/>
        <v>1.125</v>
      </c>
    </row>
    <row r="347" spans="1:10" x14ac:dyDescent="0.2">
      <c r="A347" s="158" t="s">
        <v>286</v>
      </c>
      <c r="B347" s="65">
        <v>0</v>
      </c>
      <c r="C347" s="66">
        <v>2</v>
      </c>
      <c r="D347" s="65">
        <v>4</v>
      </c>
      <c r="E347" s="66">
        <v>8</v>
      </c>
      <c r="F347" s="67"/>
      <c r="G347" s="65">
        <f t="shared" si="56"/>
        <v>-2</v>
      </c>
      <c r="H347" s="66">
        <f t="shared" si="57"/>
        <v>-4</v>
      </c>
      <c r="I347" s="20">
        <f t="shared" si="58"/>
        <v>-1</v>
      </c>
      <c r="J347" s="21">
        <f t="shared" si="59"/>
        <v>-0.5</v>
      </c>
    </row>
    <row r="348" spans="1:10" x14ac:dyDescent="0.2">
      <c r="A348" s="158" t="s">
        <v>287</v>
      </c>
      <c r="B348" s="65">
        <v>5</v>
      </c>
      <c r="C348" s="66">
        <v>3</v>
      </c>
      <c r="D348" s="65">
        <v>31</v>
      </c>
      <c r="E348" s="66">
        <v>32</v>
      </c>
      <c r="F348" s="67"/>
      <c r="G348" s="65">
        <f t="shared" si="56"/>
        <v>2</v>
      </c>
      <c r="H348" s="66">
        <f t="shared" si="57"/>
        <v>-1</v>
      </c>
      <c r="I348" s="20">
        <f t="shared" si="58"/>
        <v>0.66666666666666663</v>
      </c>
      <c r="J348" s="21">
        <f t="shared" si="59"/>
        <v>-3.125E-2</v>
      </c>
    </row>
    <row r="349" spans="1:10" x14ac:dyDescent="0.2">
      <c r="A349" s="158" t="s">
        <v>331</v>
      </c>
      <c r="B349" s="65">
        <v>9</v>
      </c>
      <c r="C349" s="66">
        <v>1</v>
      </c>
      <c r="D349" s="65">
        <v>21</v>
      </c>
      <c r="E349" s="66">
        <v>16</v>
      </c>
      <c r="F349" s="67"/>
      <c r="G349" s="65">
        <f t="shared" si="56"/>
        <v>8</v>
      </c>
      <c r="H349" s="66">
        <f t="shared" si="57"/>
        <v>5</v>
      </c>
      <c r="I349" s="20">
        <f t="shared" si="58"/>
        <v>8</v>
      </c>
      <c r="J349" s="21">
        <f t="shared" si="59"/>
        <v>0.3125</v>
      </c>
    </row>
    <row r="350" spans="1:10" x14ac:dyDescent="0.2">
      <c r="A350" s="158" t="s">
        <v>423</v>
      </c>
      <c r="B350" s="65">
        <v>0</v>
      </c>
      <c r="C350" s="66">
        <v>0</v>
      </c>
      <c r="D350" s="65">
        <v>4</v>
      </c>
      <c r="E350" s="66">
        <v>0</v>
      </c>
      <c r="F350" s="67"/>
      <c r="G350" s="65">
        <f t="shared" si="56"/>
        <v>0</v>
      </c>
      <c r="H350" s="66">
        <f t="shared" si="57"/>
        <v>4</v>
      </c>
      <c r="I350" s="20" t="str">
        <f t="shared" si="58"/>
        <v>-</v>
      </c>
      <c r="J350" s="21" t="str">
        <f t="shared" si="59"/>
        <v>-</v>
      </c>
    </row>
    <row r="351" spans="1:10" x14ac:dyDescent="0.2">
      <c r="A351" s="158" t="s">
        <v>479</v>
      </c>
      <c r="B351" s="65">
        <v>3</v>
      </c>
      <c r="C351" s="66">
        <v>0</v>
      </c>
      <c r="D351" s="65">
        <v>7</v>
      </c>
      <c r="E351" s="66">
        <v>11</v>
      </c>
      <c r="F351" s="67"/>
      <c r="G351" s="65">
        <f t="shared" si="56"/>
        <v>3</v>
      </c>
      <c r="H351" s="66">
        <f t="shared" si="57"/>
        <v>-4</v>
      </c>
      <c r="I351" s="20" t="str">
        <f t="shared" si="58"/>
        <v>-</v>
      </c>
      <c r="J351" s="21">
        <f t="shared" si="59"/>
        <v>-0.36363636363636365</v>
      </c>
    </row>
    <row r="352" spans="1:10" x14ac:dyDescent="0.2">
      <c r="A352" s="158" t="s">
        <v>390</v>
      </c>
      <c r="B352" s="65">
        <v>12</v>
      </c>
      <c r="C352" s="66">
        <v>6</v>
      </c>
      <c r="D352" s="65">
        <v>79</v>
      </c>
      <c r="E352" s="66">
        <v>61</v>
      </c>
      <c r="F352" s="67"/>
      <c r="G352" s="65">
        <f t="shared" si="56"/>
        <v>6</v>
      </c>
      <c r="H352" s="66">
        <f t="shared" si="57"/>
        <v>18</v>
      </c>
      <c r="I352" s="20">
        <f t="shared" si="58"/>
        <v>1</v>
      </c>
      <c r="J352" s="21">
        <f t="shared" si="59"/>
        <v>0.29508196721311475</v>
      </c>
    </row>
    <row r="353" spans="1:10" x14ac:dyDescent="0.2">
      <c r="A353" s="158" t="s">
        <v>424</v>
      </c>
      <c r="B353" s="65">
        <v>3</v>
      </c>
      <c r="C353" s="66">
        <v>0</v>
      </c>
      <c r="D353" s="65">
        <v>19</v>
      </c>
      <c r="E353" s="66">
        <v>0</v>
      </c>
      <c r="F353" s="67"/>
      <c r="G353" s="65">
        <f t="shared" si="56"/>
        <v>3</v>
      </c>
      <c r="H353" s="66">
        <f t="shared" si="57"/>
        <v>19</v>
      </c>
      <c r="I353" s="20" t="str">
        <f t="shared" si="58"/>
        <v>-</v>
      </c>
      <c r="J353" s="21" t="str">
        <f t="shared" si="59"/>
        <v>-</v>
      </c>
    </row>
    <row r="354" spans="1:10" x14ac:dyDescent="0.2">
      <c r="A354" s="158" t="s">
        <v>425</v>
      </c>
      <c r="B354" s="65">
        <v>0</v>
      </c>
      <c r="C354" s="66">
        <v>1</v>
      </c>
      <c r="D354" s="65">
        <v>41</v>
      </c>
      <c r="E354" s="66">
        <v>18</v>
      </c>
      <c r="F354" s="67"/>
      <c r="G354" s="65">
        <f t="shared" si="56"/>
        <v>-1</v>
      </c>
      <c r="H354" s="66">
        <f t="shared" si="57"/>
        <v>23</v>
      </c>
      <c r="I354" s="20">
        <f t="shared" si="58"/>
        <v>-1</v>
      </c>
      <c r="J354" s="21">
        <f t="shared" si="59"/>
        <v>1.2777777777777777</v>
      </c>
    </row>
    <row r="355" spans="1:10" x14ac:dyDescent="0.2">
      <c r="A355" s="158" t="s">
        <v>426</v>
      </c>
      <c r="B355" s="65">
        <v>14</v>
      </c>
      <c r="C355" s="66">
        <v>12</v>
      </c>
      <c r="D355" s="65">
        <v>163</v>
      </c>
      <c r="E355" s="66">
        <v>156</v>
      </c>
      <c r="F355" s="67"/>
      <c r="G355" s="65">
        <f t="shared" si="56"/>
        <v>2</v>
      </c>
      <c r="H355" s="66">
        <f t="shared" si="57"/>
        <v>7</v>
      </c>
      <c r="I355" s="20">
        <f t="shared" si="58"/>
        <v>0.16666666666666666</v>
      </c>
      <c r="J355" s="21">
        <f t="shared" si="59"/>
        <v>4.4871794871794872E-2</v>
      </c>
    </row>
    <row r="356" spans="1:10" x14ac:dyDescent="0.2">
      <c r="A356" s="158" t="s">
        <v>464</v>
      </c>
      <c r="B356" s="65">
        <v>3</v>
      </c>
      <c r="C356" s="66">
        <v>0</v>
      </c>
      <c r="D356" s="65">
        <v>6</v>
      </c>
      <c r="E356" s="66">
        <v>10</v>
      </c>
      <c r="F356" s="67"/>
      <c r="G356" s="65">
        <f t="shared" si="56"/>
        <v>3</v>
      </c>
      <c r="H356" s="66">
        <f t="shared" si="57"/>
        <v>-4</v>
      </c>
      <c r="I356" s="20" t="str">
        <f t="shared" si="58"/>
        <v>-</v>
      </c>
      <c r="J356" s="21">
        <f t="shared" si="59"/>
        <v>-0.4</v>
      </c>
    </row>
    <row r="357" spans="1:10" x14ac:dyDescent="0.2">
      <c r="A357" s="158" t="s">
        <v>465</v>
      </c>
      <c r="B357" s="65">
        <v>10</v>
      </c>
      <c r="C357" s="66">
        <v>12</v>
      </c>
      <c r="D357" s="65">
        <v>91</v>
      </c>
      <c r="E357" s="66">
        <v>45</v>
      </c>
      <c r="F357" s="67"/>
      <c r="G357" s="65">
        <f t="shared" si="56"/>
        <v>-2</v>
      </c>
      <c r="H357" s="66">
        <f t="shared" si="57"/>
        <v>46</v>
      </c>
      <c r="I357" s="20">
        <f t="shared" si="58"/>
        <v>-0.16666666666666666</v>
      </c>
      <c r="J357" s="21">
        <f t="shared" si="59"/>
        <v>1.0222222222222221</v>
      </c>
    </row>
    <row r="358" spans="1:10" x14ac:dyDescent="0.2">
      <c r="A358" s="158" t="s">
        <v>480</v>
      </c>
      <c r="B358" s="65">
        <v>1</v>
      </c>
      <c r="C358" s="66">
        <v>0</v>
      </c>
      <c r="D358" s="65">
        <v>23</v>
      </c>
      <c r="E358" s="66">
        <v>5</v>
      </c>
      <c r="F358" s="67"/>
      <c r="G358" s="65">
        <f t="shared" si="56"/>
        <v>1</v>
      </c>
      <c r="H358" s="66">
        <f t="shared" si="57"/>
        <v>18</v>
      </c>
      <c r="I358" s="20" t="str">
        <f t="shared" si="58"/>
        <v>-</v>
      </c>
      <c r="J358" s="21">
        <f t="shared" si="59"/>
        <v>3.6</v>
      </c>
    </row>
    <row r="359" spans="1:10" x14ac:dyDescent="0.2">
      <c r="A359" s="158" t="s">
        <v>517</v>
      </c>
      <c r="B359" s="65">
        <v>0</v>
      </c>
      <c r="C359" s="66">
        <v>2</v>
      </c>
      <c r="D359" s="65">
        <v>0</v>
      </c>
      <c r="E359" s="66">
        <v>3</v>
      </c>
      <c r="F359" s="67"/>
      <c r="G359" s="65">
        <f t="shared" si="56"/>
        <v>-2</v>
      </c>
      <c r="H359" s="66">
        <f t="shared" si="57"/>
        <v>-3</v>
      </c>
      <c r="I359" s="20">
        <f t="shared" si="58"/>
        <v>-1</v>
      </c>
      <c r="J359" s="21">
        <f t="shared" si="59"/>
        <v>-1</v>
      </c>
    </row>
    <row r="360" spans="1:10" x14ac:dyDescent="0.2">
      <c r="A360" s="158" t="s">
        <v>296</v>
      </c>
      <c r="B360" s="65">
        <v>0</v>
      </c>
      <c r="C360" s="66">
        <v>1</v>
      </c>
      <c r="D360" s="65">
        <v>2</v>
      </c>
      <c r="E360" s="66">
        <v>6</v>
      </c>
      <c r="F360" s="67"/>
      <c r="G360" s="65">
        <f t="shared" si="56"/>
        <v>-1</v>
      </c>
      <c r="H360" s="66">
        <f t="shared" si="57"/>
        <v>-4</v>
      </c>
      <c r="I360" s="20">
        <f t="shared" si="58"/>
        <v>-1</v>
      </c>
      <c r="J360" s="21">
        <f t="shared" si="59"/>
        <v>-0.66666666666666663</v>
      </c>
    </row>
    <row r="361" spans="1:10" x14ac:dyDescent="0.2">
      <c r="A361" s="158" t="s">
        <v>346</v>
      </c>
      <c r="B361" s="65">
        <v>0</v>
      </c>
      <c r="C361" s="66">
        <v>0</v>
      </c>
      <c r="D361" s="65">
        <v>0</v>
      </c>
      <c r="E361" s="66">
        <v>1</v>
      </c>
      <c r="F361" s="67"/>
      <c r="G361" s="65">
        <f t="shared" si="56"/>
        <v>0</v>
      </c>
      <c r="H361" s="66">
        <f t="shared" si="57"/>
        <v>-1</v>
      </c>
      <c r="I361" s="20" t="str">
        <f t="shared" si="58"/>
        <v>-</v>
      </c>
      <c r="J361" s="21">
        <f t="shared" si="59"/>
        <v>-1</v>
      </c>
    </row>
    <row r="362" spans="1:10" x14ac:dyDescent="0.2">
      <c r="A362" s="158" t="s">
        <v>332</v>
      </c>
      <c r="B362" s="65">
        <v>0</v>
      </c>
      <c r="C362" s="66">
        <v>0</v>
      </c>
      <c r="D362" s="65">
        <v>2</v>
      </c>
      <c r="E362" s="66">
        <v>2</v>
      </c>
      <c r="F362" s="67"/>
      <c r="G362" s="65">
        <f t="shared" si="56"/>
        <v>0</v>
      </c>
      <c r="H362" s="66">
        <f t="shared" si="57"/>
        <v>0</v>
      </c>
      <c r="I362" s="20" t="str">
        <f t="shared" si="58"/>
        <v>-</v>
      </c>
      <c r="J362" s="21">
        <f t="shared" si="59"/>
        <v>0</v>
      </c>
    </row>
    <row r="363" spans="1:10" s="160" customFormat="1" x14ac:dyDescent="0.2">
      <c r="A363" s="178" t="s">
        <v>665</v>
      </c>
      <c r="B363" s="71">
        <v>119</v>
      </c>
      <c r="C363" s="72">
        <v>73</v>
      </c>
      <c r="D363" s="71">
        <v>931</v>
      </c>
      <c r="E363" s="72">
        <v>805</v>
      </c>
      <c r="F363" s="73"/>
      <c r="G363" s="71">
        <f t="shared" si="56"/>
        <v>46</v>
      </c>
      <c r="H363" s="72">
        <f t="shared" si="57"/>
        <v>126</v>
      </c>
      <c r="I363" s="37">
        <f t="shared" si="58"/>
        <v>0.63013698630136983</v>
      </c>
      <c r="J363" s="38">
        <f t="shared" si="59"/>
        <v>0.15652173913043479</v>
      </c>
    </row>
    <row r="364" spans="1:10" x14ac:dyDescent="0.2">
      <c r="A364" s="177"/>
      <c r="B364" s="143"/>
      <c r="C364" s="144"/>
      <c r="D364" s="143"/>
      <c r="E364" s="144"/>
      <c r="F364" s="145"/>
      <c r="G364" s="143"/>
      <c r="H364" s="144"/>
      <c r="I364" s="151"/>
      <c r="J364" s="152"/>
    </row>
    <row r="365" spans="1:10" s="139" customFormat="1" x14ac:dyDescent="0.2">
      <c r="A365" s="159" t="s">
        <v>75</v>
      </c>
      <c r="B365" s="65"/>
      <c r="C365" s="66"/>
      <c r="D365" s="65"/>
      <c r="E365" s="66"/>
      <c r="F365" s="67"/>
      <c r="G365" s="65"/>
      <c r="H365" s="66"/>
      <c r="I365" s="20"/>
      <c r="J365" s="21"/>
    </row>
    <row r="366" spans="1:10" x14ac:dyDescent="0.2">
      <c r="A366" s="158" t="s">
        <v>560</v>
      </c>
      <c r="B366" s="65">
        <v>7</v>
      </c>
      <c r="C366" s="66">
        <v>13</v>
      </c>
      <c r="D366" s="65">
        <v>50</v>
      </c>
      <c r="E366" s="66">
        <v>42</v>
      </c>
      <c r="F366" s="67"/>
      <c r="G366" s="65">
        <f>B366-C366</f>
        <v>-6</v>
      </c>
      <c r="H366" s="66">
        <f>D366-E366</f>
        <v>8</v>
      </c>
      <c r="I366" s="20">
        <f>IF(C366=0, "-", IF(G366/C366&lt;10, G366/C366, "&gt;999%"))</f>
        <v>-0.46153846153846156</v>
      </c>
      <c r="J366" s="21">
        <f>IF(E366=0, "-", IF(H366/E366&lt;10, H366/E366, "&gt;999%"))</f>
        <v>0.19047619047619047</v>
      </c>
    </row>
    <row r="367" spans="1:10" x14ac:dyDescent="0.2">
      <c r="A367" s="158" t="s">
        <v>548</v>
      </c>
      <c r="B367" s="65">
        <v>1</v>
      </c>
      <c r="C367" s="66">
        <v>0</v>
      </c>
      <c r="D367" s="65">
        <v>1</v>
      </c>
      <c r="E367" s="66">
        <v>1</v>
      </c>
      <c r="F367" s="67"/>
      <c r="G367" s="65">
        <f>B367-C367</f>
        <v>1</v>
      </c>
      <c r="H367" s="66">
        <f>D367-E367</f>
        <v>0</v>
      </c>
      <c r="I367" s="20" t="str">
        <f>IF(C367=0, "-", IF(G367/C367&lt;10, G367/C367, "&gt;999%"))</f>
        <v>-</v>
      </c>
      <c r="J367" s="21">
        <f>IF(E367=0, "-", IF(H367/E367&lt;10, H367/E367, "&gt;999%"))</f>
        <v>0</v>
      </c>
    </row>
    <row r="368" spans="1:10" s="160" customFormat="1" x14ac:dyDescent="0.2">
      <c r="A368" s="178" t="s">
        <v>666</v>
      </c>
      <c r="B368" s="71">
        <v>8</v>
      </c>
      <c r="C368" s="72">
        <v>13</v>
      </c>
      <c r="D368" s="71">
        <v>51</v>
      </c>
      <c r="E368" s="72">
        <v>43</v>
      </c>
      <c r="F368" s="73"/>
      <c r="G368" s="71">
        <f>B368-C368</f>
        <v>-5</v>
      </c>
      <c r="H368" s="72">
        <f>D368-E368</f>
        <v>8</v>
      </c>
      <c r="I368" s="37">
        <f>IF(C368=0, "-", IF(G368/C368&lt;10, G368/C368, "&gt;999%"))</f>
        <v>-0.38461538461538464</v>
      </c>
      <c r="J368" s="38">
        <f>IF(E368=0, "-", IF(H368/E368&lt;10, H368/E368, "&gt;999%"))</f>
        <v>0.18604651162790697</v>
      </c>
    </row>
    <row r="369" spans="1:10" x14ac:dyDescent="0.2">
      <c r="A369" s="177"/>
      <c r="B369" s="143"/>
      <c r="C369" s="144"/>
      <c r="D369" s="143"/>
      <c r="E369" s="144"/>
      <c r="F369" s="145"/>
      <c r="G369" s="143"/>
      <c r="H369" s="144"/>
      <c r="I369" s="151"/>
      <c r="J369" s="152"/>
    </row>
    <row r="370" spans="1:10" s="139" customFormat="1" x14ac:dyDescent="0.2">
      <c r="A370" s="159" t="s">
        <v>76</v>
      </c>
      <c r="B370" s="65"/>
      <c r="C370" s="66"/>
      <c r="D370" s="65"/>
      <c r="E370" s="66"/>
      <c r="F370" s="67"/>
      <c r="G370" s="65"/>
      <c r="H370" s="66"/>
      <c r="I370" s="20"/>
      <c r="J370" s="21"/>
    </row>
    <row r="371" spans="1:10" x14ac:dyDescent="0.2">
      <c r="A371" s="158" t="s">
        <v>304</v>
      </c>
      <c r="B371" s="65">
        <v>0</v>
      </c>
      <c r="C371" s="66">
        <v>0</v>
      </c>
      <c r="D371" s="65">
        <v>1</v>
      </c>
      <c r="E371" s="66">
        <v>1</v>
      </c>
      <c r="F371" s="67"/>
      <c r="G371" s="65">
        <f t="shared" ref="G371:G379" si="60">B371-C371</f>
        <v>0</v>
      </c>
      <c r="H371" s="66">
        <f t="shared" ref="H371:H379" si="61">D371-E371</f>
        <v>0</v>
      </c>
      <c r="I371" s="20" t="str">
        <f t="shared" ref="I371:I379" si="62">IF(C371=0, "-", IF(G371/C371&lt;10, G371/C371, "&gt;999%"))</f>
        <v>-</v>
      </c>
      <c r="J371" s="21">
        <f t="shared" ref="J371:J379" si="63">IF(E371=0, "-", IF(H371/E371&lt;10, H371/E371, "&gt;999%"))</f>
        <v>0</v>
      </c>
    </row>
    <row r="372" spans="1:10" x14ac:dyDescent="0.2">
      <c r="A372" s="158" t="s">
        <v>539</v>
      </c>
      <c r="B372" s="65">
        <v>8</v>
      </c>
      <c r="C372" s="66">
        <v>15</v>
      </c>
      <c r="D372" s="65">
        <v>103</v>
      </c>
      <c r="E372" s="66">
        <v>109</v>
      </c>
      <c r="F372" s="67"/>
      <c r="G372" s="65">
        <f t="shared" si="60"/>
        <v>-7</v>
      </c>
      <c r="H372" s="66">
        <f t="shared" si="61"/>
        <v>-6</v>
      </c>
      <c r="I372" s="20">
        <f t="shared" si="62"/>
        <v>-0.46666666666666667</v>
      </c>
      <c r="J372" s="21">
        <f t="shared" si="63"/>
        <v>-5.5045871559633031E-2</v>
      </c>
    </row>
    <row r="373" spans="1:10" x14ac:dyDescent="0.2">
      <c r="A373" s="158" t="s">
        <v>482</v>
      </c>
      <c r="B373" s="65">
        <v>1</v>
      </c>
      <c r="C373" s="66">
        <v>0</v>
      </c>
      <c r="D373" s="65">
        <v>6</v>
      </c>
      <c r="E373" s="66">
        <v>0</v>
      </c>
      <c r="F373" s="67"/>
      <c r="G373" s="65">
        <f t="shared" si="60"/>
        <v>1</v>
      </c>
      <c r="H373" s="66">
        <f t="shared" si="61"/>
        <v>6</v>
      </c>
      <c r="I373" s="20" t="str">
        <f t="shared" si="62"/>
        <v>-</v>
      </c>
      <c r="J373" s="21" t="str">
        <f t="shared" si="63"/>
        <v>-</v>
      </c>
    </row>
    <row r="374" spans="1:10" x14ac:dyDescent="0.2">
      <c r="A374" s="158" t="s">
        <v>305</v>
      </c>
      <c r="B374" s="65">
        <v>2</v>
      </c>
      <c r="C374" s="66">
        <v>0</v>
      </c>
      <c r="D374" s="65">
        <v>8</v>
      </c>
      <c r="E374" s="66">
        <v>3</v>
      </c>
      <c r="F374" s="67"/>
      <c r="G374" s="65">
        <f t="shared" si="60"/>
        <v>2</v>
      </c>
      <c r="H374" s="66">
        <f t="shared" si="61"/>
        <v>5</v>
      </c>
      <c r="I374" s="20" t="str">
        <f t="shared" si="62"/>
        <v>-</v>
      </c>
      <c r="J374" s="21">
        <f t="shared" si="63"/>
        <v>1.6666666666666667</v>
      </c>
    </row>
    <row r="375" spans="1:10" x14ac:dyDescent="0.2">
      <c r="A375" s="158" t="s">
        <v>306</v>
      </c>
      <c r="B375" s="65">
        <v>1</v>
      </c>
      <c r="C375" s="66">
        <v>1</v>
      </c>
      <c r="D375" s="65">
        <v>10</v>
      </c>
      <c r="E375" s="66">
        <v>6</v>
      </c>
      <c r="F375" s="67"/>
      <c r="G375" s="65">
        <f t="shared" si="60"/>
        <v>0</v>
      </c>
      <c r="H375" s="66">
        <f t="shared" si="61"/>
        <v>4</v>
      </c>
      <c r="I375" s="20">
        <f t="shared" si="62"/>
        <v>0</v>
      </c>
      <c r="J375" s="21">
        <f t="shared" si="63"/>
        <v>0.66666666666666663</v>
      </c>
    </row>
    <row r="376" spans="1:10" x14ac:dyDescent="0.2">
      <c r="A376" s="158" t="s">
        <v>494</v>
      </c>
      <c r="B376" s="65">
        <v>4</v>
      </c>
      <c r="C376" s="66">
        <v>0</v>
      </c>
      <c r="D376" s="65">
        <v>52</v>
      </c>
      <c r="E376" s="66">
        <v>13</v>
      </c>
      <c r="F376" s="67"/>
      <c r="G376" s="65">
        <f t="shared" si="60"/>
        <v>4</v>
      </c>
      <c r="H376" s="66">
        <f t="shared" si="61"/>
        <v>39</v>
      </c>
      <c r="I376" s="20" t="str">
        <f t="shared" si="62"/>
        <v>-</v>
      </c>
      <c r="J376" s="21">
        <f t="shared" si="63"/>
        <v>3</v>
      </c>
    </row>
    <row r="377" spans="1:10" x14ac:dyDescent="0.2">
      <c r="A377" s="158" t="s">
        <v>505</v>
      </c>
      <c r="B377" s="65">
        <v>0</v>
      </c>
      <c r="C377" s="66">
        <v>2</v>
      </c>
      <c r="D377" s="65">
        <v>1</v>
      </c>
      <c r="E377" s="66">
        <v>2</v>
      </c>
      <c r="F377" s="67"/>
      <c r="G377" s="65">
        <f t="shared" si="60"/>
        <v>-2</v>
      </c>
      <c r="H377" s="66">
        <f t="shared" si="61"/>
        <v>-1</v>
      </c>
      <c r="I377" s="20">
        <f t="shared" si="62"/>
        <v>-1</v>
      </c>
      <c r="J377" s="21">
        <f t="shared" si="63"/>
        <v>-0.5</v>
      </c>
    </row>
    <row r="378" spans="1:10" x14ac:dyDescent="0.2">
      <c r="A378" s="158" t="s">
        <v>518</v>
      </c>
      <c r="B378" s="65">
        <v>13</v>
      </c>
      <c r="C378" s="66">
        <v>15</v>
      </c>
      <c r="D378" s="65">
        <v>59</v>
      </c>
      <c r="E378" s="66">
        <v>81</v>
      </c>
      <c r="F378" s="67"/>
      <c r="G378" s="65">
        <f t="shared" si="60"/>
        <v>-2</v>
      </c>
      <c r="H378" s="66">
        <f t="shared" si="61"/>
        <v>-22</v>
      </c>
      <c r="I378" s="20">
        <f t="shared" si="62"/>
        <v>-0.13333333333333333</v>
      </c>
      <c r="J378" s="21">
        <f t="shared" si="63"/>
        <v>-0.27160493827160492</v>
      </c>
    </row>
    <row r="379" spans="1:10" s="160" customFormat="1" x14ac:dyDescent="0.2">
      <c r="A379" s="178" t="s">
        <v>667</v>
      </c>
      <c r="B379" s="71">
        <v>29</v>
      </c>
      <c r="C379" s="72">
        <v>33</v>
      </c>
      <c r="D379" s="71">
        <v>240</v>
      </c>
      <c r="E379" s="72">
        <v>215</v>
      </c>
      <c r="F379" s="73"/>
      <c r="G379" s="71">
        <f t="shared" si="60"/>
        <v>-4</v>
      </c>
      <c r="H379" s="72">
        <f t="shared" si="61"/>
        <v>25</v>
      </c>
      <c r="I379" s="37">
        <f t="shared" si="62"/>
        <v>-0.12121212121212122</v>
      </c>
      <c r="J379" s="38">
        <f t="shared" si="63"/>
        <v>0.11627906976744186</v>
      </c>
    </row>
    <row r="380" spans="1:10" x14ac:dyDescent="0.2">
      <c r="A380" s="177"/>
      <c r="B380" s="143"/>
      <c r="C380" s="144"/>
      <c r="D380" s="143"/>
      <c r="E380" s="144"/>
      <c r="F380" s="145"/>
      <c r="G380" s="143"/>
      <c r="H380" s="144"/>
      <c r="I380" s="151"/>
      <c r="J380" s="152"/>
    </row>
    <row r="381" spans="1:10" s="139" customFormat="1" x14ac:dyDescent="0.2">
      <c r="A381" s="159" t="s">
        <v>77</v>
      </c>
      <c r="B381" s="65"/>
      <c r="C381" s="66"/>
      <c r="D381" s="65"/>
      <c r="E381" s="66"/>
      <c r="F381" s="67"/>
      <c r="G381" s="65"/>
      <c r="H381" s="66"/>
      <c r="I381" s="20"/>
      <c r="J381" s="21"/>
    </row>
    <row r="382" spans="1:10" x14ac:dyDescent="0.2">
      <c r="A382" s="158" t="s">
        <v>402</v>
      </c>
      <c r="B382" s="65">
        <v>0</v>
      </c>
      <c r="C382" s="66">
        <v>0</v>
      </c>
      <c r="D382" s="65">
        <v>0</v>
      </c>
      <c r="E382" s="66">
        <v>13</v>
      </c>
      <c r="F382" s="67"/>
      <c r="G382" s="65">
        <f t="shared" ref="G382:G387" si="64">B382-C382</f>
        <v>0</v>
      </c>
      <c r="H382" s="66">
        <f t="shared" ref="H382:H387" si="65">D382-E382</f>
        <v>-13</v>
      </c>
      <c r="I382" s="20" t="str">
        <f t="shared" ref="I382:I387" si="66">IF(C382=0, "-", IF(G382/C382&lt;10, G382/C382, "&gt;999%"))</f>
        <v>-</v>
      </c>
      <c r="J382" s="21">
        <f t="shared" ref="J382:J387" si="67">IF(E382=0, "-", IF(H382/E382&lt;10, H382/E382, "&gt;999%"))</f>
        <v>-1</v>
      </c>
    </row>
    <row r="383" spans="1:10" x14ac:dyDescent="0.2">
      <c r="A383" s="158" t="s">
        <v>403</v>
      </c>
      <c r="B383" s="65">
        <v>15</v>
      </c>
      <c r="C383" s="66">
        <v>0</v>
      </c>
      <c r="D383" s="65">
        <v>108</v>
      </c>
      <c r="E383" s="66">
        <v>0</v>
      </c>
      <c r="F383" s="67"/>
      <c r="G383" s="65">
        <f t="shared" si="64"/>
        <v>15</v>
      </c>
      <c r="H383" s="66">
        <f t="shared" si="65"/>
        <v>108</v>
      </c>
      <c r="I383" s="20" t="str">
        <f t="shared" si="66"/>
        <v>-</v>
      </c>
      <c r="J383" s="21" t="str">
        <f t="shared" si="67"/>
        <v>-</v>
      </c>
    </row>
    <row r="384" spans="1:10" x14ac:dyDescent="0.2">
      <c r="A384" s="158" t="s">
        <v>204</v>
      </c>
      <c r="B384" s="65">
        <v>44</v>
      </c>
      <c r="C384" s="66">
        <v>11</v>
      </c>
      <c r="D384" s="65">
        <v>260</v>
      </c>
      <c r="E384" s="66">
        <v>96</v>
      </c>
      <c r="F384" s="67"/>
      <c r="G384" s="65">
        <f t="shared" si="64"/>
        <v>33</v>
      </c>
      <c r="H384" s="66">
        <f t="shared" si="65"/>
        <v>164</v>
      </c>
      <c r="I384" s="20">
        <f t="shared" si="66"/>
        <v>3</v>
      </c>
      <c r="J384" s="21">
        <f t="shared" si="67"/>
        <v>1.7083333333333333</v>
      </c>
    </row>
    <row r="385" spans="1:10" x14ac:dyDescent="0.2">
      <c r="A385" s="158" t="s">
        <v>227</v>
      </c>
      <c r="B385" s="65">
        <v>0</v>
      </c>
      <c r="C385" s="66">
        <v>0</v>
      </c>
      <c r="D385" s="65">
        <v>0</v>
      </c>
      <c r="E385" s="66">
        <v>3</v>
      </c>
      <c r="F385" s="67"/>
      <c r="G385" s="65">
        <f t="shared" si="64"/>
        <v>0</v>
      </c>
      <c r="H385" s="66">
        <f t="shared" si="65"/>
        <v>-3</v>
      </c>
      <c r="I385" s="20" t="str">
        <f t="shared" si="66"/>
        <v>-</v>
      </c>
      <c r="J385" s="21">
        <f t="shared" si="67"/>
        <v>-1</v>
      </c>
    </row>
    <row r="386" spans="1:10" x14ac:dyDescent="0.2">
      <c r="A386" s="158" t="s">
        <v>370</v>
      </c>
      <c r="B386" s="65">
        <v>36</v>
      </c>
      <c r="C386" s="66">
        <v>16</v>
      </c>
      <c r="D386" s="65">
        <v>194</v>
      </c>
      <c r="E386" s="66">
        <v>77</v>
      </c>
      <c r="F386" s="67"/>
      <c r="G386" s="65">
        <f t="shared" si="64"/>
        <v>20</v>
      </c>
      <c r="H386" s="66">
        <f t="shared" si="65"/>
        <v>117</v>
      </c>
      <c r="I386" s="20">
        <f t="shared" si="66"/>
        <v>1.25</v>
      </c>
      <c r="J386" s="21">
        <f t="shared" si="67"/>
        <v>1.5194805194805194</v>
      </c>
    </row>
    <row r="387" spans="1:10" s="160" customFormat="1" x14ac:dyDescent="0.2">
      <c r="A387" s="178" t="s">
        <v>668</v>
      </c>
      <c r="B387" s="71">
        <v>95</v>
      </c>
      <c r="C387" s="72">
        <v>27</v>
      </c>
      <c r="D387" s="71">
        <v>562</v>
      </c>
      <c r="E387" s="72">
        <v>189</v>
      </c>
      <c r="F387" s="73"/>
      <c r="G387" s="71">
        <f t="shared" si="64"/>
        <v>68</v>
      </c>
      <c r="H387" s="72">
        <f t="shared" si="65"/>
        <v>373</v>
      </c>
      <c r="I387" s="37">
        <f t="shared" si="66"/>
        <v>2.5185185185185186</v>
      </c>
      <c r="J387" s="38">
        <f t="shared" si="67"/>
        <v>1.9735449735449735</v>
      </c>
    </row>
    <row r="388" spans="1:10" x14ac:dyDescent="0.2">
      <c r="A388" s="177"/>
      <c r="B388" s="143"/>
      <c r="C388" s="144"/>
      <c r="D388" s="143"/>
      <c r="E388" s="144"/>
      <c r="F388" s="145"/>
      <c r="G388" s="143"/>
      <c r="H388" s="144"/>
      <c r="I388" s="151"/>
      <c r="J388" s="152"/>
    </row>
    <row r="389" spans="1:10" s="139" customFormat="1" x14ac:dyDescent="0.2">
      <c r="A389" s="159" t="s">
        <v>78</v>
      </c>
      <c r="B389" s="65"/>
      <c r="C389" s="66"/>
      <c r="D389" s="65"/>
      <c r="E389" s="66"/>
      <c r="F389" s="67"/>
      <c r="G389" s="65"/>
      <c r="H389" s="66"/>
      <c r="I389" s="20"/>
      <c r="J389" s="21"/>
    </row>
    <row r="390" spans="1:10" x14ac:dyDescent="0.2">
      <c r="A390" s="158" t="s">
        <v>314</v>
      </c>
      <c r="B390" s="65">
        <v>0</v>
      </c>
      <c r="C390" s="66">
        <v>0</v>
      </c>
      <c r="D390" s="65">
        <v>5</v>
      </c>
      <c r="E390" s="66">
        <v>6</v>
      </c>
      <c r="F390" s="67"/>
      <c r="G390" s="65">
        <f>B390-C390</f>
        <v>0</v>
      </c>
      <c r="H390" s="66">
        <f>D390-E390</f>
        <v>-1</v>
      </c>
      <c r="I390" s="20" t="str">
        <f>IF(C390=0, "-", IF(G390/C390&lt;10, G390/C390, "&gt;999%"))</f>
        <v>-</v>
      </c>
      <c r="J390" s="21">
        <f>IF(E390=0, "-", IF(H390/E390&lt;10, H390/E390, "&gt;999%"))</f>
        <v>-0.16666666666666666</v>
      </c>
    </row>
    <row r="391" spans="1:10" x14ac:dyDescent="0.2">
      <c r="A391" s="158" t="s">
        <v>247</v>
      </c>
      <c r="B391" s="65">
        <v>1</v>
      </c>
      <c r="C391" s="66">
        <v>1</v>
      </c>
      <c r="D391" s="65">
        <v>9</v>
      </c>
      <c r="E391" s="66">
        <v>9</v>
      </c>
      <c r="F391" s="67"/>
      <c r="G391" s="65">
        <f>B391-C391</f>
        <v>0</v>
      </c>
      <c r="H391" s="66">
        <f>D391-E391</f>
        <v>0</v>
      </c>
      <c r="I391" s="20">
        <f>IF(C391=0, "-", IF(G391/C391&lt;10, G391/C391, "&gt;999%"))</f>
        <v>0</v>
      </c>
      <c r="J391" s="21">
        <f>IF(E391=0, "-", IF(H391/E391&lt;10, H391/E391, "&gt;999%"))</f>
        <v>0</v>
      </c>
    </row>
    <row r="392" spans="1:10" x14ac:dyDescent="0.2">
      <c r="A392" s="158" t="s">
        <v>391</v>
      </c>
      <c r="B392" s="65">
        <v>7</v>
      </c>
      <c r="C392" s="66">
        <v>5</v>
      </c>
      <c r="D392" s="65">
        <v>24</v>
      </c>
      <c r="E392" s="66">
        <v>21</v>
      </c>
      <c r="F392" s="67"/>
      <c r="G392" s="65">
        <f>B392-C392</f>
        <v>2</v>
      </c>
      <c r="H392" s="66">
        <f>D392-E392</f>
        <v>3</v>
      </c>
      <c r="I392" s="20">
        <f>IF(C392=0, "-", IF(G392/C392&lt;10, G392/C392, "&gt;999%"))</f>
        <v>0.4</v>
      </c>
      <c r="J392" s="21">
        <f>IF(E392=0, "-", IF(H392/E392&lt;10, H392/E392, "&gt;999%"))</f>
        <v>0.14285714285714285</v>
      </c>
    </row>
    <row r="393" spans="1:10" x14ac:dyDescent="0.2">
      <c r="A393" s="158" t="s">
        <v>214</v>
      </c>
      <c r="B393" s="65">
        <v>7</v>
      </c>
      <c r="C393" s="66">
        <v>6</v>
      </c>
      <c r="D393" s="65">
        <v>35</v>
      </c>
      <c r="E393" s="66">
        <v>73</v>
      </c>
      <c r="F393" s="67"/>
      <c r="G393" s="65">
        <f>B393-C393</f>
        <v>1</v>
      </c>
      <c r="H393" s="66">
        <f>D393-E393</f>
        <v>-38</v>
      </c>
      <c r="I393" s="20">
        <f>IF(C393=0, "-", IF(G393/C393&lt;10, G393/C393, "&gt;999%"))</f>
        <v>0.16666666666666666</v>
      </c>
      <c r="J393" s="21">
        <f>IF(E393=0, "-", IF(H393/E393&lt;10, H393/E393, "&gt;999%"))</f>
        <v>-0.52054794520547942</v>
      </c>
    </row>
    <row r="394" spans="1:10" s="160" customFormat="1" x14ac:dyDescent="0.2">
      <c r="A394" s="178" t="s">
        <v>669</v>
      </c>
      <c r="B394" s="71">
        <v>15</v>
      </c>
      <c r="C394" s="72">
        <v>12</v>
      </c>
      <c r="D394" s="71">
        <v>73</v>
      </c>
      <c r="E394" s="72">
        <v>109</v>
      </c>
      <c r="F394" s="73"/>
      <c r="G394" s="71">
        <f>B394-C394</f>
        <v>3</v>
      </c>
      <c r="H394" s="72">
        <f>D394-E394</f>
        <v>-36</v>
      </c>
      <c r="I394" s="37">
        <f>IF(C394=0, "-", IF(G394/C394&lt;10, G394/C394, "&gt;999%"))</f>
        <v>0.25</v>
      </c>
      <c r="J394" s="38">
        <f>IF(E394=0, "-", IF(H394/E394&lt;10, H394/E394, "&gt;999%"))</f>
        <v>-0.33027522935779818</v>
      </c>
    </row>
    <row r="395" spans="1:10" x14ac:dyDescent="0.2">
      <c r="A395" s="177"/>
      <c r="B395" s="143"/>
      <c r="C395" s="144"/>
      <c r="D395" s="143"/>
      <c r="E395" s="144"/>
      <c r="F395" s="145"/>
      <c r="G395" s="143"/>
      <c r="H395" s="144"/>
      <c r="I395" s="151"/>
      <c r="J395" s="152"/>
    </row>
    <row r="396" spans="1:10" s="139" customFormat="1" x14ac:dyDescent="0.2">
      <c r="A396" s="159" t="s">
        <v>79</v>
      </c>
      <c r="B396" s="65"/>
      <c r="C396" s="66"/>
      <c r="D396" s="65"/>
      <c r="E396" s="66"/>
      <c r="F396" s="67"/>
      <c r="G396" s="65"/>
      <c r="H396" s="66"/>
      <c r="I396" s="20"/>
      <c r="J396" s="21"/>
    </row>
    <row r="397" spans="1:10" x14ac:dyDescent="0.2">
      <c r="A397" s="158" t="s">
        <v>371</v>
      </c>
      <c r="B397" s="65">
        <v>130</v>
      </c>
      <c r="C397" s="66">
        <v>285</v>
      </c>
      <c r="D397" s="65">
        <v>1042</v>
      </c>
      <c r="E397" s="66">
        <v>1318</v>
      </c>
      <c r="F397" s="67"/>
      <c r="G397" s="65">
        <f t="shared" ref="G397:G407" si="68">B397-C397</f>
        <v>-155</v>
      </c>
      <c r="H397" s="66">
        <f t="shared" ref="H397:H407" si="69">D397-E397</f>
        <v>-276</v>
      </c>
      <c r="I397" s="20">
        <f t="shared" ref="I397:I407" si="70">IF(C397=0, "-", IF(G397/C397&lt;10, G397/C397, "&gt;999%"))</f>
        <v>-0.54385964912280704</v>
      </c>
      <c r="J397" s="21">
        <f t="shared" ref="J397:J407" si="71">IF(E397=0, "-", IF(H397/E397&lt;10, H397/E397, "&gt;999%"))</f>
        <v>-0.20940819423368739</v>
      </c>
    </row>
    <row r="398" spans="1:10" x14ac:dyDescent="0.2">
      <c r="A398" s="158" t="s">
        <v>372</v>
      </c>
      <c r="B398" s="65">
        <v>41</v>
      </c>
      <c r="C398" s="66">
        <v>147</v>
      </c>
      <c r="D398" s="65">
        <v>295</v>
      </c>
      <c r="E398" s="66">
        <v>638</v>
      </c>
      <c r="F398" s="67"/>
      <c r="G398" s="65">
        <f t="shared" si="68"/>
        <v>-106</v>
      </c>
      <c r="H398" s="66">
        <f t="shared" si="69"/>
        <v>-343</v>
      </c>
      <c r="I398" s="20">
        <f t="shared" si="70"/>
        <v>-0.72108843537414968</v>
      </c>
      <c r="J398" s="21">
        <f t="shared" si="71"/>
        <v>-0.53761755485893414</v>
      </c>
    </row>
    <row r="399" spans="1:10" x14ac:dyDescent="0.2">
      <c r="A399" s="158" t="s">
        <v>495</v>
      </c>
      <c r="B399" s="65">
        <v>2</v>
      </c>
      <c r="C399" s="66">
        <v>0</v>
      </c>
      <c r="D399" s="65">
        <v>38</v>
      </c>
      <c r="E399" s="66">
        <v>0</v>
      </c>
      <c r="F399" s="67"/>
      <c r="G399" s="65">
        <f t="shared" si="68"/>
        <v>2</v>
      </c>
      <c r="H399" s="66">
        <f t="shared" si="69"/>
        <v>38</v>
      </c>
      <c r="I399" s="20" t="str">
        <f t="shared" si="70"/>
        <v>-</v>
      </c>
      <c r="J399" s="21" t="str">
        <f t="shared" si="71"/>
        <v>-</v>
      </c>
    </row>
    <row r="400" spans="1:10" x14ac:dyDescent="0.2">
      <c r="A400" s="158" t="s">
        <v>228</v>
      </c>
      <c r="B400" s="65">
        <v>0</v>
      </c>
      <c r="C400" s="66">
        <v>5</v>
      </c>
      <c r="D400" s="65">
        <v>0</v>
      </c>
      <c r="E400" s="66">
        <v>318</v>
      </c>
      <c r="F400" s="67"/>
      <c r="G400" s="65">
        <f t="shared" si="68"/>
        <v>-5</v>
      </c>
      <c r="H400" s="66">
        <f t="shared" si="69"/>
        <v>-318</v>
      </c>
      <c r="I400" s="20">
        <f t="shared" si="70"/>
        <v>-1</v>
      </c>
      <c r="J400" s="21">
        <f t="shared" si="71"/>
        <v>-1</v>
      </c>
    </row>
    <row r="401" spans="1:10" x14ac:dyDescent="0.2">
      <c r="A401" s="158" t="s">
        <v>196</v>
      </c>
      <c r="B401" s="65">
        <v>11</v>
      </c>
      <c r="C401" s="66">
        <v>30</v>
      </c>
      <c r="D401" s="65">
        <v>65</v>
      </c>
      <c r="E401" s="66">
        <v>100</v>
      </c>
      <c r="F401" s="67"/>
      <c r="G401" s="65">
        <f t="shared" si="68"/>
        <v>-19</v>
      </c>
      <c r="H401" s="66">
        <f t="shared" si="69"/>
        <v>-35</v>
      </c>
      <c r="I401" s="20">
        <f t="shared" si="70"/>
        <v>-0.6333333333333333</v>
      </c>
      <c r="J401" s="21">
        <f t="shared" si="71"/>
        <v>-0.35</v>
      </c>
    </row>
    <row r="402" spans="1:10" x14ac:dyDescent="0.2">
      <c r="A402" s="158" t="s">
        <v>404</v>
      </c>
      <c r="B402" s="65">
        <v>72</v>
      </c>
      <c r="C402" s="66">
        <v>265</v>
      </c>
      <c r="D402" s="65">
        <v>694</v>
      </c>
      <c r="E402" s="66">
        <v>1507</v>
      </c>
      <c r="F402" s="67"/>
      <c r="G402" s="65">
        <f t="shared" si="68"/>
        <v>-193</v>
      </c>
      <c r="H402" s="66">
        <f t="shared" si="69"/>
        <v>-813</v>
      </c>
      <c r="I402" s="20">
        <f t="shared" si="70"/>
        <v>-0.72830188679245278</v>
      </c>
      <c r="J402" s="21">
        <f t="shared" si="71"/>
        <v>-0.53948241539482411</v>
      </c>
    </row>
    <row r="403" spans="1:10" x14ac:dyDescent="0.2">
      <c r="A403" s="158" t="s">
        <v>443</v>
      </c>
      <c r="B403" s="65">
        <v>10</v>
      </c>
      <c r="C403" s="66">
        <v>57</v>
      </c>
      <c r="D403" s="65">
        <v>130</v>
      </c>
      <c r="E403" s="66">
        <v>625</v>
      </c>
      <c r="F403" s="67"/>
      <c r="G403" s="65">
        <f t="shared" si="68"/>
        <v>-47</v>
      </c>
      <c r="H403" s="66">
        <f t="shared" si="69"/>
        <v>-495</v>
      </c>
      <c r="I403" s="20">
        <f t="shared" si="70"/>
        <v>-0.82456140350877194</v>
      </c>
      <c r="J403" s="21">
        <f t="shared" si="71"/>
        <v>-0.79200000000000004</v>
      </c>
    </row>
    <row r="404" spans="1:10" x14ac:dyDescent="0.2">
      <c r="A404" s="158" t="s">
        <v>444</v>
      </c>
      <c r="B404" s="65">
        <v>60</v>
      </c>
      <c r="C404" s="66">
        <v>259</v>
      </c>
      <c r="D404" s="65">
        <v>529</v>
      </c>
      <c r="E404" s="66">
        <v>984</v>
      </c>
      <c r="F404" s="67"/>
      <c r="G404" s="65">
        <f t="shared" si="68"/>
        <v>-199</v>
      </c>
      <c r="H404" s="66">
        <f t="shared" si="69"/>
        <v>-455</v>
      </c>
      <c r="I404" s="20">
        <f t="shared" si="70"/>
        <v>-0.76833976833976836</v>
      </c>
      <c r="J404" s="21">
        <f t="shared" si="71"/>
        <v>-0.46239837398373984</v>
      </c>
    </row>
    <row r="405" spans="1:10" x14ac:dyDescent="0.2">
      <c r="A405" s="158" t="s">
        <v>506</v>
      </c>
      <c r="B405" s="65">
        <v>17</v>
      </c>
      <c r="C405" s="66">
        <v>44</v>
      </c>
      <c r="D405" s="65">
        <v>145</v>
      </c>
      <c r="E405" s="66">
        <v>239</v>
      </c>
      <c r="F405" s="67"/>
      <c r="G405" s="65">
        <f t="shared" si="68"/>
        <v>-27</v>
      </c>
      <c r="H405" s="66">
        <f t="shared" si="69"/>
        <v>-94</v>
      </c>
      <c r="I405" s="20">
        <f t="shared" si="70"/>
        <v>-0.61363636363636365</v>
      </c>
      <c r="J405" s="21">
        <f t="shared" si="71"/>
        <v>-0.39330543933054396</v>
      </c>
    </row>
    <row r="406" spans="1:10" x14ac:dyDescent="0.2">
      <c r="A406" s="158" t="s">
        <v>519</v>
      </c>
      <c r="B406" s="65">
        <v>185</v>
      </c>
      <c r="C406" s="66">
        <v>1066</v>
      </c>
      <c r="D406" s="65">
        <v>1274</v>
      </c>
      <c r="E406" s="66">
        <v>2642</v>
      </c>
      <c r="F406" s="67"/>
      <c r="G406" s="65">
        <f t="shared" si="68"/>
        <v>-881</v>
      </c>
      <c r="H406" s="66">
        <f t="shared" si="69"/>
        <v>-1368</v>
      </c>
      <c r="I406" s="20">
        <f t="shared" si="70"/>
        <v>-0.82645403377110693</v>
      </c>
      <c r="J406" s="21">
        <f t="shared" si="71"/>
        <v>-0.51778955336866006</v>
      </c>
    </row>
    <row r="407" spans="1:10" s="160" customFormat="1" x14ac:dyDescent="0.2">
      <c r="A407" s="178" t="s">
        <v>670</v>
      </c>
      <c r="B407" s="71">
        <v>528</v>
      </c>
      <c r="C407" s="72">
        <v>2158</v>
      </c>
      <c r="D407" s="71">
        <v>4212</v>
      </c>
      <c r="E407" s="72">
        <v>8371</v>
      </c>
      <c r="F407" s="73"/>
      <c r="G407" s="71">
        <f t="shared" si="68"/>
        <v>-1630</v>
      </c>
      <c r="H407" s="72">
        <f t="shared" si="69"/>
        <v>-4159</v>
      </c>
      <c r="I407" s="37">
        <f t="shared" si="70"/>
        <v>-0.75532900834105654</v>
      </c>
      <c r="J407" s="38">
        <f t="shared" si="71"/>
        <v>-0.49683430892366504</v>
      </c>
    </row>
    <row r="408" spans="1:10" x14ac:dyDescent="0.2">
      <c r="A408" s="177"/>
      <c r="B408" s="143"/>
      <c r="C408" s="144"/>
      <c r="D408" s="143"/>
      <c r="E408" s="144"/>
      <c r="F408" s="145"/>
      <c r="G408" s="143"/>
      <c r="H408" s="144"/>
      <c r="I408" s="151"/>
      <c r="J408" s="152"/>
    </row>
    <row r="409" spans="1:10" s="139" customFormat="1" x14ac:dyDescent="0.2">
      <c r="A409" s="159" t="s">
        <v>80</v>
      </c>
      <c r="B409" s="65"/>
      <c r="C409" s="66"/>
      <c r="D409" s="65"/>
      <c r="E409" s="66"/>
      <c r="F409" s="67"/>
      <c r="G409" s="65"/>
      <c r="H409" s="66"/>
      <c r="I409" s="20"/>
      <c r="J409" s="21"/>
    </row>
    <row r="410" spans="1:10" x14ac:dyDescent="0.2">
      <c r="A410" s="158" t="s">
        <v>315</v>
      </c>
      <c r="B410" s="65">
        <v>0</v>
      </c>
      <c r="C410" s="66">
        <v>0</v>
      </c>
      <c r="D410" s="65">
        <v>6</v>
      </c>
      <c r="E410" s="66">
        <v>7</v>
      </c>
      <c r="F410" s="67"/>
      <c r="G410" s="65">
        <f t="shared" ref="G410:G420" si="72">B410-C410</f>
        <v>0</v>
      </c>
      <c r="H410" s="66">
        <f t="shared" ref="H410:H420" si="73">D410-E410</f>
        <v>-1</v>
      </c>
      <c r="I410" s="20" t="str">
        <f t="shared" ref="I410:I420" si="74">IF(C410=0, "-", IF(G410/C410&lt;10, G410/C410, "&gt;999%"))</f>
        <v>-</v>
      </c>
      <c r="J410" s="21">
        <f t="shared" ref="J410:J420" si="75">IF(E410=0, "-", IF(H410/E410&lt;10, H410/E410, "&gt;999%"))</f>
        <v>-0.14285714285714285</v>
      </c>
    </row>
    <row r="411" spans="1:10" x14ac:dyDescent="0.2">
      <c r="A411" s="158" t="s">
        <v>347</v>
      </c>
      <c r="B411" s="65">
        <v>0</v>
      </c>
      <c r="C411" s="66">
        <v>0</v>
      </c>
      <c r="D411" s="65">
        <v>1</v>
      </c>
      <c r="E411" s="66">
        <v>0</v>
      </c>
      <c r="F411" s="67"/>
      <c r="G411" s="65">
        <f t="shared" si="72"/>
        <v>0</v>
      </c>
      <c r="H411" s="66">
        <f t="shared" si="73"/>
        <v>1</v>
      </c>
      <c r="I411" s="20" t="str">
        <f t="shared" si="74"/>
        <v>-</v>
      </c>
      <c r="J411" s="21" t="str">
        <f t="shared" si="75"/>
        <v>-</v>
      </c>
    </row>
    <row r="412" spans="1:10" x14ac:dyDescent="0.2">
      <c r="A412" s="158" t="s">
        <v>356</v>
      </c>
      <c r="B412" s="65">
        <v>6</v>
      </c>
      <c r="C412" s="66">
        <v>0</v>
      </c>
      <c r="D412" s="65">
        <v>31</v>
      </c>
      <c r="E412" s="66">
        <v>18</v>
      </c>
      <c r="F412" s="67"/>
      <c r="G412" s="65">
        <f t="shared" si="72"/>
        <v>6</v>
      </c>
      <c r="H412" s="66">
        <f t="shared" si="73"/>
        <v>13</v>
      </c>
      <c r="I412" s="20" t="str">
        <f t="shared" si="74"/>
        <v>-</v>
      </c>
      <c r="J412" s="21">
        <f t="shared" si="75"/>
        <v>0.72222222222222221</v>
      </c>
    </row>
    <row r="413" spans="1:10" x14ac:dyDescent="0.2">
      <c r="A413" s="158" t="s">
        <v>248</v>
      </c>
      <c r="B413" s="65">
        <v>2</v>
      </c>
      <c r="C413" s="66">
        <v>3</v>
      </c>
      <c r="D413" s="65">
        <v>13</v>
      </c>
      <c r="E413" s="66">
        <v>10</v>
      </c>
      <c r="F413" s="67"/>
      <c r="G413" s="65">
        <f t="shared" si="72"/>
        <v>-1</v>
      </c>
      <c r="H413" s="66">
        <f t="shared" si="73"/>
        <v>3</v>
      </c>
      <c r="I413" s="20">
        <f t="shared" si="74"/>
        <v>-0.33333333333333331</v>
      </c>
      <c r="J413" s="21">
        <f t="shared" si="75"/>
        <v>0.3</v>
      </c>
    </row>
    <row r="414" spans="1:10" x14ac:dyDescent="0.2">
      <c r="A414" s="158" t="s">
        <v>507</v>
      </c>
      <c r="B414" s="65">
        <v>17</v>
      </c>
      <c r="C414" s="66">
        <v>8</v>
      </c>
      <c r="D414" s="65">
        <v>50</v>
      </c>
      <c r="E414" s="66">
        <v>105</v>
      </c>
      <c r="F414" s="67"/>
      <c r="G414" s="65">
        <f t="shared" si="72"/>
        <v>9</v>
      </c>
      <c r="H414" s="66">
        <f t="shared" si="73"/>
        <v>-55</v>
      </c>
      <c r="I414" s="20">
        <f t="shared" si="74"/>
        <v>1.125</v>
      </c>
      <c r="J414" s="21">
        <f t="shared" si="75"/>
        <v>-0.52380952380952384</v>
      </c>
    </row>
    <row r="415" spans="1:10" x14ac:dyDescent="0.2">
      <c r="A415" s="158" t="s">
        <v>520</v>
      </c>
      <c r="B415" s="65">
        <v>62</v>
      </c>
      <c r="C415" s="66">
        <v>42</v>
      </c>
      <c r="D415" s="65">
        <v>391</v>
      </c>
      <c r="E415" s="66">
        <v>384</v>
      </c>
      <c r="F415" s="67"/>
      <c r="G415" s="65">
        <f t="shared" si="72"/>
        <v>20</v>
      </c>
      <c r="H415" s="66">
        <f t="shared" si="73"/>
        <v>7</v>
      </c>
      <c r="I415" s="20">
        <f t="shared" si="74"/>
        <v>0.47619047619047616</v>
      </c>
      <c r="J415" s="21">
        <f t="shared" si="75"/>
        <v>1.8229166666666668E-2</v>
      </c>
    </row>
    <row r="416" spans="1:10" x14ac:dyDescent="0.2">
      <c r="A416" s="158" t="s">
        <v>445</v>
      </c>
      <c r="B416" s="65">
        <v>5</v>
      </c>
      <c r="C416" s="66">
        <v>9</v>
      </c>
      <c r="D416" s="65">
        <v>39</v>
      </c>
      <c r="E416" s="66">
        <v>97</v>
      </c>
      <c r="F416" s="67"/>
      <c r="G416" s="65">
        <f t="shared" si="72"/>
        <v>-4</v>
      </c>
      <c r="H416" s="66">
        <f t="shared" si="73"/>
        <v>-58</v>
      </c>
      <c r="I416" s="20">
        <f t="shared" si="74"/>
        <v>-0.44444444444444442</v>
      </c>
      <c r="J416" s="21">
        <f t="shared" si="75"/>
        <v>-0.59793814432989689</v>
      </c>
    </row>
    <row r="417" spans="1:10" x14ac:dyDescent="0.2">
      <c r="A417" s="158" t="s">
        <v>470</v>
      </c>
      <c r="B417" s="65">
        <v>7</v>
      </c>
      <c r="C417" s="66">
        <v>6</v>
      </c>
      <c r="D417" s="65">
        <v>75</v>
      </c>
      <c r="E417" s="66">
        <v>71</v>
      </c>
      <c r="F417" s="67"/>
      <c r="G417" s="65">
        <f t="shared" si="72"/>
        <v>1</v>
      </c>
      <c r="H417" s="66">
        <f t="shared" si="73"/>
        <v>4</v>
      </c>
      <c r="I417" s="20">
        <f t="shared" si="74"/>
        <v>0.16666666666666666</v>
      </c>
      <c r="J417" s="21">
        <f t="shared" si="75"/>
        <v>5.6338028169014086E-2</v>
      </c>
    </row>
    <row r="418" spans="1:10" x14ac:dyDescent="0.2">
      <c r="A418" s="158" t="s">
        <v>373</v>
      </c>
      <c r="B418" s="65">
        <v>19</v>
      </c>
      <c r="C418" s="66">
        <v>64</v>
      </c>
      <c r="D418" s="65">
        <v>406</v>
      </c>
      <c r="E418" s="66">
        <v>490</v>
      </c>
      <c r="F418" s="67"/>
      <c r="G418" s="65">
        <f t="shared" si="72"/>
        <v>-45</v>
      </c>
      <c r="H418" s="66">
        <f t="shared" si="73"/>
        <v>-84</v>
      </c>
      <c r="I418" s="20">
        <f t="shared" si="74"/>
        <v>-0.703125</v>
      </c>
      <c r="J418" s="21">
        <f t="shared" si="75"/>
        <v>-0.17142857142857143</v>
      </c>
    </row>
    <row r="419" spans="1:10" x14ac:dyDescent="0.2">
      <c r="A419" s="158" t="s">
        <v>405</v>
      </c>
      <c r="B419" s="65">
        <v>51</v>
      </c>
      <c r="C419" s="66">
        <v>99</v>
      </c>
      <c r="D419" s="65">
        <v>634</v>
      </c>
      <c r="E419" s="66">
        <v>745</v>
      </c>
      <c r="F419" s="67"/>
      <c r="G419" s="65">
        <f t="shared" si="72"/>
        <v>-48</v>
      </c>
      <c r="H419" s="66">
        <f t="shared" si="73"/>
        <v>-111</v>
      </c>
      <c r="I419" s="20">
        <f t="shared" si="74"/>
        <v>-0.48484848484848486</v>
      </c>
      <c r="J419" s="21">
        <f t="shared" si="75"/>
        <v>-0.14899328859060404</v>
      </c>
    </row>
    <row r="420" spans="1:10" s="160" customFormat="1" x14ac:dyDescent="0.2">
      <c r="A420" s="178" t="s">
        <v>671</v>
      </c>
      <c r="B420" s="71">
        <v>169</v>
      </c>
      <c r="C420" s="72">
        <v>231</v>
      </c>
      <c r="D420" s="71">
        <v>1646</v>
      </c>
      <c r="E420" s="72">
        <v>1927</v>
      </c>
      <c r="F420" s="73"/>
      <c r="G420" s="71">
        <f t="shared" si="72"/>
        <v>-62</v>
      </c>
      <c r="H420" s="72">
        <f t="shared" si="73"/>
        <v>-281</v>
      </c>
      <c r="I420" s="37">
        <f t="shared" si="74"/>
        <v>-0.26839826839826841</v>
      </c>
      <c r="J420" s="38">
        <f t="shared" si="75"/>
        <v>-0.14582252205500779</v>
      </c>
    </row>
    <row r="421" spans="1:10" x14ac:dyDescent="0.2">
      <c r="A421" s="177"/>
      <c r="B421" s="143"/>
      <c r="C421" s="144"/>
      <c r="D421" s="143"/>
      <c r="E421" s="144"/>
      <c r="F421" s="145"/>
      <c r="G421" s="143"/>
      <c r="H421" s="144"/>
      <c r="I421" s="151"/>
      <c r="J421" s="152"/>
    </row>
    <row r="422" spans="1:10" s="139" customFormat="1" x14ac:dyDescent="0.2">
      <c r="A422" s="159" t="s">
        <v>81</v>
      </c>
      <c r="B422" s="65"/>
      <c r="C422" s="66"/>
      <c r="D422" s="65"/>
      <c r="E422" s="66"/>
      <c r="F422" s="67"/>
      <c r="G422" s="65"/>
      <c r="H422" s="66"/>
      <c r="I422" s="20"/>
      <c r="J422" s="21"/>
    </row>
    <row r="423" spans="1:10" x14ac:dyDescent="0.2">
      <c r="A423" s="158" t="s">
        <v>374</v>
      </c>
      <c r="B423" s="65">
        <v>0</v>
      </c>
      <c r="C423" s="66">
        <v>0</v>
      </c>
      <c r="D423" s="65">
        <v>0</v>
      </c>
      <c r="E423" s="66">
        <v>1</v>
      </c>
      <c r="F423" s="67"/>
      <c r="G423" s="65">
        <f t="shared" ref="G423:G431" si="76">B423-C423</f>
        <v>0</v>
      </c>
      <c r="H423" s="66">
        <f t="shared" ref="H423:H431" si="77">D423-E423</f>
        <v>-1</v>
      </c>
      <c r="I423" s="20" t="str">
        <f t="shared" ref="I423:I431" si="78">IF(C423=0, "-", IF(G423/C423&lt;10, G423/C423, "&gt;999%"))</f>
        <v>-</v>
      </c>
      <c r="J423" s="21">
        <f t="shared" ref="J423:J431" si="79">IF(E423=0, "-", IF(H423/E423&lt;10, H423/E423, "&gt;999%"))</f>
        <v>-1</v>
      </c>
    </row>
    <row r="424" spans="1:10" x14ac:dyDescent="0.2">
      <c r="A424" s="158" t="s">
        <v>215</v>
      </c>
      <c r="B424" s="65">
        <v>0</v>
      </c>
      <c r="C424" s="66">
        <v>0</v>
      </c>
      <c r="D424" s="65">
        <v>0</v>
      </c>
      <c r="E424" s="66">
        <v>2</v>
      </c>
      <c r="F424" s="67"/>
      <c r="G424" s="65">
        <f t="shared" si="76"/>
        <v>0</v>
      </c>
      <c r="H424" s="66">
        <f t="shared" si="77"/>
        <v>-2</v>
      </c>
      <c r="I424" s="20" t="str">
        <f t="shared" si="78"/>
        <v>-</v>
      </c>
      <c r="J424" s="21">
        <f t="shared" si="79"/>
        <v>-1</v>
      </c>
    </row>
    <row r="425" spans="1:10" x14ac:dyDescent="0.2">
      <c r="A425" s="158" t="s">
        <v>406</v>
      </c>
      <c r="B425" s="65">
        <v>6</v>
      </c>
      <c r="C425" s="66">
        <v>0</v>
      </c>
      <c r="D425" s="65">
        <v>33</v>
      </c>
      <c r="E425" s="66">
        <v>22</v>
      </c>
      <c r="F425" s="67"/>
      <c r="G425" s="65">
        <f t="shared" si="76"/>
        <v>6</v>
      </c>
      <c r="H425" s="66">
        <f t="shared" si="77"/>
        <v>11</v>
      </c>
      <c r="I425" s="20" t="str">
        <f t="shared" si="78"/>
        <v>-</v>
      </c>
      <c r="J425" s="21">
        <f t="shared" si="79"/>
        <v>0.5</v>
      </c>
    </row>
    <row r="426" spans="1:10" x14ac:dyDescent="0.2">
      <c r="A426" s="158" t="s">
        <v>229</v>
      </c>
      <c r="B426" s="65">
        <v>1</v>
      </c>
      <c r="C426" s="66">
        <v>1</v>
      </c>
      <c r="D426" s="65">
        <v>2</v>
      </c>
      <c r="E426" s="66">
        <v>4</v>
      </c>
      <c r="F426" s="67"/>
      <c r="G426" s="65">
        <f t="shared" si="76"/>
        <v>0</v>
      </c>
      <c r="H426" s="66">
        <f t="shared" si="77"/>
        <v>-2</v>
      </c>
      <c r="I426" s="20">
        <f t="shared" si="78"/>
        <v>0</v>
      </c>
      <c r="J426" s="21">
        <f t="shared" si="79"/>
        <v>-0.5</v>
      </c>
    </row>
    <row r="427" spans="1:10" x14ac:dyDescent="0.2">
      <c r="A427" s="158" t="s">
        <v>407</v>
      </c>
      <c r="B427" s="65">
        <v>0</v>
      </c>
      <c r="C427" s="66">
        <v>1</v>
      </c>
      <c r="D427" s="65">
        <v>6</v>
      </c>
      <c r="E427" s="66">
        <v>13</v>
      </c>
      <c r="F427" s="67"/>
      <c r="G427" s="65">
        <f t="shared" si="76"/>
        <v>-1</v>
      </c>
      <c r="H427" s="66">
        <f t="shared" si="77"/>
        <v>-7</v>
      </c>
      <c r="I427" s="20">
        <f t="shared" si="78"/>
        <v>-1</v>
      </c>
      <c r="J427" s="21">
        <f t="shared" si="79"/>
        <v>-0.53846153846153844</v>
      </c>
    </row>
    <row r="428" spans="1:10" x14ac:dyDescent="0.2">
      <c r="A428" s="158" t="s">
        <v>254</v>
      </c>
      <c r="B428" s="65">
        <v>1</v>
      </c>
      <c r="C428" s="66">
        <v>1</v>
      </c>
      <c r="D428" s="65">
        <v>9</v>
      </c>
      <c r="E428" s="66">
        <v>3</v>
      </c>
      <c r="F428" s="67"/>
      <c r="G428" s="65">
        <f t="shared" si="76"/>
        <v>0</v>
      </c>
      <c r="H428" s="66">
        <f t="shared" si="77"/>
        <v>6</v>
      </c>
      <c r="I428" s="20">
        <f t="shared" si="78"/>
        <v>0</v>
      </c>
      <c r="J428" s="21">
        <f t="shared" si="79"/>
        <v>2</v>
      </c>
    </row>
    <row r="429" spans="1:10" x14ac:dyDescent="0.2">
      <c r="A429" s="158" t="s">
        <v>496</v>
      </c>
      <c r="B429" s="65">
        <v>2</v>
      </c>
      <c r="C429" s="66">
        <v>0</v>
      </c>
      <c r="D429" s="65">
        <v>4</v>
      </c>
      <c r="E429" s="66">
        <v>3</v>
      </c>
      <c r="F429" s="67"/>
      <c r="G429" s="65">
        <f t="shared" si="76"/>
        <v>2</v>
      </c>
      <c r="H429" s="66">
        <f t="shared" si="77"/>
        <v>1</v>
      </c>
      <c r="I429" s="20" t="str">
        <f t="shared" si="78"/>
        <v>-</v>
      </c>
      <c r="J429" s="21">
        <f t="shared" si="79"/>
        <v>0.33333333333333331</v>
      </c>
    </row>
    <row r="430" spans="1:10" x14ac:dyDescent="0.2">
      <c r="A430" s="158" t="s">
        <v>487</v>
      </c>
      <c r="B430" s="65">
        <v>1</v>
      </c>
      <c r="C430" s="66">
        <v>0</v>
      </c>
      <c r="D430" s="65">
        <v>12</v>
      </c>
      <c r="E430" s="66">
        <v>0</v>
      </c>
      <c r="F430" s="67"/>
      <c r="G430" s="65">
        <f t="shared" si="76"/>
        <v>1</v>
      </c>
      <c r="H430" s="66">
        <f t="shared" si="77"/>
        <v>12</v>
      </c>
      <c r="I430" s="20" t="str">
        <f t="shared" si="78"/>
        <v>-</v>
      </c>
      <c r="J430" s="21" t="str">
        <f t="shared" si="79"/>
        <v>-</v>
      </c>
    </row>
    <row r="431" spans="1:10" s="160" customFormat="1" x14ac:dyDescent="0.2">
      <c r="A431" s="178" t="s">
        <v>672</v>
      </c>
      <c r="B431" s="71">
        <v>11</v>
      </c>
      <c r="C431" s="72">
        <v>3</v>
      </c>
      <c r="D431" s="71">
        <v>66</v>
      </c>
      <c r="E431" s="72">
        <v>48</v>
      </c>
      <c r="F431" s="73"/>
      <c r="G431" s="71">
        <f t="shared" si="76"/>
        <v>8</v>
      </c>
      <c r="H431" s="72">
        <f t="shared" si="77"/>
        <v>18</v>
      </c>
      <c r="I431" s="37">
        <f t="shared" si="78"/>
        <v>2.6666666666666665</v>
      </c>
      <c r="J431" s="38">
        <f t="shared" si="79"/>
        <v>0.375</v>
      </c>
    </row>
    <row r="432" spans="1:10" x14ac:dyDescent="0.2">
      <c r="A432" s="177"/>
      <c r="B432" s="143"/>
      <c r="C432" s="144"/>
      <c r="D432" s="143"/>
      <c r="E432" s="144"/>
      <c r="F432" s="145"/>
      <c r="G432" s="143"/>
      <c r="H432" s="144"/>
      <c r="I432" s="151"/>
      <c r="J432" s="152"/>
    </row>
    <row r="433" spans="1:10" s="139" customFormat="1" x14ac:dyDescent="0.2">
      <c r="A433" s="159" t="s">
        <v>82</v>
      </c>
      <c r="B433" s="65"/>
      <c r="C433" s="66"/>
      <c r="D433" s="65"/>
      <c r="E433" s="66"/>
      <c r="F433" s="67"/>
      <c r="G433" s="65"/>
      <c r="H433" s="66"/>
      <c r="I433" s="20"/>
      <c r="J433" s="21"/>
    </row>
    <row r="434" spans="1:10" x14ac:dyDescent="0.2">
      <c r="A434" s="158" t="s">
        <v>348</v>
      </c>
      <c r="B434" s="65">
        <v>4</v>
      </c>
      <c r="C434" s="66">
        <v>1</v>
      </c>
      <c r="D434" s="65">
        <v>21</v>
      </c>
      <c r="E434" s="66">
        <v>32</v>
      </c>
      <c r="F434" s="67"/>
      <c r="G434" s="65">
        <f t="shared" ref="G434:G440" si="80">B434-C434</f>
        <v>3</v>
      </c>
      <c r="H434" s="66">
        <f t="shared" ref="H434:H440" si="81">D434-E434</f>
        <v>-11</v>
      </c>
      <c r="I434" s="20">
        <f t="shared" ref="I434:I440" si="82">IF(C434=0, "-", IF(G434/C434&lt;10, G434/C434, "&gt;999%"))</f>
        <v>3</v>
      </c>
      <c r="J434" s="21">
        <f t="shared" ref="J434:J440" si="83">IF(E434=0, "-", IF(H434/E434&lt;10, H434/E434, "&gt;999%"))</f>
        <v>-0.34375</v>
      </c>
    </row>
    <row r="435" spans="1:10" x14ac:dyDescent="0.2">
      <c r="A435" s="158" t="s">
        <v>333</v>
      </c>
      <c r="B435" s="65">
        <v>1</v>
      </c>
      <c r="C435" s="66">
        <v>0</v>
      </c>
      <c r="D435" s="65">
        <v>4</v>
      </c>
      <c r="E435" s="66">
        <v>1</v>
      </c>
      <c r="F435" s="67"/>
      <c r="G435" s="65">
        <f t="shared" si="80"/>
        <v>1</v>
      </c>
      <c r="H435" s="66">
        <f t="shared" si="81"/>
        <v>3</v>
      </c>
      <c r="I435" s="20" t="str">
        <f t="shared" si="82"/>
        <v>-</v>
      </c>
      <c r="J435" s="21">
        <f t="shared" si="83"/>
        <v>3</v>
      </c>
    </row>
    <row r="436" spans="1:10" x14ac:dyDescent="0.2">
      <c r="A436" s="158" t="s">
        <v>466</v>
      </c>
      <c r="B436" s="65">
        <v>2</v>
      </c>
      <c r="C436" s="66">
        <v>0</v>
      </c>
      <c r="D436" s="65">
        <v>17</v>
      </c>
      <c r="E436" s="66">
        <v>0</v>
      </c>
      <c r="F436" s="67"/>
      <c r="G436" s="65">
        <f t="shared" si="80"/>
        <v>2</v>
      </c>
      <c r="H436" s="66">
        <f t="shared" si="81"/>
        <v>17</v>
      </c>
      <c r="I436" s="20" t="str">
        <f t="shared" si="82"/>
        <v>-</v>
      </c>
      <c r="J436" s="21" t="str">
        <f t="shared" si="83"/>
        <v>-</v>
      </c>
    </row>
    <row r="437" spans="1:10" x14ac:dyDescent="0.2">
      <c r="A437" s="158" t="s">
        <v>467</v>
      </c>
      <c r="B437" s="65">
        <v>3</v>
      </c>
      <c r="C437" s="66">
        <v>5</v>
      </c>
      <c r="D437" s="65">
        <v>29</v>
      </c>
      <c r="E437" s="66">
        <v>48</v>
      </c>
      <c r="F437" s="67"/>
      <c r="G437" s="65">
        <f t="shared" si="80"/>
        <v>-2</v>
      </c>
      <c r="H437" s="66">
        <f t="shared" si="81"/>
        <v>-19</v>
      </c>
      <c r="I437" s="20">
        <f t="shared" si="82"/>
        <v>-0.4</v>
      </c>
      <c r="J437" s="21">
        <f t="shared" si="83"/>
        <v>-0.39583333333333331</v>
      </c>
    </row>
    <row r="438" spans="1:10" x14ac:dyDescent="0.2">
      <c r="A438" s="158" t="s">
        <v>334</v>
      </c>
      <c r="B438" s="65">
        <v>1</v>
      </c>
      <c r="C438" s="66">
        <v>0</v>
      </c>
      <c r="D438" s="65">
        <v>8</v>
      </c>
      <c r="E438" s="66">
        <v>4</v>
      </c>
      <c r="F438" s="67"/>
      <c r="G438" s="65">
        <f t="shared" si="80"/>
        <v>1</v>
      </c>
      <c r="H438" s="66">
        <f t="shared" si="81"/>
        <v>4</v>
      </c>
      <c r="I438" s="20" t="str">
        <f t="shared" si="82"/>
        <v>-</v>
      </c>
      <c r="J438" s="21">
        <f t="shared" si="83"/>
        <v>1</v>
      </c>
    </row>
    <row r="439" spans="1:10" x14ac:dyDescent="0.2">
      <c r="A439" s="158" t="s">
        <v>427</v>
      </c>
      <c r="B439" s="65">
        <v>18</v>
      </c>
      <c r="C439" s="66">
        <v>4</v>
      </c>
      <c r="D439" s="65">
        <v>105</v>
      </c>
      <c r="E439" s="66">
        <v>84</v>
      </c>
      <c r="F439" s="67"/>
      <c r="G439" s="65">
        <f t="shared" si="80"/>
        <v>14</v>
      </c>
      <c r="H439" s="66">
        <f t="shared" si="81"/>
        <v>21</v>
      </c>
      <c r="I439" s="20">
        <f t="shared" si="82"/>
        <v>3.5</v>
      </c>
      <c r="J439" s="21">
        <f t="shared" si="83"/>
        <v>0.25</v>
      </c>
    </row>
    <row r="440" spans="1:10" s="160" customFormat="1" x14ac:dyDescent="0.2">
      <c r="A440" s="178" t="s">
        <v>673</v>
      </c>
      <c r="B440" s="71">
        <v>29</v>
      </c>
      <c r="C440" s="72">
        <v>10</v>
      </c>
      <c r="D440" s="71">
        <v>184</v>
      </c>
      <c r="E440" s="72">
        <v>169</v>
      </c>
      <c r="F440" s="73"/>
      <c r="G440" s="71">
        <f t="shared" si="80"/>
        <v>19</v>
      </c>
      <c r="H440" s="72">
        <f t="shared" si="81"/>
        <v>15</v>
      </c>
      <c r="I440" s="37">
        <f t="shared" si="82"/>
        <v>1.9</v>
      </c>
      <c r="J440" s="38">
        <f t="shared" si="83"/>
        <v>8.8757396449704137E-2</v>
      </c>
    </row>
    <row r="441" spans="1:10" x14ac:dyDescent="0.2">
      <c r="A441" s="177"/>
      <c r="B441" s="143"/>
      <c r="C441" s="144"/>
      <c r="D441" s="143"/>
      <c r="E441" s="144"/>
      <c r="F441" s="145"/>
      <c r="G441" s="143"/>
      <c r="H441" s="144"/>
      <c r="I441" s="151"/>
      <c r="J441" s="152"/>
    </row>
    <row r="442" spans="1:10" s="139" customFormat="1" x14ac:dyDescent="0.2">
      <c r="A442" s="159" t="s">
        <v>83</v>
      </c>
      <c r="B442" s="65"/>
      <c r="C442" s="66"/>
      <c r="D442" s="65"/>
      <c r="E442" s="66"/>
      <c r="F442" s="67"/>
      <c r="G442" s="65"/>
      <c r="H442" s="66"/>
      <c r="I442" s="20"/>
      <c r="J442" s="21"/>
    </row>
    <row r="443" spans="1:10" x14ac:dyDescent="0.2">
      <c r="A443" s="158" t="s">
        <v>521</v>
      </c>
      <c r="B443" s="65">
        <v>1</v>
      </c>
      <c r="C443" s="66">
        <v>7</v>
      </c>
      <c r="D443" s="65">
        <v>55</v>
      </c>
      <c r="E443" s="66">
        <v>33</v>
      </c>
      <c r="F443" s="67"/>
      <c r="G443" s="65">
        <f>B443-C443</f>
        <v>-6</v>
      </c>
      <c r="H443" s="66">
        <f>D443-E443</f>
        <v>22</v>
      </c>
      <c r="I443" s="20">
        <f>IF(C443=0, "-", IF(G443/C443&lt;10, G443/C443, "&gt;999%"))</f>
        <v>-0.8571428571428571</v>
      </c>
      <c r="J443" s="21">
        <f>IF(E443=0, "-", IF(H443/E443&lt;10, H443/E443, "&gt;999%"))</f>
        <v>0.66666666666666663</v>
      </c>
    </row>
    <row r="444" spans="1:10" x14ac:dyDescent="0.2">
      <c r="A444" s="158" t="s">
        <v>522</v>
      </c>
      <c r="B444" s="65">
        <v>4</v>
      </c>
      <c r="C444" s="66">
        <v>3</v>
      </c>
      <c r="D444" s="65">
        <v>48</v>
      </c>
      <c r="E444" s="66">
        <v>31</v>
      </c>
      <c r="F444" s="67"/>
      <c r="G444" s="65">
        <f>B444-C444</f>
        <v>1</v>
      </c>
      <c r="H444" s="66">
        <f>D444-E444</f>
        <v>17</v>
      </c>
      <c r="I444" s="20">
        <f>IF(C444=0, "-", IF(G444/C444&lt;10, G444/C444, "&gt;999%"))</f>
        <v>0.33333333333333331</v>
      </c>
      <c r="J444" s="21">
        <f>IF(E444=0, "-", IF(H444/E444&lt;10, H444/E444, "&gt;999%"))</f>
        <v>0.54838709677419351</v>
      </c>
    </row>
    <row r="445" spans="1:10" x14ac:dyDescent="0.2">
      <c r="A445" s="158" t="s">
        <v>523</v>
      </c>
      <c r="B445" s="65">
        <v>6</v>
      </c>
      <c r="C445" s="66">
        <v>0</v>
      </c>
      <c r="D445" s="65">
        <v>11</v>
      </c>
      <c r="E445" s="66">
        <v>0</v>
      </c>
      <c r="F445" s="67"/>
      <c r="G445" s="65">
        <f>B445-C445</f>
        <v>6</v>
      </c>
      <c r="H445" s="66">
        <f>D445-E445</f>
        <v>11</v>
      </c>
      <c r="I445" s="20" t="str">
        <f>IF(C445=0, "-", IF(G445/C445&lt;10, G445/C445, "&gt;999%"))</f>
        <v>-</v>
      </c>
      <c r="J445" s="21" t="str">
        <f>IF(E445=0, "-", IF(H445/E445&lt;10, H445/E445, "&gt;999%"))</f>
        <v>-</v>
      </c>
    </row>
    <row r="446" spans="1:10" x14ac:dyDescent="0.2">
      <c r="A446" s="158" t="s">
        <v>524</v>
      </c>
      <c r="B446" s="65">
        <v>0</v>
      </c>
      <c r="C446" s="66">
        <v>0</v>
      </c>
      <c r="D446" s="65">
        <v>0</v>
      </c>
      <c r="E446" s="66">
        <v>10</v>
      </c>
      <c r="F446" s="67"/>
      <c r="G446" s="65">
        <f>B446-C446</f>
        <v>0</v>
      </c>
      <c r="H446" s="66">
        <f>D446-E446</f>
        <v>-10</v>
      </c>
      <c r="I446" s="20" t="str">
        <f>IF(C446=0, "-", IF(G446/C446&lt;10, G446/C446, "&gt;999%"))</f>
        <v>-</v>
      </c>
      <c r="J446" s="21">
        <f>IF(E446=0, "-", IF(H446/E446&lt;10, H446/E446, "&gt;999%"))</f>
        <v>-1</v>
      </c>
    </row>
    <row r="447" spans="1:10" s="160" customFormat="1" x14ac:dyDescent="0.2">
      <c r="A447" s="178" t="s">
        <v>674</v>
      </c>
      <c r="B447" s="71">
        <v>11</v>
      </c>
      <c r="C447" s="72">
        <v>10</v>
      </c>
      <c r="D447" s="71">
        <v>114</v>
      </c>
      <c r="E447" s="72">
        <v>74</v>
      </c>
      <c r="F447" s="73"/>
      <c r="G447" s="71">
        <f>B447-C447</f>
        <v>1</v>
      </c>
      <c r="H447" s="72">
        <f>D447-E447</f>
        <v>40</v>
      </c>
      <c r="I447" s="37">
        <f>IF(C447=0, "-", IF(G447/C447&lt;10, G447/C447, "&gt;999%"))</f>
        <v>0.1</v>
      </c>
      <c r="J447" s="38">
        <f>IF(E447=0, "-", IF(H447/E447&lt;10, H447/E447, "&gt;999%"))</f>
        <v>0.54054054054054057</v>
      </c>
    </row>
    <row r="448" spans="1:10" x14ac:dyDescent="0.2">
      <c r="A448" s="177"/>
      <c r="B448" s="143"/>
      <c r="C448" s="144"/>
      <c r="D448" s="143"/>
      <c r="E448" s="144"/>
      <c r="F448" s="145"/>
      <c r="G448" s="143"/>
      <c r="H448" s="144"/>
      <c r="I448" s="151"/>
      <c r="J448" s="152"/>
    </row>
    <row r="449" spans="1:10" s="139" customFormat="1" x14ac:dyDescent="0.2">
      <c r="A449" s="159" t="s">
        <v>84</v>
      </c>
      <c r="B449" s="65"/>
      <c r="C449" s="66"/>
      <c r="D449" s="65"/>
      <c r="E449" s="66"/>
      <c r="F449" s="67"/>
      <c r="G449" s="65"/>
      <c r="H449" s="66"/>
      <c r="I449" s="20"/>
      <c r="J449" s="21"/>
    </row>
    <row r="450" spans="1:10" x14ac:dyDescent="0.2">
      <c r="A450" s="158" t="s">
        <v>357</v>
      </c>
      <c r="B450" s="65">
        <v>0</v>
      </c>
      <c r="C450" s="66">
        <v>0</v>
      </c>
      <c r="D450" s="65">
        <v>1</v>
      </c>
      <c r="E450" s="66">
        <v>15</v>
      </c>
      <c r="F450" s="67"/>
      <c r="G450" s="65">
        <f t="shared" ref="G450:G460" si="84">B450-C450</f>
        <v>0</v>
      </c>
      <c r="H450" s="66">
        <f t="shared" ref="H450:H460" si="85">D450-E450</f>
        <v>-14</v>
      </c>
      <c r="I450" s="20" t="str">
        <f t="shared" ref="I450:I460" si="86">IF(C450=0, "-", IF(G450/C450&lt;10, G450/C450, "&gt;999%"))</f>
        <v>-</v>
      </c>
      <c r="J450" s="21">
        <f t="shared" ref="J450:J460" si="87">IF(E450=0, "-", IF(H450/E450&lt;10, H450/E450, "&gt;999%"))</f>
        <v>-0.93333333333333335</v>
      </c>
    </row>
    <row r="451" spans="1:10" x14ac:dyDescent="0.2">
      <c r="A451" s="158" t="s">
        <v>205</v>
      </c>
      <c r="B451" s="65">
        <v>0</v>
      </c>
      <c r="C451" s="66">
        <v>4</v>
      </c>
      <c r="D451" s="65">
        <v>0</v>
      </c>
      <c r="E451" s="66">
        <v>27</v>
      </c>
      <c r="F451" s="67"/>
      <c r="G451" s="65">
        <f t="shared" si="84"/>
        <v>-4</v>
      </c>
      <c r="H451" s="66">
        <f t="shared" si="85"/>
        <v>-27</v>
      </c>
      <c r="I451" s="20">
        <f t="shared" si="86"/>
        <v>-1</v>
      </c>
      <c r="J451" s="21">
        <f t="shared" si="87"/>
        <v>-1</v>
      </c>
    </row>
    <row r="452" spans="1:10" x14ac:dyDescent="0.2">
      <c r="A452" s="158" t="s">
        <v>375</v>
      </c>
      <c r="B452" s="65">
        <v>6</v>
      </c>
      <c r="C452" s="66">
        <v>0</v>
      </c>
      <c r="D452" s="65">
        <v>36</v>
      </c>
      <c r="E452" s="66">
        <v>0</v>
      </c>
      <c r="F452" s="67"/>
      <c r="G452" s="65">
        <f t="shared" si="84"/>
        <v>6</v>
      </c>
      <c r="H452" s="66">
        <f t="shared" si="85"/>
        <v>36</v>
      </c>
      <c r="I452" s="20" t="str">
        <f t="shared" si="86"/>
        <v>-</v>
      </c>
      <c r="J452" s="21" t="str">
        <f t="shared" si="87"/>
        <v>-</v>
      </c>
    </row>
    <row r="453" spans="1:10" x14ac:dyDescent="0.2">
      <c r="A453" s="158" t="s">
        <v>488</v>
      </c>
      <c r="B453" s="65">
        <v>4</v>
      </c>
      <c r="C453" s="66">
        <v>3</v>
      </c>
      <c r="D453" s="65">
        <v>29</v>
      </c>
      <c r="E453" s="66">
        <v>47</v>
      </c>
      <c r="F453" s="67"/>
      <c r="G453" s="65">
        <f t="shared" si="84"/>
        <v>1</v>
      </c>
      <c r="H453" s="66">
        <f t="shared" si="85"/>
        <v>-18</v>
      </c>
      <c r="I453" s="20">
        <f t="shared" si="86"/>
        <v>0.33333333333333331</v>
      </c>
      <c r="J453" s="21">
        <f t="shared" si="87"/>
        <v>-0.38297872340425532</v>
      </c>
    </row>
    <row r="454" spans="1:10" x14ac:dyDescent="0.2">
      <c r="A454" s="158" t="s">
        <v>408</v>
      </c>
      <c r="B454" s="65">
        <v>20</v>
      </c>
      <c r="C454" s="66">
        <v>11</v>
      </c>
      <c r="D454" s="65">
        <v>89</v>
      </c>
      <c r="E454" s="66">
        <v>116</v>
      </c>
      <c r="F454" s="67"/>
      <c r="G454" s="65">
        <f t="shared" si="84"/>
        <v>9</v>
      </c>
      <c r="H454" s="66">
        <f t="shared" si="85"/>
        <v>-27</v>
      </c>
      <c r="I454" s="20">
        <f t="shared" si="86"/>
        <v>0.81818181818181823</v>
      </c>
      <c r="J454" s="21">
        <f t="shared" si="87"/>
        <v>-0.23275862068965517</v>
      </c>
    </row>
    <row r="455" spans="1:10" x14ac:dyDescent="0.2">
      <c r="A455" s="158" t="s">
        <v>540</v>
      </c>
      <c r="B455" s="65">
        <v>12</v>
      </c>
      <c r="C455" s="66">
        <v>1</v>
      </c>
      <c r="D455" s="65">
        <v>37</v>
      </c>
      <c r="E455" s="66">
        <v>46</v>
      </c>
      <c r="F455" s="67"/>
      <c r="G455" s="65">
        <f t="shared" si="84"/>
        <v>11</v>
      </c>
      <c r="H455" s="66">
        <f t="shared" si="85"/>
        <v>-9</v>
      </c>
      <c r="I455" s="20" t="str">
        <f t="shared" si="86"/>
        <v>&gt;999%</v>
      </c>
      <c r="J455" s="21">
        <f t="shared" si="87"/>
        <v>-0.19565217391304349</v>
      </c>
    </row>
    <row r="456" spans="1:10" x14ac:dyDescent="0.2">
      <c r="A456" s="158" t="s">
        <v>483</v>
      </c>
      <c r="B456" s="65">
        <v>0</v>
      </c>
      <c r="C456" s="66">
        <v>0</v>
      </c>
      <c r="D456" s="65">
        <v>1</v>
      </c>
      <c r="E456" s="66">
        <v>2</v>
      </c>
      <c r="F456" s="67"/>
      <c r="G456" s="65">
        <f t="shared" si="84"/>
        <v>0</v>
      </c>
      <c r="H456" s="66">
        <f t="shared" si="85"/>
        <v>-1</v>
      </c>
      <c r="I456" s="20" t="str">
        <f t="shared" si="86"/>
        <v>-</v>
      </c>
      <c r="J456" s="21">
        <f t="shared" si="87"/>
        <v>-0.5</v>
      </c>
    </row>
    <row r="457" spans="1:10" x14ac:dyDescent="0.2">
      <c r="A457" s="158" t="s">
        <v>230</v>
      </c>
      <c r="B457" s="65">
        <v>1</v>
      </c>
      <c r="C457" s="66">
        <v>3</v>
      </c>
      <c r="D457" s="65">
        <v>4</v>
      </c>
      <c r="E457" s="66">
        <v>9</v>
      </c>
      <c r="F457" s="67"/>
      <c r="G457" s="65">
        <f t="shared" si="84"/>
        <v>-2</v>
      </c>
      <c r="H457" s="66">
        <f t="shared" si="85"/>
        <v>-5</v>
      </c>
      <c r="I457" s="20">
        <f t="shared" si="86"/>
        <v>-0.66666666666666663</v>
      </c>
      <c r="J457" s="21">
        <f t="shared" si="87"/>
        <v>-0.55555555555555558</v>
      </c>
    </row>
    <row r="458" spans="1:10" x14ac:dyDescent="0.2">
      <c r="A458" s="158" t="s">
        <v>497</v>
      </c>
      <c r="B458" s="65">
        <v>7</v>
      </c>
      <c r="C458" s="66">
        <v>7</v>
      </c>
      <c r="D458" s="65">
        <v>61</v>
      </c>
      <c r="E458" s="66">
        <v>97</v>
      </c>
      <c r="F458" s="67"/>
      <c r="G458" s="65">
        <f t="shared" si="84"/>
        <v>0</v>
      </c>
      <c r="H458" s="66">
        <f t="shared" si="85"/>
        <v>-36</v>
      </c>
      <c r="I458" s="20">
        <f t="shared" si="86"/>
        <v>0</v>
      </c>
      <c r="J458" s="21">
        <f t="shared" si="87"/>
        <v>-0.37113402061855671</v>
      </c>
    </row>
    <row r="459" spans="1:10" x14ac:dyDescent="0.2">
      <c r="A459" s="158" t="s">
        <v>216</v>
      </c>
      <c r="B459" s="65">
        <v>0</v>
      </c>
      <c r="C459" s="66">
        <v>0</v>
      </c>
      <c r="D459" s="65">
        <v>0</v>
      </c>
      <c r="E459" s="66">
        <v>1</v>
      </c>
      <c r="F459" s="67"/>
      <c r="G459" s="65">
        <f t="shared" si="84"/>
        <v>0</v>
      </c>
      <c r="H459" s="66">
        <f t="shared" si="85"/>
        <v>-1</v>
      </c>
      <c r="I459" s="20" t="str">
        <f t="shared" si="86"/>
        <v>-</v>
      </c>
      <c r="J459" s="21">
        <f t="shared" si="87"/>
        <v>-1</v>
      </c>
    </row>
    <row r="460" spans="1:10" s="160" customFormat="1" x14ac:dyDescent="0.2">
      <c r="A460" s="178" t="s">
        <v>675</v>
      </c>
      <c r="B460" s="71">
        <v>50</v>
      </c>
      <c r="C460" s="72">
        <v>29</v>
      </c>
      <c r="D460" s="71">
        <v>258</v>
      </c>
      <c r="E460" s="72">
        <v>360</v>
      </c>
      <c r="F460" s="73"/>
      <c r="G460" s="71">
        <f t="shared" si="84"/>
        <v>21</v>
      </c>
      <c r="H460" s="72">
        <f t="shared" si="85"/>
        <v>-102</v>
      </c>
      <c r="I460" s="37">
        <f t="shared" si="86"/>
        <v>0.72413793103448276</v>
      </c>
      <c r="J460" s="38">
        <f t="shared" si="87"/>
        <v>-0.28333333333333333</v>
      </c>
    </row>
    <row r="461" spans="1:10" x14ac:dyDescent="0.2">
      <c r="A461" s="177"/>
      <c r="B461" s="143"/>
      <c r="C461" s="144"/>
      <c r="D461" s="143"/>
      <c r="E461" s="144"/>
      <c r="F461" s="145"/>
      <c r="G461" s="143"/>
      <c r="H461" s="144"/>
      <c r="I461" s="151"/>
      <c r="J461" s="152"/>
    </row>
    <row r="462" spans="1:10" s="139" customFormat="1" x14ac:dyDescent="0.2">
      <c r="A462" s="159" t="s">
        <v>85</v>
      </c>
      <c r="B462" s="65"/>
      <c r="C462" s="66"/>
      <c r="D462" s="65"/>
      <c r="E462" s="66"/>
      <c r="F462" s="67"/>
      <c r="G462" s="65"/>
      <c r="H462" s="66"/>
      <c r="I462" s="20"/>
      <c r="J462" s="21"/>
    </row>
    <row r="463" spans="1:10" x14ac:dyDescent="0.2">
      <c r="A463" s="158" t="s">
        <v>561</v>
      </c>
      <c r="B463" s="65">
        <v>8</v>
      </c>
      <c r="C463" s="66">
        <v>7</v>
      </c>
      <c r="D463" s="65">
        <v>64</v>
      </c>
      <c r="E463" s="66">
        <v>96</v>
      </c>
      <c r="F463" s="67"/>
      <c r="G463" s="65">
        <f>B463-C463</f>
        <v>1</v>
      </c>
      <c r="H463" s="66">
        <f>D463-E463</f>
        <v>-32</v>
      </c>
      <c r="I463" s="20">
        <f>IF(C463=0, "-", IF(G463/C463&lt;10, G463/C463, "&gt;999%"))</f>
        <v>0.14285714285714285</v>
      </c>
      <c r="J463" s="21">
        <f>IF(E463=0, "-", IF(H463/E463&lt;10, H463/E463, "&gt;999%"))</f>
        <v>-0.33333333333333331</v>
      </c>
    </row>
    <row r="464" spans="1:10" s="160" customFormat="1" x14ac:dyDescent="0.2">
      <c r="A464" s="178" t="s">
        <v>676</v>
      </c>
      <c r="B464" s="71">
        <v>8</v>
      </c>
      <c r="C464" s="72">
        <v>7</v>
      </c>
      <c r="D464" s="71">
        <v>64</v>
      </c>
      <c r="E464" s="72">
        <v>96</v>
      </c>
      <c r="F464" s="73"/>
      <c r="G464" s="71">
        <f>B464-C464</f>
        <v>1</v>
      </c>
      <c r="H464" s="72">
        <f>D464-E464</f>
        <v>-32</v>
      </c>
      <c r="I464" s="37">
        <f>IF(C464=0, "-", IF(G464/C464&lt;10, G464/C464, "&gt;999%"))</f>
        <v>0.14285714285714285</v>
      </c>
      <c r="J464" s="38">
        <f>IF(E464=0, "-", IF(H464/E464&lt;10, H464/E464, "&gt;999%"))</f>
        <v>-0.33333333333333331</v>
      </c>
    </row>
    <row r="465" spans="1:10" x14ac:dyDescent="0.2">
      <c r="A465" s="177"/>
      <c r="B465" s="143"/>
      <c r="C465" s="144"/>
      <c r="D465" s="143"/>
      <c r="E465" s="144"/>
      <c r="F465" s="145"/>
      <c r="G465" s="143"/>
      <c r="H465" s="144"/>
      <c r="I465" s="151"/>
      <c r="J465" s="152"/>
    </row>
    <row r="466" spans="1:10" s="139" customFormat="1" x14ac:dyDescent="0.2">
      <c r="A466" s="159" t="s">
        <v>86</v>
      </c>
      <c r="B466" s="65"/>
      <c r="C466" s="66"/>
      <c r="D466" s="65"/>
      <c r="E466" s="66"/>
      <c r="F466" s="67"/>
      <c r="G466" s="65"/>
      <c r="H466" s="66"/>
      <c r="I466" s="20"/>
      <c r="J466" s="21"/>
    </row>
    <row r="467" spans="1:10" x14ac:dyDescent="0.2">
      <c r="A467" s="158" t="s">
        <v>206</v>
      </c>
      <c r="B467" s="65">
        <v>1</v>
      </c>
      <c r="C467" s="66">
        <v>1</v>
      </c>
      <c r="D467" s="65">
        <v>22</v>
      </c>
      <c r="E467" s="66">
        <v>20</v>
      </c>
      <c r="F467" s="67"/>
      <c r="G467" s="65">
        <f t="shared" ref="G467:G475" si="88">B467-C467</f>
        <v>0</v>
      </c>
      <c r="H467" s="66">
        <f t="shared" ref="H467:H475" si="89">D467-E467</f>
        <v>2</v>
      </c>
      <c r="I467" s="20">
        <f t="shared" ref="I467:I475" si="90">IF(C467=0, "-", IF(G467/C467&lt;10, G467/C467, "&gt;999%"))</f>
        <v>0</v>
      </c>
      <c r="J467" s="21">
        <f t="shared" ref="J467:J475" si="91">IF(E467=0, "-", IF(H467/E467&lt;10, H467/E467, "&gt;999%"))</f>
        <v>0.1</v>
      </c>
    </row>
    <row r="468" spans="1:10" x14ac:dyDescent="0.2">
      <c r="A468" s="158" t="s">
        <v>376</v>
      </c>
      <c r="B468" s="65">
        <v>2</v>
      </c>
      <c r="C468" s="66">
        <v>0</v>
      </c>
      <c r="D468" s="65">
        <v>2</v>
      </c>
      <c r="E468" s="66">
        <v>0</v>
      </c>
      <c r="F468" s="67"/>
      <c r="G468" s="65">
        <f t="shared" si="88"/>
        <v>2</v>
      </c>
      <c r="H468" s="66">
        <f t="shared" si="89"/>
        <v>2</v>
      </c>
      <c r="I468" s="20" t="str">
        <f t="shared" si="90"/>
        <v>-</v>
      </c>
      <c r="J468" s="21" t="str">
        <f t="shared" si="91"/>
        <v>-</v>
      </c>
    </row>
    <row r="469" spans="1:10" x14ac:dyDescent="0.2">
      <c r="A469" s="158" t="s">
        <v>409</v>
      </c>
      <c r="B469" s="65">
        <v>2</v>
      </c>
      <c r="C469" s="66">
        <v>3</v>
      </c>
      <c r="D469" s="65">
        <v>39</v>
      </c>
      <c r="E469" s="66">
        <v>47</v>
      </c>
      <c r="F469" s="67"/>
      <c r="G469" s="65">
        <f t="shared" si="88"/>
        <v>-1</v>
      </c>
      <c r="H469" s="66">
        <f t="shared" si="89"/>
        <v>-8</v>
      </c>
      <c r="I469" s="20">
        <f t="shared" si="90"/>
        <v>-0.33333333333333331</v>
      </c>
      <c r="J469" s="21">
        <f t="shared" si="91"/>
        <v>-0.1702127659574468</v>
      </c>
    </row>
    <row r="470" spans="1:10" x14ac:dyDescent="0.2">
      <c r="A470" s="158" t="s">
        <v>446</v>
      </c>
      <c r="B470" s="65">
        <v>8</v>
      </c>
      <c r="C470" s="66">
        <v>4</v>
      </c>
      <c r="D470" s="65">
        <v>60</v>
      </c>
      <c r="E470" s="66">
        <v>61</v>
      </c>
      <c r="F470" s="67"/>
      <c r="G470" s="65">
        <f t="shared" si="88"/>
        <v>4</v>
      </c>
      <c r="H470" s="66">
        <f t="shared" si="89"/>
        <v>-1</v>
      </c>
      <c r="I470" s="20">
        <f t="shared" si="90"/>
        <v>1</v>
      </c>
      <c r="J470" s="21">
        <f t="shared" si="91"/>
        <v>-1.6393442622950821E-2</v>
      </c>
    </row>
    <row r="471" spans="1:10" x14ac:dyDescent="0.2">
      <c r="A471" s="158" t="s">
        <v>255</v>
      </c>
      <c r="B471" s="65">
        <v>8</v>
      </c>
      <c r="C471" s="66">
        <v>4</v>
      </c>
      <c r="D471" s="65">
        <v>63</v>
      </c>
      <c r="E471" s="66">
        <v>52</v>
      </c>
      <c r="F471" s="67"/>
      <c r="G471" s="65">
        <f t="shared" si="88"/>
        <v>4</v>
      </c>
      <c r="H471" s="66">
        <f t="shared" si="89"/>
        <v>11</v>
      </c>
      <c r="I471" s="20">
        <f t="shared" si="90"/>
        <v>1</v>
      </c>
      <c r="J471" s="21">
        <f t="shared" si="91"/>
        <v>0.21153846153846154</v>
      </c>
    </row>
    <row r="472" spans="1:10" x14ac:dyDescent="0.2">
      <c r="A472" s="158" t="s">
        <v>231</v>
      </c>
      <c r="B472" s="65">
        <v>0</v>
      </c>
      <c r="C472" s="66">
        <v>3</v>
      </c>
      <c r="D472" s="65">
        <v>5</v>
      </c>
      <c r="E472" s="66">
        <v>13</v>
      </c>
      <c r="F472" s="67"/>
      <c r="G472" s="65">
        <f t="shared" si="88"/>
        <v>-3</v>
      </c>
      <c r="H472" s="66">
        <f t="shared" si="89"/>
        <v>-8</v>
      </c>
      <c r="I472" s="20">
        <f t="shared" si="90"/>
        <v>-1</v>
      </c>
      <c r="J472" s="21">
        <f t="shared" si="91"/>
        <v>-0.61538461538461542</v>
      </c>
    </row>
    <row r="473" spans="1:10" x14ac:dyDescent="0.2">
      <c r="A473" s="158" t="s">
        <v>232</v>
      </c>
      <c r="B473" s="65">
        <v>0</v>
      </c>
      <c r="C473" s="66">
        <v>0</v>
      </c>
      <c r="D473" s="65">
        <v>1</v>
      </c>
      <c r="E473" s="66">
        <v>0</v>
      </c>
      <c r="F473" s="67"/>
      <c r="G473" s="65">
        <f t="shared" si="88"/>
        <v>0</v>
      </c>
      <c r="H473" s="66">
        <f t="shared" si="89"/>
        <v>1</v>
      </c>
      <c r="I473" s="20" t="str">
        <f t="shared" si="90"/>
        <v>-</v>
      </c>
      <c r="J473" s="21" t="str">
        <f t="shared" si="91"/>
        <v>-</v>
      </c>
    </row>
    <row r="474" spans="1:10" x14ac:dyDescent="0.2">
      <c r="A474" s="158" t="s">
        <v>278</v>
      </c>
      <c r="B474" s="65">
        <v>3</v>
      </c>
      <c r="C474" s="66">
        <v>1</v>
      </c>
      <c r="D474" s="65">
        <v>12</v>
      </c>
      <c r="E474" s="66">
        <v>37</v>
      </c>
      <c r="F474" s="67"/>
      <c r="G474" s="65">
        <f t="shared" si="88"/>
        <v>2</v>
      </c>
      <c r="H474" s="66">
        <f t="shared" si="89"/>
        <v>-25</v>
      </c>
      <c r="I474" s="20">
        <f t="shared" si="90"/>
        <v>2</v>
      </c>
      <c r="J474" s="21">
        <f t="shared" si="91"/>
        <v>-0.67567567567567566</v>
      </c>
    </row>
    <row r="475" spans="1:10" s="160" customFormat="1" x14ac:dyDescent="0.2">
      <c r="A475" s="178" t="s">
        <v>677</v>
      </c>
      <c r="B475" s="71">
        <v>24</v>
      </c>
      <c r="C475" s="72">
        <v>16</v>
      </c>
      <c r="D475" s="71">
        <v>204</v>
      </c>
      <c r="E475" s="72">
        <v>230</v>
      </c>
      <c r="F475" s="73"/>
      <c r="G475" s="71">
        <f t="shared" si="88"/>
        <v>8</v>
      </c>
      <c r="H475" s="72">
        <f t="shared" si="89"/>
        <v>-26</v>
      </c>
      <c r="I475" s="37">
        <f t="shared" si="90"/>
        <v>0.5</v>
      </c>
      <c r="J475" s="38">
        <f t="shared" si="91"/>
        <v>-0.11304347826086956</v>
      </c>
    </row>
    <row r="476" spans="1:10" x14ac:dyDescent="0.2">
      <c r="A476" s="177"/>
      <c r="B476" s="143"/>
      <c r="C476" s="144"/>
      <c r="D476" s="143"/>
      <c r="E476" s="144"/>
      <c r="F476" s="145"/>
      <c r="G476" s="143"/>
      <c r="H476" s="144"/>
      <c r="I476" s="151"/>
      <c r="J476" s="152"/>
    </row>
    <row r="477" spans="1:10" s="139" customFormat="1" x14ac:dyDescent="0.2">
      <c r="A477" s="159" t="s">
        <v>87</v>
      </c>
      <c r="B477" s="65"/>
      <c r="C477" s="66"/>
      <c r="D477" s="65"/>
      <c r="E477" s="66"/>
      <c r="F477" s="67"/>
      <c r="G477" s="65"/>
      <c r="H477" s="66"/>
      <c r="I477" s="20"/>
      <c r="J477" s="21"/>
    </row>
    <row r="478" spans="1:10" x14ac:dyDescent="0.2">
      <c r="A478" s="158" t="s">
        <v>410</v>
      </c>
      <c r="B478" s="65">
        <v>0</v>
      </c>
      <c r="C478" s="66">
        <v>0</v>
      </c>
      <c r="D478" s="65">
        <v>2</v>
      </c>
      <c r="E478" s="66">
        <v>0</v>
      </c>
      <c r="F478" s="67"/>
      <c r="G478" s="65">
        <f t="shared" ref="G478:G483" si="92">B478-C478</f>
        <v>0</v>
      </c>
      <c r="H478" s="66">
        <f t="shared" ref="H478:H483" si="93">D478-E478</f>
        <v>2</v>
      </c>
      <c r="I478" s="20" t="str">
        <f t="shared" ref="I478:I483" si="94">IF(C478=0, "-", IF(G478/C478&lt;10, G478/C478, "&gt;999%"))</f>
        <v>-</v>
      </c>
      <c r="J478" s="21" t="str">
        <f t="shared" ref="J478:J483" si="95">IF(E478=0, "-", IF(H478/E478&lt;10, H478/E478, "&gt;999%"))</f>
        <v>-</v>
      </c>
    </row>
    <row r="479" spans="1:10" x14ac:dyDescent="0.2">
      <c r="A479" s="158" t="s">
        <v>525</v>
      </c>
      <c r="B479" s="65">
        <v>1</v>
      </c>
      <c r="C479" s="66">
        <v>3</v>
      </c>
      <c r="D479" s="65">
        <v>15</v>
      </c>
      <c r="E479" s="66">
        <v>4</v>
      </c>
      <c r="F479" s="67"/>
      <c r="G479" s="65">
        <f t="shared" si="92"/>
        <v>-2</v>
      </c>
      <c r="H479" s="66">
        <f t="shared" si="93"/>
        <v>11</v>
      </c>
      <c r="I479" s="20">
        <f t="shared" si="94"/>
        <v>-0.66666666666666663</v>
      </c>
      <c r="J479" s="21">
        <f t="shared" si="95"/>
        <v>2.75</v>
      </c>
    </row>
    <row r="480" spans="1:10" x14ac:dyDescent="0.2">
      <c r="A480" s="158" t="s">
        <v>447</v>
      </c>
      <c r="B480" s="65">
        <v>0</v>
      </c>
      <c r="C480" s="66">
        <v>0</v>
      </c>
      <c r="D480" s="65">
        <v>2</v>
      </c>
      <c r="E480" s="66">
        <v>2</v>
      </c>
      <c r="F480" s="67"/>
      <c r="G480" s="65">
        <f t="shared" si="92"/>
        <v>0</v>
      </c>
      <c r="H480" s="66">
        <f t="shared" si="93"/>
        <v>0</v>
      </c>
      <c r="I480" s="20" t="str">
        <f t="shared" si="94"/>
        <v>-</v>
      </c>
      <c r="J480" s="21">
        <f t="shared" si="95"/>
        <v>0</v>
      </c>
    </row>
    <row r="481" spans="1:10" x14ac:dyDescent="0.2">
      <c r="A481" s="158" t="s">
        <v>358</v>
      </c>
      <c r="B481" s="65">
        <v>0</v>
      </c>
      <c r="C481" s="66">
        <v>0</v>
      </c>
      <c r="D481" s="65">
        <v>1</v>
      </c>
      <c r="E481" s="66">
        <v>0</v>
      </c>
      <c r="F481" s="67"/>
      <c r="G481" s="65">
        <f t="shared" si="92"/>
        <v>0</v>
      </c>
      <c r="H481" s="66">
        <f t="shared" si="93"/>
        <v>1</v>
      </c>
      <c r="I481" s="20" t="str">
        <f t="shared" si="94"/>
        <v>-</v>
      </c>
      <c r="J481" s="21" t="str">
        <f t="shared" si="95"/>
        <v>-</v>
      </c>
    </row>
    <row r="482" spans="1:10" x14ac:dyDescent="0.2">
      <c r="A482" s="158" t="s">
        <v>377</v>
      </c>
      <c r="B482" s="65">
        <v>0</v>
      </c>
      <c r="C482" s="66">
        <v>0</v>
      </c>
      <c r="D482" s="65">
        <v>0</v>
      </c>
      <c r="E482" s="66">
        <v>1</v>
      </c>
      <c r="F482" s="67"/>
      <c r="G482" s="65">
        <f t="shared" si="92"/>
        <v>0</v>
      </c>
      <c r="H482" s="66">
        <f t="shared" si="93"/>
        <v>-1</v>
      </c>
      <c r="I482" s="20" t="str">
        <f t="shared" si="94"/>
        <v>-</v>
      </c>
      <c r="J482" s="21">
        <f t="shared" si="95"/>
        <v>-1</v>
      </c>
    </row>
    <row r="483" spans="1:10" s="160" customFormat="1" x14ac:dyDescent="0.2">
      <c r="A483" s="178" t="s">
        <v>678</v>
      </c>
      <c r="B483" s="71">
        <v>1</v>
      </c>
      <c r="C483" s="72">
        <v>3</v>
      </c>
      <c r="D483" s="71">
        <v>20</v>
      </c>
      <c r="E483" s="72">
        <v>7</v>
      </c>
      <c r="F483" s="73"/>
      <c r="G483" s="71">
        <f t="shared" si="92"/>
        <v>-2</v>
      </c>
      <c r="H483" s="72">
        <f t="shared" si="93"/>
        <v>13</v>
      </c>
      <c r="I483" s="37">
        <f t="shared" si="94"/>
        <v>-0.66666666666666663</v>
      </c>
      <c r="J483" s="38">
        <f t="shared" si="95"/>
        <v>1.8571428571428572</v>
      </c>
    </row>
    <row r="484" spans="1:10" x14ac:dyDescent="0.2">
      <c r="A484" s="177"/>
      <c r="B484" s="143"/>
      <c r="C484" s="144"/>
      <c r="D484" s="143"/>
      <c r="E484" s="144"/>
      <c r="F484" s="145"/>
      <c r="G484" s="143"/>
      <c r="H484" s="144"/>
      <c r="I484" s="151"/>
      <c r="J484" s="152"/>
    </row>
    <row r="485" spans="1:10" s="139" customFormat="1" x14ac:dyDescent="0.2">
      <c r="A485" s="159" t="s">
        <v>88</v>
      </c>
      <c r="B485" s="65"/>
      <c r="C485" s="66"/>
      <c r="D485" s="65"/>
      <c r="E485" s="66"/>
      <c r="F485" s="67"/>
      <c r="G485" s="65"/>
      <c r="H485" s="66"/>
      <c r="I485" s="20"/>
      <c r="J485" s="21"/>
    </row>
    <row r="486" spans="1:10" x14ac:dyDescent="0.2">
      <c r="A486" s="158" t="s">
        <v>316</v>
      </c>
      <c r="B486" s="65">
        <v>1</v>
      </c>
      <c r="C486" s="66">
        <v>13</v>
      </c>
      <c r="D486" s="65">
        <v>17</v>
      </c>
      <c r="E486" s="66">
        <v>30</v>
      </c>
      <c r="F486" s="67"/>
      <c r="G486" s="65">
        <f t="shared" ref="G486:G494" si="96">B486-C486</f>
        <v>-12</v>
      </c>
      <c r="H486" s="66">
        <f t="shared" ref="H486:H494" si="97">D486-E486</f>
        <v>-13</v>
      </c>
      <c r="I486" s="20">
        <f t="shared" ref="I486:I494" si="98">IF(C486=0, "-", IF(G486/C486&lt;10, G486/C486, "&gt;999%"))</f>
        <v>-0.92307692307692313</v>
      </c>
      <c r="J486" s="21">
        <f t="shared" ref="J486:J494" si="99">IF(E486=0, "-", IF(H486/E486&lt;10, H486/E486, "&gt;999%"))</f>
        <v>-0.43333333333333335</v>
      </c>
    </row>
    <row r="487" spans="1:10" x14ac:dyDescent="0.2">
      <c r="A487" s="158" t="s">
        <v>411</v>
      </c>
      <c r="B487" s="65">
        <v>41</v>
      </c>
      <c r="C487" s="66">
        <v>102</v>
      </c>
      <c r="D487" s="65">
        <v>631</v>
      </c>
      <c r="E487" s="66">
        <v>807</v>
      </c>
      <c r="F487" s="67"/>
      <c r="G487" s="65">
        <f t="shared" si="96"/>
        <v>-61</v>
      </c>
      <c r="H487" s="66">
        <f t="shared" si="97"/>
        <v>-176</v>
      </c>
      <c r="I487" s="20">
        <f t="shared" si="98"/>
        <v>-0.59803921568627449</v>
      </c>
      <c r="J487" s="21">
        <f t="shared" si="99"/>
        <v>-0.21809169764560099</v>
      </c>
    </row>
    <row r="488" spans="1:10" x14ac:dyDescent="0.2">
      <c r="A488" s="158" t="s">
        <v>233</v>
      </c>
      <c r="B488" s="65">
        <v>25</v>
      </c>
      <c r="C488" s="66">
        <v>23</v>
      </c>
      <c r="D488" s="65">
        <v>193</v>
      </c>
      <c r="E488" s="66">
        <v>244</v>
      </c>
      <c r="F488" s="67"/>
      <c r="G488" s="65">
        <f t="shared" si="96"/>
        <v>2</v>
      </c>
      <c r="H488" s="66">
        <f t="shared" si="97"/>
        <v>-51</v>
      </c>
      <c r="I488" s="20">
        <f t="shared" si="98"/>
        <v>8.6956521739130432E-2</v>
      </c>
      <c r="J488" s="21">
        <f t="shared" si="99"/>
        <v>-0.20901639344262296</v>
      </c>
    </row>
    <row r="489" spans="1:10" x14ac:dyDescent="0.2">
      <c r="A489" s="158" t="s">
        <v>256</v>
      </c>
      <c r="B489" s="65">
        <v>3</v>
      </c>
      <c r="C489" s="66">
        <v>1</v>
      </c>
      <c r="D489" s="65">
        <v>12</v>
      </c>
      <c r="E489" s="66">
        <v>13</v>
      </c>
      <c r="F489" s="67"/>
      <c r="G489" s="65">
        <f t="shared" si="96"/>
        <v>2</v>
      </c>
      <c r="H489" s="66">
        <f t="shared" si="97"/>
        <v>-1</v>
      </c>
      <c r="I489" s="20">
        <f t="shared" si="98"/>
        <v>2</v>
      </c>
      <c r="J489" s="21">
        <f t="shared" si="99"/>
        <v>-7.6923076923076927E-2</v>
      </c>
    </row>
    <row r="490" spans="1:10" x14ac:dyDescent="0.2">
      <c r="A490" s="158" t="s">
        <v>257</v>
      </c>
      <c r="B490" s="65">
        <v>18</v>
      </c>
      <c r="C490" s="66">
        <v>13</v>
      </c>
      <c r="D490" s="65">
        <v>63</v>
      </c>
      <c r="E490" s="66">
        <v>56</v>
      </c>
      <c r="F490" s="67"/>
      <c r="G490" s="65">
        <f t="shared" si="96"/>
        <v>5</v>
      </c>
      <c r="H490" s="66">
        <f t="shared" si="97"/>
        <v>7</v>
      </c>
      <c r="I490" s="20">
        <f t="shared" si="98"/>
        <v>0.38461538461538464</v>
      </c>
      <c r="J490" s="21">
        <f t="shared" si="99"/>
        <v>0.125</v>
      </c>
    </row>
    <row r="491" spans="1:10" x14ac:dyDescent="0.2">
      <c r="A491" s="158" t="s">
        <v>448</v>
      </c>
      <c r="B491" s="65">
        <v>31</v>
      </c>
      <c r="C491" s="66">
        <v>21</v>
      </c>
      <c r="D491" s="65">
        <v>278</v>
      </c>
      <c r="E491" s="66">
        <v>437</v>
      </c>
      <c r="F491" s="67"/>
      <c r="G491" s="65">
        <f t="shared" si="96"/>
        <v>10</v>
      </c>
      <c r="H491" s="66">
        <f t="shared" si="97"/>
        <v>-159</v>
      </c>
      <c r="I491" s="20">
        <f t="shared" si="98"/>
        <v>0.47619047619047616</v>
      </c>
      <c r="J491" s="21">
        <f t="shared" si="99"/>
        <v>-0.36384439359267734</v>
      </c>
    </row>
    <row r="492" spans="1:10" x14ac:dyDescent="0.2">
      <c r="A492" s="158" t="s">
        <v>234</v>
      </c>
      <c r="B492" s="65">
        <v>7</v>
      </c>
      <c r="C492" s="66">
        <v>8</v>
      </c>
      <c r="D492" s="65">
        <v>48</v>
      </c>
      <c r="E492" s="66">
        <v>57</v>
      </c>
      <c r="F492" s="67"/>
      <c r="G492" s="65">
        <f t="shared" si="96"/>
        <v>-1</v>
      </c>
      <c r="H492" s="66">
        <f t="shared" si="97"/>
        <v>-9</v>
      </c>
      <c r="I492" s="20">
        <f t="shared" si="98"/>
        <v>-0.125</v>
      </c>
      <c r="J492" s="21">
        <f t="shared" si="99"/>
        <v>-0.15789473684210525</v>
      </c>
    </row>
    <row r="493" spans="1:10" x14ac:dyDescent="0.2">
      <c r="A493" s="158" t="s">
        <v>378</v>
      </c>
      <c r="B493" s="65">
        <v>44</v>
      </c>
      <c r="C493" s="66">
        <v>59</v>
      </c>
      <c r="D493" s="65">
        <v>513</v>
      </c>
      <c r="E493" s="66">
        <v>543</v>
      </c>
      <c r="F493" s="67"/>
      <c r="G493" s="65">
        <f t="shared" si="96"/>
        <v>-15</v>
      </c>
      <c r="H493" s="66">
        <f t="shared" si="97"/>
        <v>-30</v>
      </c>
      <c r="I493" s="20">
        <f t="shared" si="98"/>
        <v>-0.25423728813559321</v>
      </c>
      <c r="J493" s="21">
        <f t="shared" si="99"/>
        <v>-5.5248618784530384E-2</v>
      </c>
    </row>
    <row r="494" spans="1:10" s="160" customFormat="1" x14ac:dyDescent="0.2">
      <c r="A494" s="178" t="s">
        <v>679</v>
      </c>
      <c r="B494" s="71">
        <v>170</v>
      </c>
      <c r="C494" s="72">
        <v>240</v>
      </c>
      <c r="D494" s="71">
        <v>1755</v>
      </c>
      <c r="E494" s="72">
        <v>2187</v>
      </c>
      <c r="F494" s="73"/>
      <c r="G494" s="71">
        <f t="shared" si="96"/>
        <v>-70</v>
      </c>
      <c r="H494" s="72">
        <f t="shared" si="97"/>
        <v>-432</v>
      </c>
      <c r="I494" s="37">
        <f t="shared" si="98"/>
        <v>-0.29166666666666669</v>
      </c>
      <c r="J494" s="38">
        <f t="shared" si="99"/>
        <v>-0.19753086419753085</v>
      </c>
    </row>
    <row r="495" spans="1:10" x14ac:dyDescent="0.2">
      <c r="A495" s="177"/>
      <c r="B495" s="143"/>
      <c r="C495" s="144"/>
      <c r="D495" s="143"/>
      <c r="E495" s="144"/>
      <c r="F495" s="145"/>
      <c r="G495" s="143"/>
      <c r="H495" s="144"/>
      <c r="I495" s="151"/>
      <c r="J495" s="152"/>
    </row>
    <row r="496" spans="1:10" s="139" customFormat="1" x14ac:dyDescent="0.2">
      <c r="A496" s="159" t="s">
        <v>89</v>
      </c>
      <c r="B496" s="65"/>
      <c r="C496" s="66"/>
      <c r="D496" s="65"/>
      <c r="E496" s="66"/>
      <c r="F496" s="67"/>
      <c r="G496" s="65"/>
      <c r="H496" s="66"/>
      <c r="I496" s="20"/>
      <c r="J496" s="21"/>
    </row>
    <row r="497" spans="1:10" x14ac:dyDescent="0.2">
      <c r="A497" s="158" t="s">
        <v>207</v>
      </c>
      <c r="B497" s="65">
        <v>17</v>
      </c>
      <c r="C497" s="66">
        <v>11</v>
      </c>
      <c r="D497" s="65">
        <v>195</v>
      </c>
      <c r="E497" s="66">
        <v>91</v>
      </c>
      <c r="F497" s="67"/>
      <c r="G497" s="65">
        <f t="shared" ref="G497:G504" si="100">B497-C497</f>
        <v>6</v>
      </c>
      <c r="H497" s="66">
        <f t="shared" ref="H497:H504" si="101">D497-E497</f>
        <v>104</v>
      </c>
      <c r="I497" s="20">
        <f t="shared" ref="I497:I504" si="102">IF(C497=0, "-", IF(G497/C497&lt;10, G497/C497, "&gt;999%"))</f>
        <v>0.54545454545454541</v>
      </c>
      <c r="J497" s="21">
        <f t="shared" ref="J497:J504" si="103">IF(E497=0, "-", IF(H497/E497&lt;10, H497/E497, "&gt;999%"))</f>
        <v>1.1428571428571428</v>
      </c>
    </row>
    <row r="498" spans="1:10" x14ac:dyDescent="0.2">
      <c r="A498" s="158" t="s">
        <v>412</v>
      </c>
      <c r="B498" s="65">
        <v>0</v>
      </c>
      <c r="C498" s="66">
        <v>0</v>
      </c>
      <c r="D498" s="65">
        <v>0</v>
      </c>
      <c r="E498" s="66">
        <v>6</v>
      </c>
      <c r="F498" s="67"/>
      <c r="G498" s="65">
        <f t="shared" si="100"/>
        <v>0</v>
      </c>
      <c r="H498" s="66">
        <f t="shared" si="101"/>
        <v>-6</v>
      </c>
      <c r="I498" s="20" t="str">
        <f t="shared" si="102"/>
        <v>-</v>
      </c>
      <c r="J498" s="21">
        <f t="shared" si="103"/>
        <v>-1</v>
      </c>
    </row>
    <row r="499" spans="1:10" x14ac:dyDescent="0.2">
      <c r="A499" s="158" t="s">
        <v>359</v>
      </c>
      <c r="B499" s="65">
        <v>4</v>
      </c>
      <c r="C499" s="66">
        <v>4</v>
      </c>
      <c r="D499" s="65">
        <v>26</v>
      </c>
      <c r="E499" s="66">
        <v>72</v>
      </c>
      <c r="F499" s="67"/>
      <c r="G499" s="65">
        <f t="shared" si="100"/>
        <v>0</v>
      </c>
      <c r="H499" s="66">
        <f t="shared" si="101"/>
        <v>-46</v>
      </c>
      <c r="I499" s="20">
        <f t="shared" si="102"/>
        <v>0</v>
      </c>
      <c r="J499" s="21">
        <f t="shared" si="103"/>
        <v>-0.63888888888888884</v>
      </c>
    </row>
    <row r="500" spans="1:10" x14ac:dyDescent="0.2">
      <c r="A500" s="158" t="s">
        <v>360</v>
      </c>
      <c r="B500" s="65">
        <v>25</v>
      </c>
      <c r="C500" s="66">
        <v>13</v>
      </c>
      <c r="D500" s="65">
        <v>105</v>
      </c>
      <c r="E500" s="66">
        <v>91</v>
      </c>
      <c r="F500" s="67"/>
      <c r="G500" s="65">
        <f t="shared" si="100"/>
        <v>12</v>
      </c>
      <c r="H500" s="66">
        <f t="shared" si="101"/>
        <v>14</v>
      </c>
      <c r="I500" s="20">
        <f t="shared" si="102"/>
        <v>0.92307692307692313</v>
      </c>
      <c r="J500" s="21">
        <f t="shared" si="103"/>
        <v>0.15384615384615385</v>
      </c>
    </row>
    <row r="501" spans="1:10" x14ac:dyDescent="0.2">
      <c r="A501" s="158" t="s">
        <v>379</v>
      </c>
      <c r="B501" s="65">
        <v>9</v>
      </c>
      <c r="C501" s="66">
        <v>0</v>
      </c>
      <c r="D501" s="65">
        <v>39</v>
      </c>
      <c r="E501" s="66">
        <v>26</v>
      </c>
      <c r="F501" s="67"/>
      <c r="G501" s="65">
        <f t="shared" si="100"/>
        <v>9</v>
      </c>
      <c r="H501" s="66">
        <f t="shared" si="101"/>
        <v>13</v>
      </c>
      <c r="I501" s="20" t="str">
        <f t="shared" si="102"/>
        <v>-</v>
      </c>
      <c r="J501" s="21">
        <f t="shared" si="103"/>
        <v>0.5</v>
      </c>
    </row>
    <row r="502" spans="1:10" x14ac:dyDescent="0.2">
      <c r="A502" s="158" t="s">
        <v>208</v>
      </c>
      <c r="B502" s="65">
        <v>20</v>
      </c>
      <c r="C502" s="66">
        <v>25</v>
      </c>
      <c r="D502" s="65">
        <v>238</v>
      </c>
      <c r="E502" s="66">
        <v>382</v>
      </c>
      <c r="F502" s="67"/>
      <c r="G502" s="65">
        <f t="shared" si="100"/>
        <v>-5</v>
      </c>
      <c r="H502" s="66">
        <f t="shared" si="101"/>
        <v>-144</v>
      </c>
      <c r="I502" s="20">
        <f t="shared" si="102"/>
        <v>-0.2</v>
      </c>
      <c r="J502" s="21">
        <f t="shared" si="103"/>
        <v>-0.37696335078534032</v>
      </c>
    </row>
    <row r="503" spans="1:10" x14ac:dyDescent="0.2">
      <c r="A503" s="158" t="s">
        <v>380</v>
      </c>
      <c r="B503" s="65">
        <v>56</v>
      </c>
      <c r="C503" s="66">
        <v>59</v>
      </c>
      <c r="D503" s="65">
        <v>349</v>
      </c>
      <c r="E503" s="66">
        <v>395</v>
      </c>
      <c r="F503" s="67"/>
      <c r="G503" s="65">
        <f t="shared" si="100"/>
        <v>-3</v>
      </c>
      <c r="H503" s="66">
        <f t="shared" si="101"/>
        <v>-46</v>
      </c>
      <c r="I503" s="20">
        <f t="shared" si="102"/>
        <v>-5.0847457627118647E-2</v>
      </c>
      <c r="J503" s="21">
        <f t="shared" si="103"/>
        <v>-0.11645569620253164</v>
      </c>
    </row>
    <row r="504" spans="1:10" s="160" customFormat="1" x14ac:dyDescent="0.2">
      <c r="A504" s="178" t="s">
        <v>680</v>
      </c>
      <c r="B504" s="71">
        <v>131</v>
      </c>
      <c r="C504" s="72">
        <v>112</v>
      </c>
      <c r="D504" s="71">
        <v>952</v>
      </c>
      <c r="E504" s="72">
        <v>1063</v>
      </c>
      <c r="F504" s="73"/>
      <c r="G504" s="71">
        <f t="shared" si="100"/>
        <v>19</v>
      </c>
      <c r="H504" s="72">
        <f t="shared" si="101"/>
        <v>-111</v>
      </c>
      <c r="I504" s="37">
        <f t="shared" si="102"/>
        <v>0.16964285714285715</v>
      </c>
      <c r="J504" s="38">
        <f t="shared" si="103"/>
        <v>-0.10442144873000941</v>
      </c>
    </row>
    <row r="505" spans="1:10" x14ac:dyDescent="0.2">
      <c r="A505" s="177"/>
      <c r="B505" s="143"/>
      <c r="C505" s="144"/>
      <c r="D505" s="143"/>
      <c r="E505" s="144"/>
      <c r="F505" s="145"/>
      <c r="G505" s="143"/>
      <c r="H505" s="144"/>
      <c r="I505" s="151"/>
      <c r="J505" s="152"/>
    </row>
    <row r="506" spans="1:10" s="139" customFormat="1" x14ac:dyDescent="0.2">
      <c r="A506" s="159" t="s">
        <v>90</v>
      </c>
      <c r="B506" s="65"/>
      <c r="C506" s="66"/>
      <c r="D506" s="65"/>
      <c r="E506" s="66"/>
      <c r="F506" s="67"/>
      <c r="G506" s="65"/>
      <c r="H506" s="66"/>
      <c r="I506" s="20"/>
      <c r="J506" s="21"/>
    </row>
    <row r="507" spans="1:10" x14ac:dyDescent="0.2">
      <c r="A507" s="158" t="s">
        <v>317</v>
      </c>
      <c r="B507" s="65">
        <v>5</v>
      </c>
      <c r="C507" s="66">
        <v>1</v>
      </c>
      <c r="D507" s="65">
        <v>27</v>
      </c>
      <c r="E507" s="66">
        <v>28</v>
      </c>
      <c r="F507" s="67"/>
      <c r="G507" s="65">
        <f t="shared" ref="G507:G529" si="104">B507-C507</f>
        <v>4</v>
      </c>
      <c r="H507" s="66">
        <f t="shared" ref="H507:H529" si="105">D507-E507</f>
        <v>-1</v>
      </c>
      <c r="I507" s="20">
        <f t="shared" ref="I507:I529" si="106">IF(C507=0, "-", IF(G507/C507&lt;10, G507/C507, "&gt;999%"))</f>
        <v>4</v>
      </c>
      <c r="J507" s="21">
        <f t="shared" ref="J507:J529" si="107">IF(E507=0, "-", IF(H507/E507&lt;10, H507/E507, "&gt;999%"))</f>
        <v>-3.5714285714285712E-2</v>
      </c>
    </row>
    <row r="508" spans="1:10" x14ac:dyDescent="0.2">
      <c r="A508" s="158" t="s">
        <v>258</v>
      </c>
      <c r="B508" s="65">
        <v>152</v>
      </c>
      <c r="C508" s="66">
        <v>139</v>
      </c>
      <c r="D508" s="65">
        <v>1049</v>
      </c>
      <c r="E508" s="66">
        <v>1254</v>
      </c>
      <c r="F508" s="67"/>
      <c r="G508" s="65">
        <f t="shared" si="104"/>
        <v>13</v>
      </c>
      <c r="H508" s="66">
        <f t="shared" si="105"/>
        <v>-205</v>
      </c>
      <c r="I508" s="20">
        <f t="shared" si="106"/>
        <v>9.3525179856115109E-2</v>
      </c>
      <c r="J508" s="21">
        <f t="shared" si="107"/>
        <v>-0.1634768740031898</v>
      </c>
    </row>
    <row r="509" spans="1:10" x14ac:dyDescent="0.2">
      <c r="A509" s="158" t="s">
        <v>381</v>
      </c>
      <c r="B509" s="65">
        <v>7</v>
      </c>
      <c r="C509" s="66">
        <v>51</v>
      </c>
      <c r="D509" s="65">
        <v>370</v>
      </c>
      <c r="E509" s="66">
        <v>430</v>
      </c>
      <c r="F509" s="67"/>
      <c r="G509" s="65">
        <f t="shared" si="104"/>
        <v>-44</v>
      </c>
      <c r="H509" s="66">
        <f t="shared" si="105"/>
        <v>-60</v>
      </c>
      <c r="I509" s="20">
        <f t="shared" si="106"/>
        <v>-0.86274509803921573</v>
      </c>
      <c r="J509" s="21">
        <f t="shared" si="107"/>
        <v>-0.13953488372093023</v>
      </c>
    </row>
    <row r="510" spans="1:10" x14ac:dyDescent="0.2">
      <c r="A510" s="158" t="s">
        <v>485</v>
      </c>
      <c r="B510" s="65">
        <v>0</v>
      </c>
      <c r="C510" s="66">
        <v>1</v>
      </c>
      <c r="D510" s="65">
        <v>5</v>
      </c>
      <c r="E510" s="66">
        <v>8</v>
      </c>
      <c r="F510" s="67"/>
      <c r="G510" s="65">
        <f t="shared" si="104"/>
        <v>-1</v>
      </c>
      <c r="H510" s="66">
        <f t="shared" si="105"/>
        <v>-3</v>
      </c>
      <c r="I510" s="20">
        <f t="shared" si="106"/>
        <v>-1</v>
      </c>
      <c r="J510" s="21">
        <f t="shared" si="107"/>
        <v>-0.375</v>
      </c>
    </row>
    <row r="511" spans="1:10" x14ac:dyDescent="0.2">
      <c r="A511" s="158" t="s">
        <v>235</v>
      </c>
      <c r="B511" s="65">
        <v>87</v>
      </c>
      <c r="C511" s="66">
        <v>145</v>
      </c>
      <c r="D511" s="65">
        <v>1221</v>
      </c>
      <c r="E511" s="66">
        <v>1539</v>
      </c>
      <c r="F511" s="67"/>
      <c r="G511" s="65">
        <f t="shared" si="104"/>
        <v>-58</v>
      </c>
      <c r="H511" s="66">
        <f t="shared" si="105"/>
        <v>-318</v>
      </c>
      <c r="I511" s="20">
        <f t="shared" si="106"/>
        <v>-0.4</v>
      </c>
      <c r="J511" s="21">
        <f t="shared" si="107"/>
        <v>-0.20662768031189083</v>
      </c>
    </row>
    <row r="512" spans="1:10" x14ac:dyDescent="0.2">
      <c r="A512" s="158" t="s">
        <v>449</v>
      </c>
      <c r="B512" s="65">
        <v>17</v>
      </c>
      <c r="C512" s="66">
        <v>15</v>
      </c>
      <c r="D512" s="65">
        <v>118</v>
      </c>
      <c r="E512" s="66">
        <v>157</v>
      </c>
      <c r="F512" s="67"/>
      <c r="G512" s="65">
        <f t="shared" si="104"/>
        <v>2</v>
      </c>
      <c r="H512" s="66">
        <f t="shared" si="105"/>
        <v>-39</v>
      </c>
      <c r="I512" s="20">
        <f t="shared" si="106"/>
        <v>0.13333333333333333</v>
      </c>
      <c r="J512" s="21">
        <f t="shared" si="107"/>
        <v>-0.24840764331210191</v>
      </c>
    </row>
    <row r="513" spans="1:10" x14ac:dyDescent="0.2">
      <c r="A513" s="158" t="s">
        <v>307</v>
      </c>
      <c r="B513" s="65">
        <v>2</v>
      </c>
      <c r="C513" s="66">
        <v>0</v>
      </c>
      <c r="D513" s="65">
        <v>15</v>
      </c>
      <c r="E513" s="66">
        <v>0</v>
      </c>
      <c r="F513" s="67"/>
      <c r="G513" s="65">
        <f t="shared" si="104"/>
        <v>2</v>
      </c>
      <c r="H513" s="66">
        <f t="shared" si="105"/>
        <v>15</v>
      </c>
      <c r="I513" s="20" t="str">
        <f t="shared" si="106"/>
        <v>-</v>
      </c>
      <c r="J513" s="21" t="str">
        <f t="shared" si="107"/>
        <v>-</v>
      </c>
    </row>
    <row r="514" spans="1:10" x14ac:dyDescent="0.2">
      <c r="A514" s="158" t="s">
        <v>484</v>
      </c>
      <c r="B514" s="65">
        <v>9</v>
      </c>
      <c r="C514" s="66">
        <v>15</v>
      </c>
      <c r="D514" s="65">
        <v>106</v>
      </c>
      <c r="E514" s="66">
        <v>131</v>
      </c>
      <c r="F514" s="67"/>
      <c r="G514" s="65">
        <f t="shared" si="104"/>
        <v>-6</v>
      </c>
      <c r="H514" s="66">
        <f t="shared" si="105"/>
        <v>-25</v>
      </c>
      <c r="I514" s="20">
        <f t="shared" si="106"/>
        <v>-0.4</v>
      </c>
      <c r="J514" s="21">
        <f t="shared" si="107"/>
        <v>-0.19083969465648856</v>
      </c>
    </row>
    <row r="515" spans="1:10" x14ac:dyDescent="0.2">
      <c r="A515" s="158" t="s">
        <v>498</v>
      </c>
      <c r="B515" s="65">
        <v>11</v>
      </c>
      <c r="C515" s="66">
        <v>45</v>
      </c>
      <c r="D515" s="65">
        <v>394</v>
      </c>
      <c r="E515" s="66">
        <v>406</v>
      </c>
      <c r="F515" s="67"/>
      <c r="G515" s="65">
        <f t="shared" si="104"/>
        <v>-34</v>
      </c>
      <c r="H515" s="66">
        <f t="shared" si="105"/>
        <v>-12</v>
      </c>
      <c r="I515" s="20">
        <f t="shared" si="106"/>
        <v>-0.75555555555555554</v>
      </c>
      <c r="J515" s="21">
        <f t="shared" si="107"/>
        <v>-2.9556650246305417E-2</v>
      </c>
    </row>
    <row r="516" spans="1:10" x14ac:dyDescent="0.2">
      <c r="A516" s="158" t="s">
        <v>508</v>
      </c>
      <c r="B516" s="65">
        <v>50</v>
      </c>
      <c r="C516" s="66">
        <v>37</v>
      </c>
      <c r="D516" s="65">
        <v>334</v>
      </c>
      <c r="E516" s="66">
        <v>492</v>
      </c>
      <c r="F516" s="67"/>
      <c r="G516" s="65">
        <f t="shared" si="104"/>
        <v>13</v>
      </c>
      <c r="H516" s="66">
        <f t="shared" si="105"/>
        <v>-158</v>
      </c>
      <c r="I516" s="20">
        <f t="shared" si="106"/>
        <v>0.35135135135135137</v>
      </c>
      <c r="J516" s="21">
        <f t="shared" si="107"/>
        <v>-0.32113821138211385</v>
      </c>
    </row>
    <row r="517" spans="1:10" x14ac:dyDescent="0.2">
      <c r="A517" s="158" t="s">
        <v>526</v>
      </c>
      <c r="B517" s="65">
        <v>242</v>
      </c>
      <c r="C517" s="66">
        <v>184</v>
      </c>
      <c r="D517" s="65">
        <v>1537</v>
      </c>
      <c r="E517" s="66">
        <v>1747</v>
      </c>
      <c r="F517" s="67"/>
      <c r="G517" s="65">
        <f t="shared" si="104"/>
        <v>58</v>
      </c>
      <c r="H517" s="66">
        <f t="shared" si="105"/>
        <v>-210</v>
      </c>
      <c r="I517" s="20">
        <f t="shared" si="106"/>
        <v>0.31521739130434784</v>
      </c>
      <c r="J517" s="21">
        <f t="shared" si="107"/>
        <v>-0.12020606754436176</v>
      </c>
    </row>
    <row r="518" spans="1:10" x14ac:dyDescent="0.2">
      <c r="A518" s="158" t="s">
        <v>450</v>
      </c>
      <c r="B518" s="65">
        <v>58</v>
      </c>
      <c r="C518" s="66">
        <v>55</v>
      </c>
      <c r="D518" s="65">
        <v>552</v>
      </c>
      <c r="E518" s="66">
        <v>570</v>
      </c>
      <c r="F518" s="67"/>
      <c r="G518" s="65">
        <f t="shared" si="104"/>
        <v>3</v>
      </c>
      <c r="H518" s="66">
        <f t="shared" si="105"/>
        <v>-18</v>
      </c>
      <c r="I518" s="20">
        <f t="shared" si="106"/>
        <v>5.4545454545454543E-2</v>
      </c>
      <c r="J518" s="21">
        <f t="shared" si="107"/>
        <v>-3.1578947368421054E-2</v>
      </c>
    </row>
    <row r="519" spans="1:10" x14ac:dyDescent="0.2">
      <c r="A519" s="158" t="s">
        <v>527</v>
      </c>
      <c r="B519" s="65">
        <v>32</v>
      </c>
      <c r="C519" s="66">
        <v>31</v>
      </c>
      <c r="D519" s="65">
        <v>528</v>
      </c>
      <c r="E519" s="66">
        <v>461</v>
      </c>
      <c r="F519" s="67"/>
      <c r="G519" s="65">
        <f t="shared" si="104"/>
        <v>1</v>
      </c>
      <c r="H519" s="66">
        <f t="shared" si="105"/>
        <v>67</v>
      </c>
      <c r="I519" s="20">
        <f t="shared" si="106"/>
        <v>3.2258064516129031E-2</v>
      </c>
      <c r="J519" s="21">
        <f t="shared" si="107"/>
        <v>0.14533622559652928</v>
      </c>
    </row>
    <row r="520" spans="1:10" x14ac:dyDescent="0.2">
      <c r="A520" s="158" t="s">
        <v>471</v>
      </c>
      <c r="B520" s="65">
        <v>87</v>
      </c>
      <c r="C520" s="66">
        <v>87</v>
      </c>
      <c r="D520" s="65">
        <v>744</v>
      </c>
      <c r="E520" s="66">
        <v>796</v>
      </c>
      <c r="F520" s="67"/>
      <c r="G520" s="65">
        <f t="shared" si="104"/>
        <v>0</v>
      </c>
      <c r="H520" s="66">
        <f t="shared" si="105"/>
        <v>-52</v>
      </c>
      <c r="I520" s="20">
        <f t="shared" si="106"/>
        <v>0</v>
      </c>
      <c r="J520" s="21">
        <f t="shared" si="107"/>
        <v>-6.5326633165829151E-2</v>
      </c>
    </row>
    <row r="521" spans="1:10" x14ac:dyDescent="0.2">
      <c r="A521" s="158" t="s">
        <v>451</v>
      </c>
      <c r="B521" s="65">
        <v>70</v>
      </c>
      <c r="C521" s="66">
        <v>90</v>
      </c>
      <c r="D521" s="65">
        <v>709</v>
      </c>
      <c r="E521" s="66">
        <v>938</v>
      </c>
      <c r="F521" s="67"/>
      <c r="G521" s="65">
        <f t="shared" si="104"/>
        <v>-20</v>
      </c>
      <c r="H521" s="66">
        <f t="shared" si="105"/>
        <v>-229</v>
      </c>
      <c r="I521" s="20">
        <f t="shared" si="106"/>
        <v>-0.22222222222222221</v>
      </c>
      <c r="J521" s="21">
        <f t="shared" si="107"/>
        <v>-0.24413646055437099</v>
      </c>
    </row>
    <row r="522" spans="1:10" x14ac:dyDescent="0.2">
      <c r="A522" s="158" t="s">
        <v>236</v>
      </c>
      <c r="B522" s="65">
        <v>0</v>
      </c>
      <c r="C522" s="66">
        <v>0</v>
      </c>
      <c r="D522" s="65">
        <v>6</v>
      </c>
      <c r="E522" s="66">
        <v>10</v>
      </c>
      <c r="F522" s="67"/>
      <c r="G522" s="65">
        <f t="shared" si="104"/>
        <v>0</v>
      </c>
      <c r="H522" s="66">
        <f t="shared" si="105"/>
        <v>-4</v>
      </c>
      <c r="I522" s="20" t="str">
        <f t="shared" si="106"/>
        <v>-</v>
      </c>
      <c r="J522" s="21">
        <f t="shared" si="107"/>
        <v>-0.4</v>
      </c>
    </row>
    <row r="523" spans="1:10" x14ac:dyDescent="0.2">
      <c r="A523" s="158" t="s">
        <v>209</v>
      </c>
      <c r="B523" s="65">
        <v>0</v>
      </c>
      <c r="C523" s="66">
        <v>1</v>
      </c>
      <c r="D523" s="65">
        <v>6</v>
      </c>
      <c r="E523" s="66">
        <v>22</v>
      </c>
      <c r="F523" s="67"/>
      <c r="G523" s="65">
        <f t="shared" si="104"/>
        <v>-1</v>
      </c>
      <c r="H523" s="66">
        <f t="shared" si="105"/>
        <v>-16</v>
      </c>
      <c r="I523" s="20">
        <f t="shared" si="106"/>
        <v>-1</v>
      </c>
      <c r="J523" s="21">
        <f t="shared" si="107"/>
        <v>-0.72727272727272729</v>
      </c>
    </row>
    <row r="524" spans="1:10" x14ac:dyDescent="0.2">
      <c r="A524" s="158" t="s">
        <v>237</v>
      </c>
      <c r="B524" s="65">
        <v>1</v>
      </c>
      <c r="C524" s="66">
        <v>2</v>
      </c>
      <c r="D524" s="65">
        <v>7</v>
      </c>
      <c r="E524" s="66">
        <v>13</v>
      </c>
      <c r="F524" s="67"/>
      <c r="G524" s="65">
        <f t="shared" si="104"/>
        <v>-1</v>
      </c>
      <c r="H524" s="66">
        <f t="shared" si="105"/>
        <v>-6</v>
      </c>
      <c r="I524" s="20">
        <f t="shared" si="106"/>
        <v>-0.5</v>
      </c>
      <c r="J524" s="21">
        <f t="shared" si="107"/>
        <v>-0.46153846153846156</v>
      </c>
    </row>
    <row r="525" spans="1:10" x14ac:dyDescent="0.2">
      <c r="A525" s="158" t="s">
        <v>413</v>
      </c>
      <c r="B525" s="65">
        <v>290</v>
      </c>
      <c r="C525" s="66">
        <v>100</v>
      </c>
      <c r="D525" s="65">
        <v>2256</v>
      </c>
      <c r="E525" s="66">
        <v>1126</v>
      </c>
      <c r="F525" s="67"/>
      <c r="G525" s="65">
        <f t="shared" si="104"/>
        <v>190</v>
      </c>
      <c r="H525" s="66">
        <f t="shared" si="105"/>
        <v>1130</v>
      </c>
      <c r="I525" s="20">
        <f t="shared" si="106"/>
        <v>1.9</v>
      </c>
      <c r="J525" s="21">
        <f t="shared" si="107"/>
        <v>1.0035523978685612</v>
      </c>
    </row>
    <row r="526" spans="1:10" x14ac:dyDescent="0.2">
      <c r="A526" s="158" t="s">
        <v>335</v>
      </c>
      <c r="B526" s="65">
        <v>3</v>
      </c>
      <c r="C526" s="66">
        <v>14</v>
      </c>
      <c r="D526" s="65">
        <v>8</v>
      </c>
      <c r="E526" s="66">
        <v>14</v>
      </c>
      <c r="F526" s="67"/>
      <c r="G526" s="65">
        <f t="shared" si="104"/>
        <v>-11</v>
      </c>
      <c r="H526" s="66">
        <f t="shared" si="105"/>
        <v>-6</v>
      </c>
      <c r="I526" s="20">
        <f t="shared" si="106"/>
        <v>-0.7857142857142857</v>
      </c>
      <c r="J526" s="21">
        <f t="shared" si="107"/>
        <v>-0.42857142857142855</v>
      </c>
    </row>
    <row r="527" spans="1:10" x14ac:dyDescent="0.2">
      <c r="A527" s="158" t="s">
        <v>301</v>
      </c>
      <c r="B527" s="65">
        <v>1</v>
      </c>
      <c r="C527" s="66">
        <v>1</v>
      </c>
      <c r="D527" s="65">
        <v>12</v>
      </c>
      <c r="E527" s="66">
        <v>34</v>
      </c>
      <c r="F527" s="67"/>
      <c r="G527" s="65">
        <f t="shared" si="104"/>
        <v>0</v>
      </c>
      <c r="H527" s="66">
        <f t="shared" si="105"/>
        <v>-22</v>
      </c>
      <c r="I527" s="20">
        <f t="shared" si="106"/>
        <v>0</v>
      </c>
      <c r="J527" s="21">
        <f t="shared" si="107"/>
        <v>-0.6470588235294118</v>
      </c>
    </row>
    <row r="528" spans="1:10" x14ac:dyDescent="0.2">
      <c r="A528" s="158" t="s">
        <v>210</v>
      </c>
      <c r="B528" s="65">
        <v>14</v>
      </c>
      <c r="C528" s="66">
        <v>49</v>
      </c>
      <c r="D528" s="65">
        <v>286</v>
      </c>
      <c r="E528" s="66">
        <v>465</v>
      </c>
      <c r="F528" s="67"/>
      <c r="G528" s="65">
        <f t="shared" si="104"/>
        <v>-35</v>
      </c>
      <c r="H528" s="66">
        <f t="shared" si="105"/>
        <v>-179</v>
      </c>
      <c r="I528" s="20">
        <f t="shared" si="106"/>
        <v>-0.7142857142857143</v>
      </c>
      <c r="J528" s="21">
        <f t="shared" si="107"/>
        <v>-0.38494623655913979</v>
      </c>
    </row>
    <row r="529" spans="1:10" s="160" customFormat="1" x14ac:dyDescent="0.2">
      <c r="A529" s="178" t="s">
        <v>681</v>
      </c>
      <c r="B529" s="71">
        <v>1138</v>
      </c>
      <c r="C529" s="72">
        <v>1063</v>
      </c>
      <c r="D529" s="71">
        <v>10290</v>
      </c>
      <c r="E529" s="72">
        <v>10641</v>
      </c>
      <c r="F529" s="73"/>
      <c r="G529" s="71">
        <f t="shared" si="104"/>
        <v>75</v>
      </c>
      <c r="H529" s="72">
        <f t="shared" si="105"/>
        <v>-351</v>
      </c>
      <c r="I529" s="37">
        <f t="shared" si="106"/>
        <v>7.0555032925682035E-2</v>
      </c>
      <c r="J529" s="38">
        <f t="shared" si="107"/>
        <v>-3.2985621652100366E-2</v>
      </c>
    </row>
    <row r="530" spans="1:10" x14ac:dyDescent="0.2">
      <c r="A530" s="177"/>
      <c r="B530" s="143"/>
      <c r="C530" s="144"/>
      <c r="D530" s="143"/>
      <c r="E530" s="144"/>
      <c r="F530" s="145"/>
      <c r="G530" s="143"/>
      <c r="H530" s="144"/>
      <c r="I530" s="151"/>
      <c r="J530" s="152"/>
    </row>
    <row r="531" spans="1:10" s="139" customFormat="1" x14ac:dyDescent="0.2">
      <c r="A531" s="159" t="s">
        <v>91</v>
      </c>
      <c r="B531" s="65"/>
      <c r="C531" s="66"/>
      <c r="D531" s="65"/>
      <c r="E531" s="66"/>
      <c r="F531" s="67"/>
      <c r="G531" s="65"/>
      <c r="H531" s="66"/>
      <c r="I531" s="20"/>
      <c r="J531" s="21"/>
    </row>
    <row r="532" spans="1:10" x14ac:dyDescent="0.2">
      <c r="A532" s="158" t="s">
        <v>562</v>
      </c>
      <c r="B532" s="65">
        <v>4</v>
      </c>
      <c r="C532" s="66">
        <v>4</v>
      </c>
      <c r="D532" s="65">
        <v>19</v>
      </c>
      <c r="E532" s="66">
        <v>13</v>
      </c>
      <c r="F532" s="67"/>
      <c r="G532" s="65">
        <f>B532-C532</f>
        <v>0</v>
      </c>
      <c r="H532" s="66">
        <f>D532-E532</f>
        <v>6</v>
      </c>
      <c r="I532" s="20">
        <f>IF(C532=0, "-", IF(G532/C532&lt;10, G532/C532, "&gt;999%"))</f>
        <v>0</v>
      </c>
      <c r="J532" s="21">
        <f>IF(E532=0, "-", IF(H532/E532&lt;10, H532/E532, "&gt;999%"))</f>
        <v>0.46153846153846156</v>
      </c>
    </row>
    <row r="533" spans="1:10" x14ac:dyDescent="0.2">
      <c r="A533" s="158" t="s">
        <v>549</v>
      </c>
      <c r="B533" s="65">
        <v>0</v>
      </c>
      <c r="C533" s="66">
        <v>1</v>
      </c>
      <c r="D533" s="65">
        <v>1</v>
      </c>
      <c r="E533" s="66">
        <v>5</v>
      </c>
      <c r="F533" s="67"/>
      <c r="G533" s="65">
        <f>B533-C533</f>
        <v>-1</v>
      </c>
      <c r="H533" s="66">
        <f>D533-E533</f>
        <v>-4</v>
      </c>
      <c r="I533" s="20">
        <f>IF(C533=0, "-", IF(G533/C533&lt;10, G533/C533, "&gt;999%"))</f>
        <v>-1</v>
      </c>
      <c r="J533" s="21">
        <f>IF(E533=0, "-", IF(H533/E533&lt;10, H533/E533, "&gt;999%"))</f>
        <v>-0.8</v>
      </c>
    </row>
    <row r="534" spans="1:10" s="160" customFormat="1" x14ac:dyDescent="0.2">
      <c r="A534" s="178" t="s">
        <v>682</v>
      </c>
      <c r="B534" s="71">
        <v>4</v>
      </c>
      <c r="C534" s="72">
        <v>5</v>
      </c>
      <c r="D534" s="71">
        <v>20</v>
      </c>
      <c r="E534" s="72">
        <v>18</v>
      </c>
      <c r="F534" s="73"/>
      <c r="G534" s="71">
        <f>B534-C534</f>
        <v>-1</v>
      </c>
      <c r="H534" s="72">
        <f>D534-E534</f>
        <v>2</v>
      </c>
      <c r="I534" s="37">
        <f>IF(C534=0, "-", IF(G534/C534&lt;10, G534/C534, "&gt;999%"))</f>
        <v>-0.2</v>
      </c>
      <c r="J534" s="38">
        <f>IF(E534=0, "-", IF(H534/E534&lt;10, H534/E534, "&gt;999%"))</f>
        <v>0.1111111111111111</v>
      </c>
    </row>
    <row r="535" spans="1:10" x14ac:dyDescent="0.2">
      <c r="A535" s="177"/>
      <c r="B535" s="143"/>
      <c r="C535" s="144"/>
      <c r="D535" s="143"/>
      <c r="E535" s="144"/>
      <c r="F535" s="145"/>
      <c r="G535" s="143"/>
      <c r="H535" s="144"/>
      <c r="I535" s="151"/>
      <c r="J535" s="152"/>
    </row>
    <row r="536" spans="1:10" s="139" customFormat="1" x14ac:dyDescent="0.2">
      <c r="A536" s="159" t="s">
        <v>92</v>
      </c>
      <c r="B536" s="65"/>
      <c r="C536" s="66"/>
      <c r="D536" s="65"/>
      <c r="E536" s="66"/>
      <c r="F536" s="67"/>
      <c r="G536" s="65"/>
      <c r="H536" s="66"/>
      <c r="I536" s="20"/>
      <c r="J536" s="21"/>
    </row>
    <row r="537" spans="1:10" x14ac:dyDescent="0.2">
      <c r="A537" s="158" t="s">
        <v>509</v>
      </c>
      <c r="B537" s="65">
        <v>3</v>
      </c>
      <c r="C537" s="66">
        <v>0</v>
      </c>
      <c r="D537" s="65">
        <v>3</v>
      </c>
      <c r="E537" s="66">
        <v>0</v>
      </c>
      <c r="F537" s="67"/>
      <c r="G537" s="65">
        <f t="shared" ref="G537:G555" si="108">B537-C537</f>
        <v>3</v>
      </c>
      <c r="H537" s="66">
        <f t="shared" ref="H537:H555" si="109">D537-E537</f>
        <v>3</v>
      </c>
      <c r="I537" s="20" t="str">
        <f t="shared" ref="I537:I555" si="110">IF(C537=0, "-", IF(G537/C537&lt;10, G537/C537, "&gt;999%"))</f>
        <v>-</v>
      </c>
      <c r="J537" s="21" t="str">
        <f t="shared" ref="J537:J555" si="111">IF(E537=0, "-", IF(H537/E537&lt;10, H537/E537, "&gt;999%"))</f>
        <v>-</v>
      </c>
    </row>
    <row r="538" spans="1:10" x14ac:dyDescent="0.2">
      <c r="A538" s="158" t="s">
        <v>528</v>
      </c>
      <c r="B538" s="65">
        <v>31</v>
      </c>
      <c r="C538" s="66">
        <v>17</v>
      </c>
      <c r="D538" s="65">
        <v>317</v>
      </c>
      <c r="E538" s="66">
        <v>278</v>
      </c>
      <c r="F538" s="67"/>
      <c r="G538" s="65">
        <f t="shared" si="108"/>
        <v>14</v>
      </c>
      <c r="H538" s="66">
        <f t="shared" si="109"/>
        <v>39</v>
      </c>
      <c r="I538" s="20">
        <f t="shared" si="110"/>
        <v>0.82352941176470584</v>
      </c>
      <c r="J538" s="21">
        <f t="shared" si="111"/>
        <v>0.14028776978417265</v>
      </c>
    </row>
    <row r="539" spans="1:10" x14ac:dyDescent="0.2">
      <c r="A539" s="158" t="s">
        <v>273</v>
      </c>
      <c r="B539" s="65">
        <v>0</v>
      </c>
      <c r="C539" s="66">
        <v>1</v>
      </c>
      <c r="D539" s="65">
        <v>0</v>
      </c>
      <c r="E539" s="66">
        <v>15</v>
      </c>
      <c r="F539" s="67"/>
      <c r="G539" s="65">
        <f t="shared" si="108"/>
        <v>-1</v>
      </c>
      <c r="H539" s="66">
        <f t="shared" si="109"/>
        <v>-15</v>
      </c>
      <c r="I539" s="20">
        <f t="shared" si="110"/>
        <v>-1</v>
      </c>
      <c r="J539" s="21">
        <f t="shared" si="111"/>
        <v>-1</v>
      </c>
    </row>
    <row r="540" spans="1:10" x14ac:dyDescent="0.2">
      <c r="A540" s="158" t="s">
        <v>302</v>
      </c>
      <c r="B540" s="65">
        <v>4</v>
      </c>
      <c r="C540" s="66">
        <v>1</v>
      </c>
      <c r="D540" s="65">
        <v>12</v>
      </c>
      <c r="E540" s="66">
        <v>11</v>
      </c>
      <c r="F540" s="67"/>
      <c r="G540" s="65">
        <f t="shared" si="108"/>
        <v>3</v>
      </c>
      <c r="H540" s="66">
        <f t="shared" si="109"/>
        <v>1</v>
      </c>
      <c r="I540" s="20">
        <f t="shared" si="110"/>
        <v>3</v>
      </c>
      <c r="J540" s="21">
        <f t="shared" si="111"/>
        <v>9.0909090909090912E-2</v>
      </c>
    </row>
    <row r="541" spans="1:10" x14ac:dyDescent="0.2">
      <c r="A541" s="158" t="s">
        <v>489</v>
      </c>
      <c r="B541" s="65">
        <v>10</v>
      </c>
      <c r="C541" s="66">
        <v>4</v>
      </c>
      <c r="D541" s="65">
        <v>54</v>
      </c>
      <c r="E541" s="66">
        <v>46</v>
      </c>
      <c r="F541" s="67"/>
      <c r="G541" s="65">
        <f t="shared" si="108"/>
        <v>6</v>
      </c>
      <c r="H541" s="66">
        <f t="shared" si="109"/>
        <v>8</v>
      </c>
      <c r="I541" s="20">
        <f t="shared" si="110"/>
        <v>1.5</v>
      </c>
      <c r="J541" s="21">
        <f t="shared" si="111"/>
        <v>0.17391304347826086</v>
      </c>
    </row>
    <row r="542" spans="1:10" x14ac:dyDescent="0.2">
      <c r="A542" s="158" t="s">
        <v>541</v>
      </c>
      <c r="B542" s="65">
        <v>5</v>
      </c>
      <c r="C542" s="66">
        <v>3</v>
      </c>
      <c r="D542" s="65">
        <v>40</v>
      </c>
      <c r="E542" s="66">
        <v>20</v>
      </c>
      <c r="F542" s="67"/>
      <c r="G542" s="65">
        <f t="shared" si="108"/>
        <v>2</v>
      </c>
      <c r="H542" s="66">
        <f t="shared" si="109"/>
        <v>20</v>
      </c>
      <c r="I542" s="20">
        <f t="shared" si="110"/>
        <v>0.66666666666666663</v>
      </c>
      <c r="J542" s="21">
        <f t="shared" si="111"/>
        <v>1</v>
      </c>
    </row>
    <row r="543" spans="1:10" x14ac:dyDescent="0.2">
      <c r="A543" s="158" t="s">
        <v>238</v>
      </c>
      <c r="B543" s="65">
        <v>58</v>
      </c>
      <c r="C543" s="66">
        <v>37</v>
      </c>
      <c r="D543" s="65">
        <v>433</v>
      </c>
      <c r="E543" s="66">
        <v>447</v>
      </c>
      <c r="F543" s="67"/>
      <c r="G543" s="65">
        <f t="shared" si="108"/>
        <v>21</v>
      </c>
      <c r="H543" s="66">
        <f t="shared" si="109"/>
        <v>-14</v>
      </c>
      <c r="I543" s="20">
        <f t="shared" si="110"/>
        <v>0.56756756756756754</v>
      </c>
      <c r="J543" s="21">
        <f t="shared" si="111"/>
        <v>-3.1319910514541388E-2</v>
      </c>
    </row>
    <row r="544" spans="1:10" x14ac:dyDescent="0.2">
      <c r="A544" s="158" t="s">
        <v>414</v>
      </c>
      <c r="B544" s="65">
        <v>1</v>
      </c>
      <c r="C544" s="66">
        <v>1</v>
      </c>
      <c r="D544" s="65">
        <v>21</v>
      </c>
      <c r="E544" s="66">
        <v>29</v>
      </c>
      <c r="F544" s="67"/>
      <c r="G544" s="65">
        <f t="shared" si="108"/>
        <v>0</v>
      </c>
      <c r="H544" s="66">
        <f t="shared" si="109"/>
        <v>-8</v>
      </c>
      <c r="I544" s="20">
        <f t="shared" si="110"/>
        <v>0</v>
      </c>
      <c r="J544" s="21">
        <f t="shared" si="111"/>
        <v>-0.27586206896551724</v>
      </c>
    </row>
    <row r="545" spans="1:10" x14ac:dyDescent="0.2">
      <c r="A545" s="158" t="s">
        <v>303</v>
      </c>
      <c r="B545" s="65">
        <v>0</v>
      </c>
      <c r="C545" s="66">
        <v>0</v>
      </c>
      <c r="D545" s="65">
        <v>5</v>
      </c>
      <c r="E545" s="66">
        <v>13</v>
      </c>
      <c r="F545" s="67"/>
      <c r="G545" s="65">
        <f t="shared" si="108"/>
        <v>0</v>
      </c>
      <c r="H545" s="66">
        <f t="shared" si="109"/>
        <v>-8</v>
      </c>
      <c r="I545" s="20" t="str">
        <f t="shared" si="110"/>
        <v>-</v>
      </c>
      <c r="J545" s="21">
        <f t="shared" si="111"/>
        <v>-0.61538461538461542</v>
      </c>
    </row>
    <row r="546" spans="1:10" x14ac:dyDescent="0.2">
      <c r="A546" s="158" t="s">
        <v>259</v>
      </c>
      <c r="B546" s="65">
        <v>0</v>
      </c>
      <c r="C546" s="66">
        <v>4</v>
      </c>
      <c r="D546" s="65">
        <v>18</v>
      </c>
      <c r="E546" s="66">
        <v>31</v>
      </c>
      <c r="F546" s="67"/>
      <c r="G546" s="65">
        <f t="shared" si="108"/>
        <v>-4</v>
      </c>
      <c r="H546" s="66">
        <f t="shared" si="109"/>
        <v>-13</v>
      </c>
      <c r="I546" s="20">
        <f t="shared" si="110"/>
        <v>-1</v>
      </c>
      <c r="J546" s="21">
        <f t="shared" si="111"/>
        <v>-0.41935483870967744</v>
      </c>
    </row>
    <row r="547" spans="1:10" x14ac:dyDescent="0.2">
      <c r="A547" s="158" t="s">
        <v>452</v>
      </c>
      <c r="B547" s="65">
        <v>0</v>
      </c>
      <c r="C547" s="66">
        <v>1</v>
      </c>
      <c r="D547" s="65">
        <v>0</v>
      </c>
      <c r="E547" s="66">
        <v>6</v>
      </c>
      <c r="F547" s="67"/>
      <c r="G547" s="65">
        <f t="shared" si="108"/>
        <v>-1</v>
      </c>
      <c r="H547" s="66">
        <f t="shared" si="109"/>
        <v>-6</v>
      </c>
      <c r="I547" s="20">
        <f t="shared" si="110"/>
        <v>-1</v>
      </c>
      <c r="J547" s="21">
        <f t="shared" si="111"/>
        <v>-1</v>
      </c>
    </row>
    <row r="548" spans="1:10" x14ac:dyDescent="0.2">
      <c r="A548" s="158" t="s">
        <v>211</v>
      </c>
      <c r="B548" s="65">
        <v>16</v>
      </c>
      <c r="C548" s="66">
        <v>46</v>
      </c>
      <c r="D548" s="65">
        <v>114</v>
      </c>
      <c r="E548" s="66">
        <v>259</v>
      </c>
      <c r="F548" s="67"/>
      <c r="G548" s="65">
        <f t="shared" si="108"/>
        <v>-30</v>
      </c>
      <c r="H548" s="66">
        <f t="shared" si="109"/>
        <v>-145</v>
      </c>
      <c r="I548" s="20">
        <f t="shared" si="110"/>
        <v>-0.65217391304347827</v>
      </c>
      <c r="J548" s="21">
        <f t="shared" si="111"/>
        <v>-0.55984555984555984</v>
      </c>
    </row>
    <row r="549" spans="1:10" x14ac:dyDescent="0.2">
      <c r="A549" s="158" t="s">
        <v>361</v>
      </c>
      <c r="B549" s="65">
        <v>27</v>
      </c>
      <c r="C549" s="66">
        <v>0</v>
      </c>
      <c r="D549" s="65">
        <v>102</v>
      </c>
      <c r="E549" s="66">
        <v>0</v>
      </c>
      <c r="F549" s="67"/>
      <c r="G549" s="65">
        <f t="shared" si="108"/>
        <v>27</v>
      </c>
      <c r="H549" s="66">
        <f t="shared" si="109"/>
        <v>102</v>
      </c>
      <c r="I549" s="20" t="str">
        <f t="shared" si="110"/>
        <v>-</v>
      </c>
      <c r="J549" s="21" t="str">
        <f t="shared" si="111"/>
        <v>-</v>
      </c>
    </row>
    <row r="550" spans="1:10" x14ac:dyDescent="0.2">
      <c r="A550" s="158" t="s">
        <v>415</v>
      </c>
      <c r="B550" s="65">
        <v>39</v>
      </c>
      <c r="C550" s="66">
        <v>33</v>
      </c>
      <c r="D550" s="65">
        <v>244</v>
      </c>
      <c r="E550" s="66">
        <v>242</v>
      </c>
      <c r="F550" s="67"/>
      <c r="G550" s="65">
        <f t="shared" si="108"/>
        <v>6</v>
      </c>
      <c r="H550" s="66">
        <f t="shared" si="109"/>
        <v>2</v>
      </c>
      <c r="I550" s="20">
        <f t="shared" si="110"/>
        <v>0.18181818181818182</v>
      </c>
      <c r="J550" s="21">
        <f t="shared" si="111"/>
        <v>8.2644628099173556E-3</v>
      </c>
    </row>
    <row r="551" spans="1:10" x14ac:dyDescent="0.2">
      <c r="A551" s="158" t="s">
        <v>453</v>
      </c>
      <c r="B551" s="65">
        <v>6</v>
      </c>
      <c r="C551" s="66">
        <v>11</v>
      </c>
      <c r="D551" s="65">
        <v>131</v>
      </c>
      <c r="E551" s="66">
        <v>164</v>
      </c>
      <c r="F551" s="67"/>
      <c r="G551" s="65">
        <f t="shared" si="108"/>
        <v>-5</v>
      </c>
      <c r="H551" s="66">
        <f t="shared" si="109"/>
        <v>-33</v>
      </c>
      <c r="I551" s="20">
        <f t="shared" si="110"/>
        <v>-0.45454545454545453</v>
      </c>
      <c r="J551" s="21">
        <f t="shared" si="111"/>
        <v>-0.20121951219512196</v>
      </c>
    </row>
    <row r="552" spans="1:10" x14ac:dyDescent="0.2">
      <c r="A552" s="158" t="s">
        <v>468</v>
      </c>
      <c r="B552" s="65">
        <v>5</v>
      </c>
      <c r="C552" s="66">
        <v>3</v>
      </c>
      <c r="D552" s="65">
        <v>54</v>
      </c>
      <c r="E552" s="66">
        <v>43</v>
      </c>
      <c r="F552" s="67"/>
      <c r="G552" s="65">
        <f t="shared" si="108"/>
        <v>2</v>
      </c>
      <c r="H552" s="66">
        <f t="shared" si="109"/>
        <v>11</v>
      </c>
      <c r="I552" s="20">
        <f t="shared" si="110"/>
        <v>0.66666666666666663</v>
      </c>
      <c r="J552" s="21">
        <f t="shared" si="111"/>
        <v>0.2558139534883721</v>
      </c>
    </row>
    <row r="553" spans="1:10" x14ac:dyDescent="0.2">
      <c r="A553" s="158" t="s">
        <v>499</v>
      </c>
      <c r="B553" s="65">
        <v>0</v>
      </c>
      <c r="C553" s="66">
        <v>3</v>
      </c>
      <c r="D553" s="65">
        <v>11</v>
      </c>
      <c r="E553" s="66">
        <v>41</v>
      </c>
      <c r="F553" s="67"/>
      <c r="G553" s="65">
        <f t="shared" si="108"/>
        <v>-3</v>
      </c>
      <c r="H553" s="66">
        <f t="shared" si="109"/>
        <v>-30</v>
      </c>
      <c r="I553" s="20">
        <f t="shared" si="110"/>
        <v>-1</v>
      </c>
      <c r="J553" s="21">
        <f t="shared" si="111"/>
        <v>-0.73170731707317072</v>
      </c>
    </row>
    <row r="554" spans="1:10" x14ac:dyDescent="0.2">
      <c r="A554" s="158" t="s">
        <v>382</v>
      </c>
      <c r="B554" s="65">
        <v>24</v>
      </c>
      <c r="C554" s="66">
        <v>0</v>
      </c>
      <c r="D554" s="65">
        <v>24</v>
      </c>
      <c r="E554" s="66">
        <v>0</v>
      </c>
      <c r="F554" s="67"/>
      <c r="G554" s="65">
        <f t="shared" si="108"/>
        <v>24</v>
      </c>
      <c r="H554" s="66">
        <f t="shared" si="109"/>
        <v>24</v>
      </c>
      <c r="I554" s="20" t="str">
        <f t="shared" si="110"/>
        <v>-</v>
      </c>
      <c r="J554" s="21" t="str">
        <f t="shared" si="111"/>
        <v>-</v>
      </c>
    </row>
    <row r="555" spans="1:10" s="160" customFormat="1" x14ac:dyDescent="0.2">
      <c r="A555" s="178" t="s">
        <v>683</v>
      </c>
      <c r="B555" s="71">
        <v>229</v>
      </c>
      <c r="C555" s="72">
        <v>165</v>
      </c>
      <c r="D555" s="71">
        <v>1583</v>
      </c>
      <c r="E555" s="72">
        <v>1645</v>
      </c>
      <c r="F555" s="73"/>
      <c r="G555" s="71">
        <f t="shared" si="108"/>
        <v>64</v>
      </c>
      <c r="H555" s="72">
        <f t="shared" si="109"/>
        <v>-62</v>
      </c>
      <c r="I555" s="37">
        <f t="shared" si="110"/>
        <v>0.38787878787878788</v>
      </c>
      <c r="J555" s="38">
        <f t="shared" si="111"/>
        <v>-3.7689969604863219E-2</v>
      </c>
    </row>
    <row r="556" spans="1:10" x14ac:dyDescent="0.2">
      <c r="A556" s="177"/>
      <c r="B556" s="143"/>
      <c r="C556" s="144"/>
      <c r="D556" s="143"/>
      <c r="E556" s="144"/>
      <c r="F556" s="145"/>
      <c r="G556" s="143"/>
      <c r="H556" s="144"/>
      <c r="I556" s="151"/>
      <c r="J556" s="152"/>
    </row>
    <row r="557" spans="1:10" s="139" customFormat="1" x14ac:dyDescent="0.2">
      <c r="A557" s="159" t="s">
        <v>93</v>
      </c>
      <c r="B557" s="65"/>
      <c r="C557" s="66"/>
      <c r="D557" s="65"/>
      <c r="E557" s="66"/>
      <c r="F557" s="67"/>
      <c r="G557" s="65"/>
      <c r="H557" s="66"/>
      <c r="I557" s="20"/>
      <c r="J557" s="21"/>
    </row>
    <row r="558" spans="1:10" x14ac:dyDescent="0.2">
      <c r="A558" s="158" t="s">
        <v>274</v>
      </c>
      <c r="B558" s="65">
        <v>0</v>
      </c>
      <c r="C558" s="66">
        <v>0</v>
      </c>
      <c r="D558" s="65">
        <v>5</v>
      </c>
      <c r="E558" s="66">
        <v>1</v>
      </c>
      <c r="F558" s="67"/>
      <c r="G558" s="65">
        <f t="shared" ref="G558:G564" si="112">B558-C558</f>
        <v>0</v>
      </c>
      <c r="H558" s="66">
        <f t="shared" ref="H558:H564" si="113">D558-E558</f>
        <v>4</v>
      </c>
      <c r="I558" s="20" t="str">
        <f t="shared" ref="I558:I564" si="114">IF(C558=0, "-", IF(G558/C558&lt;10, G558/C558, "&gt;999%"))</f>
        <v>-</v>
      </c>
      <c r="J558" s="21">
        <f t="shared" ref="J558:J564" si="115">IF(E558=0, "-", IF(H558/E558&lt;10, H558/E558, "&gt;999%"))</f>
        <v>4</v>
      </c>
    </row>
    <row r="559" spans="1:10" x14ac:dyDescent="0.2">
      <c r="A559" s="158" t="s">
        <v>275</v>
      </c>
      <c r="B559" s="65">
        <v>1</v>
      </c>
      <c r="C559" s="66">
        <v>1</v>
      </c>
      <c r="D559" s="65">
        <v>5</v>
      </c>
      <c r="E559" s="66">
        <v>1</v>
      </c>
      <c r="F559" s="67"/>
      <c r="G559" s="65">
        <f t="shared" si="112"/>
        <v>0</v>
      </c>
      <c r="H559" s="66">
        <f t="shared" si="113"/>
        <v>4</v>
      </c>
      <c r="I559" s="20">
        <f t="shared" si="114"/>
        <v>0</v>
      </c>
      <c r="J559" s="21">
        <f t="shared" si="115"/>
        <v>4</v>
      </c>
    </row>
    <row r="560" spans="1:10" x14ac:dyDescent="0.2">
      <c r="A560" s="158" t="s">
        <v>288</v>
      </c>
      <c r="B560" s="65">
        <v>0</v>
      </c>
      <c r="C560" s="66">
        <v>1</v>
      </c>
      <c r="D560" s="65">
        <v>0</v>
      </c>
      <c r="E560" s="66">
        <v>2</v>
      </c>
      <c r="F560" s="67"/>
      <c r="G560" s="65">
        <f t="shared" si="112"/>
        <v>-1</v>
      </c>
      <c r="H560" s="66">
        <f t="shared" si="113"/>
        <v>-2</v>
      </c>
      <c r="I560" s="20">
        <f t="shared" si="114"/>
        <v>-1</v>
      </c>
      <c r="J560" s="21">
        <f t="shared" si="115"/>
        <v>-1</v>
      </c>
    </row>
    <row r="561" spans="1:10" x14ac:dyDescent="0.2">
      <c r="A561" s="158" t="s">
        <v>392</v>
      </c>
      <c r="B561" s="65">
        <v>19</v>
      </c>
      <c r="C561" s="66">
        <v>5</v>
      </c>
      <c r="D561" s="65">
        <v>110</v>
      </c>
      <c r="E561" s="66">
        <v>93</v>
      </c>
      <c r="F561" s="67"/>
      <c r="G561" s="65">
        <f t="shared" si="112"/>
        <v>14</v>
      </c>
      <c r="H561" s="66">
        <f t="shared" si="113"/>
        <v>17</v>
      </c>
      <c r="I561" s="20">
        <f t="shared" si="114"/>
        <v>2.8</v>
      </c>
      <c r="J561" s="21">
        <f t="shared" si="115"/>
        <v>0.18279569892473119</v>
      </c>
    </row>
    <row r="562" spans="1:10" x14ac:dyDescent="0.2">
      <c r="A562" s="158" t="s">
        <v>428</v>
      </c>
      <c r="B562" s="65">
        <v>12</v>
      </c>
      <c r="C562" s="66">
        <v>11</v>
      </c>
      <c r="D562" s="65">
        <v>81</v>
      </c>
      <c r="E562" s="66">
        <v>84</v>
      </c>
      <c r="F562" s="67"/>
      <c r="G562" s="65">
        <f t="shared" si="112"/>
        <v>1</v>
      </c>
      <c r="H562" s="66">
        <f t="shared" si="113"/>
        <v>-3</v>
      </c>
      <c r="I562" s="20">
        <f t="shared" si="114"/>
        <v>9.0909090909090912E-2</v>
      </c>
      <c r="J562" s="21">
        <f t="shared" si="115"/>
        <v>-3.5714285714285712E-2</v>
      </c>
    </row>
    <row r="563" spans="1:10" x14ac:dyDescent="0.2">
      <c r="A563" s="158" t="s">
        <v>469</v>
      </c>
      <c r="B563" s="65">
        <v>1</v>
      </c>
      <c r="C563" s="66">
        <v>3</v>
      </c>
      <c r="D563" s="65">
        <v>20</v>
      </c>
      <c r="E563" s="66">
        <v>18</v>
      </c>
      <c r="F563" s="67"/>
      <c r="G563" s="65">
        <f t="shared" si="112"/>
        <v>-2</v>
      </c>
      <c r="H563" s="66">
        <f t="shared" si="113"/>
        <v>2</v>
      </c>
      <c r="I563" s="20">
        <f t="shared" si="114"/>
        <v>-0.66666666666666663</v>
      </c>
      <c r="J563" s="21">
        <f t="shared" si="115"/>
        <v>0.1111111111111111</v>
      </c>
    </row>
    <row r="564" spans="1:10" s="160" customFormat="1" x14ac:dyDescent="0.2">
      <c r="A564" s="178" t="s">
        <v>684</v>
      </c>
      <c r="B564" s="71">
        <v>33</v>
      </c>
      <c r="C564" s="72">
        <v>21</v>
      </c>
      <c r="D564" s="71">
        <v>221</v>
      </c>
      <c r="E564" s="72">
        <v>199</v>
      </c>
      <c r="F564" s="73"/>
      <c r="G564" s="71">
        <f t="shared" si="112"/>
        <v>12</v>
      </c>
      <c r="H564" s="72">
        <f t="shared" si="113"/>
        <v>22</v>
      </c>
      <c r="I564" s="37">
        <f t="shared" si="114"/>
        <v>0.5714285714285714</v>
      </c>
      <c r="J564" s="38">
        <f t="shared" si="115"/>
        <v>0.11055276381909548</v>
      </c>
    </row>
    <row r="565" spans="1:10" x14ac:dyDescent="0.2">
      <c r="A565" s="177"/>
      <c r="B565" s="143"/>
      <c r="C565" s="144"/>
      <c r="D565" s="143"/>
      <c r="E565" s="144"/>
      <c r="F565" s="145"/>
      <c r="G565" s="143"/>
      <c r="H565" s="144"/>
      <c r="I565" s="151"/>
      <c r="J565" s="152"/>
    </row>
    <row r="566" spans="1:10" s="139" customFormat="1" x14ac:dyDescent="0.2">
      <c r="A566" s="159" t="s">
        <v>94</v>
      </c>
      <c r="B566" s="65"/>
      <c r="C566" s="66"/>
      <c r="D566" s="65"/>
      <c r="E566" s="66"/>
      <c r="F566" s="67"/>
      <c r="G566" s="65"/>
      <c r="H566" s="66"/>
      <c r="I566" s="20"/>
      <c r="J566" s="21"/>
    </row>
    <row r="567" spans="1:10" x14ac:dyDescent="0.2">
      <c r="A567" s="158" t="s">
        <v>563</v>
      </c>
      <c r="B567" s="65">
        <v>7</v>
      </c>
      <c r="C567" s="66">
        <v>12</v>
      </c>
      <c r="D567" s="65">
        <v>72</v>
      </c>
      <c r="E567" s="66">
        <v>73</v>
      </c>
      <c r="F567" s="67"/>
      <c r="G567" s="65">
        <f>B567-C567</f>
        <v>-5</v>
      </c>
      <c r="H567" s="66">
        <f>D567-E567</f>
        <v>-1</v>
      </c>
      <c r="I567" s="20">
        <f>IF(C567=0, "-", IF(G567/C567&lt;10, G567/C567, "&gt;999%"))</f>
        <v>-0.41666666666666669</v>
      </c>
      <c r="J567" s="21">
        <f>IF(E567=0, "-", IF(H567/E567&lt;10, H567/E567, "&gt;999%"))</f>
        <v>-1.3698630136986301E-2</v>
      </c>
    </row>
    <row r="568" spans="1:10" x14ac:dyDescent="0.2">
      <c r="A568" s="158" t="s">
        <v>550</v>
      </c>
      <c r="B568" s="65">
        <v>0</v>
      </c>
      <c r="C568" s="66">
        <v>0</v>
      </c>
      <c r="D568" s="65">
        <v>1</v>
      </c>
      <c r="E568" s="66">
        <v>2</v>
      </c>
      <c r="F568" s="67"/>
      <c r="G568" s="65">
        <f>B568-C568</f>
        <v>0</v>
      </c>
      <c r="H568" s="66">
        <f>D568-E568</f>
        <v>-1</v>
      </c>
      <c r="I568" s="20" t="str">
        <f>IF(C568=0, "-", IF(G568/C568&lt;10, G568/C568, "&gt;999%"))</f>
        <v>-</v>
      </c>
      <c r="J568" s="21">
        <f>IF(E568=0, "-", IF(H568/E568&lt;10, H568/E568, "&gt;999%"))</f>
        <v>-0.5</v>
      </c>
    </row>
    <row r="569" spans="1:10" s="160" customFormat="1" x14ac:dyDescent="0.2">
      <c r="A569" s="178" t="s">
        <v>685</v>
      </c>
      <c r="B569" s="71">
        <v>7</v>
      </c>
      <c r="C569" s="72">
        <v>12</v>
      </c>
      <c r="D569" s="71">
        <v>73</v>
      </c>
      <c r="E569" s="72">
        <v>75</v>
      </c>
      <c r="F569" s="73"/>
      <c r="G569" s="71">
        <f>B569-C569</f>
        <v>-5</v>
      </c>
      <c r="H569" s="72">
        <f>D569-E569</f>
        <v>-2</v>
      </c>
      <c r="I569" s="37">
        <f>IF(C569=0, "-", IF(G569/C569&lt;10, G569/C569, "&gt;999%"))</f>
        <v>-0.41666666666666669</v>
      </c>
      <c r="J569" s="38">
        <f>IF(E569=0, "-", IF(H569/E569&lt;10, H569/E569, "&gt;999%"))</f>
        <v>-2.6666666666666668E-2</v>
      </c>
    </row>
    <row r="570" spans="1:10" x14ac:dyDescent="0.2">
      <c r="A570" s="177"/>
      <c r="B570" s="143"/>
      <c r="C570" s="144"/>
      <c r="D570" s="143"/>
      <c r="E570" s="144"/>
      <c r="F570" s="145"/>
      <c r="G570" s="143"/>
      <c r="H570" s="144"/>
      <c r="I570" s="151"/>
      <c r="J570" s="152"/>
    </row>
    <row r="571" spans="1:10" s="139" customFormat="1" x14ac:dyDescent="0.2">
      <c r="A571" s="159" t="s">
        <v>95</v>
      </c>
      <c r="B571" s="65"/>
      <c r="C571" s="66"/>
      <c r="D571" s="65"/>
      <c r="E571" s="66"/>
      <c r="F571" s="67"/>
      <c r="G571" s="65"/>
      <c r="H571" s="66"/>
      <c r="I571" s="20"/>
      <c r="J571" s="21"/>
    </row>
    <row r="572" spans="1:10" x14ac:dyDescent="0.2">
      <c r="A572" s="158" t="s">
        <v>564</v>
      </c>
      <c r="B572" s="65">
        <v>1</v>
      </c>
      <c r="C572" s="66">
        <v>0</v>
      </c>
      <c r="D572" s="65">
        <v>22</v>
      </c>
      <c r="E572" s="66">
        <v>33</v>
      </c>
      <c r="F572" s="67"/>
      <c r="G572" s="65">
        <f>B572-C572</f>
        <v>1</v>
      </c>
      <c r="H572" s="66">
        <f>D572-E572</f>
        <v>-11</v>
      </c>
      <c r="I572" s="20" t="str">
        <f>IF(C572=0, "-", IF(G572/C572&lt;10, G572/C572, "&gt;999%"))</f>
        <v>-</v>
      </c>
      <c r="J572" s="21">
        <f>IF(E572=0, "-", IF(H572/E572&lt;10, H572/E572, "&gt;999%"))</f>
        <v>-0.33333333333333331</v>
      </c>
    </row>
    <row r="573" spans="1:10" s="160" customFormat="1" x14ac:dyDescent="0.2">
      <c r="A573" s="165" t="s">
        <v>686</v>
      </c>
      <c r="B573" s="166">
        <v>1</v>
      </c>
      <c r="C573" s="167">
        <v>0</v>
      </c>
      <c r="D573" s="166">
        <v>22</v>
      </c>
      <c r="E573" s="167">
        <v>33</v>
      </c>
      <c r="F573" s="168"/>
      <c r="G573" s="166">
        <f>B573-C573</f>
        <v>1</v>
      </c>
      <c r="H573" s="167">
        <f>D573-E573</f>
        <v>-11</v>
      </c>
      <c r="I573" s="169" t="str">
        <f>IF(C573=0, "-", IF(G573/C573&lt;10, G573/C573, "&gt;999%"))</f>
        <v>-</v>
      </c>
      <c r="J573" s="170">
        <f>IF(E573=0, "-", IF(H573/E573&lt;10, H573/E573, "&gt;999%"))</f>
        <v>-0.33333333333333331</v>
      </c>
    </row>
    <row r="574" spans="1:10" x14ac:dyDescent="0.2">
      <c r="A574" s="171"/>
      <c r="B574" s="172"/>
      <c r="C574" s="173"/>
      <c r="D574" s="172"/>
      <c r="E574" s="173"/>
      <c r="F574" s="174"/>
      <c r="G574" s="172"/>
      <c r="H574" s="173"/>
      <c r="I574" s="175"/>
      <c r="J574" s="176"/>
    </row>
    <row r="575" spans="1:10" x14ac:dyDescent="0.2">
      <c r="A575" s="27" t="s">
        <v>16</v>
      </c>
      <c r="B575" s="71">
        <f>SUM(B7:B574)/2</f>
        <v>5177</v>
      </c>
      <c r="C575" s="77">
        <f>SUM(C7:C574)/2</f>
        <v>6645</v>
      </c>
      <c r="D575" s="71">
        <f>SUM(D7:D574)/2</f>
        <v>42616</v>
      </c>
      <c r="E575" s="77">
        <f>SUM(E7:E574)/2</f>
        <v>51738</v>
      </c>
      <c r="F575" s="73"/>
      <c r="G575" s="71">
        <f>B575-C575</f>
        <v>-1468</v>
      </c>
      <c r="H575" s="72">
        <f>D575-E575</f>
        <v>-9122</v>
      </c>
      <c r="I575" s="37">
        <f>IF(C575=0, 0, G575/C575)</f>
        <v>-0.22091798344620014</v>
      </c>
      <c r="J575" s="38">
        <f>IF(E575=0, 0, H575/E575)</f>
        <v>-0.17631141520739108</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91" orientation="portrait" r:id="rId1"/>
  <headerFooter alignWithMargins="0">
    <oddFooter>&amp;L&amp;"Arial,Bold"&amp;9©Reproduction of VFACTS reports in whole or part, without prior permission is strictly forbidden
 &amp;C
&amp;"Arial,Bold"Page &amp;P&amp;R&amp;"Arial,Bold" 
&amp;D</oddFooter>
  </headerFooter>
  <rowBreaks count="10" manualBreakCount="10">
    <brk id="45" max="16383" man="1"/>
    <brk id="101" max="16383" man="1"/>
    <brk id="162" max="16383" man="1"/>
    <brk id="221" max="16383" man="1"/>
    <brk id="278" max="16383" man="1"/>
    <brk id="337" max="16383" man="1"/>
    <brk id="394" max="16383" man="1"/>
    <brk id="447" max="16383" man="1"/>
    <brk id="504" max="16383" man="1"/>
    <brk id="564"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J66"/>
  <sheetViews>
    <sheetView tabSelected="1" workbookViewId="0">
      <selection activeCell="M1" sqref="M1"/>
    </sheetView>
  </sheetViews>
  <sheetFormatPr defaultRowHeight="12.75" x14ac:dyDescent="0.2"/>
  <cols>
    <col min="1" max="1" width="19.7109375" customWidth="1"/>
    <col min="6" max="6" width="1.7109375" customWidth="1"/>
  </cols>
  <sheetData>
    <row r="1" spans="1:10" s="52" customFormat="1" ht="20.25" x14ac:dyDescent="0.3">
      <c r="A1" s="4" t="s">
        <v>10</v>
      </c>
      <c r="B1" s="198" t="s">
        <v>11</v>
      </c>
      <c r="C1" s="199"/>
      <c r="D1" s="199"/>
      <c r="E1" s="199"/>
      <c r="F1" s="199"/>
      <c r="G1" s="199"/>
      <c r="H1" s="199"/>
      <c r="I1" s="199"/>
      <c r="J1" s="199"/>
    </row>
    <row r="2" spans="1:10" s="52" customFormat="1" ht="20.25" x14ac:dyDescent="0.3">
      <c r="A2" s="4" t="s">
        <v>107</v>
      </c>
      <c r="B2" s="202" t="s">
        <v>97</v>
      </c>
      <c r="C2" s="203"/>
      <c r="D2" s="203"/>
      <c r="E2" s="203"/>
      <c r="F2" s="203"/>
      <c r="G2" s="203"/>
      <c r="H2" s="203"/>
      <c r="I2" s="203"/>
      <c r="J2" s="203"/>
    </row>
    <row r="3" spans="1:10" ht="12.75" customHeight="1" x14ac:dyDescent="0.3">
      <c r="A3" s="4"/>
      <c r="B3" s="25"/>
      <c r="C3" s="26"/>
      <c r="D3" s="26"/>
      <c r="E3" s="26"/>
      <c r="F3" s="26"/>
      <c r="G3" s="26"/>
      <c r="H3" s="26"/>
      <c r="I3" s="26"/>
      <c r="J3" s="26"/>
    </row>
    <row r="4" spans="1:10" x14ac:dyDescent="0.2">
      <c r="E4" s="201" t="s">
        <v>7</v>
      </c>
      <c r="F4" s="201"/>
      <c r="G4" s="201"/>
    </row>
    <row r="5" spans="1:10" x14ac:dyDescent="0.2">
      <c r="A5" s="3"/>
      <c r="B5" s="196" t="s">
        <v>1</v>
      </c>
      <c r="C5" s="197"/>
      <c r="D5" s="196" t="s">
        <v>2</v>
      </c>
      <c r="E5" s="197"/>
      <c r="F5" s="59"/>
      <c r="G5" s="196" t="s">
        <v>3</v>
      </c>
      <c r="H5" s="200"/>
      <c r="I5" s="200"/>
      <c r="J5" s="197"/>
    </row>
    <row r="6" spans="1:10" x14ac:dyDescent="0.2">
      <c r="A6" s="27"/>
      <c r="B6" s="57">
        <f>VALUE(RIGHT(B2, 4))</f>
        <v>2020</v>
      </c>
      <c r="C6" s="58">
        <f>B6-1</f>
        <v>2019</v>
      </c>
      <c r="D6" s="57">
        <f>B6</f>
        <v>2020</v>
      </c>
      <c r="E6" s="58">
        <f>C6</f>
        <v>2019</v>
      </c>
      <c r="F6" s="64"/>
      <c r="G6" s="57" t="s">
        <v>4</v>
      </c>
      <c r="H6" s="58" t="s">
        <v>2</v>
      </c>
      <c r="I6" s="57" t="s">
        <v>4</v>
      </c>
      <c r="J6" s="58" t="s">
        <v>2</v>
      </c>
    </row>
    <row r="7" spans="1:10" x14ac:dyDescent="0.2">
      <c r="A7" s="7" t="s">
        <v>108</v>
      </c>
      <c r="B7" s="65">
        <v>1195</v>
      </c>
      <c r="C7" s="66">
        <v>1439</v>
      </c>
      <c r="D7" s="65">
        <v>10089</v>
      </c>
      <c r="E7" s="66">
        <v>14420</v>
      </c>
      <c r="F7" s="67"/>
      <c r="G7" s="65">
        <f>B7-C7</f>
        <v>-244</v>
      </c>
      <c r="H7" s="66">
        <f>D7-E7</f>
        <v>-4331</v>
      </c>
      <c r="I7" s="28">
        <f>IF(C7=0, "-", IF(G7/C7&lt;10, G7/C7*100, "&gt;999"))</f>
        <v>-16.956219596942322</v>
      </c>
      <c r="J7" s="29">
        <f>IF(E7=0, "-", IF(H7/E7&lt;10, H7/E7*100, "&gt;999"))</f>
        <v>-30.034674063800278</v>
      </c>
    </row>
    <row r="8" spans="1:10" x14ac:dyDescent="0.2">
      <c r="A8" s="7" t="s">
        <v>117</v>
      </c>
      <c r="B8" s="65">
        <v>2640</v>
      </c>
      <c r="C8" s="66">
        <v>3022</v>
      </c>
      <c r="D8" s="65">
        <v>21725</v>
      </c>
      <c r="E8" s="66">
        <v>23782</v>
      </c>
      <c r="F8" s="67"/>
      <c r="G8" s="65">
        <f>B8-C8</f>
        <v>-382</v>
      </c>
      <c r="H8" s="66">
        <f>D8-E8</f>
        <v>-2057</v>
      </c>
      <c r="I8" s="28">
        <f>IF(C8=0, "-", IF(G8/C8&lt;10, G8/C8*100, "&gt;999"))</f>
        <v>-12.640635340833887</v>
      </c>
      <c r="J8" s="29">
        <f>IF(E8=0, "-", IF(H8/E8&lt;10, H8/E8*100, "&gt;999"))</f>
        <v>-8.6493987049028682</v>
      </c>
    </row>
    <row r="9" spans="1:10" x14ac:dyDescent="0.2">
      <c r="A9" s="7" t="s">
        <v>123</v>
      </c>
      <c r="B9" s="65">
        <v>1176</v>
      </c>
      <c r="C9" s="66">
        <v>1982</v>
      </c>
      <c r="D9" s="65">
        <v>9202</v>
      </c>
      <c r="E9" s="66">
        <v>11883</v>
      </c>
      <c r="F9" s="67"/>
      <c r="G9" s="65">
        <f>B9-C9</f>
        <v>-806</v>
      </c>
      <c r="H9" s="66">
        <f>D9-E9</f>
        <v>-2681</v>
      </c>
      <c r="I9" s="28">
        <f>IF(C9=0, "-", IF(G9/C9&lt;10, G9/C9*100, "&gt;999"))</f>
        <v>-40.665993945509591</v>
      </c>
      <c r="J9" s="29">
        <f>IF(E9=0, "-", IF(H9/E9&lt;10, H9/E9*100, "&gt;999"))</f>
        <v>-22.561642682824203</v>
      </c>
    </row>
    <row r="10" spans="1:10" x14ac:dyDescent="0.2">
      <c r="A10" s="7" t="s">
        <v>124</v>
      </c>
      <c r="B10" s="65">
        <v>166</v>
      </c>
      <c r="C10" s="66">
        <v>202</v>
      </c>
      <c r="D10" s="65">
        <v>1600</v>
      </c>
      <c r="E10" s="66">
        <v>1653</v>
      </c>
      <c r="F10" s="67"/>
      <c r="G10" s="65">
        <f>B10-C10</f>
        <v>-36</v>
      </c>
      <c r="H10" s="66">
        <f>D10-E10</f>
        <v>-53</v>
      </c>
      <c r="I10" s="28">
        <f>IF(C10=0, "-", IF(G10/C10&lt;10, G10/C10*100, "&gt;999"))</f>
        <v>-17.82178217821782</v>
      </c>
      <c r="J10" s="29">
        <f>IF(E10=0, "-", IF(H10/E10&lt;10, H10/E10*100, "&gt;999"))</f>
        <v>-3.2062915910465817</v>
      </c>
    </row>
    <row r="11" spans="1:10" s="43" customFormat="1" x14ac:dyDescent="0.2">
      <c r="A11" s="27" t="s">
        <v>0</v>
      </c>
      <c r="B11" s="71">
        <f>SUM(B7:B10)</f>
        <v>5177</v>
      </c>
      <c r="C11" s="72">
        <f>SUM(C7:C10)</f>
        <v>6645</v>
      </c>
      <c r="D11" s="71">
        <f>SUM(D7:D10)</f>
        <v>42616</v>
      </c>
      <c r="E11" s="72">
        <f>SUM(E7:E10)</f>
        <v>51738</v>
      </c>
      <c r="F11" s="73"/>
      <c r="G11" s="71">
        <f>B11-C11</f>
        <v>-1468</v>
      </c>
      <c r="H11" s="72">
        <f>D11-E11</f>
        <v>-9122</v>
      </c>
      <c r="I11" s="44">
        <f>IF(C11=0, 0, G11/C11*100)</f>
        <v>-22.091798344620013</v>
      </c>
      <c r="J11" s="45">
        <f>IF(E11=0, 0, H11/E11*100)</f>
        <v>-17.631141520739106</v>
      </c>
    </row>
    <row r="13" spans="1:10" x14ac:dyDescent="0.2">
      <c r="A13" s="3"/>
      <c r="B13" s="196" t="s">
        <v>1</v>
      </c>
      <c r="C13" s="197"/>
      <c r="D13" s="196" t="s">
        <v>2</v>
      </c>
      <c r="E13" s="197"/>
      <c r="F13" s="59"/>
      <c r="G13" s="196" t="s">
        <v>3</v>
      </c>
      <c r="H13" s="200"/>
      <c r="I13" s="200"/>
      <c r="J13" s="197"/>
    </row>
    <row r="14" spans="1:10" x14ac:dyDescent="0.2">
      <c r="A14" s="7" t="s">
        <v>109</v>
      </c>
      <c r="B14" s="65">
        <v>43</v>
      </c>
      <c r="C14" s="66">
        <v>78</v>
      </c>
      <c r="D14" s="65">
        <v>303</v>
      </c>
      <c r="E14" s="66">
        <v>430</v>
      </c>
      <c r="F14" s="67"/>
      <c r="G14" s="65">
        <f t="shared" ref="G14:G34" si="0">B14-C14</f>
        <v>-35</v>
      </c>
      <c r="H14" s="66">
        <f t="shared" ref="H14:H34" si="1">D14-E14</f>
        <v>-127</v>
      </c>
      <c r="I14" s="28">
        <f t="shared" ref="I14:I33" si="2">IF(C14=0, "-", IF(G14/C14&lt;10, G14/C14*100, "&gt;999"))</f>
        <v>-44.871794871794876</v>
      </c>
      <c r="J14" s="29">
        <f t="shared" ref="J14:J33" si="3">IF(E14=0, "-", IF(H14/E14&lt;10, H14/E14*100, "&gt;999"))</f>
        <v>-29.534883720930232</v>
      </c>
    </row>
    <row r="15" spans="1:10" x14ac:dyDescent="0.2">
      <c r="A15" s="7" t="s">
        <v>110</v>
      </c>
      <c r="B15" s="65">
        <v>196</v>
      </c>
      <c r="C15" s="66">
        <v>297</v>
      </c>
      <c r="D15" s="65">
        <v>1714</v>
      </c>
      <c r="E15" s="66">
        <v>3012</v>
      </c>
      <c r="F15" s="67"/>
      <c r="G15" s="65">
        <f t="shared" si="0"/>
        <v>-101</v>
      </c>
      <c r="H15" s="66">
        <f t="shared" si="1"/>
        <v>-1298</v>
      </c>
      <c r="I15" s="28">
        <f t="shared" si="2"/>
        <v>-34.006734006734007</v>
      </c>
      <c r="J15" s="29">
        <f t="shared" si="3"/>
        <v>-43.094289508632137</v>
      </c>
    </row>
    <row r="16" spans="1:10" x14ac:dyDescent="0.2">
      <c r="A16" s="7" t="s">
        <v>111</v>
      </c>
      <c r="B16" s="65">
        <v>570</v>
      </c>
      <c r="C16" s="66">
        <v>657</v>
      </c>
      <c r="D16" s="65">
        <v>5245</v>
      </c>
      <c r="E16" s="66">
        <v>7392</v>
      </c>
      <c r="F16" s="67"/>
      <c r="G16" s="65">
        <f t="shared" si="0"/>
        <v>-87</v>
      </c>
      <c r="H16" s="66">
        <f t="shared" si="1"/>
        <v>-2147</v>
      </c>
      <c r="I16" s="28">
        <f t="shared" si="2"/>
        <v>-13.24200913242009</v>
      </c>
      <c r="J16" s="29">
        <f t="shared" si="3"/>
        <v>-29.044913419913421</v>
      </c>
    </row>
    <row r="17" spans="1:10" x14ac:dyDescent="0.2">
      <c r="A17" s="7" t="s">
        <v>112</v>
      </c>
      <c r="B17" s="65">
        <v>254</v>
      </c>
      <c r="C17" s="66">
        <v>219</v>
      </c>
      <c r="D17" s="65">
        <v>1707</v>
      </c>
      <c r="E17" s="66">
        <v>2085</v>
      </c>
      <c r="F17" s="67"/>
      <c r="G17" s="65">
        <f t="shared" si="0"/>
        <v>35</v>
      </c>
      <c r="H17" s="66">
        <f t="shared" si="1"/>
        <v>-378</v>
      </c>
      <c r="I17" s="28">
        <f t="shared" si="2"/>
        <v>15.981735159817351</v>
      </c>
      <c r="J17" s="29">
        <f t="shared" si="3"/>
        <v>-18.129496402877699</v>
      </c>
    </row>
    <row r="18" spans="1:10" x14ac:dyDescent="0.2">
      <c r="A18" s="7" t="s">
        <v>113</v>
      </c>
      <c r="B18" s="65">
        <v>32</v>
      </c>
      <c r="C18" s="66">
        <v>81</v>
      </c>
      <c r="D18" s="65">
        <v>325</v>
      </c>
      <c r="E18" s="66">
        <v>619</v>
      </c>
      <c r="F18" s="67"/>
      <c r="G18" s="65">
        <f t="shared" si="0"/>
        <v>-49</v>
      </c>
      <c r="H18" s="66">
        <f t="shared" si="1"/>
        <v>-294</v>
      </c>
      <c r="I18" s="28">
        <f t="shared" si="2"/>
        <v>-60.493827160493829</v>
      </c>
      <c r="J18" s="29">
        <f t="shared" si="3"/>
        <v>-47.495961227786751</v>
      </c>
    </row>
    <row r="19" spans="1:10" x14ac:dyDescent="0.2">
      <c r="A19" s="7" t="s">
        <v>114</v>
      </c>
      <c r="B19" s="65">
        <v>2</v>
      </c>
      <c r="C19" s="66">
        <v>2</v>
      </c>
      <c r="D19" s="65">
        <v>31</v>
      </c>
      <c r="E19" s="66">
        <v>27</v>
      </c>
      <c r="F19" s="67"/>
      <c r="G19" s="65">
        <f t="shared" si="0"/>
        <v>0</v>
      </c>
      <c r="H19" s="66">
        <f t="shared" si="1"/>
        <v>4</v>
      </c>
      <c r="I19" s="28">
        <f t="shared" si="2"/>
        <v>0</v>
      </c>
      <c r="J19" s="29">
        <f t="shared" si="3"/>
        <v>14.814814814814813</v>
      </c>
    </row>
    <row r="20" spans="1:10" x14ac:dyDescent="0.2">
      <c r="A20" s="7" t="s">
        <v>115</v>
      </c>
      <c r="B20" s="65">
        <v>34</v>
      </c>
      <c r="C20" s="66">
        <v>28</v>
      </c>
      <c r="D20" s="65">
        <v>298</v>
      </c>
      <c r="E20" s="66">
        <v>334</v>
      </c>
      <c r="F20" s="67"/>
      <c r="G20" s="65">
        <f t="shared" si="0"/>
        <v>6</v>
      </c>
      <c r="H20" s="66">
        <f t="shared" si="1"/>
        <v>-36</v>
      </c>
      <c r="I20" s="28">
        <f t="shared" si="2"/>
        <v>21.428571428571427</v>
      </c>
      <c r="J20" s="29">
        <f t="shared" si="3"/>
        <v>-10.778443113772456</v>
      </c>
    </row>
    <row r="21" spans="1:10" x14ac:dyDescent="0.2">
      <c r="A21" s="7" t="s">
        <v>116</v>
      </c>
      <c r="B21" s="65">
        <v>64</v>
      </c>
      <c r="C21" s="66">
        <v>77</v>
      </c>
      <c r="D21" s="65">
        <v>466</v>
      </c>
      <c r="E21" s="66">
        <v>521</v>
      </c>
      <c r="F21" s="67"/>
      <c r="G21" s="65">
        <f t="shared" si="0"/>
        <v>-13</v>
      </c>
      <c r="H21" s="66">
        <f t="shared" si="1"/>
        <v>-55</v>
      </c>
      <c r="I21" s="28">
        <f t="shared" si="2"/>
        <v>-16.883116883116884</v>
      </c>
      <c r="J21" s="29">
        <f t="shared" si="3"/>
        <v>-10.556621880998081</v>
      </c>
    </row>
    <row r="22" spans="1:10" x14ac:dyDescent="0.2">
      <c r="A22" s="142" t="s">
        <v>118</v>
      </c>
      <c r="B22" s="143">
        <v>215</v>
      </c>
      <c r="C22" s="144">
        <v>173</v>
      </c>
      <c r="D22" s="143">
        <v>1440</v>
      </c>
      <c r="E22" s="144">
        <v>1358</v>
      </c>
      <c r="F22" s="145"/>
      <c r="G22" s="143">
        <f t="shared" si="0"/>
        <v>42</v>
      </c>
      <c r="H22" s="144">
        <f t="shared" si="1"/>
        <v>82</v>
      </c>
      <c r="I22" s="146">
        <f t="shared" si="2"/>
        <v>24.277456647398843</v>
      </c>
      <c r="J22" s="147">
        <f t="shared" si="3"/>
        <v>6.0382916053019144</v>
      </c>
    </row>
    <row r="23" spans="1:10" x14ac:dyDescent="0.2">
      <c r="A23" s="7" t="s">
        <v>119</v>
      </c>
      <c r="B23" s="65">
        <v>706</v>
      </c>
      <c r="C23" s="66">
        <v>854</v>
      </c>
      <c r="D23" s="65">
        <v>5664</v>
      </c>
      <c r="E23" s="66">
        <v>5414</v>
      </c>
      <c r="F23" s="67"/>
      <c r="G23" s="65">
        <f t="shared" si="0"/>
        <v>-148</v>
      </c>
      <c r="H23" s="66">
        <f t="shared" si="1"/>
        <v>250</v>
      </c>
      <c r="I23" s="28">
        <f t="shared" si="2"/>
        <v>-17.330210772833723</v>
      </c>
      <c r="J23" s="29">
        <f t="shared" si="3"/>
        <v>4.6176579239009978</v>
      </c>
    </row>
    <row r="24" spans="1:10" x14ac:dyDescent="0.2">
      <c r="A24" s="7" t="s">
        <v>120</v>
      </c>
      <c r="B24" s="65">
        <v>998</v>
      </c>
      <c r="C24" s="66">
        <v>1100</v>
      </c>
      <c r="D24" s="65">
        <v>8599</v>
      </c>
      <c r="E24" s="66">
        <v>9259</v>
      </c>
      <c r="F24" s="67"/>
      <c r="G24" s="65">
        <f t="shared" si="0"/>
        <v>-102</v>
      </c>
      <c r="H24" s="66">
        <f t="shared" si="1"/>
        <v>-660</v>
      </c>
      <c r="I24" s="28">
        <f t="shared" si="2"/>
        <v>-9.2727272727272734</v>
      </c>
      <c r="J24" s="29">
        <f t="shared" si="3"/>
        <v>-7.1281995895885091</v>
      </c>
    </row>
    <row r="25" spans="1:10" x14ac:dyDescent="0.2">
      <c r="A25" s="7" t="s">
        <v>121</v>
      </c>
      <c r="B25" s="65">
        <v>609</v>
      </c>
      <c r="C25" s="66">
        <v>788</v>
      </c>
      <c r="D25" s="65">
        <v>5094</v>
      </c>
      <c r="E25" s="66">
        <v>6761</v>
      </c>
      <c r="F25" s="67"/>
      <c r="G25" s="65">
        <f t="shared" si="0"/>
        <v>-179</v>
      </c>
      <c r="H25" s="66">
        <f t="shared" si="1"/>
        <v>-1667</v>
      </c>
      <c r="I25" s="28">
        <f t="shared" si="2"/>
        <v>-22.715736040609137</v>
      </c>
      <c r="J25" s="29">
        <f t="shared" si="3"/>
        <v>-24.656115959177637</v>
      </c>
    </row>
    <row r="26" spans="1:10" x14ac:dyDescent="0.2">
      <c r="A26" s="7" t="s">
        <v>122</v>
      </c>
      <c r="B26" s="65">
        <v>112</v>
      </c>
      <c r="C26" s="66">
        <v>107</v>
      </c>
      <c r="D26" s="65">
        <v>928</v>
      </c>
      <c r="E26" s="66">
        <v>990</v>
      </c>
      <c r="F26" s="67"/>
      <c r="G26" s="65">
        <f t="shared" si="0"/>
        <v>5</v>
      </c>
      <c r="H26" s="66">
        <f t="shared" si="1"/>
        <v>-62</v>
      </c>
      <c r="I26" s="28">
        <f t="shared" si="2"/>
        <v>4.6728971962616823</v>
      </c>
      <c r="J26" s="29">
        <f t="shared" si="3"/>
        <v>-6.262626262626263</v>
      </c>
    </row>
    <row r="27" spans="1:10" x14ac:dyDescent="0.2">
      <c r="A27" s="142" t="s">
        <v>125</v>
      </c>
      <c r="B27" s="143">
        <v>15</v>
      </c>
      <c r="C27" s="144">
        <v>15</v>
      </c>
      <c r="D27" s="143">
        <v>131</v>
      </c>
      <c r="E27" s="144">
        <v>133</v>
      </c>
      <c r="F27" s="145"/>
      <c r="G27" s="143">
        <f t="shared" si="0"/>
        <v>0</v>
      </c>
      <c r="H27" s="144">
        <f t="shared" si="1"/>
        <v>-2</v>
      </c>
      <c r="I27" s="146">
        <f t="shared" si="2"/>
        <v>0</v>
      </c>
      <c r="J27" s="147">
        <f t="shared" si="3"/>
        <v>-1.5037593984962405</v>
      </c>
    </row>
    <row r="28" spans="1:10" x14ac:dyDescent="0.2">
      <c r="A28" s="7" t="s">
        <v>126</v>
      </c>
      <c r="B28" s="65">
        <v>0</v>
      </c>
      <c r="C28" s="66">
        <v>1</v>
      </c>
      <c r="D28" s="65">
        <v>5</v>
      </c>
      <c r="E28" s="66">
        <v>8</v>
      </c>
      <c r="F28" s="67"/>
      <c r="G28" s="65">
        <f t="shared" si="0"/>
        <v>-1</v>
      </c>
      <c r="H28" s="66">
        <f t="shared" si="1"/>
        <v>-3</v>
      </c>
      <c r="I28" s="28">
        <f t="shared" si="2"/>
        <v>-100</v>
      </c>
      <c r="J28" s="29">
        <f t="shared" si="3"/>
        <v>-37.5</v>
      </c>
    </row>
    <row r="29" spans="1:10" x14ac:dyDescent="0.2">
      <c r="A29" s="7" t="s">
        <v>127</v>
      </c>
      <c r="B29" s="65">
        <v>18</v>
      </c>
      <c r="C29" s="66">
        <v>7</v>
      </c>
      <c r="D29" s="65">
        <v>101</v>
      </c>
      <c r="E29" s="66">
        <v>96</v>
      </c>
      <c r="F29" s="67"/>
      <c r="G29" s="65">
        <f t="shared" si="0"/>
        <v>11</v>
      </c>
      <c r="H29" s="66">
        <f t="shared" si="1"/>
        <v>5</v>
      </c>
      <c r="I29" s="28">
        <f t="shared" si="2"/>
        <v>157.14285714285714</v>
      </c>
      <c r="J29" s="29">
        <f t="shared" si="3"/>
        <v>5.2083333333333339</v>
      </c>
    </row>
    <row r="30" spans="1:10" x14ac:dyDescent="0.2">
      <c r="A30" s="7" t="s">
        <v>128</v>
      </c>
      <c r="B30" s="65">
        <v>52</v>
      </c>
      <c r="C30" s="66">
        <v>82</v>
      </c>
      <c r="D30" s="65">
        <v>856</v>
      </c>
      <c r="E30" s="66">
        <v>965</v>
      </c>
      <c r="F30" s="67"/>
      <c r="G30" s="65">
        <f t="shared" si="0"/>
        <v>-30</v>
      </c>
      <c r="H30" s="66">
        <f t="shared" si="1"/>
        <v>-109</v>
      </c>
      <c r="I30" s="28">
        <f t="shared" si="2"/>
        <v>-36.585365853658537</v>
      </c>
      <c r="J30" s="29">
        <f t="shared" si="3"/>
        <v>-11.295336787564766</v>
      </c>
    </row>
    <row r="31" spans="1:10" x14ac:dyDescent="0.2">
      <c r="A31" s="7" t="s">
        <v>129</v>
      </c>
      <c r="B31" s="65">
        <v>147</v>
      </c>
      <c r="C31" s="66">
        <v>159</v>
      </c>
      <c r="D31" s="65">
        <v>931</v>
      </c>
      <c r="E31" s="66">
        <v>1436</v>
      </c>
      <c r="F31" s="67"/>
      <c r="G31" s="65">
        <f t="shared" si="0"/>
        <v>-12</v>
      </c>
      <c r="H31" s="66">
        <f t="shared" si="1"/>
        <v>-505</v>
      </c>
      <c r="I31" s="28">
        <f t="shared" si="2"/>
        <v>-7.5471698113207548</v>
      </c>
      <c r="J31" s="29">
        <f t="shared" si="3"/>
        <v>-35.167130919220057</v>
      </c>
    </row>
    <row r="32" spans="1:10" x14ac:dyDescent="0.2">
      <c r="A32" s="7" t="s">
        <v>130</v>
      </c>
      <c r="B32" s="65">
        <v>944</v>
      </c>
      <c r="C32" s="66">
        <v>1718</v>
      </c>
      <c r="D32" s="65">
        <v>7178</v>
      </c>
      <c r="E32" s="66">
        <v>9245</v>
      </c>
      <c r="F32" s="67"/>
      <c r="G32" s="65">
        <f t="shared" si="0"/>
        <v>-774</v>
      </c>
      <c r="H32" s="66">
        <f t="shared" si="1"/>
        <v>-2067</v>
      </c>
      <c r="I32" s="28">
        <f t="shared" si="2"/>
        <v>-45.052386495925496</v>
      </c>
      <c r="J32" s="29">
        <f t="shared" si="3"/>
        <v>-22.358031368307195</v>
      </c>
    </row>
    <row r="33" spans="1:10" x14ac:dyDescent="0.2">
      <c r="A33" s="142" t="s">
        <v>124</v>
      </c>
      <c r="B33" s="143">
        <v>166</v>
      </c>
      <c r="C33" s="144">
        <v>202</v>
      </c>
      <c r="D33" s="143">
        <v>1600</v>
      </c>
      <c r="E33" s="144">
        <v>1653</v>
      </c>
      <c r="F33" s="145"/>
      <c r="G33" s="143">
        <f t="shared" si="0"/>
        <v>-36</v>
      </c>
      <c r="H33" s="144">
        <f t="shared" si="1"/>
        <v>-53</v>
      </c>
      <c r="I33" s="146">
        <f t="shared" si="2"/>
        <v>-17.82178217821782</v>
      </c>
      <c r="J33" s="147">
        <f t="shared" si="3"/>
        <v>-3.2062915910465817</v>
      </c>
    </row>
    <row r="34" spans="1:10" s="43" customFormat="1" x14ac:dyDescent="0.2">
      <c r="A34" s="27" t="s">
        <v>0</v>
      </c>
      <c r="B34" s="71">
        <f>SUM(B14:B33)</f>
        <v>5177</v>
      </c>
      <c r="C34" s="72">
        <f>SUM(C14:C33)</f>
        <v>6645</v>
      </c>
      <c r="D34" s="71">
        <f>SUM(D14:D33)</f>
        <v>42616</v>
      </c>
      <c r="E34" s="72">
        <f>SUM(E14:E33)</f>
        <v>51738</v>
      </c>
      <c r="F34" s="73"/>
      <c r="G34" s="71">
        <f t="shared" si="0"/>
        <v>-1468</v>
      </c>
      <c r="H34" s="72">
        <f t="shared" si="1"/>
        <v>-9122</v>
      </c>
      <c r="I34" s="44">
        <f>IF(C34=0, 0, G34/C34*100)</f>
        <v>-22.091798344620013</v>
      </c>
      <c r="J34" s="45">
        <f>IF(E34=0, 0, H34/E34*100)</f>
        <v>-17.631141520739106</v>
      </c>
    </row>
    <row r="36" spans="1:10" x14ac:dyDescent="0.2">
      <c r="E36" s="201" t="s">
        <v>8</v>
      </c>
      <c r="F36" s="201"/>
      <c r="G36" s="201"/>
    </row>
    <row r="37" spans="1:10" x14ac:dyDescent="0.2">
      <c r="A37" s="3"/>
      <c r="B37" s="196" t="s">
        <v>1</v>
      </c>
      <c r="C37" s="197"/>
      <c r="D37" s="196" t="s">
        <v>2</v>
      </c>
      <c r="E37" s="197"/>
      <c r="F37" s="59"/>
      <c r="G37" s="196" t="s">
        <v>9</v>
      </c>
      <c r="H37" s="197"/>
    </row>
    <row r="38" spans="1:10" x14ac:dyDescent="0.2">
      <c r="A38" s="27"/>
      <c r="B38" s="57">
        <f>B6</f>
        <v>2020</v>
      </c>
      <c r="C38" s="58">
        <f>C6</f>
        <v>2019</v>
      </c>
      <c r="D38" s="57">
        <f>D6</f>
        <v>2020</v>
      </c>
      <c r="E38" s="58">
        <f>E6</f>
        <v>2019</v>
      </c>
      <c r="F38" s="64"/>
      <c r="G38" s="57" t="s">
        <v>4</v>
      </c>
      <c r="H38" s="58" t="s">
        <v>2</v>
      </c>
    </row>
    <row r="39" spans="1:10" x14ac:dyDescent="0.2">
      <c r="A39" s="7" t="s">
        <v>108</v>
      </c>
      <c r="B39" s="30">
        <f>$B$7/$B$11*100</f>
        <v>23.082866525014488</v>
      </c>
      <c r="C39" s="31">
        <f>$C$7/$C$11*100</f>
        <v>21.65537998495109</v>
      </c>
      <c r="D39" s="30">
        <f>$D$7/$D$11*100</f>
        <v>23.674206870658907</v>
      </c>
      <c r="E39" s="31">
        <f>$E$7/$E$11*100</f>
        <v>27.871197185820868</v>
      </c>
      <c r="F39" s="32"/>
      <c r="G39" s="30">
        <f>B39-C39</f>
        <v>1.4274865400633985</v>
      </c>
      <c r="H39" s="31">
        <f>D39-E39</f>
        <v>-4.1969903151619619</v>
      </c>
    </row>
    <row r="40" spans="1:10" x14ac:dyDescent="0.2">
      <c r="A40" s="7" t="s">
        <v>117</v>
      </c>
      <c r="B40" s="30">
        <f>$B$8/$B$11*100</f>
        <v>50.994784624299783</v>
      </c>
      <c r="C40" s="31">
        <f>$C$8/$C$11*100</f>
        <v>45.477802859292701</v>
      </c>
      <c r="D40" s="30">
        <f>$D$8/$D$11*100</f>
        <v>50.978505725549098</v>
      </c>
      <c r="E40" s="31">
        <f>$E$8/$E$11*100</f>
        <v>45.966214387877379</v>
      </c>
      <c r="F40" s="32"/>
      <c r="G40" s="30">
        <f>B40-C40</f>
        <v>5.5169817650070812</v>
      </c>
      <c r="H40" s="31">
        <f>D40-E40</f>
        <v>5.0122913376717193</v>
      </c>
    </row>
    <row r="41" spans="1:10" x14ac:dyDescent="0.2">
      <c r="A41" s="7" t="s">
        <v>123</v>
      </c>
      <c r="B41" s="30">
        <f>$B$9/$B$11*100</f>
        <v>22.715858605369903</v>
      </c>
      <c r="C41" s="31">
        <f>$C$9/$C$11*100</f>
        <v>29.826937547027843</v>
      </c>
      <c r="D41" s="30">
        <f>$D$9/$D$11*100</f>
        <v>21.592828984418997</v>
      </c>
      <c r="E41" s="31">
        <f>$E$9/$E$11*100</f>
        <v>22.967644671228111</v>
      </c>
      <c r="F41" s="32"/>
      <c r="G41" s="30">
        <f>B41-C41</f>
        <v>-7.1110789416579401</v>
      </c>
      <c r="H41" s="31">
        <f>D41-E41</f>
        <v>-1.3748156868091144</v>
      </c>
    </row>
    <row r="42" spans="1:10" x14ac:dyDescent="0.2">
      <c r="A42" s="7" t="s">
        <v>124</v>
      </c>
      <c r="B42" s="30">
        <f>$B$10/$B$11*100</f>
        <v>3.2064902453158197</v>
      </c>
      <c r="C42" s="31">
        <f>$C$10/$C$11*100</f>
        <v>3.0398796087283673</v>
      </c>
      <c r="D42" s="30">
        <f>$D$10/$D$11*100</f>
        <v>3.7544584193730053</v>
      </c>
      <c r="E42" s="31">
        <f>$E$10/$E$11*100</f>
        <v>3.1949437550736404</v>
      </c>
      <c r="F42" s="32"/>
      <c r="G42" s="30">
        <f>B42-C42</f>
        <v>0.16661063658745245</v>
      </c>
      <c r="H42" s="31">
        <f>D42-E42</f>
        <v>0.55951466429936492</v>
      </c>
    </row>
    <row r="43" spans="1:10" s="43" customFormat="1" x14ac:dyDescent="0.2">
      <c r="A43" s="27" t="s">
        <v>0</v>
      </c>
      <c r="B43" s="46">
        <f>SUM(B39:B42)</f>
        <v>100</v>
      </c>
      <c r="C43" s="47">
        <f>SUM(C39:C42)</f>
        <v>100</v>
      </c>
      <c r="D43" s="46">
        <f>SUM(D39:D42)</f>
        <v>100.00000000000001</v>
      </c>
      <c r="E43" s="47">
        <f>SUM(E39:E42)</f>
        <v>100</v>
      </c>
      <c r="F43" s="48"/>
      <c r="G43" s="46">
        <f>B43-C43</f>
        <v>0</v>
      </c>
      <c r="H43" s="47">
        <f>D43-E43</f>
        <v>0</v>
      </c>
    </row>
    <row r="45" spans="1:10" x14ac:dyDescent="0.2">
      <c r="A45" s="3"/>
      <c r="B45" s="196" t="s">
        <v>1</v>
      </c>
      <c r="C45" s="197"/>
      <c r="D45" s="196" t="s">
        <v>2</v>
      </c>
      <c r="E45" s="197"/>
      <c r="F45" s="59"/>
      <c r="G45" s="196" t="s">
        <v>9</v>
      </c>
      <c r="H45" s="197"/>
    </row>
    <row r="46" spans="1:10" x14ac:dyDescent="0.2">
      <c r="A46" s="7" t="s">
        <v>109</v>
      </c>
      <c r="B46" s="30">
        <f>$B$14/$B$34*100</f>
        <v>0.83059687077457978</v>
      </c>
      <c r="C46" s="31">
        <f>$C$14/$C$34*100</f>
        <v>1.1738148984198644</v>
      </c>
      <c r="D46" s="30">
        <f>$D$14/$D$34*100</f>
        <v>0.71100056316876292</v>
      </c>
      <c r="E46" s="31">
        <f>$E$14/$E$34*100</f>
        <v>0.83111059569368739</v>
      </c>
      <c r="F46" s="32"/>
      <c r="G46" s="30">
        <f t="shared" ref="G46:G66" si="4">B46-C46</f>
        <v>-0.34321802764528464</v>
      </c>
      <c r="H46" s="31">
        <f t="shared" ref="H46:H66" si="5">D46-E46</f>
        <v>-0.12011003252492447</v>
      </c>
    </row>
    <row r="47" spans="1:10" x14ac:dyDescent="0.2">
      <c r="A47" s="7" t="s">
        <v>110</v>
      </c>
      <c r="B47" s="30">
        <f>$B$15/$B$34*100</f>
        <v>3.785976434228318</v>
      </c>
      <c r="C47" s="31">
        <f>$C$15/$C$34*100</f>
        <v>4.4695259593679459</v>
      </c>
      <c r="D47" s="30">
        <f>$D$15/$D$34*100</f>
        <v>4.0219635817533321</v>
      </c>
      <c r="E47" s="31">
        <f>$E$15/$E$34*100</f>
        <v>5.8216398005334566</v>
      </c>
      <c r="F47" s="32"/>
      <c r="G47" s="30">
        <f t="shared" si="4"/>
        <v>-0.68354952513962797</v>
      </c>
      <c r="H47" s="31">
        <f t="shared" si="5"/>
        <v>-1.7996762187801245</v>
      </c>
    </row>
    <row r="48" spans="1:10" x14ac:dyDescent="0.2">
      <c r="A48" s="7" t="s">
        <v>111</v>
      </c>
      <c r="B48" s="30">
        <f>$B$16/$B$34*100</f>
        <v>11.010237589337454</v>
      </c>
      <c r="C48" s="31">
        <f>$C$16/$C$34*100</f>
        <v>9.8871331828442433</v>
      </c>
      <c r="D48" s="30">
        <f>$D$16/$D$34*100</f>
        <v>12.307584006007133</v>
      </c>
      <c r="E48" s="31">
        <f>$E$16/$E$34*100</f>
        <v>14.287370984576134</v>
      </c>
      <c r="F48" s="32"/>
      <c r="G48" s="30">
        <f t="shared" si="4"/>
        <v>1.1231044064932103</v>
      </c>
      <c r="H48" s="31">
        <f t="shared" si="5"/>
        <v>-1.9797869785690008</v>
      </c>
    </row>
    <row r="49" spans="1:8" x14ac:dyDescent="0.2">
      <c r="A49" s="7" t="s">
        <v>112</v>
      </c>
      <c r="B49" s="30">
        <f>$B$17/$B$34*100</f>
        <v>4.9063163994591461</v>
      </c>
      <c r="C49" s="31">
        <f>$C$17/$C$34*100</f>
        <v>3.2957110609480811</v>
      </c>
      <c r="D49" s="30">
        <f>$D$17/$D$34*100</f>
        <v>4.0055378261685748</v>
      </c>
      <c r="E49" s="31">
        <f>$E$17/$E$34*100</f>
        <v>4.0299199814449729</v>
      </c>
      <c r="F49" s="32"/>
      <c r="G49" s="30">
        <f t="shared" si="4"/>
        <v>1.610605338511065</v>
      </c>
      <c r="H49" s="31">
        <f t="shared" si="5"/>
        <v>-2.4382155276398088E-2</v>
      </c>
    </row>
    <row r="50" spans="1:8" x14ac:dyDescent="0.2">
      <c r="A50" s="7" t="s">
        <v>113</v>
      </c>
      <c r="B50" s="30">
        <f>$B$18/$B$34*100</f>
        <v>0.61811860150666409</v>
      </c>
      <c r="C50" s="31">
        <f>$C$18/$C$34*100</f>
        <v>1.2189616252821671</v>
      </c>
      <c r="D50" s="30">
        <f>$D$18/$D$34*100</f>
        <v>0.76262436643514175</v>
      </c>
      <c r="E50" s="31">
        <f>$E$18/$E$34*100</f>
        <v>1.1964126947311453</v>
      </c>
      <c r="F50" s="32"/>
      <c r="G50" s="30">
        <f t="shared" si="4"/>
        <v>-0.60084302377550303</v>
      </c>
      <c r="H50" s="31">
        <f t="shared" si="5"/>
        <v>-0.43378832829600356</v>
      </c>
    </row>
    <row r="51" spans="1:8" x14ac:dyDescent="0.2">
      <c r="A51" s="7" t="s">
        <v>114</v>
      </c>
      <c r="B51" s="30">
        <f>$B$19/$B$34*100</f>
        <v>3.8632412594166506E-2</v>
      </c>
      <c r="C51" s="31">
        <f>$C$19/$C$34*100</f>
        <v>3.0097817908201655E-2</v>
      </c>
      <c r="D51" s="30">
        <f>$D$19/$D$34*100</f>
        <v>7.2742631875351974E-2</v>
      </c>
      <c r="E51" s="31">
        <f>$E$19/$E$34*100</f>
        <v>5.2186014148208282E-2</v>
      </c>
      <c r="F51" s="32"/>
      <c r="G51" s="30">
        <f t="shared" si="4"/>
        <v>8.5345946859648504E-3</v>
      </c>
      <c r="H51" s="31">
        <f t="shared" si="5"/>
        <v>2.0556617727143692E-2</v>
      </c>
    </row>
    <row r="52" spans="1:8" x14ac:dyDescent="0.2">
      <c r="A52" s="7" t="s">
        <v>115</v>
      </c>
      <c r="B52" s="30">
        <f>$B$20/$B$34*100</f>
        <v>0.65675101410083059</v>
      </c>
      <c r="C52" s="31">
        <f>$C$20/$C$34*100</f>
        <v>0.42136945071482318</v>
      </c>
      <c r="D52" s="30">
        <f>$D$20/$D$34*100</f>
        <v>0.6992678806082222</v>
      </c>
      <c r="E52" s="31">
        <f>$E$20/$E$34*100</f>
        <v>0.64556032316672474</v>
      </c>
      <c r="F52" s="32"/>
      <c r="G52" s="30">
        <f t="shared" si="4"/>
        <v>0.23538156338600741</v>
      </c>
      <c r="H52" s="31">
        <f t="shared" si="5"/>
        <v>5.3707557441497467E-2</v>
      </c>
    </row>
    <row r="53" spans="1:8" x14ac:dyDescent="0.2">
      <c r="A53" s="7" t="s">
        <v>116</v>
      </c>
      <c r="B53" s="30">
        <f>$B$21/$B$34*100</f>
        <v>1.2362372030133282</v>
      </c>
      <c r="C53" s="31">
        <f>$C$21/$C$34*100</f>
        <v>1.1587659894657638</v>
      </c>
      <c r="D53" s="30">
        <f>$D$21/$D$34*100</f>
        <v>1.0934860146423877</v>
      </c>
      <c r="E53" s="31">
        <f>$E$21/$E$34*100</f>
        <v>1.0069967915265374</v>
      </c>
      <c r="F53" s="32"/>
      <c r="G53" s="30">
        <f t="shared" si="4"/>
        <v>7.7471213547564366E-2</v>
      </c>
      <c r="H53" s="31">
        <f t="shared" si="5"/>
        <v>8.6489223115850278E-2</v>
      </c>
    </row>
    <row r="54" spans="1:8" x14ac:dyDescent="0.2">
      <c r="A54" s="142" t="s">
        <v>118</v>
      </c>
      <c r="B54" s="148">
        <f>$B$22/$B$34*100</f>
        <v>4.1529843538728999</v>
      </c>
      <c r="C54" s="149">
        <f>$C$22/$C$34*100</f>
        <v>2.6034612490594431</v>
      </c>
      <c r="D54" s="148">
        <f>$D$22/$D$34*100</f>
        <v>3.3790125774357049</v>
      </c>
      <c r="E54" s="149">
        <f>$E$22/$E$34*100</f>
        <v>2.6247632301209944</v>
      </c>
      <c r="F54" s="150"/>
      <c r="G54" s="148">
        <f t="shared" si="4"/>
        <v>1.5495231048134568</v>
      </c>
      <c r="H54" s="149">
        <f t="shared" si="5"/>
        <v>0.75424934731471049</v>
      </c>
    </row>
    <row r="55" spans="1:8" x14ac:dyDescent="0.2">
      <c r="A55" s="7" t="s">
        <v>119</v>
      </c>
      <c r="B55" s="30">
        <f>$B$23/$B$34*100</f>
        <v>13.637241645740778</v>
      </c>
      <c r="C55" s="31">
        <f>$C$23/$C$34*100</f>
        <v>12.851768246802106</v>
      </c>
      <c r="D55" s="30">
        <f>$D$23/$D$34*100</f>
        <v>13.29078280458044</v>
      </c>
      <c r="E55" s="31">
        <f>$E$23/$E$34*100</f>
        <v>10.464262244385171</v>
      </c>
      <c r="F55" s="32"/>
      <c r="G55" s="30">
        <f t="shared" si="4"/>
        <v>0.78547339893867196</v>
      </c>
      <c r="H55" s="31">
        <f t="shared" si="5"/>
        <v>2.8265205601952683</v>
      </c>
    </row>
    <row r="56" spans="1:8" x14ac:dyDescent="0.2">
      <c r="A56" s="7" t="s">
        <v>120</v>
      </c>
      <c r="B56" s="30">
        <f>$B$24/$B$34*100</f>
        <v>19.277573884489087</v>
      </c>
      <c r="C56" s="31">
        <f>$C$24/$C$34*100</f>
        <v>16.553799849510913</v>
      </c>
      <c r="D56" s="30">
        <f>$D$24/$D$34*100</f>
        <v>20.177867467617798</v>
      </c>
      <c r="E56" s="31">
        <f>$E$24/$E$34*100</f>
        <v>17.895937222157794</v>
      </c>
      <c r="F56" s="32"/>
      <c r="G56" s="30">
        <f t="shared" si="4"/>
        <v>2.7237740349781738</v>
      </c>
      <c r="H56" s="31">
        <f t="shared" si="5"/>
        <v>2.2819302454600034</v>
      </c>
    </row>
    <row r="57" spans="1:8" x14ac:dyDescent="0.2">
      <c r="A57" s="7" t="s">
        <v>121</v>
      </c>
      <c r="B57" s="30">
        <f>$B$25/$B$34*100</f>
        <v>11.763569634923702</v>
      </c>
      <c r="C57" s="31">
        <f>$C$25/$C$34*100</f>
        <v>11.858540255831453</v>
      </c>
      <c r="D57" s="30">
        <f>$D$25/$D$34*100</f>
        <v>11.953256992678805</v>
      </c>
      <c r="E57" s="31">
        <f>$E$25/$E$34*100</f>
        <v>13.067764505779117</v>
      </c>
      <c r="F57" s="32"/>
      <c r="G57" s="30">
        <f t="shared" si="4"/>
        <v>-9.4970620907751879E-2</v>
      </c>
      <c r="H57" s="31">
        <f t="shared" si="5"/>
        <v>-1.1145075131003122</v>
      </c>
    </row>
    <row r="58" spans="1:8" x14ac:dyDescent="0.2">
      <c r="A58" s="7" t="s">
        <v>122</v>
      </c>
      <c r="B58" s="30">
        <f>$B$26/$B$34*100</f>
        <v>2.1634151052733244</v>
      </c>
      <c r="C58" s="31">
        <f>$C$26/$C$34*100</f>
        <v>1.6102332580887886</v>
      </c>
      <c r="D58" s="30">
        <f>$D$26/$D$34*100</f>
        <v>2.1775858832363428</v>
      </c>
      <c r="E58" s="31">
        <f>$E$26/$E$34*100</f>
        <v>1.9134871854343034</v>
      </c>
      <c r="F58" s="32"/>
      <c r="G58" s="30">
        <f t="shared" si="4"/>
        <v>0.55318184718453578</v>
      </c>
      <c r="H58" s="31">
        <f t="shared" si="5"/>
        <v>0.26409869780203943</v>
      </c>
    </row>
    <row r="59" spans="1:8" x14ac:dyDescent="0.2">
      <c r="A59" s="142" t="s">
        <v>125</v>
      </c>
      <c r="B59" s="148">
        <f>$B$27/$B$34*100</f>
        <v>0.2897430944562488</v>
      </c>
      <c r="C59" s="149">
        <f>$C$27/$C$34*100</f>
        <v>0.22573363431151239</v>
      </c>
      <c r="D59" s="148">
        <f>$D$27/$D$34*100</f>
        <v>0.30739628308616479</v>
      </c>
      <c r="E59" s="149">
        <f>$E$27/$E$34*100</f>
        <v>0.25706444006339635</v>
      </c>
      <c r="F59" s="150"/>
      <c r="G59" s="148">
        <f t="shared" si="4"/>
        <v>6.4009460144736408E-2</v>
      </c>
      <c r="H59" s="149">
        <f t="shared" si="5"/>
        <v>5.0331843022768441E-2</v>
      </c>
    </row>
    <row r="60" spans="1:8" x14ac:dyDescent="0.2">
      <c r="A60" s="7" t="s">
        <v>126</v>
      </c>
      <c r="B60" s="30">
        <f>$B$28/$B$34*100</f>
        <v>0</v>
      </c>
      <c r="C60" s="31">
        <f>$C$28/$C$34*100</f>
        <v>1.5048908954100828E-2</v>
      </c>
      <c r="D60" s="30">
        <f>$D$28/$D$34*100</f>
        <v>1.1732682560540643E-2</v>
      </c>
      <c r="E60" s="31">
        <f>$E$28/$E$34*100</f>
        <v>1.5462522710580233E-2</v>
      </c>
      <c r="F60" s="32"/>
      <c r="G60" s="30">
        <f t="shared" si="4"/>
        <v>-1.5048908954100828E-2</v>
      </c>
      <c r="H60" s="31">
        <f t="shared" si="5"/>
        <v>-3.72984015003959E-3</v>
      </c>
    </row>
    <row r="61" spans="1:8" x14ac:dyDescent="0.2">
      <c r="A61" s="7" t="s">
        <v>127</v>
      </c>
      <c r="B61" s="30">
        <f>$B$29/$B$34*100</f>
        <v>0.34769171334749854</v>
      </c>
      <c r="C61" s="31">
        <f>$C$29/$C$34*100</f>
        <v>0.10534236267870579</v>
      </c>
      <c r="D61" s="30">
        <f>$D$29/$D$34*100</f>
        <v>0.237000187722921</v>
      </c>
      <c r="E61" s="31">
        <f>$E$29/$E$34*100</f>
        <v>0.18555027252696277</v>
      </c>
      <c r="F61" s="32"/>
      <c r="G61" s="30">
        <f t="shared" si="4"/>
        <v>0.24234935066879276</v>
      </c>
      <c r="H61" s="31">
        <f t="shared" si="5"/>
        <v>5.1449915195958235E-2</v>
      </c>
    </row>
    <row r="62" spans="1:8" x14ac:dyDescent="0.2">
      <c r="A62" s="7" t="s">
        <v>128</v>
      </c>
      <c r="B62" s="30">
        <f>$B$30/$B$34*100</f>
        <v>1.0044427274483292</v>
      </c>
      <c r="C62" s="31">
        <f>$C$30/$C$34*100</f>
        <v>1.2340105342362679</v>
      </c>
      <c r="D62" s="30">
        <f>$D$30/$D$34*100</f>
        <v>2.0086352543645578</v>
      </c>
      <c r="E62" s="31">
        <f>$E$30/$E$34*100</f>
        <v>1.8651668019637402</v>
      </c>
      <c r="F62" s="32"/>
      <c r="G62" s="30">
        <f t="shared" si="4"/>
        <v>-0.22956780678793876</v>
      </c>
      <c r="H62" s="31">
        <f t="shared" si="5"/>
        <v>0.14346845240081763</v>
      </c>
    </row>
    <row r="63" spans="1:8" x14ac:dyDescent="0.2">
      <c r="A63" s="7" t="s">
        <v>129</v>
      </c>
      <c r="B63" s="30">
        <f>$B$31/$B$34*100</f>
        <v>2.8394823256712378</v>
      </c>
      <c r="C63" s="31">
        <f>$C$31/$C$34*100</f>
        <v>2.3927765237020315</v>
      </c>
      <c r="D63" s="30">
        <f>$D$31/$D$34*100</f>
        <v>2.1846254927726676</v>
      </c>
      <c r="E63" s="31">
        <f>$E$31/$E$34*100</f>
        <v>2.7755228265491514</v>
      </c>
      <c r="F63" s="32"/>
      <c r="G63" s="30">
        <f t="shared" si="4"/>
        <v>0.44670580196920628</v>
      </c>
      <c r="H63" s="31">
        <f t="shared" si="5"/>
        <v>-0.59089733377648379</v>
      </c>
    </row>
    <row r="64" spans="1:8" x14ac:dyDescent="0.2">
      <c r="A64" s="7" t="s">
        <v>130</v>
      </c>
      <c r="B64" s="30">
        <f>$B$32/$B$34*100</f>
        <v>18.23449874444659</v>
      </c>
      <c r="C64" s="31">
        <f>$C$32/$C$34*100</f>
        <v>25.854025583145223</v>
      </c>
      <c r="D64" s="30">
        <f>$D$32/$D$34*100</f>
        <v>16.843439083912145</v>
      </c>
      <c r="E64" s="31">
        <f>$E$32/$E$34*100</f>
        <v>17.868877807414279</v>
      </c>
      <c r="F64" s="32"/>
      <c r="G64" s="30">
        <f t="shared" si="4"/>
        <v>-7.6195268386986328</v>
      </c>
      <c r="H64" s="31">
        <f t="shared" si="5"/>
        <v>-1.0254387235021341</v>
      </c>
    </row>
    <row r="65" spans="1:8" x14ac:dyDescent="0.2">
      <c r="A65" s="142" t="s">
        <v>124</v>
      </c>
      <c r="B65" s="148">
        <f>$B$33/$B$34*100</f>
        <v>3.2064902453158197</v>
      </c>
      <c r="C65" s="149">
        <f>$C$33/$C$34*100</f>
        <v>3.0398796087283673</v>
      </c>
      <c r="D65" s="148">
        <f>$D$33/$D$34*100</f>
        <v>3.7544584193730053</v>
      </c>
      <c r="E65" s="149">
        <f>$E$33/$E$34*100</f>
        <v>3.1949437550736404</v>
      </c>
      <c r="F65" s="150"/>
      <c r="G65" s="148">
        <f t="shared" si="4"/>
        <v>0.16661063658745245</v>
      </c>
      <c r="H65" s="149">
        <f t="shared" si="5"/>
        <v>0.55951466429936492</v>
      </c>
    </row>
    <row r="66" spans="1:8" s="43" customFormat="1" x14ac:dyDescent="0.2">
      <c r="A66" s="27" t="s">
        <v>0</v>
      </c>
      <c r="B66" s="46">
        <f>SUM(B46:B65)</f>
        <v>100.00000000000003</v>
      </c>
      <c r="C66" s="47">
        <f>SUM(C46:C65)</f>
        <v>100</v>
      </c>
      <c r="D66" s="46">
        <f>SUM(D46:D65)</f>
        <v>100</v>
      </c>
      <c r="E66" s="47">
        <f>SUM(E46:E65)</f>
        <v>100</v>
      </c>
      <c r="F66" s="48"/>
      <c r="G66" s="46">
        <f t="shared" si="4"/>
        <v>0</v>
      </c>
      <c r="H66" s="47">
        <f t="shared" si="5"/>
        <v>0</v>
      </c>
    </row>
  </sheetData>
  <mergeCells count="16">
    <mergeCell ref="B45:C45"/>
    <mergeCell ref="D45:E45"/>
    <mergeCell ref="G45:H45"/>
    <mergeCell ref="B1:J1"/>
    <mergeCell ref="B5:C5"/>
    <mergeCell ref="D5:E5"/>
    <mergeCell ref="G5:J5"/>
    <mergeCell ref="E4:G4"/>
    <mergeCell ref="B2:J2"/>
    <mergeCell ref="G37:H37"/>
    <mergeCell ref="E36:G36"/>
    <mergeCell ref="B37:C37"/>
    <mergeCell ref="D37:E37"/>
    <mergeCell ref="B13:C13"/>
    <mergeCell ref="D13:E13"/>
    <mergeCell ref="G13:J13"/>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72"/>
  <sheetViews>
    <sheetView tabSelected="1" workbookViewId="0">
      <selection activeCell="M1" sqref="M1"/>
    </sheetView>
  </sheetViews>
  <sheetFormatPr defaultRowHeight="12.75" x14ac:dyDescent="0.2"/>
  <cols>
    <col min="1" max="1" width="25.7109375" customWidth="1"/>
    <col min="6" max="6" width="1.7109375" customWidth="1"/>
  </cols>
  <sheetData>
    <row r="1" spans="1:10" s="52" customFormat="1" ht="20.25" x14ac:dyDescent="0.3">
      <c r="A1" s="4" t="s">
        <v>10</v>
      </c>
      <c r="B1" s="198" t="s">
        <v>18</v>
      </c>
      <c r="C1" s="199"/>
      <c r="D1" s="199"/>
      <c r="E1" s="199"/>
      <c r="F1" s="199"/>
      <c r="G1" s="199"/>
      <c r="H1" s="199"/>
      <c r="I1" s="199"/>
      <c r="J1" s="199"/>
    </row>
    <row r="2" spans="1:10" s="52" customFormat="1" ht="20.25" x14ac:dyDescent="0.3">
      <c r="A2" s="4" t="s">
        <v>107</v>
      </c>
      <c r="B2" s="202" t="s">
        <v>97</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2020</v>
      </c>
      <c r="C5" s="58">
        <f>B5-1</f>
        <v>2019</v>
      </c>
      <c r="D5" s="57">
        <f>B5</f>
        <v>2020</v>
      </c>
      <c r="E5" s="58">
        <f>C5</f>
        <v>2019</v>
      </c>
      <c r="F5" s="64"/>
      <c r="G5" s="57" t="s">
        <v>4</v>
      </c>
      <c r="H5" s="58" t="s">
        <v>2</v>
      </c>
      <c r="I5" s="57" t="s">
        <v>4</v>
      </c>
      <c r="J5" s="58" t="s">
        <v>2</v>
      </c>
    </row>
    <row r="6" spans="1:10" x14ac:dyDescent="0.2">
      <c r="A6" s="7" t="s">
        <v>31</v>
      </c>
      <c r="B6" s="65">
        <v>9</v>
      </c>
      <c r="C6" s="66">
        <v>3</v>
      </c>
      <c r="D6" s="65">
        <v>59</v>
      </c>
      <c r="E6" s="66">
        <v>55</v>
      </c>
      <c r="F6" s="67"/>
      <c r="G6" s="65">
        <f t="shared" ref="G6:G37" si="0">B6-C6</f>
        <v>6</v>
      </c>
      <c r="H6" s="66">
        <f t="shared" ref="H6:H37" si="1">D6-E6</f>
        <v>4</v>
      </c>
      <c r="I6" s="20">
        <f t="shared" ref="I6:I37" si="2">IF(C6=0, "-", IF(G6/C6&lt;10, G6/C6, "&gt;999%"))</f>
        <v>2</v>
      </c>
      <c r="J6" s="21">
        <f t="shared" ref="J6:J37" si="3">IF(E6=0, "-", IF(H6/E6&lt;10, H6/E6, "&gt;999%"))</f>
        <v>7.2727272727272724E-2</v>
      </c>
    </row>
    <row r="7" spans="1:10" x14ac:dyDescent="0.2">
      <c r="A7" s="7" t="s">
        <v>32</v>
      </c>
      <c r="B7" s="65">
        <v>0</v>
      </c>
      <c r="C7" s="66">
        <v>0</v>
      </c>
      <c r="D7" s="65">
        <v>0</v>
      </c>
      <c r="E7" s="66">
        <v>1</v>
      </c>
      <c r="F7" s="67"/>
      <c r="G7" s="65">
        <f t="shared" si="0"/>
        <v>0</v>
      </c>
      <c r="H7" s="66">
        <f t="shared" si="1"/>
        <v>-1</v>
      </c>
      <c r="I7" s="20" t="str">
        <f t="shared" si="2"/>
        <v>-</v>
      </c>
      <c r="J7" s="21">
        <f t="shared" si="3"/>
        <v>-1</v>
      </c>
    </row>
    <row r="8" spans="1:10" x14ac:dyDescent="0.2">
      <c r="A8" s="7" t="s">
        <v>33</v>
      </c>
      <c r="B8" s="65">
        <v>0</v>
      </c>
      <c r="C8" s="66">
        <v>0</v>
      </c>
      <c r="D8" s="65">
        <v>4</v>
      </c>
      <c r="E8" s="66">
        <v>2</v>
      </c>
      <c r="F8" s="67"/>
      <c r="G8" s="65">
        <f t="shared" si="0"/>
        <v>0</v>
      </c>
      <c r="H8" s="66">
        <f t="shared" si="1"/>
        <v>2</v>
      </c>
      <c r="I8" s="20" t="str">
        <f t="shared" si="2"/>
        <v>-</v>
      </c>
      <c r="J8" s="21">
        <f t="shared" si="3"/>
        <v>1</v>
      </c>
    </row>
    <row r="9" spans="1:10" x14ac:dyDescent="0.2">
      <c r="A9" s="7" t="s">
        <v>34</v>
      </c>
      <c r="B9" s="65">
        <v>56</v>
      </c>
      <c r="C9" s="66">
        <v>53</v>
      </c>
      <c r="D9" s="65">
        <v>430</v>
      </c>
      <c r="E9" s="66">
        <v>401</v>
      </c>
      <c r="F9" s="67"/>
      <c r="G9" s="65">
        <f t="shared" si="0"/>
        <v>3</v>
      </c>
      <c r="H9" s="66">
        <f t="shared" si="1"/>
        <v>29</v>
      </c>
      <c r="I9" s="20">
        <f t="shared" si="2"/>
        <v>5.6603773584905662E-2</v>
      </c>
      <c r="J9" s="21">
        <f t="shared" si="3"/>
        <v>7.2319201995012475E-2</v>
      </c>
    </row>
    <row r="10" spans="1:10" x14ac:dyDescent="0.2">
      <c r="A10" s="7" t="s">
        <v>35</v>
      </c>
      <c r="B10" s="65">
        <v>2</v>
      </c>
      <c r="C10" s="66">
        <v>1</v>
      </c>
      <c r="D10" s="65">
        <v>13</v>
      </c>
      <c r="E10" s="66">
        <v>10</v>
      </c>
      <c r="F10" s="67"/>
      <c r="G10" s="65">
        <f t="shared" si="0"/>
        <v>1</v>
      </c>
      <c r="H10" s="66">
        <f t="shared" si="1"/>
        <v>3</v>
      </c>
      <c r="I10" s="20">
        <f t="shared" si="2"/>
        <v>1</v>
      </c>
      <c r="J10" s="21">
        <f t="shared" si="3"/>
        <v>0.3</v>
      </c>
    </row>
    <row r="11" spans="1:10" x14ac:dyDescent="0.2">
      <c r="A11" s="7" t="s">
        <v>36</v>
      </c>
      <c r="B11" s="65">
        <v>80</v>
      </c>
      <c r="C11" s="66">
        <v>54</v>
      </c>
      <c r="D11" s="65">
        <v>559</v>
      </c>
      <c r="E11" s="66">
        <v>555</v>
      </c>
      <c r="F11" s="67"/>
      <c r="G11" s="65">
        <f t="shared" si="0"/>
        <v>26</v>
      </c>
      <c r="H11" s="66">
        <f t="shared" si="1"/>
        <v>4</v>
      </c>
      <c r="I11" s="20">
        <f t="shared" si="2"/>
        <v>0.48148148148148145</v>
      </c>
      <c r="J11" s="21">
        <f t="shared" si="3"/>
        <v>7.2072072072072073E-3</v>
      </c>
    </row>
    <row r="12" spans="1:10" x14ac:dyDescent="0.2">
      <c r="A12" s="7" t="s">
        <v>37</v>
      </c>
      <c r="B12" s="65">
        <v>2</v>
      </c>
      <c r="C12" s="66">
        <v>0</v>
      </c>
      <c r="D12" s="65">
        <v>17</v>
      </c>
      <c r="E12" s="66">
        <v>11</v>
      </c>
      <c r="F12" s="67"/>
      <c r="G12" s="65">
        <f t="shared" si="0"/>
        <v>2</v>
      </c>
      <c r="H12" s="66">
        <f t="shared" si="1"/>
        <v>6</v>
      </c>
      <c r="I12" s="20" t="str">
        <f t="shared" si="2"/>
        <v>-</v>
      </c>
      <c r="J12" s="21">
        <f t="shared" si="3"/>
        <v>0.54545454545454541</v>
      </c>
    </row>
    <row r="13" spans="1:10" x14ac:dyDescent="0.2">
      <c r="A13" s="7" t="s">
        <v>38</v>
      </c>
      <c r="B13" s="65">
        <v>1</v>
      </c>
      <c r="C13" s="66">
        <v>0</v>
      </c>
      <c r="D13" s="65">
        <v>3</v>
      </c>
      <c r="E13" s="66">
        <v>5</v>
      </c>
      <c r="F13" s="67"/>
      <c r="G13" s="65">
        <f t="shared" si="0"/>
        <v>1</v>
      </c>
      <c r="H13" s="66">
        <f t="shared" si="1"/>
        <v>-2</v>
      </c>
      <c r="I13" s="20" t="str">
        <f t="shared" si="2"/>
        <v>-</v>
      </c>
      <c r="J13" s="21">
        <f t="shared" si="3"/>
        <v>-0.4</v>
      </c>
    </row>
    <row r="14" spans="1:10" x14ac:dyDescent="0.2">
      <c r="A14" s="7" t="s">
        <v>40</v>
      </c>
      <c r="B14" s="65">
        <v>2</v>
      </c>
      <c r="C14" s="66">
        <v>1</v>
      </c>
      <c r="D14" s="65">
        <v>7</v>
      </c>
      <c r="E14" s="66">
        <v>9</v>
      </c>
      <c r="F14" s="67"/>
      <c r="G14" s="65">
        <f t="shared" si="0"/>
        <v>1</v>
      </c>
      <c r="H14" s="66">
        <f t="shared" si="1"/>
        <v>-2</v>
      </c>
      <c r="I14" s="20">
        <f t="shared" si="2"/>
        <v>1</v>
      </c>
      <c r="J14" s="21">
        <f t="shared" si="3"/>
        <v>-0.22222222222222221</v>
      </c>
    </row>
    <row r="15" spans="1:10" x14ac:dyDescent="0.2">
      <c r="A15" s="7" t="s">
        <v>41</v>
      </c>
      <c r="B15" s="65">
        <v>6</v>
      </c>
      <c r="C15" s="66">
        <v>5</v>
      </c>
      <c r="D15" s="65">
        <v>40</v>
      </c>
      <c r="E15" s="66">
        <v>51</v>
      </c>
      <c r="F15" s="67"/>
      <c r="G15" s="65">
        <f t="shared" si="0"/>
        <v>1</v>
      </c>
      <c r="H15" s="66">
        <f t="shared" si="1"/>
        <v>-11</v>
      </c>
      <c r="I15" s="20">
        <f t="shared" si="2"/>
        <v>0.2</v>
      </c>
      <c r="J15" s="21">
        <f t="shared" si="3"/>
        <v>-0.21568627450980393</v>
      </c>
    </row>
    <row r="16" spans="1:10" x14ac:dyDescent="0.2">
      <c r="A16" s="7" t="s">
        <v>42</v>
      </c>
      <c r="B16" s="65">
        <v>8</v>
      </c>
      <c r="C16" s="66">
        <v>6</v>
      </c>
      <c r="D16" s="65">
        <v>35</v>
      </c>
      <c r="E16" s="66">
        <v>41</v>
      </c>
      <c r="F16" s="67"/>
      <c r="G16" s="65">
        <f t="shared" si="0"/>
        <v>2</v>
      </c>
      <c r="H16" s="66">
        <f t="shared" si="1"/>
        <v>-6</v>
      </c>
      <c r="I16" s="20">
        <f t="shared" si="2"/>
        <v>0.33333333333333331</v>
      </c>
      <c r="J16" s="21">
        <f t="shared" si="3"/>
        <v>-0.14634146341463414</v>
      </c>
    </row>
    <row r="17" spans="1:10" x14ac:dyDescent="0.2">
      <c r="A17" s="7" t="s">
        <v>43</v>
      </c>
      <c r="B17" s="65">
        <v>343</v>
      </c>
      <c r="C17" s="66">
        <v>294</v>
      </c>
      <c r="D17" s="65">
        <v>2608</v>
      </c>
      <c r="E17" s="66">
        <v>3180</v>
      </c>
      <c r="F17" s="67"/>
      <c r="G17" s="65">
        <f t="shared" si="0"/>
        <v>49</v>
      </c>
      <c r="H17" s="66">
        <f t="shared" si="1"/>
        <v>-572</v>
      </c>
      <c r="I17" s="20">
        <f t="shared" si="2"/>
        <v>0.16666666666666666</v>
      </c>
      <c r="J17" s="21">
        <f t="shared" si="3"/>
        <v>-0.17987421383647798</v>
      </c>
    </row>
    <row r="18" spans="1:10" x14ac:dyDescent="0.2">
      <c r="A18" s="7" t="s">
        <v>46</v>
      </c>
      <c r="B18" s="65">
        <v>0</v>
      </c>
      <c r="C18" s="66">
        <v>0</v>
      </c>
      <c r="D18" s="65">
        <v>13</v>
      </c>
      <c r="E18" s="66">
        <v>1</v>
      </c>
      <c r="F18" s="67"/>
      <c r="G18" s="65">
        <f t="shared" si="0"/>
        <v>0</v>
      </c>
      <c r="H18" s="66">
        <f t="shared" si="1"/>
        <v>12</v>
      </c>
      <c r="I18" s="20" t="str">
        <f t="shared" si="2"/>
        <v>-</v>
      </c>
      <c r="J18" s="21" t="str">
        <f t="shared" si="3"/>
        <v>&gt;999%</v>
      </c>
    </row>
    <row r="19" spans="1:10" x14ac:dyDescent="0.2">
      <c r="A19" s="7" t="s">
        <v>47</v>
      </c>
      <c r="B19" s="65">
        <v>20</v>
      </c>
      <c r="C19" s="66">
        <v>11</v>
      </c>
      <c r="D19" s="65">
        <v>79</v>
      </c>
      <c r="E19" s="66">
        <v>58</v>
      </c>
      <c r="F19" s="67"/>
      <c r="G19" s="65">
        <f t="shared" si="0"/>
        <v>9</v>
      </c>
      <c r="H19" s="66">
        <f t="shared" si="1"/>
        <v>21</v>
      </c>
      <c r="I19" s="20">
        <f t="shared" si="2"/>
        <v>0.81818181818181823</v>
      </c>
      <c r="J19" s="21">
        <f t="shared" si="3"/>
        <v>0.36206896551724138</v>
      </c>
    </row>
    <row r="20" spans="1:10" x14ac:dyDescent="0.2">
      <c r="A20" s="7" t="s">
        <v>48</v>
      </c>
      <c r="B20" s="65">
        <v>20</v>
      </c>
      <c r="C20" s="66">
        <v>8</v>
      </c>
      <c r="D20" s="65">
        <v>139</v>
      </c>
      <c r="E20" s="66">
        <v>46</v>
      </c>
      <c r="F20" s="67"/>
      <c r="G20" s="65">
        <f t="shared" si="0"/>
        <v>12</v>
      </c>
      <c r="H20" s="66">
        <f t="shared" si="1"/>
        <v>93</v>
      </c>
      <c r="I20" s="20">
        <f t="shared" si="2"/>
        <v>1.5</v>
      </c>
      <c r="J20" s="21">
        <f t="shared" si="3"/>
        <v>2.0217391304347827</v>
      </c>
    </row>
    <row r="21" spans="1:10" x14ac:dyDescent="0.2">
      <c r="A21" s="7" t="s">
        <v>50</v>
      </c>
      <c r="B21" s="65">
        <v>43</v>
      </c>
      <c r="C21" s="66">
        <v>210</v>
      </c>
      <c r="D21" s="65">
        <v>1401</v>
      </c>
      <c r="E21" s="66">
        <v>2315</v>
      </c>
      <c r="F21" s="67"/>
      <c r="G21" s="65">
        <f t="shared" si="0"/>
        <v>-167</v>
      </c>
      <c r="H21" s="66">
        <f t="shared" si="1"/>
        <v>-914</v>
      </c>
      <c r="I21" s="20">
        <f t="shared" si="2"/>
        <v>-0.79523809523809519</v>
      </c>
      <c r="J21" s="21">
        <f t="shared" si="3"/>
        <v>-0.39481641468682505</v>
      </c>
    </row>
    <row r="22" spans="1:10" x14ac:dyDescent="0.2">
      <c r="A22" s="7" t="s">
        <v>51</v>
      </c>
      <c r="B22" s="65">
        <v>127</v>
      </c>
      <c r="C22" s="66">
        <v>167</v>
      </c>
      <c r="D22" s="65">
        <v>1349</v>
      </c>
      <c r="E22" s="66">
        <v>1872</v>
      </c>
      <c r="F22" s="67"/>
      <c r="G22" s="65">
        <f t="shared" si="0"/>
        <v>-40</v>
      </c>
      <c r="H22" s="66">
        <f t="shared" si="1"/>
        <v>-523</v>
      </c>
      <c r="I22" s="20">
        <f t="shared" si="2"/>
        <v>-0.23952095808383234</v>
      </c>
      <c r="J22" s="21">
        <f t="shared" si="3"/>
        <v>-0.27938034188034189</v>
      </c>
    </row>
    <row r="23" spans="1:10" x14ac:dyDescent="0.2">
      <c r="A23" s="7" t="s">
        <v>52</v>
      </c>
      <c r="B23" s="65">
        <v>255</v>
      </c>
      <c r="C23" s="66">
        <v>350</v>
      </c>
      <c r="D23" s="65">
        <v>2267</v>
      </c>
      <c r="E23" s="66">
        <v>3131</v>
      </c>
      <c r="F23" s="67"/>
      <c r="G23" s="65">
        <f t="shared" si="0"/>
        <v>-95</v>
      </c>
      <c r="H23" s="66">
        <f t="shared" si="1"/>
        <v>-864</v>
      </c>
      <c r="I23" s="20">
        <f t="shared" si="2"/>
        <v>-0.27142857142857141</v>
      </c>
      <c r="J23" s="21">
        <f t="shared" si="3"/>
        <v>-0.27595017566272756</v>
      </c>
    </row>
    <row r="24" spans="1:10" x14ac:dyDescent="0.2">
      <c r="A24" s="7" t="s">
        <v>54</v>
      </c>
      <c r="B24" s="65">
        <v>0</v>
      </c>
      <c r="C24" s="66">
        <v>0</v>
      </c>
      <c r="D24" s="65">
        <v>0</v>
      </c>
      <c r="E24" s="66">
        <v>5</v>
      </c>
      <c r="F24" s="67"/>
      <c r="G24" s="65">
        <f t="shared" si="0"/>
        <v>0</v>
      </c>
      <c r="H24" s="66">
        <f t="shared" si="1"/>
        <v>-5</v>
      </c>
      <c r="I24" s="20" t="str">
        <f t="shared" si="2"/>
        <v>-</v>
      </c>
      <c r="J24" s="21">
        <f t="shared" si="3"/>
        <v>-1</v>
      </c>
    </row>
    <row r="25" spans="1:10" x14ac:dyDescent="0.2">
      <c r="A25" s="7" t="s">
        <v>57</v>
      </c>
      <c r="B25" s="65">
        <v>124</v>
      </c>
      <c r="C25" s="66">
        <v>115</v>
      </c>
      <c r="D25" s="65">
        <v>896</v>
      </c>
      <c r="E25" s="66">
        <v>1256</v>
      </c>
      <c r="F25" s="67"/>
      <c r="G25" s="65">
        <f t="shared" si="0"/>
        <v>9</v>
      </c>
      <c r="H25" s="66">
        <f t="shared" si="1"/>
        <v>-360</v>
      </c>
      <c r="I25" s="20">
        <f t="shared" si="2"/>
        <v>7.8260869565217397E-2</v>
      </c>
      <c r="J25" s="21">
        <f t="shared" si="3"/>
        <v>-0.28662420382165604</v>
      </c>
    </row>
    <row r="26" spans="1:10" x14ac:dyDescent="0.2">
      <c r="A26" s="7" t="s">
        <v>58</v>
      </c>
      <c r="B26" s="65">
        <v>5</v>
      </c>
      <c r="C26" s="66">
        <v>0</v>
      </c>
      <c r="D26" s="65">
        <v>18</v>
      </c>
      <c r="E26" s="66">
        <v>0</v>
      </c>
      <c r="F26" s="67"/>
      <c r="G26" s="65">
        <f t="shared" si="0"/>
        <v>5</v>
      </c>
      <c r="H26" s="66">
        <f t="shared" si="1"/>
        <v>18</v>
      </c>
      <c r="I26" s="20" t="str">
        <f t="shared" si="2"/>
        <v>-</v>
      </c>
      <c r="J26" s="21" t="str">
        <f t="shared" si="3"/>
        <v>-</v>
      </c>
    </row>
    <row r="27" spans="1:10" x14ac:dyDescent="0.2">
      <c r="A27" s="7" t="s">
        <v>60</v>
      </c>
      <c r="B27" s="65">
        <v>1</v>
      </c>
      <c r="C27" s="66">
        <v>1</v>
      </c>
      <c r="D27" s="65">
        <v>47</v>
      </c>
      <c r="E27" s="66">
        <v>77</v>
      </c>
      <c r="F27" s="67"/>
      <c r="G27" s="65">
        <f t="shared" si="0"/>
        <v>0</v>
      </c>
      <c r="H27" s="66">
        <f t="shared" si="1"/>
        <v>-30</v>
      </c>
      <c r="I27" s="20">
        <f t="shared" si="2"/>
        <v>0</v>
      </c>
      <c r="J27" s="21">
        <f t="shared" si="3"/>
        <v>-0.38961038961038963</v>
      </c>
    </row>
    <row r="28" spans="1:10" x14ac:dyDescent="0.2">
      <c r="A28" s="7" t="s">
        <v>61</v>
      </c>
      <c r="B28" s="65">
        <v>31</v>
      </c>
      <c r="C28" s="66">
        <v>29</v>
      </c>
      <c r="D28" s="65">
        <v>215</v>
      </c>
      <c r="E28" s="66">
        <v>213</v>
      </c>
      <c r="F28" s="67"/>
      <c r="G28" s="65">
        <f t="shared" si="0"/>
        <v>2</v>
      </c>
      <c r="H28" s="66">
        <f t="shared" si="1"/>
        <v>2</v>
      </c>
      <c r="I28" s="20">
        <f t="shared" si="2"/>
        <v>6.8965517241379309E-2</v>
      </c>
      <c r="J28" s="21">
        <f t="shared" si="3"/>
        <v>9.3896713615023476E-3</v>
      </c>
    </row>
    <row r="29" spans="1:10" x14ac:dyDescent="0.2">
      <c r="A29" s="7" t="s">
        <v>63</v>
      </c>
      <c r="B29" s="65">
        <v>322</v>
      </c>
      <c r="C29" s="66">
        <v>254</v>
      </c>
      <c r="D29" s="65">
        <v>2317</v>
      </c>
      <c r="E29" s="66">
        <v>2278</v>
      </c>
      <c r="F29" s="67"/>
      <c r="G29" s="65">
        <f t="shared" si="0"/>
        <v>68</v>
      </c>
      <c r="H29" s="66">
        <f t="shared" si="1"/>
        <v>39</v>
      </c>
      <c r="I29" s="20">
        <f t="shared" si="2"/>
        <v>0.26771653543307089</v>
      </c>
      <c r="J29" s="21">
        <f t="shared" si="3"/>
        <v>1.7120280948200176E-2</v>
      </c>
    </row>
    <row r="30" spans="1:10" x14ac:dyDescent="0.2">
      <c r="A30" s="7" t="s">
        <v>64</v>
      </c>
      <c r="B30" s="65">
        <v>0</v>
      </c>
      <c r="C30" s="66">
        <v>0</v>
      </c>
      <c r="D30" s="65">
        <v>5</v>
      </c>
      <c r="E30" s="66">
        <v>5</v>
      </c>
      <c r="F30" s="67"/>
      <c r="G30" s="65">
        <f t="shared" si="0"/>
        <v>0</v>
      </c>
      <c r="H30" s="66">
        <f t="shared" si="1"/>
        <v>0</v>
      </c>
      <c r="I30" s="20" t="str">
        <f t="shared" si="2"/>
        <v>-</v>
      </c>
      <c r="J30" s="21">
        <f t="shared" si="3"/>
        <v>0</v>
      </c>
    </row>
    <row r="31" spans="1:10" x14ac:dyDescent="0.2">
      <c r="A31" s="7" t="s">
        <v>65</v>
      </c>
      <c r="B31" s="65">
        <v>7</v>
      </c>
      <c r="C31" s="66">
        <v>26</v>
      </c>
      <c r="D31" s="65">
        <v>178</v>
      </c>
      <c r="E31" s="66">
        <v>329</v>
      </c>
      <c r="F31" s="67"/>
      <c r="G31" s="65">
        <f t="shared" si="0"/>
        <v>-19</v>
      </c>
      <c r="H31" s="66">
        <f t="shared" si="1"/>
        <v>-151</v>
      </c>
      <c r="I31" s="20">
        <f t="shared" si="2"/>
        <v>-0.73076923076923073</v>
      </c>
      <c r="J31" s="21">
        <f t="shared" si="3"/>
        <v>-0.45896656534954405</v>
      </c>
    </row>
    <row r="32" spans="1:10" x14ac:dyDescent="0.2">
      <c r="A32" s="7" t="s">
        <v>66</v>
      </c>
      <c r="B32" s="65">
        <v>35</v>
      </c>
      <c r="C32" s="66">
        <v>29</v>
      </c>
      <c r="D32" s="65">
        <v>247</v>
      </c>
      <c r="E32" s="66">
        <v>224</v>
      </c>
      <c r="F32" s="67"/>
      <c r="G32" s="65">
        <f t="shared" si="0"/>
        <v>6</v>
      </c>
      <c r="H32" s="66">
        <f t="shared" si="1"/>
        <v>23</v>
      </c>
      <c r="I32" s="20">
        <f t="shared" si="2"/>
        <v>0.20689655172413793</v>
      </c>
      <c r="J32" s="21">
        <f t="shared" si="3"/>
        <v>0.10267857142857142</v>
      </c>
    </row>
    <row r="33" spans="1:10" x14ac:dyDescent="0.2">
      <c r="A33" s="7" t="s">
        <v>67</v>
      </c>
      <c r="B33" s="65">
        <v>20</v>
      </c>
      <c r="C33" s="66">
        <v>26</v>
      </c>
      <c r="D33" s="65">
        <v>228</v>
      </c>
      <c r="E33" s="66">
        <v>245</v>
      </c>
      <c r="F33" s="67"/>
      <c r="G33" s="65">
        <f t="shared" si="0"/>
        <v>-6</v>
      </c>
      <c r="H33" s="66">
        <f t="shared" si="1"/>
        <v>-17</v>
      </c>
      <c r="I33" s="20">
        <f t="shared" si="2"/>
        <v>-0.23076923076923078</v>
      </c>
      <c r="J33" s="21">
        <f t="shared" si="3"/>
        <v>-6.9387755102040816E-2</v>
      </c>
    </row>
    <row r="34" spans="1:10" x14ac:dyDescent="0.2">
      <c r="A34" s="7" t="s">
        <v>68</v>
      </c>
      <c r="B34" s="65">
        <v>0</v>
      </c>
      <c r="C34" s="66">
        <v>0</v>
      </c>
      <c r="D34" s="65">
        <v>1</v>
      </c>
      <c r="E34" s="66">
        <v>4</v>
      </c>
      <c r="F34" s="67"/>
      <c r="G34" s="65">
        <f t="shared" si="0"/>
        <v>0</v>
      </c>
      <c r="H34" s="66">
        <f t="shared" si="1"/>
        <v>-3</v>
      </c>
      <c r="I34" s="20" t="str">
        <f t="shared" si="2"/>
        <v>-</v>
      </c>
      <c r="J34" s="21">
        <f t="shared" si="3"/>
        <v>-0.75</v>
      </c>
    </row>
    <row r="35" spans="1:10" x14ac:dyDescent="0.2">
      <c r="A35" s="7" t="s">
        <v>71</v>
      </c>
      <c r="B35" s="65">
        <v>0</v>
      </c>
      <c r="C35" s="66">
        <v>0</v>
      </c>
      <c r="D35" s="65">
        <v>10</v>
      </c>
      <c r="E35" s="66">
        <v>6</v>
      </c>
      <c r="F35" s="67"/>
      <c r="G35" s="65">
        <f t="shared" si="0"/>
        <v>0</v>
      </c>
      <c r="H35" s="66">
        <f t="shared" si="1"/>
        <v>4</v>
      </c>
      <c r="I35" s="20" t="str">
        <f t="shared" si="2"/>
        <v>-</v>
      </c>
      <c r="J35" s="21">
        <f t="shared" si="3"/>
        <v>0.66666666666666663</v>
      </c>
    </row>
    <row r="36" spans="1:10" x14ac:dyDescent="0.2">
      <c r="A36" s="7" t="s">
        <v>72</v>
      </c>
      <c r="B36" s="65">
        <v>743</v>
      </c>
      <c r="C36" s="66">
        <v>626</v>
      </c>
      <c r="D36" s="65">
        <v>4777</v>
      </c>
      <c r="E36" s="66">
        <v>5740</v>
      </c>
      <c r="F36" s="67"/>
      <c r="G36" s="65">
        <f t="shared" si="0"/>
        <v>117</v>
      </c>
      <c r="H36" s="66">
        <f t="shared" si="1"/>
        <v>-963</v>
      </c>
      <c r="I36" s="20">
        <f t="shared" si="2"/>
        <v>0.18690095846645369</v>
      </c>
      <c r="J36" s="21">
        <f t="shared" si="3"/>
        <v>-0.16777003484320557</v>
      </c>
    </row>
    <row r="37" spans="1:10" x14ac:dyDescent="0.2">
      <c r="A37" s="7" t="s">
        <v>73</v>
      </c>
      <c r="B37" s="65">
        <v>0</v>
      </c>
      <c r="C37" s="66">
        <v>0</v>
      </c>
      <c r="D37" s="65">
        <v>6</v>
      </c>
      <c r="E37" s="66">
        <v>6</v>
      </c>
      <c r="F37" s="67"/>
      <c r="G37" s="65">
        <f t="shared" si="0"/>
        <v>0</v>
      </c>
      <c r="H37" s="66">
        <f t="shared" si="1"/>
        <v>0</v>
      </c>
      <c r="I37" s="20" t="str">
        <f t="shared" si="2"/>
        <v>-</v>
      </c>
      <c r="J37" s="21">
        <f t="shared" si="3"/>
        <v>0</v>
      </c>
    </row>
    <row r="38" spans="1:10" x14ac:dyDescent="0.2">
      <c r="A38" s="7" t="s">
        <v>74</v>
      </c>
      <c r="B38" s="65">
        <v>119</v>
      </c>
      <c r="C38" s="66">
        <v>73</v>
      </c>
      <c r="D38" s="65">
        <v>931</v>
      </c>
      <c r="E38" s="66">
        <v>805</v>
      </c>
      <c r="F38" s="67"/>
      <c r="G38" s="65">
        <f t="shared" ref="G38:G70" si="4">B38-C38</f>
        <v>46</v>
      </c>
      <c r="H38" s="66">
        <f t="shared" ref="H38:H70" si="5">D38-E38</f>
        <v>126</v>
      </c>
      <c r="I38" s="20">
        <f t="shared" ref="I38:I70" si="6">IF(C38=0, "-", IF(G38/C38&lt;10, G38/C38, "&gt;999%"))</f>
        <v>0.63013698630136983</v>
      </c>
      <c r="J38" s="21">
        <f t="shared" ref="J38:J70" si="7">IF(E38=0, "-", IF(H38/E38&lt;10, H38/E38, "&gt;999%"))</f>
        <v>0.15652173913043479</v>
      </c>
    </row>
    <row r="39" spans="1:10" x14ac:dyDescent="0.2">
      <c r="A39" s="7" t="s">
        <v>76</v>
      </c>
      <c r="B39" s="65">
        <v>29</v>
      </c>
      <c r="C39" s="66">
        <v>33</v>
      </c>
      <c r="D39" s="65">
        <v>240</v>
      </c>
      <c r="E39" s="66">
        <v>215</v>
      </c>
      <c r="F39" s="67"/>
      <c r="G39" s="65">
        <f t="shared" si="4"/>
        <v>-4</v>
      </c>
      <c r="H39" s="66">
        <f t="shared" si="5"/>
        <v>25</v>
      </c>
      <c r="I39" s="20">
        <f t="shared" si="6"/>
        <v>-0.12121212121212122</v>
      </c>
      <c r="J39" s="21">
        <f t="shared" si="7"/>
        <v>0.11627906976744186</v>
      </c>
    </row>
    <row r="40" spans="1:10" x14ac:dyDescent="0.2">
      <c r="A40" s="7" t="s">
        <v>77</v>
      </c>
      <c r="B40" s="65">
        <v>95</v>
      </c>
      <c r="C40" s="66">
        <v>27</v>
      </c>
      <c r="D40" s="65">
        <v>562</v>
      </c>
      <c r="E40" s="66">
        <v>189</v>
      </c>
      <c r="F40" s="67"/>
      <c r="G40" s="65">
        <f t="shared" si="4"/>
        <v>68</v>
      </c>
      <c r="H40" s="66">
        <f t="shared" si="5"/>
        <v>373</v>
      </c>
      <c r="I40" s="20">
        <f t="shared" si="6"/>
        <v>2.5185185185185186</v>
      </c>
      <c r="J40" s="21">
        <f t="shared" si="7"/>
        <v>1.9735449735449735</v>
      </c>
    </row>
    <row r="41" spans="1:10" x14ac:dyDescent="0.2">
      <c r="A41" s="7" t="s">
        <v>78</v>
      </c>
      <c r="B41" s="65">
        <v>15</v>
      </c>
      <c r="C41" s="66">
        <v>12</v>
      </c>
      <c r="D41" s="65">
        <v>73</v>
      </c>
      <c r="E41" s="66">
        <v>109</v>
      </c>
      <c r="F41" s="67"/>
      <c r="G41" s="65">
        <f t="shared" si="4"/>
        <v>3</v>
      </c>
      <c r="H41" s="66">
        <f t="shared" si="5"/>
        <v>-36</v>
      </c>
      <c r="I41" s="20">
        <f t="shared" si="6"/>
        <v>0.25</v>
      </c>
      <c r="J41" s="21">
        <f t="shared" si="7"/>
        <v>-0.33027522935779818</v>
      </c>
    </row>
    <row r="42" spans="1:10" x14ac:dyDescent="0.2">
      <c r="A42" s="7" t="s">
        <v>79</v>
      </c>
      <c r="B42" s="65">
        <v>528</v>
      </c>
      <c r="C42" s="66">
        <v>2158</v>
      </c>
      <c r="D42" s="65">
        <v>4212</v>
      </c>
      <c r="E42" s="66">
        <v>8371</v>
      </c>
      <c r="F42" s="67"/>
      <c r="G42" s="65">
        <f t="shared" si="4"/>
        <v>-1630</v>
      </c>
      <c r="H42" s="66">
        <f t="shared" si="5"/>
        <v>-4159</v>
      </c>
      <c r="I42" s="20">
        <f t="shared" si="6"/>
        <v>-0.75532900834105654</v>
      </c>
      <c r="J42" s="21">
        <f t="shared" si="7"/>
        <v>-0.49683430892366504</v>
      </c>
    </row>
    <row r="43" spans="1:10" x14ac:dyDescent="0.2">
      <c r="A43" s="7" t="s">
        <v>80</v>
      </c>
      <c r="B43" s="65">
        <v>169</v>
      </c>
      <c r="C43" s="66">
        <v>231</v>
      </c>
      <c r="D43" s="65">
        <v>1646</v>
      </c>
      <c r="E43" s="66">
        <v>1927</v>
      </c>
      <c r="F43" s="67"/>
      <c r="G43" s="65">
        <f t="shared" si="4"/>
        <v>-62</v>
      </c>
      <c r="H43" s="66">
        <f t="shared" si="5"/>
        <v>-281</v>
      </c>
      <c r="I43" s="20">
        <f t="shared" si="6"/>
        <v>-0.26839826839826841</v>
      </c>
      <c r="J43" s="21">
        <f t="shared" si="7"/>
        <v>-0.14582252205500779</v>
      </c>
    </row>
    <row r="44" spans="1:10" x14ac:dyDescent="0.2">
      <c r="A44" s="7" t="s">
        <v>81</v>
      </c>
      <c r="B44" s="65">
        <v>11</v>
      </c>
      <c r="C44" s="66">
        <v>3</v>
      </c>
      <c r="D44" s="65">
        <v>66</v>
      </c>
      <c r="E44" s="66">
        <v>48</v>
      </c>
      <c r="F44" s="67"/>
      <c r="G44" s="65">
        <f t="shared" si="4"/>
        <v>8</v>
      </c>
      <c r="H44" s="66">
        <f t="shared" si="5"/>
        <v>18</v>
      </c>
      <c r="I44" s="20">
        <f t="shared" si="6"/>
        <v>2.6666666666666665</v>
      </c>
      <c r="J44" s="21">
        <f t="shared" si="7"/>
        <v>0.375</v>
      </c>
    </row>
    <row r="45" spans="1:10" x14ac:dyDescent="0.2">
      <c r="A45" s="7" t="s">
        <v>82</v>
      </c>
      <c r="B45" s="65">
        <v>29</v>
      </c>
      <c r="C45" s="66">
        <v>10</v>
      </c>
      <c r="D45" s="65">
        <v>184</v>
      </c>
      <c r="E45" s="66">
        <v>169</v>
      </c>
      <c r="F45" s="67"/>
      <c r="G45" s="65">
        <f t="shared" si="4"/>
        <v>19</v>
      </c>
      <c r="H45" s="66">
        <f t="shared" si="5"/>
        <v>15</v>
      </c>
      <c r="I45" s="20">
        <f t="shared" si="6"/>
        <v>1.9</v>
      </c>
      <c r="J45" s="21">
        <f t="shared" si="7"/>
        <v>8.8757396449704137E-2</v>
      </c>
    </row>
    <row r="46" spans="1:10" x14ac:dyDescent="0.2">
      <c r="A46" s="7" t="s">
        <v>83</v>
      </c>
      <c r="B46" s="65">
        <v>11</v>
      </c>
      <c r="C46" s="66">
        <v>10</v>
      </c>
      <c r="D46" s="65">
        <v>114</v>
      </c>
      <c r="E46" s="66">
        <v>74</v>
      </c>
      <c r="F46" s="67"/>
      <c r="G46" s="65">
        <f t="shared" si="4"/>
        <v>1</v>
      </c>
      <c r="H46" s="66">
        <f t="shared" si="5"/>
        <v>40</v>
      </c>
      <c r="I46" s="20">
        <f t="shared" si="6"/>
        <v>0.1</v>
      </c>
      <c r="J46" s="21">
        <f t="shared" si="7"/>
        <v>0.54054054054054057</v>
      </c>
    </row>
    <row r="47" spans="1:10" x14ac:dyDescent="0.2">
      <c r="A47" s="7" t="s">
        <v>84</v>
      </c>
      <c r="B47" s="65">
        <v>50</v>
      </c>
      <c r="C47" s="66">
        <v>29</v>
      </c>
      <c r="D47" s="65">
        <v>258</v>
      </c>
      <c r="E47" s="66">
        <v>360</v>
      </c>
      <c r="F47" s="67"/>
      <c r="G47" s="65">
        <f t="shared" si="4"/>
        <v>21</v>
      </c>
      <c r="H47" s="66">
        <f t="shared" si="5"/>
        <v>-102</v>
      </c>
      <c r="I47" s="20">
        <f t="shared" si="6"/>
        <v>0.72413793103448276</v>
      </c>
      <c r="J47" s="21">
        <f t="shared" si="7"/>
        <v>-0.28333333333333333</v>
      </c>
    </row>
    <row r="48" spans="1:10" x14ac:dyDescent="0.2">
      <c r="A48" s="7" t="s">
        <v>86</v>
      </c>
      <c r="B48" s="65">
        <v>24</v>
      </c>
      <c r="C48" s="66">
        <v>16</v>
      </c>
      <c r="D48" s="65">
        <v>204</v>
      </c>
      <c r="E48" s="66">
        <v>230</v>
      </c>
      <c r="F48" s="67"/>
      <c r="G48" s="65">
        <f t="shared" si="4"/>
        <v>8</v>
      </c>
      <c r="H48" s="66">
        <f t="shared" si="5"/>
        <v>-26</v>
      </c>
      <c r="I48" s="20">
        <f t="shared" si="6"/>
        <v>0.5</v>
      </c>
      <c r="J48" s="21">
        <f t="shared" si="7"/>
        <v>-0.11304347826086956</v>
      </c>
    </row>
    <row r="49" spans="1:10" x14ac:dyDescent="0.2">
      <c r="A49" s="7" t="s">
        <v>87</v>
      </c>
      <c r="B49" s="65">
        <v>1</v>
      </c>
      <c r="C49" s="66">
        <v>3</v>
      </c>
      <c r="D49" s="65">
        <v>20</v>
      </c>
      <c r="E49" s="66">
        <v>7</v>
      </c>
      <c r="F49" s="67"/>
      <c r="G49" s="65">
        <f t="shared" si="4"/>
        <v>-2</v>
      </c>
      <c r="H49" s="66">
        <f t="shared" si="5"/>
        <v>13</v>
      </c>
      <c r="I49" s="20">
        <f t="shared" si="6"/>
        <v>-0.66666666666666663</v>
      </c>
      <c r="J49" s="21">
        <f t="shared" si="7"/>
        <v>1.8571428571428572</v>
      </c>
    </row>
    <row r="50" spans="1:10" x14ac:dyDescent="0.2">
      <c r="A50" s="7" t="s">
        <v>88</v>
      </c>
      <c r="B50" s="65">
        <v>170</v>
      </c>
      <c r="C50" s="66">
        <v>240</v>
      </c>
      <c r="D50" s="65">
        <v>1755</v>
      </c>
      <c r="E50" s="66">
        <v>2187</v>
      </c>
      <c r="F50" s="67"/>
      <c r="G50" s="65">
        <f t="shared" si="4"/>
        <v>-70</v>
      </c>
      <c r="H50" s="66">
        <f t="shared" si="5"/>
        <v>-432</v>
      </c>
      <c r="I50" s="20">
        <f t="shared" si="6"/>
        <v>-0.29166666666666669</v>
      </c>
      <c r="J50" s="21">
        <f t="shared" si="7"/>
        <v>-0.19753086419753085</v>
      </c>
    </row>
    <row r="51" spans="1:10" x14ac:dyDescent="0.2">
      <c r="A51" s="7" t="s">
        <v>89</v>
      </c>
      <c r="B51" s="65">
        <v>131</v>
      </c>
      <c r="C51" s="66">
        <v>112</v>
      </c>
      <c r="D51" s="65">
        <v>952</v>
      </c>
      <c r="E51" s="66">
        <v>1063</v>
      </c>
      <c r="F51" s="67"/>
      <c r="G51" s="65">
        <f t="shared" si="4"/>
        <v>19</v>
      </c>
      <c r="H51" s="66">
        <f t="shared" si="5"/>
        <v>-111</v>
      </c>
      <c r="I51" s="20">
        <f t="shared" si="6"/>
        <v>0.16964285714285715</v>
      </c>
      <c r="J51" s="21">
        <f t="shared" si="7"/>
        <v>-0.10442144873000941</v>
      </c>
    </row>
    <row r="52" spans="1:10" x14ac:dyDescent="0.2">
      <c r="A52" s="7" t="s">
        <v>90</v>
      </c>
      <c r="B52" s="65">
        <v>1138</v>
      </c>
      <c r="C52" s="66">
        <v>1063</v>
      </c>
      <c r="D52" s="65">
        <v>10290</v>
      </c>
      <c r="E52" s="66">
        <v>10641</v>
      </c>
      <c r="F52" s="67"/>
      <c r="G52" s="65">
        <f t="shared" si="4"/>
        <v>75</v>
      </c>
      <c r="H52" s="66">
        <f t="shared" si="5"/>
        <v>-351</v>
      </c>
      <c r="I52" s="20">
        <f t="shared" si="6"/>
        <v>7.0555032925682035E-2</v>
      </c>
      <c r="J52" s="21">
        <f t="shared" si="7"/>
        <v>-3.2985621652100366E-2</v>
      </c>
    </row>
    <row r="53" spans="1:10" x14ac:dyDescent="0.2">
      <c r="A53" s="7" t="s">
        <v>92</v>
      </c>
      <c r="B53" s="65">
        <v>229</v>
      </c>
      <c r="C53" s="66">
        <v>165</v>
      </c>
      <c r="D53" s="65">
        <v>1583</v>
      </c>
      <c r="E53" s="66">
        <v>1645</v>
      </c>
      <c r="F53" s="67"/>
      <c r="G53" s="65">
        <f t="shared" si="4"/>
        <v>64</v>
      </c>
      <c r="H53" s="66">
        <f t="shared" si="5"/>
        <v>-62</v>
      </c>
      <c r="I53" s="20">
        <f t="shared" si="6"/>
        <v>0.38787878787878788</v>
      </c>
      <c r="J53" s="21">
        <f t="shared" si="7"/>
        <v>-3.7689969604863219E-2</v>
      </c>
    </row>
    <row r="54" spans="1:10" x14ac:dyDescent="0.2">
      <c r="A54" s="7" t="s">
        <v>93</v>
      </c>
      <c r="B54" s="65">
        <v>33</v>
      </c>
      <c r="C54" s="66">
        <v>21</v>
      </c>
      <c r="D54" s="65">
        <v>221</v>
      </c>
      <c r="E54" s="66">
        <v>199</v>
      </c>
      <c r="F54" s="67"/>
      <c r="G54" s="65">
        <f t="shared" si="4"/>
        <v>12</v>
      </c>
      <c r="H54" s="66">
        <f t="shared" si="5"/>
        <v>22</v>
      </c>
      <c r="I54" s="20">
        <f t="shared" si="6"/>
        <v>0.5714285714285714</v>
      </c>
      <c r="J54" s="21">
        <f t="shared" si="7"/>
        <v>0.11055276381909548</v>
      </c>
    </row>
    <row r="55" spans="1:10" x14ac:dyDescent="0.2">
      <c r="A55" s="142" t="s">
        <v>39</v>
      </c>
      <c r="B55" s="143">
        <v>2</v>
      </c>
      <c r="C55" s="144">
        <v>2</v>
      </c>
      <c r="D55" s="143">
        <v>14</v>
      </c>
      <c r="E55" s="144">
        <v>17</v>
      </c>
      <c r="F55" s="145"/>
      <c r="G55" s="143">
        <f t="shared" si="4"/>
        <v>0</v>
      </c>
      <c r="H55" s="144">
        <f t="shared" si="5"/>
        <v>-3</v>
      </c>
      <c r="I55" s="151">
        <f t="shared" si="6"/>
        <v>0</v>
      </c>
      <c r="J55" s="152">
        <f t="shared" si="7"/>
        <v>-0.17647058823529413</v>
      </c>
    </row>
    <row r="56" spans="1:10" x14ac:dyDescent="0.2">
      <c r="A56" s="7" t="s">
        <v>44</v>
      </c>
      <c r="B56" s="65">
        <v>1</v>
      </c>
      <c r="C56" s="66">
        <v>2</v>
      </c>
      <c r="D56" s="65">
        <v>19</v>
      </c>
      <c r="E56" s="66">
        <v>12</v>
      </c>
      <c r="F56" s="67"/>
      <c r="G56" s="65">
        <f t="shared" si="4"/>
        <v>-1</v>
      </c>
      <c r="H56" s="66">
        <f t="shared" si="5"/>
        <v>7</v>
      </c>
      <c r="I56" s="20">
        <f t="shared" si="6"/>
        <v>-0.5</v>
      </c>
      <c r="J56" s="21">
        <f t="shared" si="7"/>
        <v>0.58333333333333337</v>
      </c>
    </row>
    <row r="57" spans="1:10" x14ac:dyDescent="0.2">
      <c r="A57" s="7" t="s">
        <v>45</v>
      </c>
      <c r="B57" s="65">
        <v>11</v>
      </c>
      <c r="C57" s="66">
        <v>16</v>
      </c>
      <c r="D57" s="65">
        <v>105</v>
      </c>
      <c r="E57" s="66">
        <v>128</v>
      </c>
      <c r="F57" s="67"/>
      <c r="G57" s="65">
        <f t="shared" si="4"/>
        <v>-5</v>
      </c>
      <c r="H57" s="66">
        <f t="shared" si="5"/>
        <v>-23</v>
      </c>
      <c r="I57" s="20">
        <f t="shared" si="6"/>
        <v>-0.3125</v>
      </c>
      <c r="J57" s="21">
        <f t="shared" si="7"/>
        <v>-0.1796875</v>
      </c>
    </row>
    <row r="58" spans="1:10" x14ac:dyDescent="0.2">
      <c r="A58" s="7" t="s">
        <v>49</v>
      </c>
      <c r="B58" s="65">
        <v>24</v>
      </c>
      <c r="C58" s="66">
        <v>25</v>
      </c>
      <c r="D58" s="65">
        <v>255</v>
      </c>
      <c r="E58" s="66">
        <v>210</v>
      </c>
      <c r="F58" s="67"/>
      <c r="G58" s="65">
        <f t="shared" si="4"/>
        <v>-1</v>
      </c>
      <c r="H58" s="66">
        <f t="shared" si="5"/>
        <v>45</v>
      </c>
      <c r="I58" s="20">
        <f t="shared" si="6"/>
        <v>-0.04</v>
      </c>
      <c r="J58" s="21">
        <f t="shared" si="7"/>
        <v>0.21428571428571427</v>
      </c>
    </row>
    <row r="59" spans="1:10" x14ac:dyDescent="0.2">
      <c r="A59" s="7" t="s">
        <v>53</v>
      </c>
      <c r="B59" s="65">
        <v>2</v>
      </c>
      <c r="C59" s="66">
        <v>1</v>
      </c>
      <c r="D59" s="65">
        <v>10</v>
      </c>
      <c r="E59" s="66">
        <v>12</v>
      </c>
      <c r="F59" s="67"/>
      <c r="G59" s="65">
        <f t="shared" si="4"/>
        <v>1</v>
      </c>
      <c r="H59" s="66">
        <f t="shared" si="5"/>
        <v>-2</v>
      </c>
      <c r="I59" s="20">
        <f t="shared" si="6"/>
        <v>1</v>
      </c>
      <c r="J59" s="21">
        <f t="shared" si="7"/>
        <v>-0.16666666666666666</v>
      </c>
    </row>
    <row r="60" spans="1:10" x14ac:dyDescent="0.2">
      <c r="A60" s="7" t="s">
        <v>55</v>
      </c>
      <c r="B60" s="65">
        <v>0</v>
      </c>
      <c r="C60" s="66">
        <v>0</v>
      </c>
      <c r="D60" s="65">
        <v>2</v>
      </c>
      <c r="E60" s="66">
        <v>0</v>
      </c>
      <c r="F60" s="67"/>
      <c r="G60" s="65">
        <f t="shared" si="4"/>
        <v>0</v>
      </c>
      <c r="H60" s="66">
        <f t="shared" si="5"/>
        <v>2</v>
      </c>
      <c r="I60" s="20" t="str">
        <f t="shared" si="6"/>
        <v>-</v>
      </c>
      <c r="J60" s="21" t="str">
        <f t="shared" si="7"/>
        <v>-</v>
      </c>
    </row>
    <row r="61" spans="1:10" x14ac:dyDescent="0.2">
      <c r="A61" s="7" t="s">
        <v>56</v>
      </c>
      <c r="B61" s="65">
        <v>42</v>
      </c>
      <c r="C61" s="66">
        <v>61</v>
      </c>
      <c r="D61" s="65">
        <v>501</v>
      </c>
      <c r="E61" s="66">
        <v>484</v>
      </c>
      <c r="F61" s="67"/>
      <c r="G61" s="65">
        <f t="shared" si="4"/>
        <v>-19</v>
      </c>
      <c r="H61" s="66">
        <f t="shared" si="5"/>
        <v>17</v>
      </c>
      <c r="I61" s="20">
        <f t="shared" si="6"/>
        <v>-0.31147540983606559</v>
      </c>
      <c r="J61" s="21">
        <f t="shared" si="7"/>
        <v>3.5123966942148761E-2</v>
      </c>
    </row>
    <row r="62" spans="1:10" x14ac:dyDescent="0.2">
      <c r="A62" s="7" t="s">
        <v>59</v>
      </c>
      <c r="B62" s="65">
        <v>2</v>
      </c>
      <c r="C62" s="66">
        <v>9</v>
      </c>
      <c r="D62" s="65">
        <v>52</v>
      </c>
      <c r="E62" s="66">
        <v>49</v>
      </c>
      <c r="F62" s="67"/>
      <c r="G62" s="65">
        <f t="shared" si="4"/>
        <v>-7</v>
      </c>
      <c r="H62" s="66">
        <f t="shared" si="5"/>
        <v>3</v>
      </c>
      <c r="I62" s="20">
        <f t="shared" si="6"/>
        <v>-0.77777777777777779</v>
      </c>
      <c r="J62" s="21">
        <f t="shared" si="7"/>
        <v>6.1224489795918366E-2</v>
      </c>
    </row>
    <row r="63" spans="1:10" x14ac:dyDescent="0.2">
      <c r="A63" s="7" t="s">
        <v>62</v>
      </c>
      <c r="B63" s="65">
        <v>18</v>
      </c>
      <c r="C63" s="66">
        <v>12</v>
      </c>
      <c r="D63" s="65">
        <v>109</v>
      </c>
      <c r="E63" s="66">
        <v>119</v>
      </c>
      <c r="F63" s="67"/>
      <c r="G63" s="65">
        <f t="shared" si="4"/>
        <v>6</v>
      </c>
      <c r="H63" s="66">
        <f t="shared" si="5"/>
        <v>-10</v>
      </c>
      <c r="I63" s="20">
        <f t="shared" si="6"/>
        <v>0.5</v>
      </c>
      <c r="J63" s="21">
        <f t="shared" si="7"/>
        <v>-8.4033613445378158E-2</v>
      </c>
    </row>
    <row r="64" spans="1:10" x14ac:dyDescent="0.2">
      <c r="A64" s="7" t="s">
        <v>69</v>
      </c>
      <c r="B64" s="65">
        <v>2</v>
      </c>
      <c r="C64" s="66">
        <v>4</v>
      </c>
      <c r="D64" s="65">
        <v>29</v>
      </c>
      <c r="E64" s="66">
        <v>48</v>
      </c>
      <c r="F64" s="67"/>
      <c r="G64" s="65">
        <f t="shared" si="4"/>
        <v>-2</v>
      </c>
      <c r="H64" s="66">
        <f t="shared" si="5"/>
        <v>-19</v>
      </c>
      <c r="I64" s="20">
        <f t="shared" si="6"/>
        <v>-0.5</v>
      </c>
      <c r="J64" s="21">
        <f t="shared" si="7"/>
        <v>-0.39583333333333331</v>
      </c>
    </row>
    <row r="65" spans="1:10" x14ac:dyDescent="0.2">
      <c r="A65" s="7" t="s">
        <v>70</v>
      </c>
      <c r="B65" s="65">
        <v>1</v>
      </c>
      <c r="C65" s="66">
        <v>1</v>
      </c>
      <c r="D65" s="65">
        <v>11</v>
      </c>
      <c r="E65" s="66">
        <v>23</v>
      </c>
      <c r="F65" s="67"/>
      <c r="G65" s="65">
        <f t="shared" si="4"/>
        <v>0</v>
      </c>
      <c r="H65" s="66">
        <f t="shared" si="5"/>
        <v>-12</v>
      </c>
      <c r="I65" s="20">
        <f t="shared" si="6"/>
        <v>0</v>
      </c>
      <c r="J65" s="21">
        <f t="shared" si="7"/>
        <v>-0.52173913043478259</v>
      </c>
    </row>
    <row r="66" spans="1:10" x14ac:dyDescent="0.2">
      <c r="A66" s="7" t="s">
        <v>75</v>
      </c>
      <c r="B66" s="65">
        <v>8</v>
      </c>
      <c r="C66" s="66">
        <v>13</v>
      </c>
      <c r="D66" s="65">
        <v>51</v>
      </c>
      <c r="E66" s="66">
        <v>43</v>
      </c>
      <c r="F66" s="67"/>
      <c r="G66" s="65">
        <f t="shared" si="4"/>
        <v>-5</v>
      </c>
      <c r="H66" s="66">
        <f t="shared" si="5"/>
        <v>8</v>
      </c>
      <c r="I66" s="20">
        <f t="shared" si="6"/>
        <v>-0.38461538461538464</v>
      </c>
      <c r="J66" s="21">
        <f t="shared" si="7"/>
        <v>0.18604651162790697</v>
      </c>
    </row>
    <row r="67" spans="1:10" x14ac:dyDescent="0.2">
      <c r="A67" s="7" t="s">
        <v>85</v>
      </c>
      <c r="B67" s="65">
        <v>8</v>
      </c>
      <c r="C67" s="66">
        <v>7</v>
      </c>
      <c r="D67" s="65">
        <v>64</v>
      </c>
      <c r="E67" s="66">
        <v>96</v>
      </c>
      <c r="F67" s="67"/>
      <c r="G67" s="65">
        <f t="shared" si="4"/>
        <v>1</v>
      </c>
      <c r="H67" s="66">
        <f t="shared" si="5"/>
        <v>-32</v>
      </c>
      <c r="I67" s="20">
        <f t="shared" si="6"/>
        <v>0.14285714285714285</v>
      </c>
      <c r="J67" s="21">
        <f t="shared" si="7"/>
        <v>-0.33333333333333331</v>
      </c>
    </row>
    <row r="68" spans="1:10" x14ac:dyDescent="0.2">
      <c r="A68" s="7" t="s">
        <v>91</v>
      </c>
      <c r="B68" s="65">
        <v>4</v>
      </c>
      <c r="C68" s="66">
        <v>5</v>
      </c>
      <c r="D68" s="65">
        <v>20</v>
      </c>
      <c r="E68" s="66">
        <v>18</v>
      </c>
      <c r="F68" s="67"/>
      <c r="G68" s="65">
        <f t="shared" si="4"/>
        <v>-1</v>
      </c>
      <c r="H68" s="66">
        <f t="shared" si="5"/>
        <v>2</v>
      </c>
      <c r="I68" s="20">
        <f t="shared" si="6"/>
        <v>-0.2</v>
      </c>
      <c r="J68" s="21">
        <f t="shared" si="7"/>
        <v>0.1111111111111111</v>
      </c>
    </row>
    <row r="69" spans="1:10" x14ac:dyDescent="0.2">
      <c r="A69" s="7" t="s">
        <v>94</v>
      </c>
      <c r="B69" s="65">
        <v>7</v>
      </c>
      <c r="C69" s="66">
        <v>12</v>
      </c>
      <c r="D69" s="65">
        <v>73</v>
      </c>
      <c r="E69" s="66">
        <v>75</v>
      </c>
      <c r="F69" s="67"/>
      <c r="G69" s="65">
        <f t="shared" si="4"/>
        <v>-5</v>
      </c>
      <c r="H69" s="66">
        <f t="shared" si="5"/>
        <v>-2</v>
      </c>
      <c r="I69" s="20">
        <f t="shared" si="6"/>
        <v>-0.41666666666666669</v>
      </c>
      <c r="J69" s="21">
        <f t="shared" si="7"/>
        <v>-2.6666666666666668E-2</v>
      </c>
    </row>
    <row r="70" spans="1:10" x14ac:dyDescent="0.2">
      <c r="A70" s="7" t="s">
        <v>95</v>
      </c>
      <c r="B70" s="65">
        <v>1</v>
      </c>
      <c r="C70" s="66">
        <v>0</v>
      </c>
      <c r="D70" s="65">
        <v>22</v>
      </c>
      <c r="E70" s="66">
        <v>33</v>
      </c>
      <c r="F70" s="67"/>
      <c r="G70" s="65">
        <f t="shared" si="4"/>
        <v>1</v>
      </c>
      <c r="H70" s="66">
        <f t="shared" si="5"/>
        <v>-11</v>
      </c>
      <c r="I70" s="20" t="str">
        <f t="shared" si="6"/>
        <v>-</v>
      </c>
      <c r="J70" s="21">
        <f t="shared" si="7"/>
        <v>-0.33333333333333331</v>
      </c>
    </row>
    <row r="71" spans="1:10" x14ac:dyDescent="0.2">
      <c r="A71" s="1"/>
      <c r="B71" s="68"/>
      <c r="C71" s="69"/>
      <c r="D71" s="68"/>
      <c r="E71" s="69"/>
      <c r="F71" s="70"/>
      <c r="G71" s="68"/>
      <c r="H71" s="69"/>
      <c r="I71" s="5"/>
      <c r="J71" s="6"/>
    </row>
    <row r="72" spans="1:10" s="43" customFormat="1" x14ac:dyDescent="0.2">
      <c r="A72" s="27" t="s">
        <v>5</v>
      </c>
      <c r="B72" s="71">
        <f>SUM(B6:B71)</f>
        <v>5177</v>
      </c>
      <c r="C72" s="72">
        <f>SUM(C6:C71)</f>
        <v>6645</v>
      </c>
      <c r="D72" s="71">
        <f>SUM(D6:D71)</f>
        <v>42616</v>
      </c>
      <c r="E72" s="72">
        <f>SUM(E6:E71)</f>
        <v>51738</v>
      </c>
      <c r="F72" s="73"/>
      <c r="G72" s="71">
        <f>SUM(G6:G71)</f>
        <v>-1468</v>
      </c>
      <c r="H72" s="72">
        <f>SUM(H6:H71)</f>
        <v>-9122</v>
      </c>
      <c r="I72" s="37">
        <f>IF(C72=0, 0, G72/C72)</f>
        <v>-0.22091798344620014</v>
      </c>
      <c r="J72" s="38">
        <f>IF(E72=0, 0, H72/E72)</f>
        <v>-0.17631141520739108</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scale="9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H72"/>
  <sheetViews>
    <sheetView tabSelected="1" workbookViewId="0">
      <selection activeCell="M1" sqref="M1"/>
    </sheetView>
  </sheetViews>
  <sheetFormatPr defaultRowHeight="12.75" x14ac:dyDescent="0.2"/>
  <cols>
    <col min="1" max="1" width="19.7109375" customWidth="1"/>
    <col min="2" max="5" width="10.140625" customWidth="1"/>
    <col min="6" max="6" width="1.7109375" customWidth="1"/>
    <col min="7" max="8" width="10.140625" customWidth="1"/>
  </cols>
  <sheetData>
    <row r="1" spans="1:8" s="52" customFormat="1" ht="20.25" x14ac:dyDescent="0.3">
      <c r="A1" s="4" t="s">
        <v>10</v>
      </c>
      <c r="B1" s="198" t="s">
        <v>22</v>
      </c>
      <c r="C1" s="199"/>
      <c r="D1" s="199"/>
      <c r="E1" s="199"/>
      <c r="F1" s="199"/>
      <c r="G1" s="199"/>
      <c r="H1" s="199"/>
    </row>
    <row r="2" spans="1:8" s="52" customFormat="1" ht="20.25" x14ac:dyDescent="0.3">
      <c r="A2" s="4" t="s">
        <v>107</v>
      </c>
      <c r="B2" s="202" t="s">
        <v>97</v>
      </c>
      <c r="C2" s="203"/>
      <c r="D2" s="203"/>
      <c r="E2" s="203"/>
      <c r="F2" s="203"/>
      <c r="G2" s="203"/>
      <c r="H2" s="203"/>
    </row>
    <row r="4" spans="1:8" x14ac:dyDescent="0.2">
      <c r="A4" s="60"/>
      <c r="B4" s="196" t="s">
        <v>1</v>
      </c>
      <c r="C4" s="197"/>
      <c r="D4" s="196" t="s">
        <v>2</v>
      </c>
      <c r="E4" s="197"/>
      <c r="F4" s="59"/>
      <c r="G4" s="196" t="s">
        <v>6</v>
      </c>
      <c r="H4" s="197"/>
    </row>
    <row r="5" spans="1:8" x14ac:dyDescent="0.2">
      <c r="A5" s="27" t="s">
        <v>0</v>
      </c>
      <c r="B5" s="57">
        <f>VALUE(RIGHT(B2, 4))</f>
        <v>2020</v>
      </c>
      <c r="C5" s="58">
        <f>B5-1</f>
        <v>2019</v>
      </c>
      <c r="D5" s="57">
        <f>B5</f>
        <v>2020</v>
      </c>
      <c r="E5" s="58">
        <f>C5</f>
        <v>2019</v>
      </c>
      <c r="F5" s="64"/>
      <c r="G5" s="57" t="s">
        <v>4</v>
      </c>
      <c r="H5" s="58" t="s">
        <v>2</v>
      </c>
    </row>
    <row r="6" spans="1:8" x14ac:dyDescent="0.2">
      <c r="A6" s="7" t="s">
        <v>31</v>
      </c>
      <c r="B6" s="16">
        <v>0.17384585667374899</v>
      </c>
      <c r="C6" s="17">
        <v>4.5146726862302505E-2</v>
      </c>
      <c r="D6" s="16">
        <v>0.13844565421437999</v>
      </c>
      <c r="E6" s="17">
        <v>0.106304843635239</v>
      </c>
      <c r="F6" s="12"/>
      <c r="G6" s="10">
        <f t="shared" ref="G6:G37" si="0">B6-C6</f>
        <v>0.12869912981144649</v>
      </c>
      <c r="H6" s="11">
        <f t="shared" ref="H6:H37" si="1">D6-E6</f>
        <v>3.2140810579140991E-2</v>
      </c>
    </row>
    <row r="7" spans="1:8" x14ac:dyDescent="0.2">
      <c r="A7" s="7" t="s">
        <v>32</v>
      </c>
      <c r="B7" s="16">
        <v>0</v>
      </c>
      <c r="C7" s="17">
        <v>0</v>
      </c>
      <c r="D7" s="16">
        <v>0</v>
      </c>
      <c r="E7" s="17">
        <v>1.93281533882253E-3</v>
      </c>
      <c r="F7" s="12"/>
      <c r="G7" s="10">
        <f t="shared" si="0"/>
        <v>0</v>
      </c>
      <c r="H7" s="11">
        <f t="shared" si="1"/>
        <v>-1.93281533882253E-3</v>
      </c>
    </row>
    <row r="8" spans="1:8" x14ac:dyDescent="0.2">
      <c r="A8" s="7" t="s">
        <v>33</v>
      </c>
      <c r="B8" s="16">
        <v>0</v>
      </c>
      <c r="C8" s="17">
        <v>0</v>
      </c>
      <c r="D8" s="16">
        <v>9.3861460484325095E-3</v>
      </c>
      <c r="E8" s="17">
        <v>3.86563067764506E-3</v>
      </c>
      <c r="F8" s="12"/>
      <c r="G8" s="10">
        <f t="shared" si="0"/>
        <v>0</v>
      </c>
      <c r="H8" s="11">
        <f t="shared" si="1"/>
        <v>5.5205153707874495E-3</v>
      </c>
    </row>
    <row r="9" spans="1:8" x14ac:dyDescent="0.2">
      <c r="A9" s="7" t="s">
        <v>34</v>
      </c>
      <c r="B9" s="16">
        <v>1.08170755263666</v>
      </c>
      <c r="C9" s="17">
        <v>0.79759217456734399</v>
      </c>
      <c r="D9" s="16">
        <v>1.0090107002065001</v>
      </c>
      <c r="E9" s="17">
        <v>0.77505895086783405</v>
      </c>
      <c r="F9" s="12"/>
      <c r="G9" s="10">
        <f t="shared" si="0"/>
        <v>0.28411537806931597</v>
      </c>
      <c r="H9" s="11">
        <f t="shared" si="1"/>
        <v>0.23395174933866603</v>
      </c>
    </row>
    <row r="10" spans="1:8" x14ac:dyDescent="0.2">
      <c r="A10" s="7" t="s">
        <v>35</v>
      </c>
      <c r="B10" s="16">
        <v>3.8632412594166499E-2</v>
      </c>
      <c r="C10" s="17">
        <v>1.50489089541008E-2</v>
      </c>
      <c r="D10" s="16">
        <v>3.0504974657405703E-2</v>
      </c>
      <c r="E10" s="17">
        <v>1.93281533882253E-2</v>
      </c>
      <c r="F10" s="12"/>
      <c r="G10" s="10">
        <f t="shared" si="0"/>
        <v>2.3583503640065701E-2</v>
      </c>
      <c r="H10" s="11">
        <f t="shared" si="1"/>
        <v>1.1176821269180404E-2</v>
      </c>
    </row>
    <row r="11" spans="1:8" x14ac:dyDescent="0.2">
      <c r="A11" s="7" t="s">
        <v>36</v>
      </c>
      <c r="B11" s="16">
        <v>1.5452965037666599</v>
      </c>
      <c r="C11" s="17">
        <v>0.81264108352144504</v>
      </c>
      <c r="D11" s="16">
        <v>1.3117139102684401</v>
      </c>
      <c r="E11" s="17">
        <v>1.0727125130465001</v>
      </c>
      <c r="F11" s="12"/>
      <c r="G11" s="10">
        <f t="shared" si="0"/>
        <v>0.73265542024521491</v>
      </c>
      <c r="H11" s="11">
        <f t="shared" si="1"/>
        <v>0.23900139722194003</v>
      </c>
    </row>
    <row r="12" spans="1:8" x14ac:dyDescent="0.2">
      <c r="A12" s="7" t="s">
        <v>37</v>
      </c>
      <c r="B12" s="16">
        <v>3.8632412594166499E-2</v>
      </c>
      <c r="C12" s="17">
        <v>0</v>
      </c>
      <c r="D12" s="16">
        <v>3.9891120705838203E-2</v>
      </c>
      <c r="E12" s="17">
        <v>2.1260968727047799E-2</v>
      </c>
      <c r="F12" s="12"/>
      <c r="G12" s="10">
        <f t="shared" si="0"/>
        <v>3.8632412594166499E-2</v>
      </c>
      <c r="H12" s="11">
        <f t="shared" si="1"/>
        <v>1.8630151978790404E-2</v>
      </c>
    </row>
    <row r="13" spans="1:8" x14ac:dyDescent="0.2">
      <c r="A13" s="7" t="s">
        <v>38</v>
      </c>
      <c r="B13" s="16">
        <v>1.9316206297083301E-2</v>
      </c>
      <c r="C13" s="17">
        <v>0</v>
      </c>
      <c r="D13" s="16">
        <v>7.039609536324389E-3</v>
      </c>
      <c r="E13" s="17">
        <v>9.6640766941126395E-3</v>
      </c>
      <c r="F13" s="12"/>
      <c r="G13" s="10">
        <f t="shared" si="0"/>
        <v>1.9316206297083301E-2</v>
      </c>
      <c r="H13" s="11">
        <f t="shared" si="1"/>
        <v>-2.6244671577882505E-3</v>
      </c>
    </row>
    <row r="14" spans="1:8" x14ac:dyDescent="0.2">
      <c r="A14" s="7" t="s">
        <v>40</v>
      </c>
      <c r="B14" s="16">
        <v>3.8632412594166499E-2</v>
      </c>
      <c r="C14" s="17">
        <v>1.50489089541008E-2</v>
      </c>
      <c r="D14" s="16">
        <v>1.6425755584756899E-2</v>
      </c>
      <c r="E14" s="17">
        <v>1.7395338049402798E-2</v>
      </c>
      <c r="F14" s="12"/>
      <c r="G14" s="10">
        <f t="shared" si="0"/>
        <v>2.3583503640065701E-2</v>
      </c>
      <c r="H14" s="11">
        <f t="shared" si="1"/>
        <v>-9.6958246464589823E-4</v>
      </c>
    </row>
    <row r="15" spans="1:8" x14ac:dyDescent="0.2">
      <c r="A15" s="7" t="s">
        <v>41</v>
      </c>
      <c r="B15" s="16">
        <v>0.11589723778250001</v>
      </c>
      <c r="C15" s="17">
        <v>7.5244544770504102E-2</v>
      </c>
      <c r="D15" s="16">
        <v>9.3861460484325088E-2</v>
      </c>
      <c r="E15" s="17">
        <v>9.8573582279949001E-2</v>
      </c>
      <c r="F15" s="12"/>
      <c r="G15" s="10">
        <f t="shared" si="0"/>
        <v>4.0652693011995908E-2</v>
      </c>
      <c r="H15" s="11">
        <f t="shared" si="1"/>
        <v>-4.7121217956239136E-3</v>
      </c>
    </row>
    <row r="16" spans="1:8" x14ac:dyDescent="0.2">
      <c r="A16" s="7" t="s">
        <v>42</v>
      </c>
      <c r="B16" s="16">
        <v>0.15452965037666599</v>
      </c>
      <c r="C16" s="17">
        <v>9.0293453724605011E-2</v>
      </c>
      <c r="D16" s="16">
        <v>8.2128777923784507E-2</v>
      </c>
      <c r="E16" s="17">
        <v>7.9245428891723702E-2</v>
      </c>
      <c r="F16" s="12"/>
      <c r="G16" s="10">
        <f t="shared" si="0"/>
        <v>6.4236196652060984E-2</v>
      </c>
      <c r="H16" s="11">
        <f t="shared" si="1"/>
        <v>2.8833490320608057E-3</v>
      </c>
    </row>
    <row r="17" spans="1:8" x14ac:dyDescent="0.2">
      <c r="A17" s="7" t="s">
        <v>43</v>
      </c>
      <c r="B17" s="16">
        <v>6.6254587598995602</v>
      </c>
      <c r="C17" s="17">
        <v>4.4243792325056406</v>
      </c>
      <c r="D17" s="16">
        <v>6.1197672235780001</v>
      </c>
      <c r="E17" s="17">
        <v>6.1463527774556406</v>
      </c>
      <c r="F17" s="12"/>
      <c r="G17" s="10">
        <f t="shared" si="0"/>
        <v>2.2010795273939197</v>
      </c>
      <c r="H17" s="11">
        <f t="shared" si="1"/>
        <v>-2.65855538776405E-2</v>
      </c>
    </row>
    <row r="18" spans="1:8" x14ac:dyDescent="0.2">
      <c r="A18" s="7" t="s">
        <v>46</v>
      </c>
      <c r="B18" s="16">
        <v>0</v>
      </c>
      <c r="C18" s="17">
        <v>0</v>
      </c>
      <c r="D18" s="16">
        <v>3.0504974657405703E-2</v>
      </c>
      <c r="E18" s="17">
        <v>1.93281533882253E-3</v>
      </c>
      <c r="F18" s="12"/>
      <c r="G18" s="10">
        <f t="shared" si="0"/>
        <v>0</v>
      </c>
      <c r="H18" s="11">
        <f t="shared" si="1"/>
        <v>2.8572159318583173E-2</v>
      </c>
    </row>
    <row r="19" spans="1:8" x14ac:dyDescent="0.2">
      <c r="A19" s="7" t="s">
        <v>47</v>
      </c>
      <c r="B19" s="16">
        <v>0.38632412594166499</v>
      </c>
      <c r="C19" s="17">
        <v>0.165537998495109</v>
      </c>
      <c r="D19" s="16">
        <v>0.185376384456542</v>
      </c>
      <c r="E19" s="17">
        <v>0.11210328965170702</v>
      </c>
      <c r="F19" s="12"/>
      <c r="G19" s="10">
        <f t="shared" si="0"/>
        <v>0.22078612744655599</v>
      </c>
      <c r="H19" s="11">
        <f t="shared" si="1"/>
        <v>7.3273094804834987E-2</v>
      </c>
    </row>
    <row r="20" spans="1:8" x14ac:dyDescent="0.2">
      <c r="A20" s="7" t="s">
        <v>48</v>
      </c>
      <c r="B20" s="16">
        <v>0.38632412594166499</v>
      </c>
      <c r="C20" s="17">
        <v>0.120391271632807</v>
      </c>
      <c r="D20" s="16">
        <v>0.32616857518303</v>
      </c>
      <c r="E20" s="17">
        <v>8.8909505585836296E-2</v>
      </c>
      <c r="F20" s="12"/>
      <c r="G20" s="10">
        <f t="shared" si="0"/>
        <v>0.26593285430885799</v>
      </c>
      <c r="H20" s="11">
        <f t="shared" si="1"/>
        <v>0.2372590695971937</v>
      </c>
    </row>
    <row r="21" spans="1:8" x14ac:dyDescent="0.2">
      <c r="A21" s="7" t="s">
        <v>50</v>
      </c>
      <c r="B21" s="16">
        <v>0.83059687077458</v>
      </c>
      <c r="C21" s="17">
        <v>3.1602708803611699</v>
      </c>
      <c r="D21" s="16">
        <v>3.2874976534634901</v>
      </c>
      <c r="E21" s="17">
        <v>4.4744675093741497</v>
      </c>
      <c r="F21" s="12"/>
      <c r="G21" s="10">
        <f t="shared" si="0"/>
        <v>-2.32967400958659</v>
      </c>
      <c r="H21" s="11">
        <f t="shared" si="1"/>
        <v>-1.1869698559106596</v>
      </c>
    </row>
    <row r="22" spans="1:8" x14ac:dyDescent="0.2">
      <c r="A22" s="7" t="s">
        <v>51</v>
      </c>
      <c r="B22" s="16">
        <v>2.4531581997295699</v>
      </c>
      <c r="C22" s="17">
        <v>2.5131677953348399</v>
      </c>
      <c r="D22" s="16">
        <v>3.1654777548338702</v>
      </c>
      <c r="E22" s="17">
        <v>3.6182303142757699</v>
      </c>
      <c r="F22" s="12"/>
      <c r="G22" s="10">
        <f t="shared" si="0"/>
        <v>-6.0009595605269972E-2</v>
      </c>
      <c r="H22" s="11">
        <f t="shared" si="1"/>
        <v>-0.45275255944189974</v>
      </c>
    </row>
    <row r="23" spans="1:8" x14ac:dyDescent="0.2">
      <c r="A23" s="7" t="s">
        <v>52</v>
      </c>
      <c r="B23" s="16">
        <v>4.9256326057562294</v>
      </c>
      <c r="C23" s="17">
        <v>5.2671181339352895</v>
      </c>
      <c r="D23" s="16">
        <v>5.31959827294913</v>
      </c>
      <c r="E23" s="17">
        <v>6.05164482585334</v>
      </c>
      <c r="F23" s="12"/>
      <c r="G23" s="10">
        <f t="shared" si="0"/>
        <v>-0.34148552817906008</v>
      </c>
      <c r="H23" s="11">
        <f t="shared" si="1"/>
        <v>-0.73204655290420995</v>
      </c>
    </row>
    <row r="24" spans="1:8" x14ac:dyDescent="0.2">
      <c r="A24" s="7" t="s">
        <v>54</v>
      </c>
      <c r="B24" s="16">
        <v>0</v>
      </c>
      <c r="C24" s="17">
        <v>0</v>
      </c>
      <c r="D24" s="16">
        <v>0</v>
      </c>
      <c r="E24" s="17">
        <v>9.6640766941126395E-3</v>
      </c>
      <c r="F24" s="12"/>
      <c r="G24" s="10">
        <f t="shared" si="0"/>
        <v>0</v>
      </c>
      <c r="H24" s="11">
        <f t="shared" si="1"/>
        <v>-9.6640766941126395E-3</v>
      </c>
    </row>
    <row r="25" spans="1:8" x14ac:dyDescent="0.2">
      <c r="A25" s="7" t="s">
        <v>57</v>
      </c>
      <c r="B25" s="16">
        <v>2.39520958083832</v>
      </c>
      <c r="C25" s="17">
        <v>1.7306245297216001</v>
      </c>
      <c r="D25" s="16">
        <v>2.10249671484888</v>
      </c>
      <c r="E25" s="17">
        <v>2.4276160655611001</v>
      </c>
      <c r="F25" s="12"/>
      <c r="G25" s="10">
        <f t="shared" si="0"/>
        <v>0.66458505111671995</v>
      </c>
      <c r="H25" s="11">
        <f t="shared" si="1"/>
        <v>-0.32511935071222009</v>
      </c>
    </row>
    <row r="26" spans="1:8" x14ac:dyDescent="0.2">
      <c r="A26" s="7" t="s">
        <v>58</v>
      </c>
      <c r="B26" s="16">
        <v>9.6581031485416302E-2</v>
      </c>
      <c r="C26" s="17">
        <v>0</v>
      </c>
      <c r="D26" s="16">
        <v>4.2237657217946298E-2</v>
      </c>
      <c r="E26" s="17">
        <v>0</v>
      </c>
      <c r="F26" s="12"/>
      <c r="G26" s="10">
        <f t="shared" si="0"/>
        <v>9.6581031485416302E-2</v>
      </c>
      <c r="H26" s="11">
        <f t="shared" si="1"/>
        <v>4.2237657217946298E-2</v>
      </c>
    </row>
    <row r="27" spans="1:8" x14ac:dyDescent="0.2">
      <c r="A27" s="7" t="s">
        <v>60</v>
      </c>
      <c r="B27" s="16">
        <v>1.9316206297083301E-2</v>
      </c>
      <c r="C27" s="17">
        <v>1.50489089541008E-2</v>
      </c>
      <c r="D27" s="16">
        <v>0.110287216069082</v>
      </c>
      <c r="E27" s="17">
        <v>0.148826781089335</v>
      </c>
      <c r="F27" s="12"/>
      <c r="G27" s="10">
        <f t="shared" si="0"/>
        <v>4.2672973429825015E-3</v>
      </c>
      <c r="H27" s="11">
        <f t="shared" si="1"/>
        <v>-3.8539565020253005E-2</v>
      </c>
    </row>
    <row r="28" spans="1:8" x14ac:dyDescent="0.2">
      <c r="A28" s="7" t="s">
        <v>61</v>
      </c>
      <c r="B28" s="16">
        <v>0.59880239520958101</v>
      </c>
      <c r="C28" s="17">
        <v>0.43641835966892406</v>
      </c>
      <c r="D28" s="16">
        <v>0.50450535010324804</v>
      </c>
      <c r="E28" s="17">
        <v>0.41168966716919903</v>
      </c>
      <c r="F28" s="12"/>
      <c r="G28" s="10">
        <f t="shared" si="0"/>
        <v>0.16238403554065695</v>
      </c>
      <c r="H28" s="11">
        <f t="shared" si="1"/>
        <v>9.2815682934049015E-2</v>
      </c>
    </row>
    <row r="29" spans="1:8" x14ac:dyDescent="0.2">
      <c r="A29" s="7" t="s">
        <v>63</v>
      </c>
      <c r="B29" s="16">
        <v>6.2198184276608099</v>
      </c>
      <c r="C29" s="17">
        <v>3.8224228743416098</v>
      </c>
      <c r="D29" s="16">
        <v>5.4369250985545303</v>
      </c>
      <c r="E29" s="17">
        <v>4.40295334183772</v>
      </c>
      <c r="F29" s="12"/>
      <c r="G29" s="10">
        <f t="shared" si="0"/>
        <v>2.3973955533192002</v>
      </c>
      <c r="H29" s="11">
        <f t="shared" si="1"/>
        <v>1.0339717567168103</v>
      </c>
    </row>
    <row r="30" spans="1:8" x14ac:dyDescent="0.2">
      <c r="A30" s="7" t="s">
        <v>64</v>
      </c>
      <c r="B30" s="16">
        <v>0</v>
      </c>
      <c r="C30" s="17">
        <v>0</v>
      </c>
      <c r="D30" s="16">
        <v>1.17326825605406E-2</v>
      </c>
      <c r="E30" s="17">
        <v>9.6640766941126395E-3</v>
      </c>
      <c r="F30" s="12"/>
      <c r="G30" s="10">
        <f t="shared" si="0"/>
        <v>0</v>
      </c>
      <c r="H30" s="11">
        <f t="shared" si="1"/>
        <v>2.06860586642796E-3</v>
      </c>
    </row>
    <row r="31" spans="1:8" x14ac:dyDescent="0.2">
      <c r="A31" s="7" t="s">
        <v>65</v>
      </c>
      <c r="B31" s="16">
        <v>0.135213444079583</v>
      </c>
      <c r="C31" s="17">
        <v>0.39127163280662097</v>
      </c>
      <c r="D31" s="16">
        <v>0.41768349915524705</v>
      </c>
      <c r="E31" s="17">
        <v>0.635896246472612</v>
      </c>
      <c r="F31" s="12"/>
      <c r="G31" s="10">
        <f t="shared" si="0"/>
        <v>-0.25605818872703801</v>
      </c>
      <c r="H31" s="11">
        <f t="shared" si="1"/>
        <v>-0.21821274731736495</v>
      </c>
    </row>
    <row r="32" spans="1:8" x14ac:dyDescent="0.2">
      <c r="A32" s="7" t="s">
        <v>66</v>
      </c>
      <c r="B32" s="16">
        <v>0.676067220397914</v>
      </c>
      <c r="C32" s="17">
        <v>0.43641835966892406</v>
      </c>
      <c r="D32" s="16">
        <v>0.57959451849070809</v>
      </c>
      <c r="E32" s="17">
        <v>0.43295063589624705</v>
      </c>
      <c r="F32" s="12"/>
      <c r="G32" s="10">
        <f t="shared" si="0"/>
        <v>0.23964886072898994</v>
      </c>
      <c r="H32" s="11">
        <f t="shared" si="1"/>
        <v>0.14664388259446104</v>
      </c>
    </row>
    <row r="33" spans="1:8" x14ac:dyDescent="0.2">
      <c r="A33" s="7" t="s">
        <v>67</v>
      </c>
      <c r="B33" s="16">
        <v>0.38632412594166499</v>
      </c>
      <c r="C33" s="17">
        <v>0.39127163280662097</v>
      </c>
      <c r="D33" s="16">
        <v>0.53501032476065302</v>
      </c>
      <c r="E33" s="17">
        <v>0.47353975801152004</v>
      </c>
      <c r="F33" s="12"/>
      <c r="G33" s="10">
        <f t="shared" si="0"/>
        <v>-4.9475068649559861E-3</v>
      </c>
      <c r="H33" s="11">
        <f t="shared" si="1"/>
        <v>6.1470566749132982E-2</v>
      </c>
    </row>
    <row r="34" spans="1:8" x14ac:dyDescent="0.2">
      <c r="A34" s="7" t="s">
        <v>68</v>
      </c>
      <c r="B34" s="16">
        <v>0</v>
      </c>
      <c r="C34" s="17">
        <v>0</v>
      </c>
      <c r="D34" s="16">
        <v>2.34653651210813E-3</v>
      </c>
      <c r="E34" s="17">
        <v>7.7312613552901199E-3</v>
      </c>
      <c r="F34" s="12"/>
      <c r="G34" s="10">
        <f t="shared" si="0"/>
        <v>0</v>
      </c>
      <c r="H34" s="11">
        <f t="shared" si="1"/>
        <v>-5.38472484318199E-3</v>
      </c>
    </row>
    <row r="35" spans="1:8" x14ac:dyDescent="0.2">
      <c r="A35" s="7" t="s">
        <v>71</v>
      </c>
      <c r="B35" s="16">
        <v>0</v>
      </c>
      <c r="C35" s="17">
        <v>0</v>
      </c>
      <c r="D35" s="16">
        <v>2.34653651210813E-2</v>
      </c>
      <c r="E35" s="17">
        <v>1.1596892032935201E-2</v>
      </c>
      <c r="F35" s="12"/>
      <c r="G35" s="10">
        <f t="shared" si="0"/>
        <v>0</v>
      </c>
      <c r="H35" s="11">
        <f t="shared" si="1"/>
        <v>1.1868473088146099E-2</v>
      </c>
    </row>
    <row r="36" spans="1:8" x14ac:dyDescent="0.2">
      <c r="A36" s="7" t="s">
        <v>72</v>
      </c>
      <c r="B36" s="16">
        <v>14.3519412787329</v>
      </c>
      <c r="C36" s="17">
        <v>9.4206170052671201</v>
      </c>
      <c r="D36" s="16">
        <v>11.2094049183405</v>
      </c>
      <c r="E36" s="17">
        <v>11.0943600448413</v>
      </c>
      <c r="F36" s="12"/>
      <c r="G36" s="10">
        <f t="shared" si="0"/>
        <v>4.9313242734657798</v>
      </c>
      <c r="H36" s="11">
        <f t="shared" si="1"/>
        <v>0.11504487349919934</v>
      </c>
    </row>
    <row r="37" spans="1:8" x14ac:dyDescent="0.2">
      <c r="A37" s="7" t="s">
        <v>73</v>
      </c>
      <c r="B37" s="16">
        <v>0</v>
      </c>
      <c r="C37" s="17">
        <v>0</v>
      </c>
      <c r="D37" s="16">
        <v>1.4079219072648801E-2</v>
      </c>
      <c r="E37" s="17">
        <v>1.1596892032935201E-2</v>
      </c>
      <c r="F37" s="12"/>
      <c r="G37" s="10">
        <f t="shared" si="0"/>
        <v>0</v>
      </c>
      <c r="H37" s="11">
        <f t="shared" si="1"/>
        <v>2.4823270397135999E-3</v>
      </c>
    </row>
    <row r="38" spans="1:8" x14ac:dyDescent="0.2">
      <c r="A38" s="7" t="s">
        <v>74</v>
      </c>
      <c r="B38" s="16">
        <v>2.2986285493529102</v>
      </c>
      <c r="C38" s="17">
        <v>1.0985703536493601</v>
      </c>
      <c r="D38" s="16">
        <v>2.1846254927726698</v>
      </c>
      <c r="E38" s="17">
        <v>1.55591634775214</v>
      </c>
      <c r="F38" s="12"/>
      <c r="G38" s="10">
        <f t="shared" ref="G38:G70" si="2">B38-C38</f>
        <v>1.2000581957035501</v>
      </c>
      <c r="H38" s="11">
        <f t="shared" ref="H38:H70" si="3">D38-E38</f>
        <v>0.62870914502052977</v>
      </c>
    </row>
    <row r="39" spans="1:8" x14ac:dyDescent="0.2">
      <c r="A39" s="7" t="s">
        <v>76</v>
      </c>
      <c r="B39" s="16">
        <v>0.56016998261541395</v>
      </c>
      <c r="C39" s="17">
        <v>0.49661399548532698</v>
      </c>
      <c r="D39" s="16">
        <v>0.56316876290595097</v>
      </c>
      <c r="E39" s="17">
        <v>0.41555529784684397</v>
      </c>
      <c r="F39" s="12"/>
      <c r="G39" s="10">
        <f t="shared" si="2"/>
        <v>6.3555987130086977E-2</v>
      </c>
      <c r="H39" s="11">
        <f t="shared" si="3"/>
        <v>0.147613465059107</v>
      </c>
    </row>
    <row r="40" spans="1:8" x14ac:dyDescent="0.2">
      <c r="A40" s="7" t="s">
        <v>77</v>
      </c>
      <c r="B40" s="16">
        <v>1.83503959822291</v>
      </c>
      <c r="C40" s="17">
        <v>0.40632054176072196</v>
      </c>
      <c r="D40" s="16">
        <v>1.31875351980477</v>
      </c>
      <c r="E40" s="17">
        <v>0.36530209903745797</v>
      </c>
      <c r="F40" s="12"/>
      <c r="G40" s="10">
        <f t="shared" si="2"/>
        <v>1.4287190564621879</v>
      </c>
      <c r="H40" s="11">
        <f t="shared" si="3"/>
        <v>0.95345142076731193</v>
      </c>
    </row>
    <row r="41" spans="1:8" x14ac:dyDescent="0.2">
      <c r="A41" s="7" t="s">
        <v>78</v>
      </c>
      <c r="B41" s="16">
        <v>0.28974309445624902</v>
      </c>
      <c r="C41" s="17">
        <v>0.18058690744921002</v>
      </c>
      <c r="D41" s="16">
        <v>0.171297165383893</v>
      </c>
      <c r="E41" s="17">
        <v>0.21067687193165602</v>
      </c>
      <c r="F41" s="12"/>
      <c r="G41" s="10">
        <f t="shared" si="2"/>
        <v>0.109156187007039</v>
      </c>
      <c r="H41" s="11">
        <f t="shared" si="3"/>
        <v>-3.9379706547763016E-2</v>
      </c>
    </row>
    <row r="42" spans="1:8" x14ac:dyDescent="0.2">
      <c r="A42" s="7" t="s">
        <v>79</v>
      </c>
      <c r="B42" s="16">
        <v>10.198956924860001</v>
      </c>
      <c r="C42" s="17">
        <v>32.475545522949602</v>
      </c>
      <c r="D42" s="16">
        <v>9.8836117889994402</v>
      </c>
      <c r="E42" s="17">
        <v>16.1795972012834</v>
      </c>
      <c r="F42" s="12"/>
      <c r="G42" s="10">
        <f t="shared" si="2"/>
        <v>-22.276588598089603</v>
      </c>
      <c r="H42" s="11">
        <f t="shared" si="3"/>
        <v>-6.2959854122839598</v>
      </c>
    </row>
    <row r="43" spans="1:8" x14ac:dyDescent="0.2">
      <c r="A43" s="7" t="s">
        <v>80</v>
      </c>
      <c r="B43" s="16">
        <v>3.2644388642070696</v>
      </c>
      <c r="C43" s="17">
        <v>3.4762979683972897</v>
      </c>
      <c r="D43" s="16">
        <v>3.8623990989299797</v>
      </c>
      <c r="E43" s="17">
        <v>3.7245351579110104</v>
      </c>
      <c r="F43" s="12"/>
      <c r="G43" s="10">
        <f t="shared" si="2"/>
        <v>-0.21185910419022003</v>
      </c>
      <c r="H43" s="11">
        <f t="shared" si="3"/>
        <v>0.13786394101896926</v>
      </c>
    </row>
    <row r="44" spans="1:8" x14ac:dyDescent="0.2">
      <c r="A44" s="7" t="s">
        <v>81</v>
      </c>
      <c r="B44" s="16">
        <v>0.21247826926791602</v>
      </c>
      <c r="C44" s="17">
        <v>4.5146726862302505E-2</v>
      </c>
      <c r="D44" s="16">
        <v>0.154871409799136</v>
      </c>
      <c r="E44" s="17">
        <v>9.2775136263481398E-2</v>
      </c>
      <c r="F44" s="12"/>
      <c r="G44" s="10">
        <f t="shared" si="2"/>
        <v>0.16733154240561351</v>
      </c>
      <c r="H44" s="11">
        <f t="shared" si="3"/>
        <v>6.2096273535654598E-2</v>
      </c>
    </row>
    <row r="45" spans="1:8" x14ac:dyDescent="0.2">
      <c r="A45" s="7" t="s">
        <v>82</v>
      </c>
      <c r="B45" s="16">
        <v>0.56016998261541395</v>
      </c>
      <c r="C45" s="17">
        <v>0.15048908954100798</v>
      </c>
      <c r="D45" s="16">
        <v>0.43176271822789603</v>
      </c>
      <c r="E45" s="17">
        <v>0.32664579226100698</v>
      </c>
      <c r="F45" s="12"/>
      <c r="G45" s="10">
        <f t="shared" si="2"/>
        <v>0.40968089307440597</v>
      </c>
      <c r="H45" s="11">
        <f t="shared" si="3"/>
        <v>0.10511692596688904</v>
      </c>
    </row>
    <row r="46" spans="1:8" x14ac:dyDescent="0.2">
      <c r="A46" s="7" t="s">
        <v>83</v>
      </c>
      <c r="B46" s="16">
        <v>0.21247826926791602</v>
      </c>
      <c r="C46" s="17">
        <v>0.15048908954100798</v>
      </c>
      <c r="D46" s="16">
        <v>0.26750516238032696</v>
      </c>
      <c r="E46" s="17">
        <v>0.143028335072867</v>
      </c>
      <c r="F46" s="12"/>
      <c r="G46" s="10">
        <f t="shared" si="2"/>
        <v>6.1989179726908039E-2</v>
      </c>
      <c r="H46" s="11">
        <f t="shared" si="3"/>
        <v>0.12447682730745996</v>
      </c>
    </row>
    <row r="47" spans="1:8" x14ac:dyDescent="0.2">
      <c r="A47" s="7" t="s">
        <v>84</v>
      </c>
      <c r="B47" s="16">
        <v>0.96581031485416302</v>
      </c>
      <c r="C47" s="17">
        <v>0.43641835966892406</v>
      </c>
      <c r="D47" s="16">
        <v>0.605406420123897</v>
      </c>
      <c r="E47" s="17">
        <v>0.69581352197611002</v>
      </c>
      <c r="F47" s="12"/>
      <c r="G47" s="10">
        <f t="shared" si="2"/>
        <v>0.52939195518523896</v>
      </c>
      <c r="H47" s="11">
        <f t="shared" si="3"/>
        <v>-9.0407101852213012E-2</v>
      </c>
    </row>
    <row r="48" spans="1:8" x14ac:dyDescent="0.2">
      <c r="A48" s="7" t="s">
        <v>86</v>
      </c>
      <c r="B48" s="16">
        <v>0.46358895112999798</v>
      </c>
      <c r="C48" s="17">
        <v>0.24078254326561299</v>
      </c>
      <c r="D48" s="16">
        <v>0.47869344847005796</v>
      </c>
      <c r="E48" s="17">
        <v>0.44454752792918195</v>
      </c>
      <c r="F48" s="12"/>
      <c r="G48" s="10">
        <f t="shared" si="2"/>
        <v>0.22280640786438499</v>
      </c>
      <c r="H48" s="11">
        <f t="shared" si="3"/>
        <v>3.4145920540876007E-2</v>
      </c>
    </row>
    <row r="49" spans="1:8" x14ac:dyDescent="0.2">
      <c r="A49" s="7" t="s">
        <v>87</v>
      </c>
      <c r="B49" s="16">
        <v>1.9316206297083301E-2</v>
      </c>
      <c r="C49" s="17">
        <v>4.5146726862302505E-2</v>
      </c>
      <c r="D49" s="16">
        <v>4.6930730242162599E-2</v>
      </c>
      <c r="E49" s="17">
        <v>1.3529707371757701E-2</v>
      </c>
      <c r="F49" s="12"/>
      <c r="G49" s="10">
        <f t="shared" si="2"/>
        <v>-2.5830520565219204E-2</v>
      </c>
      <c r="H49" s="11">
        <f t="shared" si="3"/>
        <v>3.3401022870404896E-2</v>
      </c>
    </row>
    <row r="50" spans="1:8" x14ac:dyDescent="0.2">
      <c r="A50" s="7" t="s">
        <v>88</v>
      </c>
      <c r="B50" s="16">
        <v>3.2837550705041498</v>
      </c>
      <c r="C50" s="17">
        <v>3.6117381489841995</v>
      </c>
      <c r="D50" s="16">
        <v>4.1181715787497701</v>
      </c>
      <c r="E50" s="17">
        <v>4.2270671460048703</v>
      </c>
      <c r="F50" s="12"/>
      <c r="G50" s="10">
        <f t="shared" si="2"/>
        <v>-0.32798307848004971</v>
      </c>
      <c r="H50" s="11">
        <f t="shared" si="3"/>
        <v>-0.10889556725510019</v>
      </c>
    </row>
    <row r="51" spans="1:8" x14ac:dyDescent="0.2">
      <c r="A51" s="7" t="s">
        <v>89</v>
      </c>
      <c r="B51" s="16">
        <v>2.5304230249179103</v>
      </c>
      <c r="C51" s="17">
        <v>1.6854778028592901</v>
      </c>
      <c r="D51" s="16">
        <v>2.2339027595269401</v>
      </c>
      <c r="E51" s="17">
        <v>2.0545827051683498</v>
      </c>
      <c r="F51" s="12"/>
      <c r="G51" s="10">
        <f t="shared" si="2"/>
        <v>0.84494522205862022</v>
      </c>
      <c r="H51" s="11">
        <f t="shared" si="3"/>
        <v>0.17932005435859022</v>
      </c>
    </row>
    <row r="52" spans="1:8" x14ac:dyDescent="0.2">
      <c r="A52" s="7" t="s">
        <v>90</v>
      </c>
      <c r="B52" s="16">
        <v>21.9818427660807</v>
      </c>
      <c r="C52" s="17">
        <v>15.9969902182092</v>
      </c>
      <c r="D52" s="16">
        <v>24.145860709592601</v>
      </c>
      <c r="E52" s="17">
        <v>20.567088020410502</v>
      </c>
      <c r="F52" s="12"/>
      <c r="G52" s="10">
        <f t="shared" si="2"/>
        <v>5.9848525478714993</v>
      </c>
      <c r="H52" s="11">
        <f t="shared" si="3"/>
        <v>3.5787726891820988</v>
      </c>
    </row>
    <row r="53" spans="1:8" x14ac:dyDescent="0.2">
      <c r="A53" s="7" t="s">
        <v>92</v>
      </c>
      <c r="B53" s="16">
        <v>4.4234112420320697</v>
      </c>
      <c r="C53" s="17">
        <v>2.48306997742664</v>
      </c>
      <c r="D53" s="16">
        <v>3.7145672986671698</v>
      </c>
      <c r="E53" s="17">
        <v>3.1794812323630599</v>
      </c>
      <c r="F53" s="12"/>
      <c r="G53" s="10">
        <f t="shared" si="2"/>
        <v>1.9403412646054297</v>
      </c>
      <c r="H53" s="11">
        <f t="shared" si="3"/>
        <v>0.53508606630410993</v>
      </c>
    </row>
    <row r="54" spans="1:8" x14ac:dyDescent="0.2">
      <c r="A54" s="7" t="s">
        <v>93</v>
      </c>
      <c r="B54" s="16">
        <v>0.63743480780374695</v>
      </c>
      <c r="C54" s="17">
        <v>0.31602708803611701</v>
      </c>
      <c r="D54" s="16">
        <v>0.51858456917589602</v>
      </c>
      <c r="E54" s="17">
        <v>0.38463025242568299</v>
      </c>
      <c r="F54" s="12"/>
      <c r="G54" s="10">
        <f t="shared" si="2"/>
        <v>0.32140771976762994</v>
      </c>
      <c r="H54" s="11">
        <f t="shared" si="3"/>
        <v>0.13395431675021302</v>
      </c>
    </row>
    <row r="55" spans="1:8" x14ac:dyDescent="0.2">
      <c r="A55" s="142" t="s">
        <v>39</v>
      </c>
      <c r="B55" s="153">
        <v>3.8632412594166499E-2</v>
      </c>
      <c r="C55" s="154">
        <v>3.00978179082017E-2</v>
      </c>
      <c r="D55" s="153">
        <v>3.2851511169513799E-2</v>
      </c>
      <c r="E55" s="154">
        <v>3.2857860759982996E-2</v>
      </c>
      <c r="F55" s="155"/>
      <c r="G55" s="156">
        <f t="shared" si="2"/>
        <v>8.5345946859647984E-3</v>
      </c>
      <c r="H55" s="157">
        <f t="shared" si="3"/>
        <v>-6.3495904691970861E-6</v>
      </c>
    </row>
    <row r="56" spans="1:8" x14ac:dyDescent="0.2">
      <c r="A56" s="7" t="s">
        <v>44</v>
      </c>
      <c r="B56" s="16">
        <v>1.9316206297083301E-2</v>
      </c>
      <c r="C56" s="17">
        <v>3.00978179082017E-2</v>
      </c>
      <c r="D56" s="16">
        <v>4.45841937300544E-2</v>
      </c>
      <c r="E56" s="17">
        <v>2.3193784065870301E-2</v>
      </c>
      <c r="F56" s="12"/>
      <c r="G56" s="10">
        <f t="shared" si="2"/>
        <v>-1.0781611611118399E-2</v>
      </c>
      <c r="H56" s="11">
        <f t="shared" si="3"/>
        <v>2.1390409664184099E-2</v>
      </c>
    </row>
    <row r="57" spans="1:8" x14ac:dyDescent="0.2">
      <c r="A57" s="7" t="s">
        <v>45</v>
      </c>
      <c r="B57" s="16">
        <v>0.21247826926791602</v>
      </c>
      <c r="C57" s="17">
        <v>0.24078254326561299</v>
      </c>
      <c r="D57" s="16">
        <v>0.24638633377135299</v>
      </c>
      <c r="E57" s="17">
        <v>0.247400363369284</v>
      </c>
      <c r="F57" s="12"/>
      <c r="G57" s="10">
        <f t="shared" si="2"/>
        <v>-2.8304273997696971E-2</v>
      </c>
      <c r="H57" s="11">
        <f t="shared" si="3"/>
        <v>-1.0140295979310099E-3</v>
      </c>
    </row>
    <row r="58" spans="1:8" x14ac:dyDescent="0.2">
      <c r="A58" s="7" t="s">
        <v>49</v>
      </c>
      <c r="B58" s="16">
        <v>0.46358895112999798</v>
      </c>
      <c r="C58" s="17">
        <v>0.37622272385252098</v>
      </c>
      <c r="D58" s="16">
        <v>0.59836681058757302</v>
      </c>
      <c r="E58" s="17">
        <v>0.40589122115273102</v>
      </c>
      <c r="F58" s="12"/>
      <c r="G58" s="10">
        <f t="shared" si="2"/>
        <v>8.7366227277477004E-2</v>
      </c>
      <c r="H58" s="11">
        <f t="shared" si="3"/>
        <v>0.192475589434842</v>
      </c>
    </row>
    <row r="59" spans="1:8" x14ac:dyDescent="0.2">
      <c r="A59" s="7" t="s">
        <v>53</v>
      </c>
      <c r="B59" s="16">
        <v>3.8632412594166499E-2</v>
      </c>
      <c r="C59" s="17">
        <v>1.50489089541008E-2</v>
      </c>
      <c r="D59" s="16">
        <v>2.34653651210813E-2</v>
      </c>
      <c r="E59" s="17">
        <v>2.3193784065870301E-2</v>
      </c>
      <c r="F59" s="12"/>
      <c r="G59" s="10">
        <f t="shared" si="2"/>
        <v>2.3583503640065701E-2</v>
      </c>
      <c r="H59" s="11">
        <f t="shared" si="3"/>
        <v>2.7158105521099887E-4</v>
      </c>
    </row>
    <row r="60" spans="1:8" x14ac:dyDescent="0.2">
      <c r="A60" s="7" t="s">
        <v>55</v>
      </c>
      <c r="B60" s="16">
        <v>0</v>
      </c>
      <c r="C60" s="17">
        <v>0</v>
      </c>
      <c r="D60" s="16">
        <v>4.6930730242162599E-3</v>
      </c>
      <c r="E60" s="17">
        <v>0</v>
      </c>
      <c r="F60" s="12"/>
      <c r="G60" s="10">
        <f t="shared" si="2"/>
        <v>0</v>
      </c>
      <c r="H60" s="11">
        <f t="shared" si="3"/>
        <v>4.6930730242162599E-3</v>
      </c>
    </row>
    <row r="61" spans="1:8" x14ac:dyDescent="0.2">
      <c r="A61" s="7" t="s">
        <v>56</v>
      </c>
      <c r="B61" s="16">
        <v>0.81128066447749703</v>
      </c>
      <c r="C61" s="17">
        <v>0.91798344620015004</v>
      </c>
      <c r="D61" s="16">
        <v>1.17561479256617</v>
      </c>
      <c r="E61" s="17">
        <v>0.93548262399010396</v>
      </c>
      <c r="F61" s="12"/>
      <c r="G61" s="10">
        <f t="shared" si="2"/>
        <v>-0.10670278172265302</v>
      </c>
      <c r="H61" s="11">
        <f t="shared" si="3"/>
        <v>0.24013216857606601</v>
      </c>
    </row>
    <row r="62" spans="1:8" x14ac:dyDescent="0.2">
      <c r="A62" s="7" t="s">
        <v>59</v>
      </c>
      <c r="B62" s="16">
        <v>3.8632412594166499E-2</v>
      </c>
      <c r="C62" s="17">
        <v>0.13544018058690699</v>
      </c>
      <c r="D62" s="16">
        <v>0.12201989862962301</v>
      </c>
      <c r="E62" s="17">
        <v>9.47079516023039E-2</v>
      </c>
      <c r="F62" s="12"/>
      <c r="G62" s="10">
        <f t="shared" si="2"/>
        <v>-9.680776799274049E-2</v>
      </c>
      <c r="H62" s="11">
        <f t="shared" si="3"/>
        <v>2.7311947027319108E-2</v>
      </c>
    </row>
    <row r="63" spans="1:8" x14ac:dyDescent="0.2">
      <c r="A63" s="7" t="s">
        <v>62</v>
      </c>
      <c r="B63" s="16">
        <v>0.34769171334749899</v>
      </c>
      <c r="C63" s="17">
        <v>0.18058690744921002</v>
      </c>
      <c r="D63" s="16">
        <v>0.25577247981978601</v>
      </c>
      <c r="E63" s="17">
        <v>0.23000502531988101</v>
      </c>
      <c r="F63" s="12"/>
      <c r="G63" s="10">
        <f t="shared" si="2"/>
        <v>0.16710480589828897</v>
      </c>
      <c r="H63" s="11">
        <f t="shared" si="3"/>
        <v>2.5767454499905001E-2</v>
      </c>
    </row>
    <row r="64" spans="1:8" x14ac:dyDescent="0.2">
      <c r="A64" s="7" t="s">
        <v>69</v>
      </c>
      <c r="B64" s="16">
        <v>3.8632412594166499E-2</v>
      </c>
      <c r="C64" s="17">
        <v>6.0195635816403303E-2</v>
      </c>
      <c r="D64" s="16">
        <v>6.80495588511357E-2</v>
      </c>
      <c r="E64" s="17">
        <v>9.2775136263481398E-2</v>
      </c>
      <c r="F64" s="12"/>
      <c r="G64" s="10">
        <f t="shared" si="2"/>
        <v>-2.1563223222236805E-2</v>
      </c>
      <c r="H64" s="11">
        <f t="shared" si="3"/>
        <v>-2.4725577412345698E-2</v>
      </c>
    </row>
    <row r="65" spans="1:8" x14ac:dyDescent="0.2">
      <c r="A65" s="7" t="s">
        <v>70</v>
      </c>
      <c r="B65" s="16">
        <v>1.9316206297083301E-2</v>
      </c>
      <c r="C65" s="17">
        <v>1.50489089541008E-2</v>
      </c>
      <c r="D65" s="16">
        <v>2.5811901633189402E-2</v>
      </c>
      <c r="E65" s="17">
        <v>4.4454752792918197E-2</v>
      </c>
      <c r="F65" s="12"/>
      <c r="G65" s="10">
        <f t="shared" si="2"/>
        <v>4.2672973429825015E-3</v>
      </c>
      <c r="H65" s="11">
        <f t="shared" si="3"/>
        <v>-1.8642851159728795E-2</v>
      </c>
    </row>
    <row r="66" spans="1:8" x14ac:dyDescent="0.2">
      <c r="A66" s="7" t="s">
        <v>75</v>
      </c>
      <c r="B66" s="16">
        <v>0.15452965037666599</v>
      </c>
      <c r="C66" s="17">
        <v>0.19563581640331101</v>
      </c>
      <c r="D66" s="16">
        <v>0.11967336211751499</v>
      </c>
      <c r="E66" s="17">
        <v>8.3111059569368706E-2</v>
      </c>
      <c r="F66" s="12"/>
      <c r="G66" s="10">
        <f t="shared" si="2"/>
        <v>-4.1106166026645019E-2</v>
      </c>
      <c r="H66" s="11">
        <f t="shared" si="3"/>
        <v>3.6562302548146283E-2</v>
      </c>
    </row>
    <row r="67" spans="1:8" x14ac:dyDescent="0.2">
      <c r="A67" s="7" t="s">
        <v>85</v>
      </c>
      <c r="B67" s="16">
        <v>0.15452965037666599</v>
      </c>
      <c r="C67" s="17">
        <v>0.10534236267870599</v>
      </c>
      <c r="D67" s="16">
        <v>0.15017833677492001</v>
      </c>
      <c r="E67" s="17">
        <v>0.18555027252696299</v>
      </c>
      <c r="F67" s="12"/>
      <c r="G67" s="10">
        <f t="shared" si="2"/>
        <v>4.9187287697960005E-2</v>
      </c>
      <c r="H67" s="11">
        <f t="shared" si="3"/>
        <v>-3.5371935752042977E-2</v>
      </c>
    </row>
    <row r="68" spans="1:8" x14ac:dyDescent="0.2">
      <c r="A68" s="7" t="s">
        <v>91</v>
      </c>
      <c r="B68" s="16">
        <v>7.7264825188332997E-2</v>
      </c>
      <c r="C68" s="17">
        <v>7.5244544770504102E-2</v>
      </c>
      <c r="D68" s="16">
        <v>4.6930730242162599E-2</v>
      </c>
      <c r="E68" s="17">
        <v>3.4790676098805498E-2</v>
      </c>
      <c r="F68" s="12"/>
      <c r="G68" s="10">
        <f t="shared" si="2"/>
        <v>2.0202804178288958E-3</v>
      </c>
      <c r="H68" s="11">
        <f t="shared" si="3"/>
        <v>1.2140054143357101E-2</v>
      </c>
    </row>
    <row r="69" spans="1:8" x14ac:dyDescent="0.2">
      <c r="A69" s="7" t="s">
        <v>94</v>
      </c>
      <c r="B69" s="16">
        <v>0.135213444079583</v>
      </c>
      <c r="C69" s="17">
        <v>0.18058690744921002</v>
      </c>
      <c r="D69" s="16">
        <v>0.171297165383893</v>
      </c>
      <c r="E69" s="17">
        <v>0.14496115041169</v>
      </c>
      <c r="F69" s="12"/>
      <c r="G69" s="10">
        <f t="shared" si="2"/>
        <v>-4.5373463369627026E-2</v>
      </c>
      <c r="H69" s="11">
        <f t="shared" si="3"/>
        <v>2.6336014972203003E-2</v>
      </c>
    </row>
    <row r="70" spans="1:8" x14ac:dyDescent="0.2">
      <c r="A70" s="7" t="s">
        <v>95</v>
      </c>
      <c r="B70" s="16">
        <v>1.9316206297083301E-2</v>
      </c>
      <c r="C70" s="17">
        <v>0</v>
      </c>
      <c r="D70" s="16">
        <v>5.1623803266378804E-2</v>
      </c>
      <c r="E70" s="17">
        <v>6.3782906181143503E-2</v>
      </c>
      <c r="F70" s="12"/>
      <c r="G70" s="10">
        <f t="shared" si="2"/>
        <v>1.9316206297083301E-2</v>
      </c>
      <c r="H70" s="11">
        <f t="shared" si="3"/>
        <v>-1.21591029147647E-2</v>
      </c>
    </row>
    <row r="71" spans="1:8" x14ac:dyDescent="0.2">
      <c r="A71" s="1"/>
      <c r="B71" s="18"/>
      <c r="C71" s="19"/>
      <c r="D71" s="18"/>
      <c r="E71" s="19"/>
      <c r="F71" s="15"/>
      <c r="G71" s="13"/>
      <c r="H71" s="14"/>
    </row>
    <row r="72" spans="1:8" s="43" customFormat="1" x14ac:dyDescent="0.2">
      <c r="A72" s="27" t="s">
        <v>5</v>
      </c>
      <c r="B72" s="44">
        <f>SUM(B6:B71)</f>
        <v>100.00000000000004</v>
      </c>
      <c r="C72" s="45">
        <f>SUM(C6:C71)</f>
        <v>100.00000000000003</v>
      </c>
      <c r="D72" s="44">
        <f>SUM(D6:D71)</f>
        <v>99.999999999999929</v>
      </c>
      <c r="E72" s="45">
        <f>SUM(E6:E71)</f>
        <v>99.999999999999943</v>
      </c>
      <c r="F72" s="49"/>
      <c r="G72" s="50">
        <f>SUM(G6:G71)</f>
        <v>1.5407813913626001E-14</v>
      </c>
      <c r="H72" s="51">
        <f>SUM(H6:H71)</f>
        <v>-1.1997347559855598E-14</v>
      </c>
    </row>
  </sheetData>
  <mergeCells count="5">
    <mergeCell ref="B1:H1"/>
    <mergeCell ref="B4:C4"/>
    <mergeCell ref="D4:E4"/>
    <mergeCell ref="G4:H4"/>
    <mergeCell ref="B2:H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33"/>
  <sheetViews>
    <sheetView tabSelected="1" workbookViewId="0">
      <selection activeCell="M1" sqref="M1"/>
    </sheetView>
  </sheetViews>
  <sheetFormatPr defaultRowHeight="12.75" x14ac:dyDescent="0.2"/>
  <cols>
    <col min="1" max="1" width="26.85546875" customWidth="1"/>
    <col min="2" max="5" width="8.28515625" customWidth="1"/>
    <col min="6" max="6" width="1.7109375" customWidth="1"/>
    <col min="7" max="10" width="8.28515625" customWidth="1"/>
  </cols>
  <sheetData>
    <row r="1" spans="1:10" s="52" customFormat="1" ht="20.25" x14ac:dyDescent="0.3">
      <c r="A1" s="4" t="s">
        <v>10</v>
      </c>
      <c r="B1" s="198" t="s">
        <v>19</v>
      </c>
      <c r="C1" s="199"/>
      <c r="D1" s="199"/>
      <c r="E1" s="199"/>
      <c r="F1" s="199"/>
      <c r="G1" s="199"/>
      <c r="H1" s="199"/>
      <c r="I1" s="199"/>
      <c r="J1" s="199"/>
    </row>
    <row r="2" spans="1:10" s="52" customFormat="1" ht="20.25" x14ac:dyDescent="0.3">
      <c r="A2" s="4" t="s">
        <v>107</v>
      </c>
      <c r="B2" s="202" t="s">
        <v>97</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2020</v>
      </c>
      <c r="C5" s="58">
        <f>B5-1</f>
        <v>2019</v>
      </c>
      <c r="D5" s="57">
        <f>B5</f>
        <v>2020</v>
      </c>
      <c r="E5" s="58">
        <f>C5</f>
        <v>2019</v>
      </c>
      <c r="F5" s="64"/>
      <c r="G5" s="57" t="s">
        <v>4</v>
      </c>
      <c r="H5" s="58" t="s">
        <v>2</v>
      </c>
      <c r="I5" s="57" t="s">
        <v>4</v>
      </c>
      <c r="J5" s="58" t="s">
        <v>2</v>
      </c>
    </row>
    <row r="6" spans="1:10" x14ac:dyDescent="0.2">
      <c r="A6" s="22"/>
      <c r="B6" s="74"/>
      <c r="C6" s="75"/>
      <c r="D6" s="74"/>
      <c r="E6" s="75"/>
      <c r="F6" s="76"/>
      <c r="G6" s="74"/>
      <c r="H6" s="75"/>
      <c r="I6" s="23"/>
      <c r="J6" s="24"/>
    </row>
    <row r="7" spans="1:10" s="160" customFormat="1" x14ac:dyDescent="0.2">
      <c r="A7" s="159" t="s">
        <v>108</v>
      </c>
      <c r="B7" s="78">
        <f>SUM($B8:$B11)</f>
        <v>1195</v>
      </c>
      <c r="C7" s="79">
        <f>SUM($C8:$C11)</f>
        <v>1439</v>
      </c>
      <c r="D7" s="78">
        <f>SUM($D8:$D11)</f>
        <v>10089</v>
      </c>
      <c r="E7" s="79">
        <f>SUM($E8:$E11)</f>
        <v>14420</v>
      </c>
      <c r="F7" s="80"/>
      <c r="G7" s="78">
        <f>B7-C7</f>
        <v>-244</v>
      </c>
      <c r="H7" s="79">
        <f>D7-E7</f>
        <v>-4331</v>
      </c>
      <c r="I7" s="54">
        <f>IF(C7=0, "-", IF(G7/C7&lt;10, G7/C7, "&gt;999%"))</f>
        <v>-0.16956219596942321</v>
      </c>
      <c r="J7" s="55">
        <f>IF(E7=0, "-", IF(H7/E7&lt;10, H7/E7, "&gt;999%"))</f>
        <v>-0.30034674063800276</v>
      </c>
    </row>
    <row r="8" spans="1:10" x14ac:dyDescent="0.2">
      <c r="A8" s="158" t="s">
        <v>157</v>
      </c>
      <c r="B8" s="65">
        <v>717</v>
      </c>
      <c r="C8" s="66">
        <v>638</v>
      </c>
      <c r="D8" s="65">
        <v>5453</v>
      </c>
      <c r="E8" s="66">
        <v>6983</v>
      </c>
      <c r="F8" s="67"/>
      <c r="G8" s="65">
        <f>B8-C8</f>
        <v>79</v>
      </c>
      <c r="H8" s="66">
        <f>D8-E8</f>
        <v>-1530</v>
      </c>
      <c r="I8" s="8">
        <f>IF(C8=0, "-", IF(G8/C8&lt;10, G8/C8, "&gt;999%"))</f>
        <v>0.1238244514106583</v>
      </c>
      <c r="J8" s="9">
        <f>IF(E8=0, "-", IF(H8/E8&lt;10, H8/E8, "&gt;999%"))</f>
        <v>-0.21910353716167835</v>
      </c>
    </row>
    <row r="9" spans="1:10" x14ac:dyDescent="0.2">
      <c r="A9" s="158" t="s">
        <v>158</v>
      </c>
      <c r="B9" s="65">
        <v>411</v>
      </c>
      <c r="C9" s="66">
        <v>602</v>
      </c>
      <c r="D9" s="65">
        <v>3636</v>
      </c>
      <c r="E9" s="66">
        <v>5942</v>
      </c>
      <c r="F9" s="67"/>
      <c r="G9" s="65">
        <f>B9-C9</f>
        <v>-191</v>
      </c>
      <c r="H9" s="66">
        <f>D9-E9</f>
        <v>-2306</v>
      </c>
      <c r="I9" s="8">
        <f>IF(C9=0, "-", IF(G9/C9&lt;10, G9/C9, "&gt;999%"))</f>
        <v>-0.31727574750830567</v>
      </c>
      <c r="J9" s="9">
        <f>IF(E9=0, "-", IF(H9/E9&lt;10, H9/E9, "&gt;999%"))</f>
        <v>-0.38808481992595084</v>
      </c>
    </row>
    <row r="10" spans="1:10" x14ac:dyDescent="0.2">
      <c r="A10" s="158" t="s">
        <v>159</v>
      </c>
      <c r="B10" s="65">
        <v>51</v>
      </c>
      <c r="C10" s="66">
        <v>62</v>
      </c>
      <c r="D10" s="65">
        <v>565</v>
      </c>
      <c r="E10" s="66">
        <v>784</v>
      </c>
      <c r="F10" s="67"/>
      <c r="G10" s="65">
        <f>B10-C10</f>
        <v>-11</v>
      </c>
      <c r="H10" s="66">
        <f>D10-E10</f>
        <v>-219</v>
      </c>
      <c r="I10" s="8">
        <f>IF(C10=0, "-", IF(G10/C10&lt;10, G10/C10, "&gt;999%"))</f>
        <v>-0.17741935483870969</v>
      </c>
      <c r="J10" s="9">
        <f>IF(E10=0, "-", IF(H10/E10&lt;10, H10/E10, "&gt;999%"))</f>
        <v>-0.27933673469387754</v>
      </c>
    </row>
    <row r="11" spans="1:10" x14ac:dyDescent="0.2">
      <c r="A11" s="158" t="s">
        <v>160</v>
      </c>
      <c r="B11" s="65">
        <v>16</v>
      </c>
      <c r="C11" s="66">
        <v>137</v>
      </c>
      <c r="D11" s="65">
        <v>435</v>
      </c>
      <c r="E11" s="66">
        <v>711</v>
      </c>
      <c r="F11" s="67"/>
      <c r="G11" s="65">
        <f>B11-C11</f>
        <v>-121</v>
      </c>
      <c r="H11" s="66">
        <f>D11-E11</f>
        <v>-276</v>
      </c>
      <c r="I11" s="8">
        <f>IF(C11=0, "-", IF(G11/C11&lt;10, G11/C11, "&gt;999%"))</f>
        <v>-0.88321167883211682</v>
      </c>
      <c r="J11" s="9">
        <f>IF(E11=0, "-", IF(H11/E11&lt;10, H11/E11, "&gt;999%"))</f>
        <v>-0.3881856540084388</v>
      </c>
    </row>
    <row r="12" spans="1:10" x14ac:dyDescent="0.2">
      <c r="A12" s="7"/>
      <c r="B12" s="65"/>
      <c r="C12" s="66"/>
      <c r="D12" s="65"/>
      <c r="E12" s="66"/>
      <c r="F12" s="67"/>
      <c r="G12" s="65"/>
      <c r="H12" s="66"/>
      <c r="I12" s="8"/>
      <c r="J12" s="9"/>
    </row>
    <row r="13" spans="1:10" s="160" customFormat="1" x14ac:dyDescent="0.2">
      <c r="A13" s="159" t="s">
        <v>117</v>
      </c>
      <c r="B13" s="78">
        <f>SUM($B14:$B17)</f>
        <v>2640</v>
      </c>
      <c r="C13" s="79">
        <f>SUM($C14:$C17)</f>
        <v>3022</v>
      </c>
      <c r="D13" s="78">
        <f>SUM($D14:$D17)</f>
        <v>21725</v>
      </c>
      <c r="E13" s="79">
        <f>SUM($E14:$E17)</f>
        <v>23782</v>
      </c>
      <c r="F13" s="80"/>
      <c r="G13" s="78">
        <f>B13-C13</f>
        <v>-382</v>
      </c>
      <c r="H13" s="79">
        <f>D13-E13</f>
        <v>-2057</v>
      </c>
      <c r="I13" s="54">
        <f>IF(C13=0, "-", IF(G13/C13&lt;10, G13/C13, "&gt;999%"))</f>
        <v>-0.12640635340833886</v>
      </c>
      <c r="J13" s="55">
        <f>IF(E13=0, "-", IF(H13/E13&lt;10, H13/E13, "&gt;999%"))</f>
        <v>-8.6493987049028678E-2</v>
      </c>
    </row>
    <row r="14" spans="1:10" x14ac:dyDescent="0.2">
      <c r="A14" s="158" t="s">
        <v>157</v>
      </c>
      <c r="B14" s="65">
        <v>1632</v>
      </c>
      <c r="C14" s="66">
        <v>1286</v>
      </c>
      <c r="D14" s="65">
        <v>12357</v>
      </c>
      <c r="E14" s="66">
        <v>12255</v>
      </c>
      <c r="F14" s="67"/>
      <c r="G14" s="65">
        <f>B14-C14</f>
        <v>346</v>
      </c>
      <c r="H14" s="66">
        <f>D14-E14</f>
        <v>102</v>
      </c>
      <c r="I14" s="8">
        <f>IF(C14=0, "-", IF(G14/C14&lt;10, G14/C14, "&gt;999%"))</f>
        <v>0.26905132192846032</v>
      </c>
      <c r="J14" s="9">
        <f>IF(E14=0, "-", IF(H14/E14&lt;10, H14/E14, "&gt;999%"))</f>
        <v>8.3231334149326801E-3</v>
      </c>
    </row>
    <row r="15" spans="1:10" x14ac:dyDescent="0.2">
      <c r="A15" s="158" t="s">
        <v>158</v>
      </c>
      <c r="B15" s="65">
        <v>926</v>
      </c>
      <c r="C15" s="66">
        <v>1445</v>
      </c>
      <c r="D15" s="65">
        <v>8228</v>
      </c>
      <c r="E15" s="66">
        <v>10081</v>
      </c>
      <c r="F15" s="67"/>
      <c r="G15" s="65">
        <f>B15-C15</f>
        <v>-519</v>
      </c>
      <c r="H15" s="66">
        <f>D15-E15</f>
        <v>-1853</v>
      </c>
      <c r="I15" s="8">
        <f>IF(C15=0, "-", IF(G15/C15&lt;10, G15/C15, "&gt;999%"))</f>
        <v>-0.35916955017301039</v>
      </c>
      <c r="J15" s="9">
        <f>IF(E15=0, "-", IF(H15/E15&lt;10, H15/E15, "&gt;999%"))</f>
        <v>-0.18381112984822934</v>
      </c>
    </row>
    <row r="16" spans="1:10" x14ac:dyDescent="0.2">
      <c r="A16" s="158" t="s">
        <v>159</v>
      </c>
      <c r="B16" s="65">
        <v>71</v>
      </c>
      <c r="C16" s="66">
        <v>62</v>
      </c>
      <c r="D16" s="65">
        <v>778</v>
      </c>
      <c r="E16" s="66">
        <v>657</v>
      </c>
      <c r="F16" s="67"/>
      <c r="G16" s="65">
        <f>B16-C16</f>
        <v>9</v>
      </c>
      <c r="H16" s="66">
        <f>D16-E16</f>
        <v>121</v>
      </c>
      <c r="I16" s="8">
        <f>IF(C16=0, "-", IF(G16/C16&lt;10, G16/C16, "&gt;999%"))</f>
        <v>0.14516129032258066</v>
      </c>
      <c r="J16" s="9">
        <f>IF(E16=0, "-", IF(H16/E16&lt;10, H16/E16, "&gt;999%"))</f>
        <v>0.18417047184170471</v>
      </c>
    </row>
    <row r="17" spans="1:10" x14ac:dyDescent="0.2">
      <c r="A17" s="158" t="s">
        <v>160</v>
      </c>
      <c r="B17" s="65">
        <v>11</v>
      </c>
      <c r="C17" s="66">
        <v>229</v>
      </c>
      <c r="D17" s="65">
        <v>362</v>
      </c>
      <c r="E17" s="66">
        <v>789</v>
      </c>
      <c r="F17" s="67"/>
      <c r="G17" s="65">
        <f>B17-C17</f>
        <v>-218</v>
      </c>
      <c r="H17" s="66">
        <f>D17-E17</f>
        <v>-427</v>
      </c>
      <c r="I17" s="8">
        <f>IF(C17=0, "-", IF(G17/C17&lt;10, G17/C17, "&gt;999%"))</f>
        <v>-0.95196506550218341</v>
      </c>
      <c r="J17" s="9">
        <f>IF(E17=0, "-", IF(H17/E17&lt;10, H17/E17, "&gt;999%"))</f>
        <v>-0.54119138149556401</v>
      </c>
    </row>
    <row r="18" spans="1:10" x14ac:dyDescent="0.2">
      <c r="A18" s="22"/>
      <c r="B18" s="74"/>
      <c r="C18" s="75"/>
      <c r="D18" s="74"/>
      <c r="E18" s="75"/>
      <c r="F18" s="76"/>
      <c r="G18" s="74"/>
      <c r="H18" s="75"/>
      <c r="I18" s="23"/>
      <c r="J18" s="24"/>
    </row>
    <row r="19" spans="1:10" s="160" customFormat="1" x14ac:dyDescent="0.2">
      <c r="A19" s="159" t="s">
        <v>123</v>
      </c>
      <c r="B19" s="78">
        <f>SUM($B20:$B23)</f>
        <v>1176</v>
      </c>
      <c r="C19" s="79">
        <f>SUM($C20:$C23)</f>
        <v>1982</v>
      </c>
      <c r="D19" s="78">
        <f>SUM($D20:$D23)</f>
        <v>9202</v>
      </c>
      <c r="E19" s="79">
        <f>SUM($E20:$E23)</f>
        <v>11883</v>
      </c>
      <c r="F19" s="80"/>
      <c r="G19" s="78">
        <f>B19-C19</f>
        <v>-806</v>
      </c>
      <c r="H19" s="79">
        <f>D19-E19</f>
        <v>-2681</v>
      </c>
      <c r="I19" s="54">
        <f>IF(C19=0, "-", IF(G19/C19&lt;10, G19/C19, "&gt;999%"))</f>
        <v>-0.40665993945509588</v>
      </c>
      <c r="J19" s="55">
        <f>IF(E19=0, "-", IF(H19/E19&lt;10, H19/E19, "&gt;999%"))</f>
        <v>-0.22561642682824204</v>
      </c>
    </row>
    <row r="20" spans="1:10" x14ac:dyDescent="0.2">
      <c r="A20" s="158" t="s">
        <v>157</v>
      </c>
      <c r="B20" s="65">
        <v>274</v>
      </c>
      <c r="C20" s="66">
        <v>263</v>
      </c>
      <c r="D20" s="65">
        <v>2059</v>
      </c>
      <c r="E20" s="66">
        <v>2884</v>
      </c>
      <c r="F20" s="67"/>
      <c r="G20" s="65">
        <f>B20-C20</f>
        <v>11</v>
      </c>
      <c r="H20" s="66">
        <f>D20-E20</f>
        <v>-825</v>
      </c>
      <c r="I20" s="8">
        <f>IF(C20=0, "-", IF(G20/C20&lt;10, G20/C20, "&gt;999%"))</f>
        <v>4.1825095057034217E-2</v>
      </c>
      <c r="J20" s="9">
        <f>IF(E20=0, "-", IF(H20/E20&lt;10, H20/E20, "&gt;999%"))</f>
        <v>-0.28606102635228847</v>
      </c>
    </row>
    <row r="21" spans="1:10" x14ac:dyDescent="0.2">
      <c r="A21" s="158" t="s">
        <v>158</v>
      </c>
      <c r="B21" s="65">
        <v>796</v>
      </c>
      <c r="C21" s="66">
        <v>1588</v>
      </c>
      <c r="D21" s="65">
        <v>6401</v>
      </c>
      <c r="E21" s="66">
        <v>7879</v>
      </c>
      <c r="F21" s="67"/>
      <c r="G21" s="65">
        <f>B21-C21</f>
        <v>-792</v>
      </c>
      <c r="H21" s="66">
        <f>D21-E21</f>
        <v>-1478</v>
      </c>
      <c r="I21" s="8">
        <f>IF(C21=0, "-", IF(G21/C21&lt;10, G21/C21, "&gt;999%"))</f>
        <v>-0.4987405541561713</v>
      </c>
      <c r="J21" s="9">
        <f>IF(E21=0, "-", IF(H21/E21&lt;10, H21/E21, "&gt;999%"))</f>
        <v>-0.18758725726615053</v>
      </c>
    </row>
    <row r="22" spans="1:10" x14ac:dyDescent="0.2">
      <c r="A22" s="158" t="s">
        <v>159</v>
      </c>
      <c r="B22" s="65">
        <v>84</v>
      </c>
      <c r="C22" s="66">
        <v>84</v>
      </c>
      <c r="D22" s="65">
        <v>544</v>
      </c>
      <c r="E22" s="66">
        <v>702</v>
      </c>
      <c r="F22" s="67"/>
      <c r="G22" s="65">
        <f>B22-C22</f>
        <v>0</v>
      </c>
      <c r="H22" s="66">
        <f>D22-E22</f>
        <v>-158</v>
      </c>
      <c r="I22" s="8">
        <f>IF(C22=0, "-", IF(G22/C22&lt;10, G22/C22, "&gt;999%"))</f>
        <v>0</v>
      </c>
      <c r="J22" s="9">
        <f>IF(E22=0, "-", IF(H22/E22&lt;10, H22/E22, "&gt;999%"))</f>
        <v>-0.22507122507122507</v>
      </c>
    </row>
    <row r="23" spans="1:10" x14ac:dyDescent="0.2">
      <c r="A23" s="158" t="s">
        <v>160</v>
      </c>
      <c r="B23" s="65">
        <v>22</v>
      </c>
      <c r="C23" s="66">
        <v>47</v>
      </c>
      <c r="D23" s="65">
        <v>198</v>
      </c>
      <c r="E23" s="66">
        <v>418</v>
      </c>
      <c r="F23" s="67"/>
      <c r="G23" s="65">
        <f>B23-C23</f>
        <v>-25</v>
      </c>
      <c r="H23" s="66">
        <f>D23-E23</f>
        <v>-220</v>
      </c>
      <c r="I23" s="8">
        <f>IF(C23=0, "-", IF(G23/C23&lt;10, G23/C23, "&gt;999%"))</f>
        <v>-0.53191489361702127</v>
      </c>
      <c r="J23" s="9">
        <f>IF(E23=0, "-", IF(H23/E23&lt;10, H23/E23, "&gt;999%"))</f>
        <v>-0.52631578947368418</v>
      </c>
    </row>
    <row r="24" spans="1:10" x14ac:dyDescent="0.2">
      <c r="A24" s="7"/>
      <c r="B24" s="65"/>
      <c r="C24" s="66"/>
      <c r="D24" s="65"/>
      <c r="E24" s="66"/>
      <c r="F24" s="67"/>
      <c r="G24" s="65"/>
      <c r="H24" s="66"/>
      <c r="I24" s="8"/>
      <c r="J24" s="9"/>
    </row>
    <row r="25" spans="1:10" s="43" customFormat="1" x14ac:dyDescent="0.2">
      <c r="A25" s="53" t="s">
        <v>29</v>
      </c>
      <c r="B25" s="78">
        <f>SUM($B26:$B29)</f>
        <v>5011</v>
      </c>
      <c r="C25" s="79">
        <f>SUM($C26:$C29)</f>
        <v>6443</v>
      </c>
      <c r="D25" s="78">
        <f>SUM($D26:$D29)</f>
        <v>41016</v>
      </c>
      <c r="E25" s="79">
        <f>SUM($E26:$E29)</f>
        <v>50085</v>
      </c>
      <c r="F25" s="80"/>
      <c r="G25" s="78">
        <f>B25-C25</f>
        <v>-1432</v>
      </c>
      <c r="H25" s="79">
        <f>D25-E25</f>
        <v>-9069</v>
      </c>
      <c r="I25" s="54">
        <f>IF(C25=0, "-", IF(G25/C25&lt;10, G25/C25, "&gt;999%"))</f>
        <v>-0.22225671271146982</v>
      </c>
      <c r="J25" s="55">
        <f>IF(E25=0, "-", IF(H25/E25&lt;10, H25/E25, "&gt;999%"))</f>
        <v>-0.1810721772985924</v>
      </c>
    </row>
    <row r="26" spans="1:10" x14ac:dyDescent="0.2">
      <c r="A26" s="158" t="s">
        <v>157</v>
      </c>
      <c r="B26" s="65">
        <v>2623</v>
      </c>
      <c r="C26" s="66">
        <v>2187</v>
      </c>
      <c r="D26" s="65">
        <v>19869</v>
      </c>
      <c r="E26" s="66">
        <v>22122</v>
      </c>
      <c r="F26" s="67"/>
      <c r="G26" s="65">
        <f>B26-C26</f>
        <v>436</v>
      </c>
      <c r="H26" s="66">
        <f>D26-E26</f>
        <v>-2253</v>
      </c>
      <c r="I26" s="8">
        <f>IF(C26=0, "-", IF(G26/C26&lt;10, G26/C26, "&gt;999%"))</f>
        <v>0.19935985368084133</v>
      </c>
      <c r="J26" s="9">
        <f>IF(E26=0, "-", IF(H26/E26&lt;10, H26/E26, "&gt;999%"))</f>
        <v>-0.10184431787360998</v>
      </c>
    </row>
    <row r="27" spans="1:10" x14ac:dyDescent="0.2">
      <c r="A27" s="158" t="s">
        <v>158</v>
      </c>
      <c r="B27" s="65">
        <v>2133</v>
      </c>
      <c r="C27" s="66">
        <v>3635</v>
      </c>
      <c r="D27" s="65">
        <v>18265</v>
      </c>
      <c r="E27" s="66">
        <v>23902</v>
      </c>
      <c r="F27" s="67"/>
      <c r="G27" s="65">
        <f>B27-C27</f>
        <v>-1502</v>
      </c>
      <c r="H27" s="66">
        <f>D27-E27</f>
        <v>-5637</v>
      </c>
      <c r="I27" s="8">
        <f>IF(C27=0, "-", IF(G27/C27&lt;10, G27/C27, "&gt;999%"))</f>
        <v>-0.41320495185694633</v>
      </c>
      <c r="J27" s="9">
        <f>IF(E27=0, "-", IF(H27/E27&lt;10, H27/E27, "&gt;999%"))</f>
        <v>-0.23583800518785039</v>
      </c>
    </row>
    <row r="28" spans="1:10" x14ac:dyDescent="0.2">
      <c r="A28" s="158" t="s">
        <v>159</v>
      </c>
      <c r="B28" s="65">
        <v>206</v>
      </c>
      <c r="C28" s="66">
        <v>208</v>
      </c>
      <c r="D28" s="65">
        <v>1887</v>
      </c>
      <c r="E28" s="66">
        <v>2143</v>
      </c>
      <c r="F28" s="67"/>
      <c r="G28" s="65">
        <f>B28-C28</f>
        <v>-2</v>
      </c>
      <c r="H28" s="66">
        <f>D28-E28</f>
        <v>-256</v>
      </c>
      <c r="I28" s="8">
        <f>IF(C28=0, "-", IF(G28/C28&lt;10, G28/C28, "&gt;999%"))</f>
        <v>-9.6153846153846159E-3</v>
      </c>
      <c r="J28" s="9">
        <f>IF(E28=0, "-", IF(H28/E28&lt;10, H28/E28, "&gt;999%"))</f>
        <v>-0.11945870275314979</v>
      </c>
    </row>
    <row r="29" spans="1:10" x14ac:dyDescent="0.2">
      <c r="A29" s="158" t="s">
        <v>160</v>
      </c>
      <c r="B29" s="65">
        <v>49</v>
      </c>
      <c r="C29" s="66">
        <v>413</v>
      </c>
      <c r="D29" s="65">
        <v>995</v>
      </c>
      <c r="E29" s="66">
        <v>1918</v>
      </c>
      <c r="F29" s="67"/>
      <c r="G29" s="65">
        <f>B29-C29</f>
        <v>-364</v>
      </c>
      <c r="H29" s="66">
        <f>D29-E29</f>
        <v>-923</v>
      </c>
      <c r="I29" s="8">
        <f>IF(C29=0, "-", IF(G29/C29&lt;10, G29/C29, "&gt;999%"))</f>
        <v>-0.88135593220338981</v>
      </c>
      <c r="J29" s="9">
        <f>IF(E29=0, "-", IF(H29/E29&lt;10, H29/E29, "&gt;999%"))</f>
        <v>-0.48123044838373308</v>
      </c>
    </row>
    <row r="30" spans="1:10" x14ac:dyDescent="0.2">
      <c r="A30" s="7"/>
      <c r="B30" s="65"/>
      <c r="C30" s="66"/>
      <c r="D30" s="65"/>
      <c r="E30" s="66"/>
      <c r="F30" s="67"/>
      <c r="G30" s="65"/>
      <c r="H30" s="66"/>
      <c r="I30" s="8"/>
      <c r="J30" s="9"/>
    </row>
    <row r="31" spans="1:10" s="43" customFormat="1" x14ac:dyDescent="0.2">
      <c r="A31" s="22" t="s">
        <v>124</v>
      </c>
      <c r="B31" s="78">
        <v>166</v>
      </c>
      <c r="C31" s="79">
        <v>202</v>
      </c>
      <c r="D31" s="78">
        <v>1600</v>
      </c>
      <c r="E31" s="79">
        <v>1653</v>
      </c>
      <c r="F31" s="80"/>
      <c r="G31" s="78">
        <f>B31-C31</f>
        <v>-36</v>
      </c>
      <c r="H31" s="79">
        <f>D31-E31</f>
        <v>-53</v>
      </c>
      <c r="I31" s="54">
        <f>IF(C31=0, "-", IF(G31/C31&lt;10, G31/C31, "&gt;999%"))</f>
        <v>-0.17821782178217821</v>
      </c>
      <c r="J31" s="55">
        <f>IF(E31=0, "-", IF(H31/E31&lt;10, H31/E31, "&gt;999%"))</f>
        <v>-3.2062915910465818E-2</v>
      </c>
    </row>
    <row r="32" spans="1:10" x14ac:dyDescent="0.2">
      <c r="A32" s="1"/>
      <c r="B32" s="68"/>
      <c r="C32" s="69"/>
      <c r="D32" s="68"/>
      <c r="E32" s="69"/>
      <c r="F32" s="70"/>
      <c r="G32" s="68"/>
      <c r="H32" s="69"/>
      <c r="I32" s="5"/>
      <c r="J32" s="6"/>
    </row>
    <row r="33" spans="1:10" s="43" customFormat="1" x14ac:dyDescent="0.2">
      <c r="A33" s="27" t="s">
        <v>5</v>
      </c>
      <c r="B33" s="71">
        <f>SUM(B26:B32)</f>
        <v>5177</v>
      </c>
      <c r="C33" s="77">
        <f>SUM(C26:C32)</f>
        <v>6645</v>
      </c>
      <c r="D33" s="71">
        <f>SUM(D26:D32)</f>
        <v>42616</v>
      </c>
      <c r="E33" s="77">
        <f>SUM(E26:E32)</f>
        <v>51738</v>
      </c>
      <c r="F33" s="73"/>
      <c r="G33" s="71">
        <f>B33-C33</f>
        <v>-1468</v>
      </c>
      <c r="H33" s="72">
        <f>D33-E33</f>
        <v>-9122</v>
      </c>
      <c r="I33" s="37">
        <f>IF(C33=0, 0, G33/C33)</f>
        <v>-0.22091798344620014</v>
      </c>
      <c r="J33" s="38">
        <f>IF(E33=0, 0, H33/E33)</f>
        <v>-0.17631141520739108</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38"/>
  <sheetViews>
    <sheetView tabSelected="1" zoomScaleNormal="100" workbookViewId="0">
      <selection activeCell="M1" sqref="M1"/>
    </sheetView>
  </sheetViews>
  <sheetFormatPr defaultRowHeight="12.75" x14ac:dyDescent="0.2"/>
  <cols>
    <col min="1" max="1" width="33.42578125" bestFit="1" customWidth="1"/>
    <col min="2" max="5" width="10.140625" customWidth="1"/>
    <col min="6" max="6" width="1.7109375" customWidth="1"/>
    <col min="7" max="10" width="10.140625" customWidth="1"/>
  </cols>
  <sheetData>
    <row r="1" spans="1:10" s="52" customFormat="1" ht="20.25" x14ac:dyDescent="0.3">
      <c r="A1" s="4" t="s">
        <v>10</v>
      </c>
      <c r="B1" s="198" t="s">
        <v>30</v>
      </c>
      <c r="C1" s="199"/>
      <c r="D1" s="199"/>
      <c r="E1" s="199"/>
      <c r="F1" s="199"/>
      <c r="G1" s="199"/>
      <c r="H1" s="199"/>
      <c r="I1" s="199"/>
      <c r="J1" s="199"/>
    </row>
    <row r="2" spans="1:10" s="52" customFormat="1" ht="20.25" x14ac:dyDescent="0.3">
      <c r="A2" s="4" t="s">
        <v>107</v>
      </c>
      <c r="B2" s="202" t="s">
        <v>97</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2020</v>
      </c>
      <c r="C5" s="58">
        <f>B5-1</f>
        <v>2019</v>
      </c>
      <c r="D5" s="57">
        <f>B5</f>
        <v>2020</v>
      </c>
      <c r="E5" s="58">
        <f>C5</f>
        <v>2019</v>
      </c>
      <c r="F5" s="64"/>
      <c r="G5" s="57" t="s">
        <v>4</v>
      </c>
      <c r="H5" s="58" t="s">
        <v>2</v>
      </c>
      <c r="I5" s="57" t="s">
        <v>4</v>
      </c>
      <c r="J5" s="58" t="s">
        <v>2</v>
      </c>
    </row>
    <row r="6" spans="1:10" x14ac:dyDescent="0.2">
      <c r="A6" s="22"/>
      <c r="B6" s="74"/>
      <c r="C6" s="75"/>
      <c r="D6" s="74"/>
      <c r="E6" s="75"/>
      <c r="F6" s="76"/>
      <c r="G6" s="74"/>
      <c r="H6" s="75"/>
      <c r="I6" s="23"/>
      <c r="J6" s="24"/>
    </row>
    <row r="7" spans="1:10" s="139" customFormat="1" x14ac:dyDescent="0.2">
      <c r="A7" s="159" t="s">
        <v>108</v>
      </c>
      <c r="B7" s="65"/>
      <c r="C7" s="66"/>
      <c r="D7" s="65"/>
      <c r="E7" s="66"/>
      <c r="F7" s="67"/>
      <c r="G7" s="65"/>
      <c r="H7" s="66"/>
      <c r="I7" s="20"/>
      <c r="J7" s="21"/>
    </row>
    <row r="8" spans="1:10" x14ac:dyDescent="0.2">
      <c r="A8" s="158" t="s">
        <v>161</v>
      </c>
      <c r="B8" s="65">
        <v>22</v>
      </c>
      <c r="C8" s="66">
        <v>16</v>
      </c>
      <c r="D8" s="65">
        <v>184</v>
      </c>
      <c r="E8" s="66">
        <v>239</v>
      </c>
      <c r="F8" s="67"/>
      <c r="G8" s="65">
        <f>B8-C8</f>
        <v>6</v>
      </c>
      <c r="H8" s="66">
        <f>D8-E8</f>
        <v>-55</v>
      </c>
      <c r="I8" s="20">
        <f>IF(C8=0, "-", IF(G8/C8&lt;10, G8/C8, "&gt;999%"))</f>
        <v>0.375</v>
      </c>
      <c r="J8" s="21">
        <f>IF(E8=0, "-", IF(H8/E8&lt;10, H8/E8, "&gt;999%"))</f>
        <v>-0.23012552301255229</v>
      </c>
    </row>
    <row r="9" spans="1:10" x14ac:dyDescent="0.2">
      <c r="A9" s="158" t="s">
        <v>162</v>
      </c>
      <c r="B9" s="65">
        <v>4</v>
      </c>
      <c r="C9" s="66">
        <v>4</v>
      </c>
      <c r="D9" s="65">
        <v>39</v>
      </c>
      <c r="E9" s="66">
        <v>25</v>
      </c>
      <c r="F9" s="67"/>
      <c r="G9" s="65">
        <f>B9-C9</f>
        <v>0</v>
      </c>
      <c r="H9" s="66">
        <f>D9-E9</f>
        <v>14</v>
      </c>
      <c r="I9" s="20">
        <f>IF(C9=0, "-", IF(G9/C9&lt;10, G9/C9, "&gt;999%"))</f>
        <v>0</v>
      </c>
      <c r="J9" s="21">
        <f>IF(E9=0, "-", IF(H9/E9&lt;10, H9/E9, "&gt;999%"))</f>
        <v>0.56000000000000005</v>
      </c>
    </row>
    <row r="10" spans="1:10" x14ac:dyDescent="0.2">
      <c r="A10" s="158" t="s">
        <v>163</v>
      </c>
      <c r="B10" s="65">
        <v>172</v>
      </c>
      <c r="C10" s="66">
        <v>135</v>
      </c>
      <c r="D10" s="65">
        <v>1480</v>
      </c>
      <c r="E10" s="66">
        <v>1396</v>
      </c>
      <c r="F10" s="67"/>
      <c r="G10" s="65">
        <f>B10-C10</f>
        <v>37</v>
      </c>
      <c r="H10" s="66">
        <f>D10-E10</f>
        <v>84</v>
      </c>
      <c r="I10" s="20">
        <f>IF(C10=0, "-", IF(G10/C10&lt;10, G10/C10, "&gt;999%"))</f>
        <v>0.27407407407407408</v>
      </c>
      <c r="J10" s="21">
        <f>IF(E10=0, "-", IF(H10/E10&lt;10, H10/E10, "&gt;999%"))</f>
        <v>6.0171919770773637E-2</v>
      </c>
    </row>
    <row r="11" spans="1:10" x14ac:dyDescent="0.2">
      <c r="A11" s="158" t="s">
        <v>164</v>
      </c>
      <c r="B11" s="65">
        <v>997</v>
      </c>
      <c r="C11" s="66">
        <v>1284</v>
      </c>
      <c r="D11" s="65">
        <v>8378</v>
      </c>
      <c r="E11" s="66">
        <v>12752</v>
      </c>
      <c r="F11" s="67"/>
      <c r="G11" s="65">
        <f>B11-C11</f>
        <v>-287</v>
      </c>
      <c r="H11" s="66">
        <f>D11-E11</f>
        <v>-4374</v>
      </c>
      <c r="I11" s="20">
        <f>IF(C11=0, "-", IF(G11/C11&lt;10, G11/C11, "&gt;999%"))</f>
        <v>-0.2235202492211838</v>
      </c>
      <c r="J11" s="21">
        <f>IF(E11=0, "-", IF(H11/E11&lt;10, H11/E11, "&gt;999%"))</f>
        <v>-0.34300501882057716</v>
      </c>
    </row>
    <row r="12" spans="1:10" x14ac:dyDescent="0.2">
      <c r="A12" s="158" t="s">
        <v>165</v>
      </c>
      <c r="B12" s="65">
        <v>0</v>
      </c>
      <c r="C12" s="66">
        <v>0</v>
      </c>
      <c r="D12" s="65">
        <v>8</v>
      </c>
      <c r="E12" s="66">
        <v>8</v>
      </c>
      <c r="F12" s="67"/>
      <c r="G12" s="65">
        <f>B12-C12</f>
        <v>0</v>
      </c>
      <c r="H12" s="66">
        <f>D12-E12</f>
        <v>0</v>
      </c>
      <c r="I12" s="20" t="str">
        <f>IF(C12=0, "-", IF(G12/C12&lt;10, G12/C12, "&gt;999%"))</f>
        <v>-</v>
      </c>
      <c r="J12" s="21">
        <f>IF(E12=0, "-", IF(H12/E12&lt;10, H12/E12, "&gt;999%"))</f>
        <v>0</v>
      </c>
    </row>
    <row r="13" spans="1:10" x14ac:dyDescent="0.2">
      <c r="A13" s="7"/>
      <c r="B13" s="65"/>
      <c r="C13" s="66"/>
      <c r="D13" s="65"/>
      <c r="E13" s="66"/>
      <c r="F13" s="67"/>
      <c r="G13" s="65"/>
      <c r="H13" s="66"/>
      <c r="I13" s="20"/>
      <c r="J13" s="21"/>
    </row>
    <row r="14" spans="1:10" s="139" customFormat="1" x14ac:dyDescent="0.2">
      <c r="A14" s="159" t="s">
        <v>117</v>
      </c>
      <c r="B14" s="65"/>
      <c r="C14" s="66"/>
      <c r="D14" s="65"/>
      <c r="E14" s="66"/>
      <c r="F14" s="67"/>
      <c r="G14" s="65"/>
      <c r="H14" s="66"/>
      <c r="I14" s="20"/>
      <c r="J14" s="21"/>
    </row>
    <row r="15" spans="1:10" x14ac:dyDescent="0.2">
      <c r="A15" s="158" t="s">
        <v>161</v>
      </c>
      <c r="B15" s="65">
        <v>499</v>
      </c>
      <c r="C15" s="66">
        <v>835</v>
      </c>
      <c r="D15" s="65">
        <v>4458</v>
      </c>
      <c r="E15" s="66">
        <v>6532</v>
      </c>
      <c r="F15" s="67"/>
      <c r="G15" s="65">
        <f>B15-C15</f>
        <v>-336</v>
      </c>
      <c r="H15" s="66">
        <f>D15-E15</f>
        <v>-2074</v>
      </c>
      <c r="I15" s="20">
        <f>IF(C15=0, "-", IF(G15/C15&lt;10, G15/C15, "&gt;999%"))</f>
        <v>-0.4023952095808383</v>
      </c>
      <c r="J15" s="21">
        <f>IF(E15=0, "-", IF(H15/E15&lt;10, H15/E15, "&gt;999%"))</f>
        <v>-0.31751377832210653</v>
      </c>
    </row>
    <row r="16" spans="1:10" x14ac:dyDescent="0.2">
      <c r="A16" s="158" t="s">
        <v>162</v>
      </c>
      <c r="B16" s="65">
        <v>2</v>
      </c>
      <c r="C16" s="66">
        <v>4</v>
      </c>
      <c r="D16" s="65">
        <v>31</v>
      </c>
      <c r="E16" s="66">
        <v>25</v>
      </c>
      <c r="F16" s="67"/>
      <c r="G16" s="65">
        <f>B16-C16</f>
        <v>-2</v>
      </c>
      <c r="H16" s="66">
        <f>D16-E16</f>
        <v>6</v>
      </c>
      <c r="I16" s="20">
        <f>IF(C16=0, "-", IF(G16/C16&lt;10, G16/C16, "&gt;999%"))</f>
        <v>-0.5</v>
      </c>
      <c r="J16" s="21">
        <f>IF(E16=0, "-", IF(H16/E16&lt;10, H16/E16, "&gt;999%"))</f>
        <v>0.24</v>
      </c>
    </row>
    <row r="17" spans="1:10" x14ac:dyDescent="0.2">
      <c r="A17" s="158" t="s">
        <v>163</v>
      </c>
      <c r="B17" s="65">
        <v>286</v>
      </c>
      <c r="C17" s="66">
        <v>46</v>
      </c>
      <c r="D17" s="65">
        <v>1950</v>
      </c>
      <c r="E17" s="66">
        <v>396</v>
      </c>
      <c r="F17" s="67"/>
      <c r="G17" s="65">
        <f>B17-C17</f>
        <v>240</v>
      </c>
      <c r="H17" s="66">
        <f>D17-E17</f>
        <v>1554</v>
      </c>
      <c r="I17" s="20">
        <f>IF(C17=0, "-", IF(G17/C17&lt;10, G17/C17, "&gt;999%"))</f>
        <v>5.2173913043478262</v>
      </c>
      <c r="J17" s="21">
        <f>IF(E17=0, "-", IF(H17/E17&lt;10, H17/E17, "&gt;999%"))</f>
        <v>3.9242424242424243</v>
      </c>
    </row>
    <row r="18" spans="1:10" x14ac:dyDescent="0.2">
      <c r="A18" s="158" t="s">
        <v>164</v>
      </c>
      <c r="B18" s="65">
        <v>1849</v>
      </c>
      <c r="C18" s="66">
        <v>2092</v>
      </c>
      <c r="D18" s="65">
        <v>15227</v>
      </c>
      <c r="E18" s="66">
        <v>16536</v>
      </c>
      <c r="F18" s="67"/>
      <c r="G18" s="65">
        <f>B18-C18</f>
        <v>-243</v>
      </c>
      <c r="H18" s="66">
        <f>D18-E18</f>
        <v>-1309</v>
      </c>
      <c r="I18" s="20">
        <f>IF(C18=0, "-", IF(G18/C18&lt;10, G18/C18, "&gt;999%"))</f>
        <v>-0.11615678776290631</v>
      </c>
      <c r="J18" s="21">
        <f>IF(E18=0, "-", IF(H18/E18&lt;10, H18/E18, "&gt;999%"))</f>
        <v>-7.9160619254958875E-2</v>
      </c>
    </row>
    <row r="19" spans="1:10" x14ac:dyDescent="0.2">
      <c r="A19" s="158" t="s">
        <v>165</v>
      </c>
      <c r="B19" s="65">
        <v>4</v>
      </c>
      <c r="C19" s="66">
        <v>45</v>
      </c>
      <c r="D19" s="65">
        <v>59</v>
      </c>
      <c r="E19" s="66">
        <v>293</v>
      </c>
      <c r="F19" s="67"/>
      <c r="G19" s="65">
        <f>B19-C19</f>
        <v>-41</v>
      </c>
      <c r="H19" s="66">
        <f>D19-E19</f>
        <v>-234</v>
      </c>
      <c r="I19" s="20">
        <f>IF(C19=0, "-", IF(G19/C19&lt;10, G19/C19, "&gt;999%"))</f>
        <v>-0.91111111111111109</v>
      </c>
      <c r="J19" s="21">
        <f>IF(E19=0, "-", IF(H19/E19&lt;10, H19/E19, "&gt;999%"))</f>
        <v>-0.79863481228668942</v>
      </c>
    </row>
    <row r="20" spans="1:10" x14ac:dyDescent="0.2">
      <c r="A20" s="7"/>
      <c r="B20" s="65"/>
      <c r="C20" s="66"/>
      <c r="D20" s="65"/>
      <c r="E20" s="66"/>
      <c r="F20" s="67"/>
      <c r="G20" s="65"/>
      <c r="H20" s="66"/>
      <c r="I20" s="20"/>
      <c r="J20" s="21"/>
    </row>
    <row r="21" spans="1:10" s="139" customFormat="1" x14ac:dyDescent="0.2">
      <c r="A21" s="159" t="s">
        <v>123</v>
      </c>
      <c r="B21" s="65"/>
      <c r="C21" s="66"/>
      <c r="D21" s="65"/>
      <c r="E21" s="66"/>
      <c r="F21" s="67"/>
      <c r="G21" s="65"/>
      <c r="H21" s="66"/>
      <c r="I21" s="20"/>
      <c r="J21" s="21"/>
    </row>
    <row r="22" spans="1:10" x14ac:dyDescent="0.2">
      <c r="A22" s="158" t="s">
        <v>161</v>
      </c>
      <c r="B22" s="65">
        <v>1093</v>
      </c>
      <c r="C22" s="66">
        <v>1921</v>
      </c>
      <c r="D22" s="65">
        <v>8603</v>
      </c>
      <c r="E22" s="66">
        <v>11300</v>
      </c>
      <c r="F22" s="67"/>
      <c r="G22" s="65">
        <f>B22-C22</f>
        <v>-828</v>
      </c>
      <c r="H22" s="66">
        <f>D22-E22</f>
        <v>-2697</v>
      </c>
      <c r="I22" s="20">
        <f>IF(C22=0, "-", IF(G22/C22&lt;10, G22/C22, "&gt;999%"))</f>
        <v>-0.431025507548152</v>
      </c>
      <c r="J22" s="21">
        <f>IF(E22=0, "-", IF(H22/E22&lt;10, H22/E22, "&gt;999%"))</f>
        <v>-0.23867256637168141</v>
      </c>
    </row>
    <row r="23" spans="1:10" x14ac:dyDescent="0.2">
      <c r="A23" s="158" t="s">
        <v>164</v>
      </c>
      <c r="B23" s="65">
        <v>83</v>
      </c>
      <c r="C23" s="66">
        <v>61</v>
      </c>
      <c r="D23" s="65">
        <v>599</v>
      </c>
      <c r="E23" s="66">
        <v>583</v>
      </c>
      <c r="F23" s="67"/>
      <c r="G23" s="65">
        <f>B23-C23</f>
        <v>22</v>
      </c>
      <c r="H23" s="66">
        <f>D23-E23</f>
        <v>16</v>
      </c>
      <c r="I23" s="20">
        <f>IF(C23=0, "-", IF(G23/C23&lt;10, G23/C23, "&gt;999%"))</f>
        <v>0.36065573770491804</v>
      </c>
      <c r="J23" s="21">
        <f>IF(E23=0, "-", IF(H23/E23&lt;10, H23/E23, "&gt;999%"))</f>
        <v>2.7444253859348199E-2</v>
      </c>
    </row>
    <row r="24" spans="1:10" x14ac:dyDescent="0.2">
      <c r="A24" s="7"/>
      <c r="B24" s="65"/>
      <c r="C24" s="66"/>
      <c r="D24" s="65"/>
      <c r="E24" s="66"/>
      <c r="F24" s="67"/>
      <c r="G24" s="65"/>
      <c r="H24" s="66"/>
      <c r="I24" s="20"/>
      <c r="J24" s="21"/>
    </row>
    <row r="25" spans="1:10" x14ac:dyDescent="0.2">
      <c r="A25" s="7" t="s">
        <v>124</v>
      </c>
      <c r="B25" s="65">
        <v>166</v>
      </c>
      <c r="C25" s="66">
        <v>202</v>
      </c>
      <c r="D25" s="65">
        <v>1600</v>
      </c>
      <c r="E25" s="66">
        <v>1653</v>
      </c>
      <c r="F25" s="67"/>
      <c r="G25" s="65">
        <f>B25-C25</f>
        <v>-36</v>
      </c>
      <c r="H25" s="66">
        <f>D25-E25</f>
        <v>-53</v>
      </c>
      <c r="I25" s="20">
        <f>IF(C25=0, "-", IF(G25/C25&lt;10, G25/C25, "&gt;999%"))</f>
        <v>-0.17821782178217821</v>
      </c>
      <c r="J25" s="21">
        <f>IF(E25=0, "-", IF(H25/E25&lt;10, H25/E25, "&gt;999%"))</f>
        <v>-3.2062915910465818E-2</v>
      </c>
    </row>
    <row r="26" spans="1:10" x14ac:dyDescent="0.2">
      <c r="A26" s="1"/>
      <c r="B26" s="68"/>
      <c r="C26" s="69"/>
      <c r="D26" s="68"/>
      <c r="E26" s="69"/>
      <c r="F26" s="70"/>
      <c r="G26" s="68"/>
      <c r="H26" s="69"/>
      <c r="I26" s="5"/>
      <c r="J26" s="6"/>
    </row>
    <row r="27" spans="1:10" s="43" customFormat="1" x14ac:dyDescent="0.2">
      <c r="A27" s="27" t="s">
        <v>5</v>
      </c>
      <c r="B27" s="71">
        <f>SUM(B6:B26)</f>
        <v>5177</v>
      </c>
      <c r="C27" s="77">
        <f>SUM(C6:C26)</f>
        <v>6645</v>
      </c>
      <c r="D27" s="71">
        <f>SUM(D6:D26)</f>
        <v>42616</v>
      </c>
      <c r="E27" s="77">
        <f>SUM(E6:E26)</f>
        <v>51738</v>
      </c>
      <c r="F27" s="73"/>
      <c r="G27" s="71">
        <f>B27-C27</f>
        <v>-1468</v>
      </c>
      <c r="H27" s="72">
        <f>D27-E27</f>
        <v>-9122</v>
      </c>
      <c r="I27" s="37">
        <f>IF(C27=0, 0, G27/C27)</f>
        <v>-0.22091798344620014</v>
      </c>
      <c r="J27" s="38">
        <f>IF(E27=0, 0, H27/E27)</f>
        <v>-0.17631141520739108</v>
      </c>
    </row>
    <row r="28" spans="1:10" s="43" customFormat="1" x14ac:dyDescent="0.2">
      <c r="A28" s="22"/>
      <c r="B28" s="78"/>
      <c r="C28" s="98"/>
      <c r="D28" s="78"/>
      <c r="E28" s="98"/>
      <c r="F28" s="80"/>
      <c r="G28" s="78"/>
      <c r="H28" s="79"/>
      <c r="I28" s="54"/>
      <c r="J28" s="55"/>
    </row>
    <row r="29" spans="1:10" s="139" customFormat="1" x14ac:dyDescent="0.2">
      <c r="A29" s="161" t="s">
        <v>166</v>
      </c>
      <c r="B29" s="74"/>
      <c r="C29" s="75"/>
      <c r="D29" s="74"/>
      <c r="E29" s="75"/>
      <c r="F29" s="76"/>
      <c r="G29" s="74"/>
      <c r="H29" s="75"/>
      <c r="I29" s="23"/>
      <c r="J29" s="24"/>
    </row>
    <row r="30" spans="1:10" x14ac:dyDescent="0.2">
      <c r="A30" s="7" t="s">
        <v>161</v>
      </c>
      <c r="B30" s="65">
        <v>1614</v>
      </c>
      <c r="C30" s="66">
        <v>2772</v>
      </c>
      <c r="D30" s="65">
        <v>13245</v>
      </c>
      <c r="E30" s="66">
        <v>18071</v>
      </c>
      <c r="F30" s="67"/>
      <c r="G30" s="65">
        <f>B30-C30</f>
        <v>-1158</v>
      </c>
      <c r="H30" s="66">
        <f>D30-E30</f>
        <v>-4826</v>
      </c>
      <c r="I30" s="20">
        <f>IF(C30=0, "-", IF(G30/C30&lt;10, G30/C30, "&gt;999%"))</f>
        <v>-0.41774891774891776</v>
      </c>
      <c r="J30" s="21">
        <f>IF(E30=0, "-", IF(H30/E30&lt;10, H30/E30, "&gt;999%"))</f>
        <v>-0.26705771678379725</v>
      </c>
    </row>
    <row r="31" spans="1:10" x14ac:dyDescent="0.2">
      <c r="A31" s="7" t="s">
        <v>162</v>
      </c>
      <c r="B31" s="65">
        <v>6</v>
      </c>
      <c r="C31" s="66">
        <v>8</v>
      </c>
      <c r="D31" s="65">
        <v>70</v>
      </c>
      <c r="E31" s="66">
        <v>50</v>
      </c>
      <c r="F31" s="67"/>
      <c r="G31" s="65">
        <f>B31-C31</f>
        <v>-2</v>
      </c>
      <c r="H31" s="66">
        <f>D31-E31</f>
        <v>20</v>
      </c>
      <c r="I31" s="20">
        <f>IF(C31=0, "-", IF(G31/C31&lt;10, G31/C31, "&gt;999%"))</f>
        <v>-0.25</v>
      </c>
      <c r="J31" s="21">
        <f>IF(E31=0, "-", IF(H31/E31&lt;10, H31/E31, "&gt;999%"))</f>
        <v>0.4</v>
      </c>
    </row>
    <row r="32" spans="1:10" x14ac:dyDescent="0.2">
      <c r="A32" s="7" t="s">
        <v>163</v>
      </c>
      <c r="B32" s="65">
        <v>458</v>
      </c>
      <c r="C32" s="66">
        <v>181</v>
      </c>
      <c r="D32" s="65">
        <v>3430</v>
      </c>
      <c r="E32" s="66">
        <v>1792</v>
      </c>
      <c r="F32" s="67"/>
      <c r="G32" s="65">
        <f>B32-C32</f>
        <v>277</v>
      </c>
      <c r="H32" s="66">
        <f>D32-E32</f>
        <v>1638</v>
      </c>
      <c r="I32" s="20">
        <f>IF(C32=0, "-", IF(G32/C32&lt;10, G32/C32, "&gt;999%"))</f>
        <v>1.5303867403314917</v>
      </c>
      <c r="J32" s="21">
        <f>IF(E32=0, "-", IF(H32/E32&lt;10, H32/E32, "&gt;999%"))</f>
        <v>0.9140625</v>
      </c>
    </row>
    <row r="33" spans="1:10" x14ac:dyDescent="0.2">
      <c r="A33" s="7" t="s">
        <v>164</v>
      </c>
      <c r="B33" s="65">
        <v>2929</v>
      </c>
      <c r="C33" s="66">
        <v>3437</v>
      </c>
      <c r="D33" s="65">
        <v>24204</v>
      </c>
      <c r="E33" s="66">
        <v>29871</v>
      </c>
      <c r="F33" s="67"/>
      <c r="G33" s="65">
        <f>B33-C33</f>
        <v>-508</v>
      </c>
      <c r="H33" s="66">
        <f>D33-E33</f>
        <v>-5667</v>
      </c>
      <c r="I33" s="20">
        <f>IF(C33=0, "-", IF(G33/C33&lt;10, G33/C33, "&gt;999%"))</f>
        <v>-0.14780331684608669</v>
      </c>
      <c r="J33" s="21">
        <f>IF(E33=0, "-", IF(H33/E33&lt;10, H33/E33, "&gt;999%"))</f>
        <v>-0.18971577784473234</v>
      </c>
    </row>
    <row r="34" spans="1:10" x14ac:dyDescent="0.2">
      <c r="A34" s="7" t="s">
        <v>165</v>
      </c>
      <c r="B34" s="65">
        <v>4</v>
      </c>
      <c r="C34" s="66">
        <v>45</v>
      </c>
      <c r="D34" s="65">
        <v>67</v>
      </c>
      <c r="E34" s="66">
        <v>301</v>
      </c>
      <c r="F34" s="67"/>
      <c r="G34" s="65">
        <f>B34-C34</f>
        <v>-41</v>
      </c>
      <c r="H34" s="66">
        <f>D34-E34</f>
        <v>-234</v>
      </c>
      <c r="I34" s="20">
        <f>IF(C34=0, "-", IF(G34/C34&lt;10, G34/C34, "&gt;999%"))</f>
        <v>-0.91111111111111109</v>
      </c>
      <c r="J34" s="21">
        <f>IF(E34=0, "-", IF(H34/E34&lt;10, H34/E34, "&gt;999%"))</f>
        <v>-0.77740863787375414</v>
      </c>
    </row>
    <row r="35" spans="1:10" x14ac:dyDescent="0.2">
      <c r="A35" s="7"/>
      <c r="B35" s="65"/>
      <c r="C35" s="66"/>
      <c r="D35" s="65"/>
      <c r="E35" s="66"/>
      <c r="F35" s="67"/>
      <c r="G35" s="65"/>
      <c r="H35" s="66"/>
      <c r="I35" s="20"/>
      <c r="J35" s="21"/>
    </row>
    <row r="36" spans="1:10" x14ac:dyDescent="0.2">
      <c r="A36" s="7" t="s">
        <v>124</v>
      </c>
      <c r="B36" s="65">
        <v>166</v>
      </c>
      <c r="C36" s="66">
        <v>202</v>
      </c>
      <c r="D36" s="65">
        <v>1600</v>
      </c>
      <c r="E36" s="66">
        <v>1653</v>
      </c>
      <c r="F36" s="67"/>
      <c r="G36" s="65">
        <f>B36-C36</f>
        <v>-36</v>
      </c>
      <c r="H36" s="66">
        <f>D36-E36</f>
        <v>-53</v>
      </c>
      <c r="I36" s="20">
        <f>IF(C36=0, "-", IF(G36/C36&lt;10, G36/C36, "&gt;999%"))</f>
        <v>-0.17821782178217821</v>
      </c>
      <c r="J36" s="21">
        <f>IF(E36=0, "-", IF(H36/E36&lt;10, H36/E36, "&gt;999%"))</f>
        <v>-3.2062915910465818E-2</v>
      </c>
    </row>
    <row r="37" spans="1:10" x14ac:dyDescent="0.2">
      <c r="A37" s="7"/>
      <c r="B37" s="65"/>
      <c r="C37" s="66"/>
      <c r="D37" s="65"/>
      <c r="E37" s="66"/>
      <c r="F37" s="67"/>
      <c r="G37" s="65"/>
      <c r="H37" s="66"/>
      <c r="I37" s="20"/>
      <c r="J37" s="21"/>
    </row>
    <row r="38" spans="1:10" s="43" customFormat="1" x14ac:dyDescent="0.2">
      <c r="A38" s="27" t="s">
        <v>5</v>
      </c>
      <c r="B38" s="71">
        <f>SUM(B28:B37)</f>
        <v>5177</v>
      </c>
      <c r="C38" s="77">
        <f>SUM(C28:C37)</f>
        <v>6645</v>
      </c>
      <c r="D38" s="71">
        <f>SUM(D28:D37)</f>
        <v>42616</v>
      </c>
      <c r="E38" s="77">
        <f>SUM(E28:E37)</f>
        <v>51738</v>
      </c>
      <c r="F38" s="73"/>
      <c r="G38" s="71">
        <f>B38-C38</f>
        <v>-1468</v>
      </c>
      <c r="H38" s="72">
        <f>D38-E38</f>
        <v>-9122</v>
      </c>
      <c r="I38" s="37">
        <f>IF(C38=0, 0, G38/C38)</f>
        <v>-0.22091798344620014</v>
      </c>
      <c r="J38" s="38">
        <f>IF(E38=0, 0, H38/E38)</f>
        <v>-0.17631141520739108</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J44"/>
  <sheetViews>
    <sheetView tabSelected="1" zoomScaleNormal="100" workbookViewId="0">
      <selection activeCell="M1" sqref="M1"/>
    </sheetView>
  </sheetViews>
  <sheetFormatPr defaultRowHeight="12.75" x14ac:dyDescent="0.2"/>
  <cols>
    <col min="1" max="1" width="25.7109375" customWidth="1"/>
    <col min="2" max="5" width="8.5703125" customWidth="1"/>
    <col min="6" max="6" width="1.7109375" customWidth="1"/>
    <col min="7" max="10" width="8.28515625" customWidth="1"/>
  </cols>
  <sheetData>
    <row r="1" spans="1:10" s="52" customFormat="1" ht="20.25" x14ac:dyDescent="0.3">
      <c r="A1" s="4" t="s">
        <v>10</v>
      </c>
      <c r="B1" s="198" t="s">
        <v>20</v>
      </c>
      <c r="C1" s="199"/>
      <c r="D1" s="199"/>
      <c r="E1" s="199"/>
      <c r="F1" s="199"/>
      <c r="G1" s="199"/>
      <c r="H1" s="199"/>
      <c r="I1" s="199"/>
      <c r="J1" s="199"/>
    </row>
    <row r="2" spans="1:10" s="52" customFormat="1" ht="20.25" x14ac:dyDescent="0.3">
      <c r="A2" s="4" t="s">
        <v>107</v>
      </c>
      <c r="B2" s="202" t="s">
        <v>97</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2020</v>
      </c>
      <c r="C5" s="58">
        <f>B5-1</f>
        <v>2019</v>
      </c>
      <c r="D5" s="57">
        <f>B5</f>
        <v>2020</v>
      </c>
      <c r="E5" s="58">
        <f>C5</f>
        <v>2019</v>
      </c>
      <c r="F5" s="64"/>
      <c r="G5" s="57" t="s">
        <v>4</v>
      </c>
      <c r="H5" s="58" t="s">
        <v>2</v>
      </c>
      <c r="I5" s="57" t="s">
        <v>4</v>
      </c>
      <c r="J5" s="58" t="s">
        <v>2</v>
      </c>
    </row>
    <row r="6" spans="1:10" x14ac:dyDescent="0.2">
      <c r="A6" s="22"/>
      <c r="B6" s="74"/>
      <c r="C6" s="75"/>
      <c r="D6" s="74"/>
      <c r="E6" s="75"/>
      <c r="F6" s="76"/>
      <c r="G6" s="74"/>
      <c r="H6" s="75"/>
      <c r="I6" s="23"/>
      <c r="J6" s="24"/>
    </row>
    <row r="7" spans="1:10" x14ac:dyDescent="0.2">
      <c r="A7" s="22" t="s">
        <v>25</v>
      </c>
      <c r="B7" s="74"/>
      <c r="C7" s="75"/>
      <c r="D7" s="74"/>
      <c r="E7" s="75"/>
      <c r="F7" s="76"/>
      <c r="G7" s="74"/>
      <c r="H7" s="75"/>
      <c r="I7" s="23"/>
      <c r="J7" s="24"/>
    </row>
    <row r="8" spans="1:10" x14ac:dyDescent="0.2">
      <c r="A8" s="22"/>
      <c r="B8" s="74"/>
      <c r="C8" s="75"/>
      <c r="D8" s="74"/>
      <c r="E8" s="75"/>
      <c r="F8" s="76"/>
      <c r="G8" s="74"/>
      <c r="H8" s="75"/>
      <c r="I8" s="23"/>
      <c r="J8" s="24"/>
    </row>
    <row r="9" spans="1:10" x14ac:dyDescent="0.2">
      <c r="A9" s="7" t="s">
        <v>50</v>
      </c>
      <c r="B9" s="65">
        <v>0</v>
      </c>
      <c r="C9" s="66">
        <v>0</v>
      </c>
      <c r="D9" s="65">
        <v>0</v>
      </c>
      <c r="E9" s="66">
        <v>2</v>
      </c>
      <c r="F9" s="67"/>
      <c r="G9" s="65">
        <f>B9-C9</f>
        <v>0</v>
      </c>
      <c r="H9" s="66">
        <f>D9-E9</f>
        <v>-2</v>
      </c>
      <c r="I9" s="20" t="str">
        <f>IF(C9=0, "-", IF(G9/C9&lt;10, G9/C9, "&gt;999%"))</f>
        <v>-</v>
      </c>
      <c r="J9" s="21">
        <f>IF(E9=0, "-", IF(H9/E9&lt;10, H9/E9, "&gt;999%"))</f>
        <v>-1</v>
      </c>
    </row>
    <row r="10" spans="1:10" x14ac:dyDescent="0.2">
      <c r="A10" s="1"/>
      <c r="B10" s="68"/>
      <c r="C10" s="69"/>
      <c r="D10" s="68"/>
      <c r="E10" s="69"/>
      <c r="F10" s="70"/>
      <c r="G10" s="68"/>
      <c r="H10" s="69"/>
      <c r="I10" s="5"/>
      <c r="J10" s="6"/>
    </row>
    <row r="11" spans="1:10" s="43" customFormat="1" x14ac:dyDescent="0.2">
      <c r="A11" s="27" t="s">
        <v>26</v>
      </c>
      <c r="B11" s="71">
        <f>SUM(B9:B10)</f>
        <v>0</v>
      </c>
      <c r="C11" s="72">
        <f>SUM(C9:C10)</f>
        <v>0</v>
      </c>
      <c r="D11" s="71">
        <f>SUM(D9:D10)</f>
        <v>0</v>
      </c>
      <c r="E11" s="72">
        <f>SUM(E9:E10)</f>
        <v>2</v>
      </c>
      <c r="F11" s="73"/>
      <c r="G11" s="71">
        <f>B11-C11</f>
        <v>0</v>
      </c>
      <c r="H11" s="72">
        <f>D11-E11</f>
        <v>-2</v>
      </c>
      <c r="I11" s="37" t="str">
        <f>IF(C11=0, "-", IF(G11/C11&lt;10, G11/C11, "&gt;999%"))</f>
        <v>-</v>
      </c>
      <c r="J11" s="38">
        <f>IF(E11=0, "-", IF(H11/E11&lt;10, H11/E11, "&gt;999%"))</f>
        <v>-1</v>
      </c>
    </row>
    <row r="12" spans="1:10" s="43" customFormat="1" x14ac:dyDescent="0.2">
      <c r="A12" s="22"/>
      <c r="B12" s="78"/>
      <c r="C12" s="79"/>
      <c r="D12" s="78"/>
      <c r="E12" s="79"/>
      <c r="F12" s="80"/>
      <c r="G12" s="78"/>
      <c r="H12" s="79"/>
      <c r="I12" s="54"/>
      <c r="J12" s="55"/>
    </row>
    <row r="13" spans="1:10" x14ac:dyDescent="0.2">
      <c r="A13" s="22" t="s">
        <v>27</v>
      </c>
      <c r="B13" s="65"/>
      <c r="C13" s="66"/>
      <c r="D13" s="65"/>
      <c r="E13" s="66"/>
      <c r="F13" s="67"/>
      <c r="G13" s="65"/>
      <c r="H13" s="66"/>
      <c r="I13" s="20"/>
      <c r="J13" s="21"/>
    </row>
    <row r="14" spans="1:10" x14ac:dyDescent="0.2">
      <c r="A14" s="22"/>
      <c r="B14" s="65"/>
      <c r="C14" s="66"/>
      <c r="D14" s="65"/>
      <c r="E14" s="66"/>
      <c r="F14" s="67"/>
      <c r="G14" s="65"/>
      <c r="H14" s="66"/>
      <c r="I14" s="20"/>
      <c r="J14" s="21"/>
    </row>
    <row r="15" spans="1:10" x14ac:dyDescent="0.2">
      <c r="A15" s="7" t="s">
        <v>193</v>
      </c>
      <c r="B15" s="65">
        <v>28</v>
      </c>
      <c r="C15" s="66">
        <v>5</v>
      </c>
      <c r="D15" s="65">
        <v>144</v>
      </c>
      <c r="E15" s="66">
        <v>109</v>
      </c>
      <c r="F15" s="67"/>
      <c r="G15" s="65">
        <f t="shared" ref="G15:G41" si="0">B15-C15</f>
        <v>23</v>
      </c>
      <c r="H15" s="66">
        <f t="shared" ref="H15:H41" si="1">D15-E15</f>
        <v>35</v>
      </c>
      <c r="I15" s="20">
        <f t="shared" ref="I15:I41" si="2">IF(C15=0, "-", IF(G15/C15&lt;10, G15/C15, "&gt;999%"))</f>
        <v>4.5999999999999996</v>
      </c>
      <c r="J15" s="21">
        <f t="shared" ref="J15:J41" si="3">IF(E15=0, "-", IF(H15/E15&lt;10, H15/E15, "&gt;999%"))</f>
        <v>0.32110091743119268</v>
      </c>
    </row>
    <row r="16" spans="1:10" x14ac:dyDescent="0.2">
      <c r="A16" s="7" t="s">
        <v>192</v>
      </c>
      <c r="B16" s="65">
        <v>10</v>
      </c>
      <c r="C16" s="66">
        <v>14</v>
      </c>
      <c r="D16" s="65">
        <v>52</v>
      </c>
      <c r="E16" s="66">
        <v>25</v>
      </c>
      <c r="F16" s="67"/>
      <c r="G16" s="65">
        <f t="shared" si="0"/>
        <v>-4</v>
      </c>
      <c r="H16" s="66">
        <f t="shared" si="1"/>
        <v>27</v>
      </c>
      <c r="I16" s="20">
        <f t="shared" si="2"/>
        <v>-0.2857142857142857</v>
      </c>
      <c r="J16" s="21">
        <f t="shared" si="3"/>
        <v>1.08</v>
      </c>
    </row>
    <row r="17" spans="1:10" x14ac:dyDescent="0.2">
      <c r="A17" s="7" t="s">
        <v>191</v>
      </c>
      <c r="B17" s="65">
        <v>9</v>
      </c>
      <c r="C17" s="66">
        <v>5</v>
      </c>
      <c r="D17" s="65">
        <v>100</v>
      </c>
      <c r="E17" s="66">
        <v>105</v>
      </c>
      <c r="F17" s="67"/>
      <c r="G17" s="65">
        <f t="shared" si="0"/>
        <v>4</v>
      </c>
      <c r="H17" s="66">
        <f t="shared" si="1"/>
        <v>-5</v>
      </c>
      <c r="I17" s="20">
        <f t="shared" si="2"/>
        <v>0.8</v>
      </c>
      <c r="J17" s="21">
        <f t="shared" si="3"/>
        <v>-4.7619047619047616E-2</v>
      </c>
    </row>
    <row r="18" spans="1:10" x14ac:dyDescent="0.2">
      <c r="A18" s="7" t="s">
        <v>190</v>
      </c>
      <c r="B18" s="65">
        <v>1</v>
      </c>
      <c r="C18" s="66">
        <v>10</v>
      </c>
      <c r="D18" s="65">
        <v>53</v>
      </c>
      <c r="E18" s="66">
        <v>127</v>
      </c>
      <c r="F18" s="67"/>
      <c r="G18" s="65">
        <f t="shared" si="0"/>
        <v>-9</v>
      </c>
      <c r="H18" s="66">
        <f t="shared" si="1"/>
        <v>-74</v>
      </c>
      <c r="I18" s="20">
        <f t="shared" si="2"/>
        <v>-0.9</v>
      </c>
      <c r="J18" s="21">
        <f t="shared" si="3"/>
        <v>-0.58267716535433067</v>
      </c>
    </row>
    <row r="19" spans="1:10" x14ac:dyDescent="0.2">
      <c r="A19" s="7" t="s">
        <v>189</v>
      </c>
      <c r="B19" s="65">
        <v>180</v>
      </c>
      <c r="C19" s="66">
        <v>75</v>
      </c>
      <c r="D19" s="65">
        <v>1041</v>
      </c>
      <c r="E19" s="66">
        <v>517</v>
      </c>
      <c r="F19" s="67"/>
      <c r="G19" s="65">
        <f t="shared" si="0"/>
        <v>105</v>
      </c>
      <c r="H19" s="66">
        <f t="shared" si="1"/>
        <v>524</v>
      </c>
      <c r="I19" s="20">
        <f t="shared" si="2"/>
        <v>1.4</v>
      </c>
      <c r="J19" s="21">
        <f t="shared" si="3"/>
        <v>1.0135396518375241</v>
      </c>
    </row>
    <row r="20" spans="1:10" x14ac:dyDescent="0.2">
      <c r="A20" s="7" t="s">
        <v>188</v>
      </c>
      <c r="B20" s="65">
        <v>37</v>
      </c>
      <c r="C20" s="66">
        <v>40</v>
      </c>
      <c r="D20" s="65">
        <v>351</v>
      </c>
      <c r="E20" s="66">
        <v>446</v>
      </c>
      <c r="F20" s="67"/>
      <c r="G20" s="65">
        <f t="shared" si="0"/>
        <v>-3</v>
      </c>
      <c r="H20" s="66">
        <f t="shared" si="1"/>
        <v>-95</v>
      </c>
      <c r="I20" s="20">
        <f t="shared" si="2"/>
        <v>-7.4999999999999997E-2</v>
      </c>
      <c r="J20" s="21">
        <f t="shared" si="3"/>
        <v>-0.21300448430493274</v>
      </c>
    </row>
    <row r="21" spans="1:10" x14ac:dyDescent="0.2">
      <c r="A21" s="7" t="s">
        <v>187</v>
      </c>
      <c r="B21" s="65">
        <v>49</v>
      </c>
      <c r="C21" s="66">
        <v>104</v>
      </c>
      <c r="D21" s="65">
        <v>756</v>
      </c>
      <c r="E21" s="66">
        <v>1084</v>
      </c>
      <c r="F21" s="67"/>
      <c r="G21" s="65">
        <f t="shared" si="0"/>
        <v>-55</v>
      </c>
      <c r="H21" s="66">
        <f t="shared" si="1"/>
        <v>-328</v>
      </c>
      <c r="I21" s="20">
        <f t="shared" si="2"/>
        <v>-0.52884615384615385</v>
      </c>
      <c r="J21" s="21">
        <f t="shared" si="3"/>
        <v>-0.30258302583025831</v>
      </c>
    </row>
    <row r="22" spans="1:10" x14ac:dyDescent="0.2">
      <c r="A22" s="7" t="s">
        <v>186</v>
      </c>
      <c r="B22" s="65">
        <v>11</v>
      </c>
      <c r="C22" s="66">
        <v>8</v>
      </c>
      <c r="D22" s="65">
        <v>127</v>
      </c>
      <c r="E22" s="66">
        <v>76</v>
      </c>
      <c r="F22" s="67"/>
      <c r="G22" s="65">
        <f t="shared" si="0"/>
        <v>3</v>
      </c>
      <c r="H22" s="66">
        <f t="shared" si="1"/>
        <v>51</v>
      </c>
      <c r="I22" s="20">
        <f t="shared" si="2"/>
        <v>0.375</v>
      </c>
      <c r="J22" s="21">
        <f t="shared" si="3"/>
        <v>0.67105263157894735</v>
      </c>
    </row>
    <row r="23" spans="1:10" x14ac:dyDescent="0.2">
      <c r="A23" s="7" t="s">
        <v>185</v>
      </c>
      <c r="B23" s="65">
        <v>35</v>
      </c>
      <c r="C23" s="66">
        <v>14</v>
      </c>
      <c r="D23" s="65">
        <v>223</v>
      </c>
      <c r="E23" s="66">
        <v>243</v>
      </c>
      <c r="F23" s="67"/>
      <c r="G23" s="65">
        <f t="shared" si="0"/>
        <v>21</v>
      </c>
      <c r="H23" s="66">
        <f t="shared" si="1"/>
        <v>-20</v>
      </c>
      <c r="I23" s="20">
        <f t="shared" si="2"/>
        <v>1.5</v>
      </c>
      <c r="J23" s="21">
        <f t="shared" si="3"/>
        <v>-8.2304526748971193E-2</v>
      </c>
    </row>
    <row r="24" spans="1:10" x14ac:dyDescent="0.2">
      <c r="A24" s="7" t="s">
        <v>184</v>
      </c>
      <c r="B24" s="65">
        <v>283</v>
      </c>
      <c r="C24" s="66">
        <v>296</v>
      </c>
      <c r="D24" s="65">
        <v>2348</v>
      </c>
      <c r="E24" s="66">
        <v>2839</v>
      </c>
      <c r="F24" s="67"/>
      <c r="G24" s="65">
        <f t="shared" si="0"/>
        <v>-13</v>
      </c>
      <c r="H24" s="66">
        <f t="shared" si="1"/>
        <v>-491</v>
      </c>
      <c r="I24" s="20">
        <f t="shared" si="2"/>
        <v>-4.3918918918918921E-2</v>
      </c>
      <c r="J24" s="21">
        <f t="shared" si="3"/>
        <v>-0.17294822120464953</v>
      </c>
    </row>
    <row r="25" spans="1:10" x14ac:dyDescent="0.2">
      <c r="A25" s="7" t="s">
        <v>183</v>
      </c>
      <c r="B25" s="65">
        <v>100</v>
      </c>
      <c r="C25" s="66">
        <v>69</v>
      </c>
      <c r="D25" s="65">
        <v>640</v>
      </c>
      <c r="E25" s="66">
        <v>500</v>
      </c>
      <c r="F25" s="67"/>
      <c r="G25" s="65">
        <f t="shared" si="0"/>
        <v>31</v>
      </c>
      <c r="H25" s="66">
        <f t="shared" si="1"/>
        <v>140</v>
      </c>
      <c r="I25" s="20">
        <f t="shared" si="2"/>
        <v>0.44927536231884058</v>
      </c>
      <c r="J25" s="21">
        <f t="shared" si="3"/>
        <v>0.28000000000000003</v>
      </c>
    </row>
    <row r="26" spans="1:10" x14ac:dyDescent="0.2">
      <c r="A26" s="7" t="s">
        <v>182</v>
      </c>
      <c r="B26" s="65">
        <v>19</v>
      </c>
      <c r="C26" s="66">
        <v>18</v>
      </c>
      <c r="D26" s="65">
        <v>219</v>
      </c>
      <c r="E26" s="66">
        <v>149</v>
      </c>
      <c r="F26" s="67"/>
      <c r="G26" s="65">
        <f t="shared" si="0"/>
        <v>1</v>
      </c>
      <c r="H26" s="66">
        <f t="shared" si="1"/>
        <v>70</v>
      </c>
      <c r="I26" s="20">
        <f t="shared" si="2"/>
        <v>5.5555555555555552E-2</v>
      </c>
      <c r="J26" s="21">
        <f t="shared" si="3"/>
        <v>0.46979865771812079</v>
      </c>
    </row>
    <row r="27" spans="1:10" x14ac:dyDescent="0.2">
      <c r="A27" s="7" t="s">
        <v>181</v>
      </c>
      <c r="B27" s="65">
        <v>17</v>
      </c>
      <c r="C27" s="66">
        <v>13</v>
      </c>
      <c r="D27" s="65">
        <v>117</v>
      </c>
      <c r="E27" s="66">
        <v>130</v>
      </c>
      <c r="F27" s="67"/>
      <c r="G27" s="65">
        <f t="shared" si="0"/>
        <v>4</v>
      </c>
      <c r="H27" s="66">
        <f t="shared" si="1"/>
        <v>-13</v>
      </c>
      <c r="I27" s="20">
        <f t="shared" si="2"/>
        <v>0.30769230769230771</v>
      </c>
      <c r="J27" s="21">
        <f t="shared" si="3"/>
        <v>-0.1</v>
      </c>
    </row>
    <row r="28" spans="1:10" x14ac:dyDescent="0.2">
      <c r="A28" s="7" t="s">
        <v>180</v>
      </c>
      <c r="B28" s="65">
        <v>1939</v>
      </c>
      <c r="C28" s="66">
        <v>2306</v>
      </c>
      <c r="D28" s="65">
        <v>16453</v>
      </c>
      <c r="E28" s="66">
        <v>19470</v>
      </c>
      <c r="F28" s="67"/>
      <c r="G28" s="65">
        <f t="shared" si="0"/>
        <v>-367</v>
      </c>
      <c r="H28" s="66">
        <f t="shared" si="1"/>
        <v>-3017</v>
      </c>
      <c r="I28" s="20">
        <f t="shared" si="2"/>
        <v>-0.15915004336513444</v>
      </c>
      <c r="J28" s="21">
        <f t="shared" si="3"/>
        <v>-0.15495634309193632</v>
      </c>
    </row>
    <row r="29" spans="1:10" x14ac:dyDescent="0.2">
      <c r="A29" s="7" t="s">
        <v>179</v>
      </c>
      <c r="B29" s="65">
        <v>588</v>
      </c>
      <c r="C29" s="66">
        <v>610</v>
      </c>
      <c r="D29" s="65">
        <v>4738</v>
      </c>
      <c r="E29" s="66">
        <v>5658</v>
      </c>
      <c r="F29" s="67"/>
      <c r="G29" s="65">
        <f t="shared" si="0"/>
        <v>-22</v>
      </c>
      <c r="H29" s="66">
        <f t="shared" si="1"/>
        <v>-920</v>
      </c>
      <c r="I29" s="20">
        <f t="shared" si="2"/>
        <v>-3.6065573770491806E-2</v>
      </c>
      <c r="J29" s="21">
        <f t="shared" si="3"/>
        <v>-0.16260162601626016</v>
      </c>
    </row>
    <row r="30" spans="1:10" x14ac:dyDescent="0.2">
      <c r="A30" s="7" t="s">
        <v>178</v>
      </c>
      <c r="B30" s="65">
        <v>40</v>
      </c>
      <c r="C30" s="66">
        <v>32</v>
      </c>
      <c r="D30" s="65">
        <v>406</v>
      </c>
      <c r="E30" s="66">
        <v>443</v>
      </c>
      <c r="F30" s="67"/>
      <c r="G30" s="65">
        <f t="shared" si="0"/>
        <v>8</v>
      </c>
      <c r="H30" s="66">
        <f t="shared" si="1"/>
        <v>-37</v>
      </c>
      <c r="I30" s="20">
        <f t="shared" si="2"/>
        <v>0.25</v>
      </c>
      <c r="J30" s="21">
        <f t="shared" si="3"/>
        <v>-8.35214446952596E-2</v>
      </c>
    </row>
    <row r="31" spans="1:10" x14ac:dyDescent="0.2">
      <c r="A31" s="7" t="s">
        <v>176</v>
      </c>
      <c r="B31" s="65">
        <v>23</v>
      </c>
      <c r="C31" s="66">
        <v>29</v>
      </c>
      <c r="D31" s="65">
        <v>251</v>
      </c>
      <c r="E31" s="66">
        <v>259</v>
      </c>
      <c r="F31" s="67"/>
      <c r="G31" s="65">
        <f t="shared" si="0"/>
        <v>-6</v>
      </c>
      <c r="H31" s="66">
        <f t="shared" si="1"/>
        <v>-8</v>
      </c>
      <c r="I31" s="20">
        <f t="shared" si="2"/>
        <v>-0.20689655172413793</v>
      </c>
      <c r="J31" s="21">
        <f t="shared" si="3"/>
        <v>-3.0888030888030889E-2</v>
      </c>
    </row>
    <row r="32" spans="1:10" x14ac:dyDescent="0.2">
      <c r="A32" s="7" t="s">
        <v>175</v>
      </c>
      <c r="B32" s="65">
        <v>24</v>
      </c>
      <c r="C32" s="66">
        <v>0</v>
      </c>
      <c r="D32" s="65">
        <v>24</v>
      </c>
      <c r="E32" s="66">
        <v>0</v>
      </c>
      <c r="F32" s="67"/>
      <c r="G32" s="65">
        <f t="shared" si="0"/>
        <v>24</v>
      </c>
      <c r="H32" s="66">
        <f t="shared" si="1"/>
        <v>24</v>
      </c>
      <c r="I32" s="20" t="str">
        <f t="shared" si="2"/>
        <v>-</v>
      </c>
      <c r="J32" s="21" t="str">
        <f t="shared" si="3"/>
        <v>-</v>
      </c>
    </row>
    <row r="33" spans="1:10" x14ac:dyDescent="0.2">
      <c r="A33" s="7" t="s">
        <v>174</v>
      </c>
      <c r="B33" s="65">
        <v>7</v>
      </c>
      <c r="C33" s="66">
        <v>0</v>
      </c>
      <c r="D33" s="65">
        <v>7</v>
      </c>
      <c r="E33" s="66">
        <v>0</v>
      </c>
      <c r="F33" s="67"/>
      <c r="G33" s="65">
        <f t="shared" si="0"/>
        <v>7</v>
      </c>
      <c r="H33" s="66">
        <f t="shared" si="1"/>
        <v>7</v>
      </c>
      <c r="I33" s="20" t="str">
        <f t="shared" si="2"/>
        <v>-</v>
      </c>
      <c r="J33" s="21" t="str">
        <f t="shared" si="3"/>
        <v>-</v>
      </c>
    </row>
    <row r="34" spans="1:10" x14ac:dyDescent="0.2">
      <c r="A34" s="7" t="s">
        <v>173</v>
      </c>
      <c r="B34" s="65">
        <v>21</v>
      </c>
      <c r="C34" s="66">
        <v>14</v>
      </c>
      <c r="D34" s="65">
        <v>169</v>
      </c>
      <c r="E34" s="66">
        <v>118</v>
      </c>
      <c r="F34" s="67"/>
      <c r="G34" s="65">
        <f t="shared" si="0"/>
        <v>7</v>
      </c>
      <c r="H34" s="66">
        <f t="shared" si="1"/>
        <v>51</v>
      </c>
      <c r="I34" s="20">
        <f t="shared" si="2"/>
        <v>0.5</v>
      </c>
      <c r="J34" s="21">
        <f t="shared" si="3"/>
        <v>0.43220338983050849</v>
      </c>
    </row>
    <row r="35" spans="1:10" x14ac:dyDescent="0.2">
      <c r="A35" s="7" t="s">
        <v>172</v>
      </c>
      <c r="B35" s="65">
        <v>44</v>
      </c>
      <c r="C35" s="66">
        <v>58</v>
      </c>
      <c r="D35" s="65">
        <v>267</v>
      </c>
      <c r="E35" s="66">
        <v>443</v>
      </c>
      <c r="F35" s="67"/>
      <c r="G35" s="65">
        <f t="shared" si="0"/>
        <v>-14</v>
      </c>
      <c r="H35" s="66">
        <f t="shared" si="1"/>
        <v>-176</v>
      </c>
      <c r="I35" s="20">
        <f t="shared" si="2"/>
        <v>-0.2413793103448276</v>
      </c>
      <c r="J35" s="21">
        <f t="shared" si="3"/>
        <v>-0.39729119638826182</v>
      </c>
    </row>
    <row r="36" spans="1:10" x14ac:dyDescent="0.2">
      <c r="A36" s="7" t="s">
        <v>171</v>
      </c>
      <c r="B36" s="65">
        <v>58</v>
      </c>
      <c r="C36" s="66">
        <v>37</v>
      </c>
      <c r="D36" s="65">
        <v>391</v>
      </c>
      <c r="E36" s="66">
        <v>365</v>
      </c>
      <c r="F36" s="67"/>
      <c r="G36" s="65">
        <f t="shared" si="0"/>
        <v>21</v>
      </c>
      <c r="H36" s="66">
        <f t="shared" si="1"/>
        <v>26</v>
      </c>
      <c r="I36" s="20">
        <f t="shared" si="2"/>
        <v>0.56756756756756754</v>
      </c>
      <c r="J36" s="21">
        <f t="shared" si="3"/>
        <v>7.1232876712328766E-2</v>
      </c>
    </row>
    <row r="37" spans="1:10" x14ac:dyDescent="0.2">
      <c r="A37" s="7" t="s">
        <v>170</v>
      </c>
      <c r="B37" s="65">
        <v>14</v>
      </c>
      <c r="C37" s="66">
        <v>16</v>
      </c>
      <c r="D37" s="65">
        <v>102</v>
      </c>
      <c r="E37" s="66">
        <v>105</v>
      </c>
      <c r="F37" s="67"/>
      <c r="G37" s="65">
        <f t="shared" si="0"/>
        <v>-2</v>
      </c>
      <c r="H37" s="66">
        <f t="shared" si="1"/>
        <v>-3</v>
      </c>
      <c r="I37" s="20">
        <f t="shared" si="2"/>
        <v>-0.125</v>
      </c>
      <c r="J37" s="21">
        <f t="shared" si="3"/>
        <v>-2.8571428571428571E-2</v>
      </c>
    </row>
    <row r="38" spans="1:10" x14ac:dyDescent="0.2">
      <c r="A38" s="7" t="s">
        <v>169</v>
      </c>
      <c r="B38" s="65">
        <v>1347</v>
      </c>
      <c r="C38" s="66">
        <v>2535</v>
      </c>
      <c r="D38" s="65">
        <v>10668</v>
      </c>
      <c r="E38" s="66">
        <v>15370</v>
      </c>
      <c r="F38" s="67"/>
      <c r="G38" s="65">
        <f t="shared" si="0"/>
        <v>-1188</v>
      </c>
      <c r="H38" s="66">
        <f t="shared" si="1"/>
        <v>-4702</v>
      </c>
      <c r="I38" s="20">
        <f t="shared" si="2"/>
        <v>-0.46863905325443789</v>
      </c>
      <c r="J38" s="21">
        <f t="shared" si="3"/>
        <v>-0.30592062459336372</v>
      </c>
    </row>
    <row r="39" spans="1:10" x14ac:dyDescent="0.2">
      <c r="A39" s="7" t="s">
        <v>168</v>
      </c>
      <c r="B39" s="65">
        <v>14</v>
      </c>
      <c r="C39" s="66">
        <v>16</v>
      </c>
      <c r="D39" s="65">
        <v>181</v>
      </c>
      <c r="E39" s="66">
        <v>244</v>
      </c>
      <c r="F39" s="67"/>
      <c r="G39" s="65">
        <f t="shared" si="0"/>
        <v>-2</v>
      </c>
      <c r="H39" s="66">
        <f t="shared" si="1"/>
        <v>-63</v>
      </c>
      <c r="I39" s="20">
        <f t="shared" si="2"/>
        <v>-0.125</v>
      </c>
      <c r="J39" s="21">
        <f t="shared" si="3"/>
        <v>-0.25819672131147542</v>
      </c>
    </row>
    <row r="40" spans="1:10" x14ac:dyDescent="0.2">
      <c r="A40" s="7" t="s">
        <v>167</v>
      </c>
      <c r="B40" s="65">
        <v>148</v>
      </c>
      <c r="C40" s="66">
        <v>152</v>
      </c>
      <c r="D40" s="65">
        <v>1461</v>
      </c>
      <c r="E40" s="66">
        <v>1556</v>
      </c>
      <c r="F40" s="67"/>
      <c r="G40" s="65">
        <f t="shared" si="0"/>
        <v>-4</v>
      </c>
      <c r="H40" s="66">
        <f t="shared" si="1"/>
        <v>-95</v>
      </c>
      <c r="I40" s="20">
        <f t="shared" si="2"/>
        <v>-2.6315789473684209E-2</v>
      </c>
      <c r="J40" s="21">
        <f t="shared" si="3"/>
        <v>-6.1053984575835475E-2</v>
      </c>
    </row>
    <row r="41" spans="1:10" x14ac:dyDescent="0.2">
      <c r="A41" s="7" t="s">
        <v>177</v>
      </c>
      <c r="B41" s="65">
        <v>131</v>
      </c>
      <c r="C41" s="66">
        <v>169</v>
      </c>
      <c r="D41" s="65">
        <v>1327</v>
      </c>
      <c r="E41" s="66">
        <v>1355</v>
      </c>
      <c r="F41" s="67"/>
      <c r="G41" s="65">
        <f t="shared" si="0"/>
        <v>-38</v>
      </c>
      <c r="H41" s="66">
        <f t="shared" si="1"/>
        <v>-28</v>
      </c>
      <c r="I41" s="20">
        <f t="shared" si="2"/>
        <v>-0.22485207100591717</v>
      </c>
      <c r="J41" s="21">
        <f t="shared" si="3"/>
        <v>-2.0664206642066422E-2</v>
      </c>
    </row>
    <row r="42" spans="1:10" x14ac:dyDescent="0.2">
      <c r="A42" s="7"/>
      <c r="B42" s="65"/>
      <c r="C42" s="66"/>
      <c r="D42" s="65"/>
      <c r="E42" s="66"/>
      <c r="F42" s="67"/>
      <c r="G42" s="65"/>
      <c r="H42" s="66"/>
      <c r="I42" s="20"/>
      <c r="J42" s="21"/>
    </row>
    <row r="43" spans="1:10" s="43" customFormat="1" x14ac:dyDescent="0.2">
      <c r="A43" s="27" t="s">
        <v>28</v>
      </c>
      <c r="B43" s="71">
        <f>SUM(B15:B42)</f>
        <v>5177</v>
      </c>
      <c r="C43" s="72">
        <f>SUM(C15:C42)</f>
        <v>6645</v>
      </c>
      <c r="D43" s="71">
        <f>SUM(D15:D42)</f>
        <v>42616</v>
      </c>
      <c r="E43" s="72">
        <f>SUM(E15:E42)</f>
        <v>51736</v>
      </c>
      <c r="F43" s="73"/>
      <c r="G43" s="71">
        <f>B43-C43</f>
        <v>-1468</v>
      </c>
      <c r="H43" s="72">
        <f>D43-E43</f>
        <v>-9120</v>
      </c>
      <c r="I43" s="37">
        <f>IF(C43=0, "-", G43/C43)</f>
        <v>-0.22091798344620014</v>
      </c>
      <c r="J43" s="38">
        <f>IF(E43=0, "-", H43/E43)</f>
        <v>-0.17627957321787538</v>
      </c>
    </row>
    <row r="44" spans="1:10" s="43" customFormat="1" x14ac:dyDescent="0.2">
      <c r="A44" s="27" t="s">
        <v>0</v>
      </c>
      <c r="B44" s="71">
        <f>B11+B43</f>
        <v>5177</v>
      </c>
      <c r="C44" s="77">
        <f>C11+C43</f>
        <v>6645</v>
      </c>
      <c r="D44" s="71">
        <f>D11+D43</f>
        <v>42616</v>
      </c>
      <c r="E44" s="77">
        <f>E11+E43</f>
        <v>51738</v>
      </c>
      <c r="F44" s="73"/>
      <c r="G44" s="71">
        <f>B44-C44</f>
        <v>-1468</v>
      </c>
      <c r="H44" s="72">
        <f>D44-E44</f>
        <v>-9122</v>
      </c>
      <c r="I44" s="37">
        <f>IF(C44=0, "-", G44/C44)</f>
        <v>-0.22091798344620014</v>
      </c>
      <c r="J44" s="38">
        <f>IF(E44=0, "-", H44/E44)</f>
        <v>-0.17631141520739108</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259"/>
  <sheetViews>
    <sheetView tabSelected="1" zoomScaleNormal="100" workbookViewId="0">
      <selection activeCell="M1" sqref="M1"/>
    </sheetView>
  </sheetViews>
  <sheetFormatPr defaultRowHeight="12.75" x14ac:dyDescent="0.2"/>
  <cols>
    <col min="1" max="1" width="30.28515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107</v>
      </c>
      <c r="B2" s="202" t="s">
        <v>97</v>
      </c>
      <c r="C2" s="198"/>
      <c r="D2" s="198"/>
      <c r="E2" s="203"/>
      <c r="F2" s="203"/>
      <c r="G2" s="203"/>
      <c r="H2" s="203"/>
      <c r="I2" s="203"/>
      <c r="J2" s="203"/>
      <c r="K2" s="203"/>
    </row>
    <row r="4" spans="1:11" ht="15.75" x14ac:dyDescent="0.25">
      <c r="A4" s="164" t="s">
        <v>109</v>
      </c>
      <c r="B4" s="196" t="s">
        <v>1</v>
      </c>
      <c r="C4" s="200"/>
      <c r="D4" s="200"/>
      <c r="E4" s="197"/>
      <c r="F4" s="196" t="s">
        <v>14</v>
      </c>
      <c r="G4" s="200"/>
      <c r="H4" s="200"/>
      <c r="I4" s="197"/>
      <c r="J4" s="196" t="s">
        <v>15</v>
      </c>
      <c r="K4" s="197"/>
    </row>
    <row r="5" spans="1:11" x14ac:dyDescent="0.2">
      <c r="A5" s="22"/>
      <c r="B5" s="196">
        <f>VALUE(RIGHT($B$2, 4))</f>
        <v>2020</v>
      </c>
      <c r="C5" s="197"/>
      <c r="D5" s="196">
        <f>B5-1</f>
        <v>2019</v>
      </c>
      <c r="E5" s="204"/>
      <c r="F5" s="196">
        <f>B5</f>
        <v>2020</v>
      </c>
      <c r="G5" s="204"/>
      <c r="H5" s="196">
        <f>D5</f>
        <v>2019</v>
      </c>
      <c r="I5" s="204"/>
      <c r="J5" s="140" t="s">
        <v>4</v>
      </c>
      <c r="K5" s="141" t="s">
        <v>2</v>
      </c>
    </row>
    <row r="6" spans="1:11" x14ac:dyDescent="0.2">
      <c r="A6" s="163" t="s">
        <v>109</v>
      </c>
      <c r="B6" s="61" t="s">
        <v>12</v>
      </c>
      <c r="C6" s="62" t="s">
        <v>13</v>
      </c>
      <c r="D6" s="61" t="s">
        <v>12</v>
      </c>
      <c r="E6" s="63" t="s">
        <v>13</v>
      </c>
      <c r="F6" s="62" t="s">
        <v>12</v>
      </c>
      <c r="G6" s="62" t="s">
        <v>13</v>
      </c>
      <c r="H6" s="61" t="s">
        <v>12</v>
      </c>
      <c r="I6" s="63" t="s">
        <v>13</v>
      </c>
      <c r="J6" s="61"/>
      <c r="K6" s="63"/>
    </row>
    <row r="7" spans="1:11" x14ac:dyDescent="0.2">
      <c r="A7" s="7" t="s">
        <v>194</v>
      </c>
      <c r="B7" s="65">
        <v>4</v>
      </c>
      <c r="C7" s="34">
        <f>IF(B11=0, "-", B7/B11)</f>
        <v>9.3023255813953487E-2</v>
      </c>
      <c r="D7" s="65">
        <v>3</v>
      </c>
      <c r="E7" s="9">
        <f>IF(D11=0, "-", D7/D11)</f>
        <v>3.8461538461538464E-2</v>
      </c>
      <c r="F7" s="81">
        <v>27</v>
      </c>
      <c r="G7" s="34">
        <f>IF(F11=0, "-", F7/F11)</f>
        <v>8.9108910891089105E-2</v>
      </c>
      <c r="H7" s="65">
        <v>32</v>
      </c>
      <c r="I7" s="9">
        <f>IF(H11=0, "-", H7/H11)</f>
        <v>7.441860465116279E-2</v>
      </c>
      <c r="J7" s="8">
        <f>IF(D7=0, "-", IF((B7-D7)/D7&lt;10, (B7-D7)/D7, "&gt;999%"))</f>
        <v>0.33333333333333331</v>
      </c>
      <c r="K7" s="9">
        <f>IF(H7=0, "-", IF((F7-H7)/H7&lt;10, (F7-H7)/H7, "&gt;999%"))</f>
        <v>-0.15625</v>
      </c>
    </row>
    <row r="8" spans="1:11" x14ac:dyDescent="0.2">
      <c r="A8" s="7" t="s">
        <v>195</v>
      </c>
      <c r="B8" s="65">
        <v>28</v>
      </c>
      <c r="C8" s="34">
        <f>IF(B11=0, "-", B8/B11)</f>
        <v>0.65116279069767447</v>
      </c>
      <c r="D8" s="65">
        <v>45</v>
      </c>
      <c r="E8" s="9">
        <f>IF(D11=0, "-", D8/D11)</f>
        <v>0.57692307692307687</v>
      </c>
      <c r="F8" s="81">
        <v>211</v>
      </c>
      <c r="G8" s="34">
        <f>IF(F11=0, "-", F8/F11)</f>
        <v>0.69636963696369636</v>
      </c>
      <c r="H8" s="65">
        <v>298</v>
      </c>
      <c r="I8" s="9">
        <f>IF(H11=0, "-", H8/H11)</f>
        <v>0.69302325581395352</v>
      </c>
      <c r="J8" s="8">
        <f>IF(D8=0, "-", IF((B8-D8)/D8&lt;10, (B8-D8)/D8, "&gt;999%"))</f>
        <v>-0.37777777777777777</v>
      </c>
      <c r="K8" s="9">
        <f>IF(H8=0, "-", IF((F8-H8)/H8&lt;10, (F8-H8)/H8, "&gt;999%"))</f>
        <v>-0.29194630872483224</v>
      </c>
    </row>
    <row r="9" spans="1:11" x14ac:dyDescent="0.2">
      <c r="A9" s="7" t="s">
        <v>196</v>
      </c>
      <c r="B9" s="65">
        <v>11</v>
      </c>
      <c r="C9" s="34">
        <f>IF(B11=0, "-", B9/B11)</f>
        <v>0.2558139534883721</v>
      </c>
      <c r="D9" s="65">
        <v>30</v>
      </c>
      <c r="E9" s="9">
        <f>IF(D11=0, "-", D9/D11)</f>
        <v>0.38461538461538464</v>
      </c>
      <c r="F9" s="81">
        <v>65</v>
      </c>
      <c r="G9" s="34">
        <f>IF(F11=0, "-", F9/F11)</f>
        <v>0.21452145214521451</v>
      </c>
      <c r="H9" s="65">
        <v>100</v>
      </c>
      <c r="I9" s="9">
        <f>IF(H11=0, "-", H9/H11)</f>
        <v>0.23255813953488372</v>
      </c>
      <c r="J9" s="8">
        <f>IF(D9=0, "-", IF((B9-D9)/D9&lt;10, (B9-D9)/D9, "&gt;999%"))</f>
        <v>-0.6333333333333333</v>
      </c>
      <c r="K9" s="9">
        <f>IF(H9=0, "-", IF((F9-H9)/H9&lt;10, (F9-H9)/H9, "&gt;999%"))</f>
        <v>-0.35</v>
      </c>
    </row>
    <row r="10" spans="1:11" x14ac:dyDescent="0.2">
      <c r="A10" s="2"/>
      <c r="B10" s="68"/>
      <c r="C10" s="33"/>
      <c r="D10" s="68"/>
      <c r="E10" s="6"/>
      <c r="F10" s="82"/>
      <c r="G10" s="33"/>
      <c r="H10" s="68"/>
      <c r="I10" s="6"/>
      <c r="J10" s="5"/>
      <c r="K10" s="6"/>
    </row>
    <row r="11" spans="1:11" s="43" customFormat="1" x14ac:dyDescent="0.2">
      <c r="A11" s="162" t="s">
        <v>590</v>
      </c>
      <c r="B11" s="71">
        <f>SUM(B7:B10)</f>
        <v>43</v>
      </c>
      <c r="C11" s="40">
        <f>B11/5177</f>
        <v>8.3059687077457981E-3</v>
      </c>
      <c r="D11" s="71">
        <f>SUM(D7:D10)</f>
        <v>78</v>
      </c>
      <c r="E11" s="41">
        <f>D11/6645</f>
        <v>1.1738148984198645E-2</v>
      </c>
      <c r="F11" s="77">
        <f>SUM(F7:F10)</f>
        <v>303</v>
      </c>
      <c r="G11" s="42">
        <f>F11/42616</f>
        <v>7.1100056316876293E-3</v>
      </c>
      <c r="H11" s="71">
        <f>SUM(H7:H10)</f>
        <v>430</v>
      </c>
      <c r="I11" s="41">
        <f>H11/51738</f>
        <v>8.3111059569368744E-3</v>
      </c>
      <c r="J11" s="37">
        <f>IF(D11=0, "-", IF((B11-D11)/D11&lt;10, (B11-D11)/D11, "&gt;999%"))</f>
        <v>-0.44871794871794873</v>
      </c>
      <c r="K11" s="38">
        <f>IF(H11=0, "-", IF((F11-H11)/H11&lt;10, (F11-H11)/H11, "&gt;999%"))</f>
        <v>-0.29534883720930233</v>
      </c>
    </row>
    <row r="12" spans="1:11" x14ac:dyDescent="0.2">
      <c r="B12" s="83"/>
      <c r="D12" s="83"/>
      <c r="F12" s="83"/>
      <c r="H12" s="83"/>
    </row>
    <row r="13" spans="1:11" s="43" customFormat="1" x14ac:dyDescent="0.2">
      <c r="A13" s="162" t="s">
        <v>590</v>
      </c>
      <c r="B13" s="71">
        <v>43</v>
      </c>
      <c r="C13" s="40">
        <f>B13/5177</f>
        <v>8.3059687077457981E-3</v>
      </c>
      <c r="D13" s="71">
        <v>78</v>
      </c>
      <c r="E13" s="41">
        <f>D13/6645</f>
        <v>1.1738148984198645E-2</v>
      </c>
      <c r="F13" s="77">
        <v>303</v>
      </c>
      <c r="G13" s="42">
        <f>F13/42616</f>
        <v>7.1100056316876293E-3</v>
      </c>
      <c r="H13" s="71">
        <v>430</v>
      </c>
      <c r="I13" s="41">
        <f>H13/51738</f>
        <v>8.3111059569368744E-3</v>
      </c>
      <c r="J13" s="37">
        <f>IF(D13=0, "-", IF((B13-D13)/D13&lt;10, (B13-D13)/D13, "&gt;999%"))</f>
        <v>-0.44871794871794873</v>
      </c>
      <c r="K13" s="38">
        <f>IF(H13=0, "-", IF((F13-H13)/H13&lt;10, (F13-H13)/H13, "&gt;999%"))</f>
        <v>-0.29534883720930233</v>
      </c>
    </row>
    <row r="14" spans="1:11" x14ac:dyDescent="0.2">
      <c r="B14" s="83"/>
      <c r="D14" s="83"/>
      <c r="F14" s="83"/>
      <c r="H14" s="83"/>
    </row>
    <row r="15" spans="1:11" ht="15.75" x14ac:dyDescent="0.25">
      <c r="A15" s="164" t="s">
        <v>110</v>
      </c>
      <c r="B15" s="196" t="s">
        <v>1</v>
      </c>
      <c r="C15" s="200"/>
      <c r="D15" s="200"/>
      <c r="E15" s="197"/>
      <c r="F15" s="196" t="s">
        <v>14</v>
      </c>
      <c r="G15" s="200"/>
      <c r="H15" s="200"/>
      <c r="I15" s="197"/>
      <c r="J15" s="196" t="s">
        <v>15</v>
      </c>
      <c r="K15" s="197"/>
    </row>
    <row r="16" spans="1:11" x14ac:dyDescent="0.2">
      <c r="A16" s="22"/>
      <c r="B16" s="196">
        <f>VALUE(RIGHT($B$2, 4))</f>
        <v>2020</v>
      </c>
      <c r="C16" s="197"/>
      <c r="D16" s="196">
        <f>B16-1</f>
        <v>2019</v>
      </c>
      <c r="E16" s="204"/>
      <c r="F16" s="196">
        <f>B16</f>
        <v>2020</v>
      </c>
      <c r="G16" s="204"/>
      <c r="H16" s="196">
        <f>D16</f>
        <v>2019</v>
      </c>
      <c r="I16" s="204"/>
      <c r="J16" s="140" t="s">
        <v>4</v>
      </c>
      <c r="K16" s="141" t="s">
        <v>2</v>
      </c>
    </row>
    <row r="17" spans="1:11" x14ac:dyDescent="0.2">
      <c r="A17" s="163" t="s">
        <v>134</v>
      </c>
      <c r="B17" s="61" t="s">
        <v>12</v>
      </c>
      <c r="C17" s="62" t="s">
        <v>13</v>
      </c>
      <c r="D17" s="61" t="s">
        <v>12</v>
      </c>
      <c r="E17" s="63" t="s">
        <v>13</v>
      </c>
      <c r="F17" s="62" t="s">
        <v>12</v>
      </c>
      <c r="G17" s="62" t="s">
        <v>13</v>
      </c>
      <c r="H17" s="61" t="s">
        <v>12</v>
      </c>
      <c r="I17" s="63" t="s">
        <v>13</v>
      </c>
      <c r="J17" s="61"/>
      <c r="K17" s="63"/>
    </row>
    <row r="18" spans="1:11" x14ac:dyDescent="0.2">
      <c r="A18" s="7" t="s">
        <v>197</v>
      </c>
      <c r="B18" s="65">
        <v>0</v>
      </c>
      <c r="C18" s="34">
        <f>IF(B34=0, "-", B18/B34)</f>
        <v>0</v>
      </c>
      <c r="D18" s="65">
        <v>0</v>
      </c>
      <c r="E18" s="9">
        <f>IF(D34=0, "-", D18/D34)</f>
        <v>0</v>
      </c>
      <c r="F18" s="81">
        <v>14</v>
      </c>
      <c r="G18" s="34">
        <f>IF(F34=0, "-", F18/F34)</f>
        <v>8.4745762711864406E-3</v>
      </c>
      <c r="H18" s="65">
        <v>0</v>
      </c>
      <c r="I18" s="9">
        <f>IF(H34=0, "-", H18/H34)</f>
        <v>0</v>
      </c>
      <c r="J18" s="8" t="str">
        <f t="shared" ref="J18:J32" si="0">IF(D18=0, "-", IF((B18-D18)/D18&lt;10, (B18-D18)/D18, "&gt;999%"))</f>
        <v>-</v>
      </c>
      <c r="K18" s="9" t="str">
        <f t="shared" ref="K18:K32" si="1">IF(H18=0, "-", IF((F18-H18)/H18&lt;10, (F18-H18)/H18, "&gt;999%"))</f>
        <v>-</v>
      </c>
    </row>
    <row r="19" spans="1:11" x14ac:dyDescent="0.2">
      <c r="A19" s="7" t="s">
        <v>198</v>
      </c>
      <c r="B19" s="65">
        <v>0</v>
      </c>
      <c r="C19" s="34">
        <f>IF(B34=0, "-", B19/B34)</f>
        <v>0</v>
      </c>
      <c r="D19" s="65">
        <v>0</v>
      </c>
      <c r="E19" s="9">
        <f>IF(D34=0, "-", D19/D34)</f>
        <v>0</v>
      </c>
      <c r="F19" s="81">
        <v>0</v>
      </c>
      <c r="G19" s="34">
        <f>IF(F34=0, "-", F19/F34)</f>
        <v>0</v>
      </c>
      <c r="H19" s="65">
        <v>2</v>
      </c>
      <c r="I19" s="9">
        <f>IF(H34=0, "-", H19/H34)</f>
        <v>6.8422853232979813E-4</v>
      </c>
      <c r="J19" s="8" t="str">
        <f t="shared" si="0"/>
        <v>-</v>
      </c>
      <c r="K19" s="9">
        <f t="shared" si="1"/>
        <v>-1</v>
      </c>
    </row>
    <row r="20" spans="1:11" x14ac:dyDescent="0.2">
      <c r="A20" s="7" t="s">
        <v>199</v>
      </c>
      <c r="B20" s="65">
        <v>3</v>
      </c>
      <c r="C20" s="34">
        <f>IF(B34=0, "-", B20/B34)</f>
        <v>1.6129032258064516E-2</v>
      </c>
      <c r="D20" s="65">
        <v>3</v>
      </c>
      <c r="E20" s="9">
        <f>IF(D34=0, "-", D20/D34)</f>
        <v>1.0309278350515464E-2</v>
      </c>
      <c r="F20" s="81">
        <v>7</v>
      </c>
      <c r="G20" s="34">
        <f>IF(F34=0, "-", F20/F34)</f>
        <v>4.2372881355932203E-3</v>
      </c>
      <c r="H20" s="65">
        <v>22</v>
      </c>
      <c r="I20" s="9">
        <f>IF(H34=0, "-", H20/H34)</f>
        <v>7.5265138556277799E-3</v>
      </c>
      <c r="J20" s="8">
        <f t="shared" si="0"/>
        <v>0</v>
      </c>
      <c r="K20" s="9">
        <f t="shared" si="1"/>
        <v>-0.68181818181818177</v>
      </c>
    </row>
    <row r="21" spans="1:11" x14ac:dyDescent="0.2">
      <c r="A21" s="7" t="s">
        <v>200</v>
      </c>
      <c r="B21" s="65">
        <v>17</v>
      </c>
      <c r="C21" s="34">
        <f>IF(B34=0, "-", B21/B34)</f>
        <v>9.1397849462365593E-2</v>
      </c>
      <c r="D21" s="65">
        <v>22</v>
      </c>
      <c r="E21" s="9">
        <f>IF(D34=0, "-", D21/D34)</f>
        <v>7.560137457044673E-2</v>
      </c>
      <c r="F21" s="81">
        <v>141</v>
      </c>
      <c r="G21" s="34">
        <f>IF(F34=0, "-", F21/F34)</f>
        <v>8.5351089588377727E-2</v>
      </c>
      <c r="H21" s="65">
        <v>278</v>
      </c>
      <c r="I21" s="9">
        <f>IF(H34=0, "-", H21/H34)</f>
        <v>9.510776599384195E-2</v>
      </c>
      <c r="J21" s="8">
        <f t="shared" si="0"/>
        <v>-0.22727272727272727</v>
      </c>
      <c r="K21" s="9">
        <f t="shared" si="1"/>
        <v>-0.49280575539568344</v>
      </c>
    </row>
    <row r="22" spans="1:11" x14ac:dyDescent="0.2">
      <c r="A22" s="7" t="s">
        <v>201</v>
      </c>
      <c r="B22" s="65">
        <v>0</v>
      </c>
      <c r="C22" s="34">
        <f>IF(B34=0, "-", B22/B34)</f>
        <v>0</v>
      </c>
      <c r="D22" s="65">
        <v>42</v>
      </c>
      <c r="E22" s="9">
        <f>IF(D34=0, "-", D22/D34)</f>
        <v>0.14432989690721648</v>
      </c>
      <c r="F22" s="81">
        <v>0</v>
      </c>
      <c r="G22" s="34">
        <f>IF(F34=0, "-", F22/F34)</f>
        <v>0</v>
      </c>
      <c r="H22" s="65">
        <v>509</v>
      </c>
      <c r="I22" s="9">
        <f>IF(H34=0, "-", H22/H34)</f>
        <v>0.17413616147793362</v>
      </c>
      <c r="J22" s="8">
        <f t="shared" si="0"/>
        <v>-1</v>
      </c>
      <c r="K22" s="9">
        <f t="shared" si="1"/>
        <v>-1</v>
      </c>
    </row>
    <row r="23" spans="1:11" x14ac:dyDescent="0.2">
      <c r="A23" s="7" t="s">
        <v>202</v>
      </c>
      <c r="B23" s="65">
        <v>19</v>
      </c>
      <c r="C23" s="34">
        <f>IF(B34=0, "-", B23/B34)</f>
        <v>0.10215053763440861</v>
      </c>
      <c r="D23" s="65">
        <v>23</v>
      </c>
      <c r="E23" s="9">
        <f>IF(D34=0, "-", D23/D34)</f>
        <v>7.903780068728522E-2</v>
      </c>
      <c r="F23" s="81">
        <v>203</v>
      </c>
      <c r="G23" s="34">
        <f>IF(F34=0, "-", F23/F34)</f>
        <v>0.1228813559322034</v>
      </c>
      <c r="H23" s="65">
        <v>220</v>
      </c>
      <c r="I23" s="9">
        <f>IF(H34=0, "-", H23/H34)</f>
        <v>7.5265138556277797E-2</v>
      </c>
      <c r="J23" s="8">
        <f t="shared" si="0"/>
        <v>-0.17391304347826086</v>
      </c>
      <c r="K23" s="9">
        <f t="shared" si="1"/>
        <v>-7.7272727272727271E-2</v>
      </c>
    </row>
    <row r="24" spans="1:11" x14ac:dyDescent="0.2">
      <c r="A24" s="7" t="s">
        <v>203</v>
      </c>
      <c r="B24" s="65">
        <v>35</v>
      </c>
      <c r="C24" s="34">
        <f>IF(B34=0, "-", B24/B34)</f>
        <v>0.18817204301075269</v>
      </c>
      <c r="D24" s="65">
        <v>53</v>
      </c>
      <c r="E24" s="9">
        <f>IF(D34=0, "-", D24/D34)</f>
        <v>0.18213058419243985</v>
      </c>
      <c r="F24" s="81">
        <v>166</v>
      </c>
      <c r="G24" s="34">
        <f>IF(F34=0, "-", F24/F34)</f>
        <v>0.10048426150121065</v>
      </c>
      <c r="H24" s="65">
        <v>530</v>
      </c>
      <c r="I24" s="9">
        <f>IF(H34=0, "-", H24/H34)</f>
        <v>0.18132056106739652</v>
      </c>
      <c r="J24" s="8">
        <f t="shared" si="0"/>
        <v>-0.33962264150943394</v>
      </c>
      <c r="K24" s="9">
        <f t="shared" si="1"/>
        <v>-0.68679245283018864</v>
      </c>
    </row>
    <row r="25" spans="1:11" x14ac:dyDescent="0.2">
      <c r="A25" s="7" t="s">
        <v>204</v>
      </c>
      <c r="B25" s="65">
        <v>44</v>
      </c>
      <c r="C25" s="34">
        <f>IF(B34=0, "-", B25/B34)</f>
        <v>0.23655913978494625</v>
      </c>
      <c r="D25" s="65">
        <v>11</v>
      </c>
      <c r="E25" s="9">
        <f>IF(D34=0, "-", D25/D34)</f>
        <v>3.7800687285223365E-2</v>
      </c>
      <c r="F25" s="81">
        <v>260</v>
      </c>
      <c r="G25" s="34">
        <f>IF(F34=0, "-", F25/F34)</f>
        <v>0.15738498789346247</v>
      </c>
      <c r="H25" s="65">
        <v>96</v>
      </c>
      <c r="I25" s="9">
        <f>IF(H34=0, "-", H25/H34)</f>
        <v>3.284296955183031E-2</v>
      </c>
      <c r="J25" s="8">
        <f t="shared" si="0"/>
        <v>3</v>
      </c>
      <c r="K25" s="9">
        <f t="shared" si="1"/>
        <v>1.7083333333333333</v>
      </c>
    </row>
    <row r="26" spans="1:11" x14ac:dyDescent="0.2">
      <c r="A26" s="7" t="s">
        <v>205</v>
      </c>
      <c r="B26" s="65">
        <v>0</v>
      </c>
      <c r="C26" s="34">
        <f>IF(B34=0, "-", B26/B34)</f>
        <v>0</v>
      </c>
      <c r="D26" s="65">
        <v>4</v>
      </c>
      <c r="E26" s="9">
        <f>IF(D34=0, "-", D26/D34)</f>
        <v>1.3745704467353952E-2</v>
      </c>
      <c r="F26" s="81">
        <v>0</v>
      </c>
      <c r="G26" s="34">
        <f>IF(F34=0, "-", F26/F34)</f>
        <v>0</v>
      </c>
      <c r="H26" s="65">
        <v>27</v>
      </c>
      <c r="I26" s="9">
        <f>IF(H34=0, "-", H26/H34)</f>
        <v>9.2370851864522745E-3</v>
      </c>
      <c r="J26" s="8">
        <f t="shared" si="0"/>
        <v>-1</v>
      </c>
      <c r="K26" s="9">
        <f t="shared" si="1"/>
        <v>-1</v>
      </c>
    </row>
    <row r="27" spans="1:11" x14ac:dyDescent="0.2">
      <c r="A27" s="7" t="s">
        <v>206</v>
      </c>
      <c r="B27" s="65">
        <v>1</v>
      </c>
      <c r="C27" s="34">
        <f>IF(B34=0, "-", B27/B34)</f>
        <v>5.3763440860215058E-3</v>
      </c>
      <c r="D27" s="65">
        <v>1</v>
      </c>
      <c r="E27" s="9">
        <f>IF(D34=0, "-", D27/D34)</f>
        <v>3.4364261168384879E-3</v>
      </c>
      <c r="F27" s="81">
        <v>22</v>
      </c>
      <c r="G27" s="34">
        <f>IF(F34=0, "-", F27/F34)</f>
        <v>1.3317191283292978E-2</v>
      </c>
      <c r="H27" s="65">
        <v>20</v>
      </c>
      <c r="I27" s="9">
        <f>IF(H34=0, "-", H27/H34)</f>
        <v>6.8422853232979813E-3</v>
      </c>
      <c r="J27" s="8">
        <f t="shared" si="0"/>
        <v>0</v>
      </c>
      <c r="K27" s="9">
        <f t="shared" si="1"/>
        <v>0.1</v>
      </c>
    </row>
    <row r="28" spans="1:11" x14ac:dyDescent="0.2">
      <c r="A28" s="7" t="s">
        <v>207</v>
      </c>
      <c r="B28" s="65">
        <v>17</v>
      </c>
      <c r="C28" s="34">
        <f>IF(B34=0, "-", B28/B34)</f>
        <v>9.1397849462365593E-2</v>
      </c>
      <c r="D28" s="65">
        <v>11</v>
      </c>
      <c r="E28" s="9">
        <f>IF(D34=0, "-", D28/D34)</f>
        <v>3.7800687285223365E-2</v>
      </c>
      <c r="F28" s="81">
        <v>195</v>
      </c>
      <c r="G28" s="34">
        <f>IF(F34=0, "-", F28/F34)</f>
        <v>0.11803874092009685</v>
      </c>
      <c r="H28" s="65">
        <v>91</v>
      </c>
      <c r="I28" s="9">
        <f>IF(H34=0, "-", H28/H34)</f>
        <v>3.1132398221005816E-2</v>
      </c>
      <c r="J28" s="8">
        <f t="shared" si="0"/>
        <v>0.54545454545454541</v>
      </c>
      <c r="K28" s="9">
        <f t="shared" si="1"/>
        <v>1.1428571428571428</v>
      </c>
    </row>
    <row r="29" spans="1:11" x14ac:dyDescent="0.2">
      <c r="A29" s="7" t="s">
        <v>208</v>
      </c>
      <c r="B29" s="65">
        <v>20</v>
      </c>
      <c r="C29" s="34">
        <f>IF(B34=0, "-", B29/B34)</f>
        <v>0.10752688172043011</v>
      </c>
      <c r="D29" s="65">
        <v>25</v>
      </c>
      <c r="E29" s="9">
        <f>IF(D34=0, "-", D29/D34)</f>
        <v>8.5910652920962199E-2</v>
      </c>
      <c r="F29" s="81">
        <v>238</v>
      </c>
      <c r="G29" s="34">
        <f>IF(F34=0, "-", F29/F34)</f>
        <v>0.1440677966101695</v>
      </c>
      <c r="H29" s="65">
        <v>382</v>
      </c>
      <c r="I29" s="9">
        <f>IF(H34=0, "-", H29/H34)</f>
        <v>0.13068764967499144</v>
      </c>
      <c r="J29" s="8">
        <f t="shared" si="0"/>
        <v>-0.2</v>
      </c>
      <c r="K29" s="9">
        <f t="shared" si="1"/>
        <v>-0.37696335078534032</v>
      </c>
    </row>
    <row r="30" spans="1:11" x14ac:dyDescent="0.2">
      <c r="A30" s="7" t="s">
        <v>209</v>
      </c>
      <c r="B30" s="65">
        <v>0</v>
      </c>
      <c r="C30" s="34">
        <f>IF(B34=0, "-", B30/B34)</f>
        <v>0</v>
      </c>
      <c r="D30" s="65">
        <v>1</v>
      </c>
      <c r="E30" s="9">
        <f>IF(D34=0, "-", D30/D34)</f>
        <v>3.4364261168384879E-3</v>
      </c>
      <c r="F30" s="81">
        <v>6</v>
      </c>
      <c r="G30" s="34">
        <f>IF(F34=0, "-", F30/F34)</f>
        <v>3.6319612590799033E-3</v>
      </c>
      <c r="H30" s="65">
        <v>22</v>
      </c>
      <c r="I30" s="9">
        <f>IF(H34=0, "-", H30/H34)</f>
        <v>7.5265138556277799E-3</v>
      </c>
      <c r="J30" s="8">
        <f t="shared" si="0"/>
        <v>-1</v>
      </c>
      <c r="K30" s="9">
        <f t="shared" si="1"/>
        <v>-0.72727272727272729</v>
      </c>
    </row>
    <row r="31" spans="1:11" x14ac:dyDescent="0.2">
      <c r="A31" s="7" t="s">
        <v>210</v>
      </c>
      <c r="B31" s="65">
        <v>14</v>
      </c>
      <c r="C31" s="34">
        <f>IF(B34=0, "-", B31/B34)</f>
        <v>7.5268817204301078E-2</v>
      </c>
      <c r="D31" s="65">
        <v>49</v>
      </c>
      <c r="E31" s="9">
        <f>IF(D34=0, "-", D31/D34)</f>
        <v>0.16838487972508592</v>
      </c>
      <c r="F31" s="81">
        <v>286</v>
      </c>
      <c r="G31" s="34">
        <f>IF(F34=0, "-", F31/F34)</f>
        <v>0.17312348668280872</v>
      </c>
      <c r="H31" s="65">
        <v>465</v>
      </c>
      <c r="I31" s="9">
        <f>IF(H34=0, "-", H31/H34)</f>
        <v>0.15908313376667807</v>
      </c>
      <c r="J31" s="8">
        <f t="shared" si="0"/>
        <v>-0.7142857142857143</v>
      </c>
      <c r="K31" s="9">
        <f t="shared" si="1"/>
        <v>-0.38494623655913979</v>
      </c>
    </row>
    <row r="32" spans="1:11" x14ac:dyDescent="0.2">
      <c r="A32" s="7" t="s">
        <v>211</v>
      </c>
      <c r="B32" s="65">
        <v>16</v>
      </c>
      <c r="C32" s="34">
        <f>IF(B34=0, "-", B32/B34)</f>
        <v>8.6021505376344093E-2</v>
      </c>
      <c r="D32" s="65">
        <v>46</v>
      </c>
      <c r="E32" s="9">
        <f>IF(D34=0, "-", D32/D34)</f>
        <v>0.15807560137457044</v>
      </c>
      <c r="F32" s="81">
        <v>114</v>
      </c>
      <c r="G32" s="34">
        <f>IF(F34=0, "-", F32/F34)</f>
        <v>6.9007263922518158E-2</v>
      </c>
      <c r="H32" s="65">
        <v>259</v>
      </c>
      <c r="I32" s="9">
        <f>IF(H34=0, "-", H32/H34)</f>
        <v>8.8607594936708861E-2</v>
      </c>
      <c r="J32" s="8">
        <f t="shared" si="0"/>
        <v>-0.65217391304347827</v>
      </c>
      <c r="K32" s="9">
        <f t="shared" si="1"/>
        <v>-0.55984555984555984</v>
      </c>
    </row>
    <row r="33" spans="1:11" x14ac:dyDescent="0.2">
      <c r="A33" s="2"/>
      <c r="B33" s="68"/>
      <c r="C33" s="33"/>
      <c r="D33" s="68"/>
      <c r="E33" s="6"/>
      <c r="F33" s="82"/>
      <c r="G33" s="33"/>
      <c r="H33" s="68"/>
      <c r="I33" s="6"/>
      <c r="J33" s="5"/>
      <c r="K33" s="6"/>
    </row>
    <row r="34" spans="1:11" s="43" customFormat="1" x14ac:dyDescent="0.2">
      <c r="A34" s="162" t="s">
        <v>589</v>
      </c>
      <c r="B34" s="71">
        <f>SUM(B18:B33)</f>
        <v>186</v>
      </c>
      <c r="C34" s="40">
        <f>B34/5177</f>
        <v>3.5928143712574849E-2</v>
      </c>
      <c r="D34" s="71">
        <f>SUM(D18:D33)</f>
        <v>291</v>
      </c>
      <c r="E34" s="41">
        <f>D34/6645</f>
        <v>4.3792325056433407E-2</v>
      </c>
      <c r="F34" s="77">
        <f>SUM(F18:F33)</f>
        <v>1652</v>
      </c>
      <c r="G34" s="42">
        <f>F34/42616</f>
        <v>3.8764783180026283E-2</v>
      </c>
      <c r="H34" s="71">
        <f>SUM(H18:H33)</f>
        <v>2923</v>
      </c>
      <c r="I34" s="41">
        <f>H34/51738</f>
        <v>5.6496192353782518E-2</v>
      </c>
      <c r="J34" s="37">
        <f>IF(D34=0, "-", IF((B34-D34)/D34&lt;10, (B34-D34)/D34, "&gt;999%"))</f>
        <v>-0.36082474226804123</v>
      </c>
      <c r="K34" s="38">
        <f>IF(H34=0, "-", IF((F34-H34)/H34&lt;10, (F34-H34)/H34, "&gt;999%"))</f>
        <v>-0.43482723229558673</v>
      </c>
    </row>
    <row r="35" spans="1:11" x14ac:dyDescent="0.2">
      <c r="B35" s="83"/>
      <c r="D35" s="83"/>
      <c r="F35" s="83"/>
      <c r="H35" s="83"/>
    </row>
    <row r="36" spans="1:11" x14ac:dyDescent="0.2">
      <c r="A36" s="163" t="s">
        <v>135</v>
      </c>
      <c r="B36" s="61" t="s">
        <v>12</v>
      </c>
      <c r="C36" s="62" t="s">
        <v>13</v>
      </c>
      <c r="D36" s="61" t="s">
        <v>12</v>
      </c>
      <c r="E36" s="63" t="s">
        <v>13</v>
      </c>
      <c r="F36" s="62" t="s">
        <v>12</v>
      </c>
      <c r="G36" s="62" t="s">
        <v>13</v>
      </c>
      <c r="H36" s="61" t="s">
        <v>12</v>
      </c>
      <c r="I36" s="63" t="s">
        <v>13</v>
      </c>
      <c r="J36" s="61"/>
      <c r="K36" s="63"/>
    </row>
    <row r="37" spans="1:11" x14ac:dyDescent="0.2">
      <c r="A37" s="7" t="s">
        <v>212</v>
      </c>
      <c r="B37" s="65">
        <v>2</v>
      </c>
      <c r="C37" s="34">
        <f>IF(B43=0, "-", B37/B43)</f>
        <v>0.2</v>
      </c>
      <c r="D37" s="65">
        <v>0</v>
      </c>
      <c r="E37" s="9">
        <f>IF(D43=0, "-", D37/D43)</f>
        <v>0</v>
      </c>
      <c r="F37" s="81">
        <v>26</v>
      </c>
      <c r="G37" s="34">
        <f>IF(F43=0, "-", F37/F43)</f>
        <v>0.41935483870967744</v>
      </c>
      <c r="H37" s="65">
        <v>12</v>
      </c>
      <c r="I37" s="9">
        <f>IF(H43=0, "-", H37/H43)</f>
        <v>0.1348314606741573</v>
      </c>
      <c r="J37" s="8" t="str">
        <f>IF(D37=0, "-", IF((B37-D37)/D37&lt;10, (B37-D37)/D37, "&gt;999%"))</f>
        <v>-</v>
      </c>
      <c r="K37" s="9">
        <f>IF(H37=0, "-", IF((F37-H37)/H37&lt;10, (F37-H37)/H37, "&gt;999%"))</f>
        <v>1.1666666666666667</v>
      </c>
    </row>
    <row r="38" spans="1:11" x14ac:dyDescent="0.2">
      <c r="A38" s="7" t="s">
        <v>213</v>
      </c>
      <c r="B38" s="65">
        <v>1</v>
      </c>
      <c r="C38" s="34">
        <f>IF(B43=0, "-", B38/B43)</f>
        <v>0.1</v>
      </c>
      <c r="D38" s="65">
        <v>0</v>
      </c>
      <c r="E38" s="9">
        <f>IF(D43=0, "-", D38/D43)</f>
        <v>0</v>
      </c>
      <c r="F38" s="81">
        <v>1</v>
      </c>
      <c r="G38" s="34">
        <f>IF(F43=0, "-", F38/F43)</f>
        <v>1.6129032258064516E-2</v>
      </c>
      <c r="H38" s="65">
        <v>1</v>
      </c>
      <c r="I38" s="9">
        <f>IF(H43=0, "-", H38/H43)</f>
        <v>1.1235955056179775E-2</v>
      </c>
      <c r="J38" s="8" t="str">
        <f>IF(D38=0, "-", IF((B38-D38)/D38&lt;10, (B38-D38)/D38, "&gt;999%"))</f>
        <v>-</v>
      </c>
      <c r="K38" s="9">
        <f>IF(H38=0, "-", IF((F38-H38)/H38&lt;10, (F38-H38)/H38, "&gt;999%"))</f>
        <v>0</v>
      </c>
    </row>
    <row r="39" spans="1:11" x14ac:dyDescent="0.2">
      <c r="A39" s="7" t="s">
        <v>214</v>
      </c>
      <c r="B39" s="65">
        <v>7</v>
      </c>
      <c r="C39" s="34">
        <f>IF(B43=0, "-", B39/B43)</f>
        <v>0.7</v>
      </c>
      <c r="D39" s="65">
        <v>6</v>
      </c>
      <c r="E39" s="9">
        <f>IF(D43=0, "-", D39/D43)</f>
        <v>1</v>
      </c>
      <c r="F39" s="81">
        <v>35</v>
      </c>
      <c r="G39" s="34">
        <f>IF(F43=0, "-", F39/F43)</f>
        <v>0.56451612903225812</v>
      </c>
      <c r="H39" s="65">
        <v>73</v>
      </c>
      <c r="I39" s="9">
        <f>IF(H43=0, "-", H39/H43)</f>
        <v>0.8202247191011236</v>
      </c>
      <c r="J39" s="8">
        <f>IF(D39=0, "-", IF((B39-D39)/D39&lt;10, (B39-D39)/D39, "&gt;999%"))</f>
        <v>0.16666666666666666</v>
      </c>
      <c r="K39" s="9">
        <f>IF(H39=0, "-", IF((F39-H39)/H39&lt;10, (F39-H39)/H39, "&gt;999%"))</f>
        <v>-0.52054794520547942</v>
      </c>
    </row>
    <row r="40" spans="1:11" x14ac:dyDescent="0.2">
      <c r="A40" s="7" t="s">
        <v>215</v>
      </c>
      <c r="B40" s="65">
        <v>0</v>
      </c>
      <c r="C40" s="34">
        <f>IF(B43=0, "-", B40/B43)</f>
        <v>0</v>
      </c>
      <c r="D40" s="65">
        <v>0</v>
      </c>
      <c r="E40" s="9">
        <f>IF(D43=0, "-", D40/D43)</f>
        <v>0</v>
      </c>
      <c r="F40" s="81">
        <v>0</v>
      </c>
      <c r="G40" s="34">
        <f>IF(F43=0, "-", F40/F43)</f>
        <v>0</v>
      </c>
      <c r="H40" s="65">
        <v>2</v>
      </c>
      <c r="I40" s="9">
        <f>IF(H43=0, "-", H40/H43)</f>
        <v>2.247191011235955E-2</v>
      </c>
      <c r="J40" s="8" t="str">
        <f>IF(D40=0, "-", IF((B40-D40)/D40&lt;10, (B40-D40)/D40, "&gt;999%"))</f>
        <v>-</v>
      </c>
      <c r="K40" s="9">
        <f>IF(H40=0, "-", IF((F40-H40)/H40&lt;10, (F40-H40)/H40, "&gt;999%"))</f>
        <v>-1</v>
      </c>
    </row>
    <row r="41" spans="1:11" x14ac:dyDescent="0.2">
      <c r="A41" s="7" t="s">
        <v>216</v>
      </c>
      <c r="B41" s="65">
        <v>0</v>
      </c>
      <c r="C41" s="34">
        <f>IF(B43=0, "-", B41/B43)</f>
        <v>0</v>
      </c>
      <c r="D41" s="65">
        <v>0</v>
      </c>
      <c r="E41" s="9">
        <f>IF(D43=0, "-", D41/D43)</f>
        <v>0</v>
      </c>
      <c r="F41" s="81">
        <v>0</v>
      </c>
      <c r="G41" s="34">
        <f>IF(F43=0, "-", F41/F43)</f>
        <v>0</v>
      </c>
      <c r="H41" s="65">
        <v>1</v>
      </c>
      <c r="I41" s="9">
        <f>IF(H43=0, "-", H41/H43)</f>
        <v>1.1235955056179775E-2</v>
      </c>
      <c r="J41" s="8" t="str">
        <f>IF(D41=0, "-", IF((B41-D41)/D41&lt;10, (B41-D41)/D41, "&gt;999%"))</f>
        <v>-</v>
      </c>
      <c r="K41" s="9">
        <f>IF(H41=0, "-", IF((F41-H41)/H41&lt;10, (F41-H41)/H41, "&gt;999%"))</f>
        <v>-1</v>
      </c>
    </row>
    <row r="42" spans="1:11" x14ac:dyDescent="0.2">
      <c r="A42" s="2"/>
      <c r="B42" s="68"/>
      <c r="C42" s="33"/>
      <c r="D42" s="68"/>
      <c r="E42" s="6"/>
      <c r="F42" s="82"/>
      <c r="G42" s="33"/>
      <c r="H42" s="68"/>
      <c r="I42" s="6"/>
      <c r="J42" s="5"/>
      <c r="K42" s="6"/>
    </row>
    <row r="43" spans="1:11" s="43" customFormat="1" x14ac:dyDescent="0.2">
      <c r="A43" s="162" t="s">
        <v>588</v>
      </c>
      <c r="B43" s="71">
        <f>SUM(B37:B42)</f>
        <v>10</v>
      </c>
      <c r="C43" s="40">
        <f>B43/5177</f>
        <v>1.9316206297083252E-3</v>
      </c>
      <c r="D43" s="71">
        <f>SUM(D37:D42)</f>
        <v>6</v>
      </c>
      <c r="E43" s="41">
        <f>D43/6645</f>
        <v>9.0293453724604961E-4</v>
      </c>
      <c r="F43" s="77">
        <f>SUM(F37:F42)</f>
        <v>62</v>
      </c>
      <c r="G43" s="42">
        <f>F43/42616</f>
        <v>1.4548526375070395E-3</v>
      </c>
      <c r="H43" s="71">
        <f>SUM(H37:H42)</f>
        <v>89</v>
      </c>
      <c r="I43" s="41">
        <f>H43/51738</f>
        <v>1.7202056515520506E-3</v>
      </c>
      <c r="J43" s="37">
        <f>IF(D43=0, "-", IF((B43-D43)/D43&lt;10, (B43-D43)/D43, "&gt;999%"))</f>
        <v>0.66666666666666663</v>
      </c>
      <c r="K43" s="38">
        <f>IF(H43=0, "-", IF((F43-H43)/H43&lt;10, (F43-H43)/H43, "&gt;999%"))</f>
        <v>-0.30337078651685395</v>
      </c>
    </row>
    <row r="44" spans="1:11" x14ac:dyDescent="0.2">
      <c r="B44" s="83"/>
      <c r="D44" s="83"/>
      <c r="F44" s="83"/>
      <c r="H44" s="83"/>
    </row>
    <row r="45" spans="1:11" s="43" customFormat="1" x14ac:dyDescent="0.2">
      <c r="A45" s="162" t="s">
        <v>587</v>
      </c>
      <c r="B45" s="71">
        <v>196</v>
      </c>
      <c r="C45" s="40">
        <f>B45/5177</f>
        <v>3.7859764342283178E-2</v>
      </c>
      <c r="D45" s="71">
        <v>297</v>
      </c>
      <c r="E45" s="41">
        <f>D45/6645</f>
        <v>4.4695259593679461E-2</v>
      </c>
      <c r="F45" s="77">
        <v>1714</v>
      </c>
      <c r="G45" s="42">
        <f>F45/42616</f>
        <v>4.0219635817533322E-2</v>
      </c>
      <c r="H45" s="71">
        <v>3012</v>
      </c>
      <c r="I45" s="41">
        <f>H45/51738</f>
        <v>5.8216398005334569E-2</v>
      </c>
      <c r="J45" s="37">
        <f>IF(D45=0, "-", IF((B45-D45)/D45&lt;10, (B45-D45)/D45, "&gt;999%"))</f>
        <v>-0.34006734006734007</v>
      </c>
      <c r="K45" s="38">
        <f>IF(H45=0, "-", IF((F45-H45)/H45&lt;10, (F45-H45)/H45, "&gt;999%"))</f>
        <v>-0.43094289508632139</v>
      </c>
    </row>
    <row r="46" spans="1:11" x14ac:dyDescent="0.2">
      <c r="B46" s="83"/>
      <c r="D46" s="83"/>
      <c r="F46" s="83"/>
      <c r="H46" s="83"/>
    </row>
    <row r="47" spans="1:11" ht="15.75" x14ac:dyDescent="0.25">
      <c r="A47" s="164" t="s">
        <v>111</v>
      </c>
      <c r="B47" s="196" t="s">
        <v>1</v>
      </c>
      <c r="C47" s="200"/>
      <c r="D47" s="200"/>
      <c r="E47" s="197"/>
      <c r="F47" s="196" t="s">
        <v>14</v>
      </c>
      <c r="G47" s="200"/>
      <c r="H47" s="200"/>
      <c r="I47" s="197"/>
      <c r="J47" s="196" t="s">
        <v>15</v>
      </c>
      <c r="K47" s="197"/>
    </row>
    <row r="48" spans="1:11" x14ac:dyDescent="0.2">
      <c r="A48" s="22"/>
      <c r="B48" s="196">
        <f>VALUE(RIGHT($B$2, 4))</f>
        <v>2020</v>
      </c>
      <c r="C48" s="197"/>
      <c r="D48" s="196">
        <f>B48-1</f>
        <v>2019</v>
      </c>
      <c r="E48" s="204"/>
      <c r="F48" s="196">
        <f>B48</f>
        <v>2020</v>
      </c>
      <c r="G48" s="204"/>
      <c r="H48" s="196">
        <f>D48</f>
        <v>2019</v>
      </c>
      <c r="I48" s="204"/>
      <c r="J48" s="140" t="s">
        <v>4</v>
      </c>
      <c r="K48" s="141" t="s">
        <v>2</v>
      </c>
    </row>
    <row r="49" spans="1:11" x14ac:dyDescent="0.2">
      <c r="A49" s="163" t="s">
        <v>136</v>
      </c>
      <c r="B49" s="61" t="s">
        <v>12</v>
      </c>
      <c r="C49" s="62" t="s">
        <v>13</v>
      </c>
      <c r="D49" s="61" t="s">
        <v>12</v>
      </c>
      <c r="E49" s="63" t="s">
        <v>13</v>
      </c>
      <c r="F49" s="62" t="s">
        <v>12</v>
      </c>
      <c r="G49" s="62" t="s">
        <v>13</v>
      </c>
      <c r="H49" s="61" t="s">
        <v>12</v>
      </c>
      <c r="I49" s="63" t="s">
        <v>13</v>
      </c>
      <c r="J49" s="61"/>
      <c r="K49" s="63"/>
    </row>
    <row r="50" spans="1:11" x14ac:dyDescent="0.2">
      <c r="A50" s="7" t="s">
        <v>217</v>
      </c>
      <c r="B50" s="65">
        <v>3</v>
      </c>
      <c r="C50" s="34">
        <f>IF(B73=0, "-", B50/B73)</f>
        <v>5.7692307692307696E-3</v>
      </c>
      <c r="D50" s="65">
        <v>0</v>
      </c>
      <c r="E50" s="9">
        <f>IF(D73=0, "-", D50/D73)</f>
        <v>0</v>
      </c>
      <c r="F50" s="81">
        <v>9</v>
      </c>
      <c r="G50" s="34">
        <f>IF(F73=0, "-", F50/F73)</f>
        <v>1.858352260995251E-3</v>
      </c>
      <c r="H50" s="65">
        <v>13</v>
      </c>
      <c r="I50" s="9">
        <f>IF(H73=0, "-", H50/H73)</f>
        <v>1.8281535648994515E-3</v>
      </c>
      <c r="J50" s="8" t="str">
        <f t="shared" ref="J50:J71" si="2">IF(D50=0, "-", IF((B50-D50)/D50&lt;10, (B50-D50)/D50, "&gt;999%"))</f>
        <v>-</v>
      </c>
      <c r="K50" s="9">
        <f t="shared" ref="K50:K71" si="3">IF(H50=0, "-", IF((F50-H50)/H50&lt;10, (F50-H50)/H50, "&gt;999%"))</f>
        <v>-0.30769230769230771</v>
      </c>
    </row>
    <row r="51" spans="1:11" x14ac:dyDescent="0.2">
      <c r="A51" s="7" t="s">
        <v>218</v>
      </c>
      <c r="B51" s="65">
        <v>8</v>
      </c>
      <c r="C51" s="34">
        <f>IF(B73=0, "-", B51/B73)</f>
        <v>1.5384615384615385E-2</v>
      </c>
      <c r="D51" s="65">
        <v>20</v>
      </c>
      <c r="E51" s="9">
        <f>IF(D73=0, "-", D51/D73)</f>
        <v>3.1948881789137379E-2</v>
      </c>
      <c r="F51" s="81">
        <v>128</v>
      </c>
      <c r="G51" s="34">
        <f>IF(F73=0, "-", F51/F73)</f>
        <v>2.6429898823043568E-2</v>
      </c>
      <c r="H51" s="65">
        <v>255</v>
      </c>
      <c r="I51" s="9">
        <f>IF(H73=0, "-", H51/H73)</f>
        <v>3.585993531148924E-2</v>
      </c>
      <c r="J51" s="8">
        <f t="shared" si="2"/>
        <v>-0.6</v>
      </c>
      <c r="K51" s="9">
        <f t="shared" si="3"/>
        <v>-0.49803921568627452</v>
      </c>
    </row>
    <row r="52" spans="1:11" x14ac:dyDescent="0.2">
      <c r="A52" s="7" t="s">
        <v>219</v>
      </c>
      <c r="B52" s="65">
        <v>0</v>
      </c>
      <c r="C52" s="34">
        <f>IF(B73=0, "-", B52/B73)</f>
        <v>0</v>
      </c>
      <c r="D52" s="65">
        <v>18</v>
      </c>
      <c r="E52" s="9">
        <f>IF(D73=0, "-", D52/D73)</f>
        <v>2.8753993610223641E-2</v>
      </c>
      <c r="F52" s="81">
        <v>118</v>
      </c>
      <c r="G52" s="34">
        <f>IF(F73=0, "-", F52/F73)</f>
        <v>2.4365062977493291E-2</v>
      </c>
      <c r="H52" s="65">
        <v>259</v>
      </c>
      <c r="I52" s="9">
        <f>IF(H73=0, "-", H52/H73)</f>
        <v>3.6422444100689073E-2</v>
      </c>
      <c r="J52" s="8">
        <f t="shared" si="2"/>
        <v>-1</v>
      </c>
      <c r="K52" s="9">
        <f t="shared" si="3"/>
        <v>-0.54440154440154442</v>
      </c>
    </row>
    <row r="53" spans="1:11" x14ac:dyDescent="0.2">
      <c r="A53" s="7" t="s">
        <v>220</v>
      </c>
      <c r="B53" s="65">
        <v>35</v>
      </c>
      <c r="C53" s="34">
        <f>IF(B73=0, "-", B53/B73)</f>
        <v>6.7307692307692304E-2</v>
      </c>
      <c r="D53" s="65">
        <v>32</v>
      </c>
      <c r="E53" s="9">
        <f>IF(D73=0, "-", D53/D73)</f>
        <v>5.1118210862619806E-2</v>
      </c>
      <c r="F53" s="81">
        <v>304</v>
      </c>
      <c r="G53" s="34">
        <f>IF(F73=0, "-", F53/F73)</f>
        <v>6.2771009704728473E-2</v>
      </c>
      <c r="H53" s="65">
        <v>403</v>
      </c>
      <c r="I53" s="9">
        <f>IF(H73=0, "-", H53/H73)</f>
        <v>5.6672760511882997E-2</v>
      </c>
      <c r="J53" s="8">
        <f t="shared" si="2"/>
        <v>9.375E-2</v>
      </c>
      <c r="K53" s="9">
        <f t="shared" si="3"/>
        <v>-0.24565756823821339</v>
      </c>
    </row>
    <row r="54" spans="1:11" x14ac:dyDescent="0.2">
      <c r="A54" s="7" t="s">
        <v>221</v>
      </c>
      <c r="B54" s="65">
        <v>10</v>
      </c>
      <c r="C54" s="34">
        <f>IF(B73=0, "-", B54/B73)</f>
        <v>1.9230769230769232E-2</v>
      </c>
      <c r="D54" s="65">
        <v>13</v>
      </c>
      <c r="E54" s="9">
        <f>IF(D73=0, "-", D54/D73)</f>
        <v>2.0766773162939296E-2</v>
      </c>
      <c r="F54" s="81">
        <v>114</v>
      </c>
      <c r="G54" s="34">
        <f>IF(F73=0, "-", F54/F73)</f>
        <v>2.3539128639273179E-2</v>
      </c>
      <c r="H54" s="65">
        <v>133</v>
      </c>
      <c r="I54" s="9">
        <f>IF(H73=0, "-", H54/H73)</f>
        <v>1.8703417240894388E-2</v>
      </c>
      <c r="J54" s="8">
        <f t="shared" si="2"/>
        <v>-0.23076923076923078</v>
      </c>
      <c r="K54" s="9">
        <f t="shared" si="3"/>
        <v>-0.14285714285714285</v>
      </c>
    </row>
    <row r="55" spans="1:11" x14ac:dyDescent="0.2">
      <c r="A55" s="7" t="s">
        <v>222</v>
      </c>
      <c r="B55" s="65">
        <v>74</v>
      </c>
      <c r="C55" s="34">
        <f>IF(B73=0, "-", B55/B73)</f>
        <v>0.1423076923076923</v>
      </c>
      <c r="D55" s="65">
        <v>80</v>
      </c>
      <c r="E55" s="9">
        <f>IF(D73=0, "-", D55/D73)</f>
        <v>0.12779552715654952</v>
      </c>
      <c r="F55" s="81">
        <v>661</v>
      </c>
      <c r="G55" s="34">
        <f>IF(F73=0, "-", F55/F73)</f>
        <v>0.13648564939087343</v>
      </c>
      <c r="H55" s="65">
        <v>819</v>
      </c>
      <c r="I55" s="9">
        <f>IF(H73=0, "-", H55/H73)</f>
        <v>0.11517367458866545</v>
      </c>
      <c r="J55" s="8">
        <f t="shared" si="2"/>
        <v>-7.4999999999999997E-2</v>
      </c>
      <c r="K55" s="9">
        <f t="shared" si="3"/>
        <v>-0.19291819291819293</v>
      </c>
    </row>
    <row r="56" spans="1:11" x14ac:dyDescent="0.2">
      <c r="A56" s="7" t="s">
        <v>223</v>
      </c>
      <c r="B56" s="65">
        <v>1</v>
      </c>
      <c r="C56" s="34">
        <f>IF(B73=0, "-", B56/B73)</f>
        <v>1.9230769230769232E-3</v>
      </c>
      <c r="D56" s="65">
        <v>0</v>
      </c>
      <c r="E56" s="9">
        <f>IF(D73=0, "-", D56/D73)</f>
        <v>0</v>
      </c>
      <c r="F56" s="81">
        <v>27</v>
      </c>
      <c r="G56" s="34">
        <f>IF(F73=0, "-", F56/F73)</f>
        <v>5.5750567829857527E-3</v>
      </c>
      <c r="H56" s="65">
        <v>20</v>
      </c>
      <c r="I56" s="9">
        <f>IF(H73=0, "-", H56/H73)</f>
        <v>2.8125439459991564E-3</v>
      </c>
      <c r="J56" s="8" t="str">
        <f t="shared" si="2"/>
        <v>-</v>
      </c>
      <c r="K56" s="9">
        <f t="shared" si="3"/>
        <v>0.35</v>
      </c>
    </row>
    <row r="57" spans="1:11" x14ac:dyDescent="0.2">
      <c r="A57" s="7" t="s">
        <v>224</v>
      </c>
      <c r="B57" s="65">
        <v>85</v>
      </c>
      <c r="C57" s="34">
        <f>IF(B73=0, "-", B57/B73)</f>
        <v>0.16346153846153846</v>
      </c>
      <c r="D57" s="65">
        <v>87</v>
      </c>
      <c r="E57" s="9">
        <f>IF(D73=0, "-", D57/D73)</f>
        <v>0.1389776357827476</v>
      </c>
      <c r="F57" s="81">
        <v>649</v>
      </c>
      <c r="G57" s="34">
        <f>IF(F73=0, "-", F57/F73)</f>
        <v>0.1340078463762131</v>
      </c>
      <c r="H57" s="65">
        <v>838</v>
      </c>
      <c r="I57" s="9">
        <f>IF(H73=0, "-", H57/H73)</f>
        <v>0.11784559133736465</v>
      </c>
      <c r="J57" s="8">
        <f t="shared" si="2"/>
        <v>-2.2988505747126436E-2</v>
      </c>
      <c r="K57" s="9">
        <f t="shared" si="3"/>
        <v>-0.22553699284009546</v>
      </c>
    </row>
    <row r="58" spans="1:11" x14ac:dyDescent="0.2">
      <c r="A58" s="7" t="s">
        <v>225</v>
      </c>
      <c r="B58" s="65">
        <v>0</v>
      </c>
      <c r="C58" s="34">
        <f>IF(B73=0, "-", B58/B73)</f>
        <v>0</v>
      </c>
      <c r="D58" s="65">
        <v>0</v>
      </c>
      <c r="E58" s="9">
        <f>IF(D73=0, "-", D58/D73)</f>
        <v>0</v>
      </c>
      <c r="F58" s="81">
        <v>0</v>
      </c>
      <c r="G58" s="34">
        <f>IF(F73=0, "-", F58/F73)</f>
        <v>0</v>
      </c>
      <c r="H58" s="65">
        <v>4</v>
      </c>
      <c r="I58" s="9">
        <f>IF(H73=0, "-", H58/H73)</f>
        <v>5.6250878919983122E-4</v>
      </c>
      <c r="J58" s="8" t="str">
        <f t="shared" si="2"/>
        <v>-</v>
      </c>
      <c r="K58" s="9">
        <f t="shared" si="3"/>
        <v>-1</v>
      </c>
    </row>
    <row r="59" spans="1:11" x14ac:dyDescent="0.2">
      <c r="A59" s="7" t="s">
        <v>226</v>
      </c>
      <c r="B59" s="65">
        <v>124</v>
      </c>
      <c r="C59" s="34">
        <f>IF(B73=0, "-", B59/B73)</f>
        <v>0.23846153846153847</v>
      </c>
      <c r="D59" s="65">
        <v>149</v>
      </c>
      <c r="E59" s="9">
        <f>IF(D73=0, "-", D59/D73)</f>
        <v>0.23801916932907349</v>
      </c>
      <c r="F59" s="81">
        <v>913</v>
      </c>
      <c r="G59" s="34">
        <f>IF(F73=0, "-", F59/F73)</f>
        <v>0.18851951269874045</v>
      </c>
      <c r="H59" s="65">
        <v>1710</v>
      </c>
      <c r="I59" s="9">
        <f>IF(H73=0, "-", H59/H73)</f>
        <v>0.24047250738292786</v>
      </c>
      <c r="J59" s="8">
        <f t="shared" si="2"/>
        <v>-0.16778523489932887</v>
      </c>
      <c r="K59" s="9">
        <f t="shared" si="3"/>
        <v>-0.46608187134502926</v>
      </c>
    </row>
    <row r="60" spans="1:11" x14ac:dyDescent="0.2">
      <c r="A60" s="7" t="s">
        <v>227</v>
      </c>
      <c r="B60" s="65">
        <v>0</v>
      </c>
      <c r="C60" s="34">
        <f>IF(B73=0, "-", B60/B73)</f>
        <v>0</v>
      </c>
      <c r="D60" s="65">
        <v>0</v>
      </c>
      <c r="E60" s="9">
        <f>IF(D73=0, "-", D60/D73)</f>
        <v>0</v>
      </c>
      <c r="F60" s="81">
        <v>0</v>
      </c>
      <c r="G60" s="34">
        <f>IF(F73=0, "-", F60/F73)</f>
        <v>0</v>
      </c>
      <c r="H60" s="65">
        <v>3</v>
      </c>
      <c r="I60" s="9">
        <f>IF(H73=0, "-", H60/H73)</f>
        <v>4.2188159189987344E-4</v>
      </c>
      <c r="J60" s="8" t="str">
        <f t="shared" si="2"/>
        <v>-</v>
      </c>
      <c r="K60" s="9">
        <f t="shared" si="3"/>
        <v>-1</v>
      </c>
    </row>
    <row r="61" spans="1:11" x14ac:dyDescent="0.2">
      <c r="A61" s="7" t="s">
        <v>228</v>
      </c>
      <c r="B61" s="65">
        <v>0</v>
      </c>
      <c r="C61" s="34">
        <f>IF(B73=0, "-", B61/B73)</f>
        <v>0</v>
      </c>
      <c r="D61" s="65">
        <v>5</v>
      </c>
      <c r="E61" s="9">
        <f>IF(D73=0, "-", D61/D73)</f>
        <v>7.9872204472843447E-3</v>
      </c>
      <c r="F61" s="81">
        <v>0</v>
      </c>
      <c r="G61" s="34">
        <f>IF(F73=0, "-", F61/F73)</f>
        <v>0</v>
      </c>
      <c r="H61" s="65">
        <v>318</v>
      </c>
      <c r="I61" s="9">
        <f>IF(H73=0, "-", H61/H73)</f>
        <v>4.4719448741386586E-2</v>
      </c>
      <c r="J61" s="8">
        <f t="shared" si="2"/>
        <v>-1</v>
      </c>
      <c r="K61" s="9">
        <f t="shared" si="3"/>
        <v>-1</v>
      </c>
    </row>
    <row r="62" spans="1:11" x14ac:dyDescent="0.2">
      <c r="A62" s="7" t="s">
        <v>229</v>
      </c>
      <c r="B62" s="65">
        <v>1</v>
      </c>
      <c r="C62" s="34">
        <f>IF(B73=0, "-", B62/B73)</f>
        <v>1.9230769230769232E-3</v>
      </c>
      <c r="D62" s="65">
        <v>1</v>
      </c>
      <c r="E62" s="9">
        <f>IF(D73=0, "-", D62/D73)</f>
        <v>1.5974440894568689E-3</v>
      </c>
      <c r="F62" s="81">
        <v>2</v>
      </c>
      <c r="G62" s="34">
        <f>IF(F73=0, "-", F62/F73)</f>
        <v>4.1296716911005574E-4</v>
      </c>
      <c r="H62" s="65">
        <v>4</v>
      </c>
      <c r="I62" s="9">
        <f>IF(H73=0, "-", H62/H73)</f>
        <v>5.6250878919983122E-4</v>
      </c>
      <c r="J62" s="8">
        <f t="shared" si="2"/>
        <v>0</v>
      </c>
      <c r="K62" s="9">
        <f t="shared" si="3"/>
        <v>-0.5</v>
      </c>
    </row>
    <row r="63" spans="1:11" x14ac:dyDescent="0.2">
      <c r="A63" s="7" t="s">
        <v>230</v>
      </c>
      <c r="B63" s="65">
        <v>1</v>
      </c>
      <c r="C63" s="34">
        <f>IF(B73=0, "-", B63/B73)</f>
        <v>1.9230769230769232E-3</v>
      </c>
      <c r="D63" s="65">
        <v>3</v>
      </c>
      <c r="E63" s="9">
        <f>IF(D73=0, "-", D63/D73)</f>
        <v>4.7923322683706068E-3</v>
      </c>
      <c r="F63" s="81">
        <v>4</v>
      </c>
      <c r="G63" s="34">
        <f>IF(F73=0, "-", F63/F73)</f>
        <v>8.2593433822011149E-4</v>
      </c>
      <c r="H63" s="65">
        <v>9</v>
      </c>
      <c r="I63" s="9">
        <f>IF(H73=0, "-", H63/H73)</f>
        <v>1.2656447756996202E-3</v>
      </c>
      <c r="J63" s="8">
        <f t="shared" si="2"/>
        <v>-0.66666666666666663</v>
      </c>
      <c r="K63" s="9">
        <f t="shared" si="3"/>
        <v>-0.55555555555555558</v>
      </c>
    </row>
    <row r="64" spans="1:11" x14ac:dyDescent="0.2">
      <c r="A64" s="7" t="s">
        <v>231</v>
      </c>
      <c r="B64" s="65">
        <v>0</v>
      </c>
      <c r="C64" s="34">
        <f>IF(B73=0, "-", B64/B73)</f>
        <v>0</v>
      </c>
      <c r="D64" s="65">
        <v>3</v>
      </c>
      <c r="E64" s="9">
        <f>IF(D73=0, "-", D64/D73)</f>
        <v>4.7923322683706068E-3</v>
      </c>
      <c r="F64" s="81">
        <v>5</v>
      </c>
      <c r="G64" s="34">
        <f>IF(F73=0, "-", F64/F73)</f>
        <v>1.0324179227751394E-3</v>
      </c>
      <c r="H64" s="65">
        <v>13</v>
      </c>
      <c r="I64" s="9">
        <f>IF(H73=0, "-", H64/H73)</f>
        <v>1.8281535648994515E-3</v>
      </c>
      <c r="J64" s="8">
        <f t="shared" si="2"/>
        <v>-1</v>
      </c>
      <c r="K64" s="9">
        <f t="shared" si="3"/>
        <v>-0.61538461538461542</v>
      </c>
    </row>
    <row r="65" spans="1:11" x14ac:dyDescent="0.2">
      <c r="A65" s="7" t="s">
        <v>232</v>
      </c>
      <c r="B65" s="65">
        <v>0</v>
      </c>
      <c r="C65" s="34">
        <f>IF(B73=0, "-", B65/B73)</f>
        <v>0</v>
      </c>
      <c r="D65" s="65">
        <v>0</v>
      </c>
      <c r="E65" s="9">
        <f>IF(D73=0, "-", D65/D73)</f>
        <v>0</v>
      </c>
      <c r="F65" s="81">
        <v>1</v>
      </c>
      <c r="G65" s="34">
        <f>IF(F73=0, "-", F65/F73)</f>
        <v>2.0648358455502787E-4</v>
      </c>
      <c r="H65" s="65">
        <v>0</v>
      </c>
      <c r="I65" s="9">
        <f>IF(H73=0, "-", H65/H73)</f>
        <v>0</v>
      </c>
      <c r="J65" s="8" t="str">
        <f t="shared" si="2"/>
        <v>-</v>
      </c>
      <c r="K65" s="9" t="str">
        <f t="shared" si="3"/>
        <v>-</v>
      </c>
    </row>
    <row r="66" spans="1:11" x14ac:dyDescent="0.2">
      <c r="A66" s="7" t="s">
        <v>233</v>
      </c>
      <c r="B66" s="65">
        <v>25</v>
      </c>
      <c r="C66" s="34">
        <f>IF(B73=0, "-", B66/B73)</f>
        <v>4.807692307692308E-2</v>
      </c>
      <c r="D66" s="65">
        <v>23</v>
      </c>
      <c r="E66" s="9">
        <f>IF(D73=0, "-", D66/D73)</f>
        <v>3.6741214057507986E-2</v>
      </c>
      <c r="F66" s="81">
        <v>193</v>
      </c>
      <c r="G66" s="34">
        <f>IF(F73=0, "-", F66/F73)</f>
        <v>3.9851331819120379E-2</v>
      </c>
      <c r="H66" s="65">
        <v>244</v>
      </c>
      <c r="I66" s="9">
        <f>IF(H73=0, "-", H66/H73)</f>
        <v>3.4313036141189704E-2</v>
      </c>
      <c r="J66" s="8">
        <f t="shared" si="2"/>
        <v>8.6956521739130432E-2</v>
      </c>
      <c r="K66" s="9">
        <f t="shared" si="3"/>
        <v>-0.20901639344262296</v>
      </c>
    </row>
    <row r="67" spans="1:11" x14ac:dyDescent="0.2">
      <c r="A67" s="7" t="s">
        <v>234</v>
      </c>
      <c r="B67" s="65">
        <v>7</v>
      </c>
      <c r="C67" s="34">
        <f>IF(B73=0, "-", B67/B73)</f>
        <v>1.3461538461538462E-2</v>
      </c>
      <c r="D67" s="65">
        <v>8</v>
      </c>
      <c r="E67" s="9">
        <f>IF(D73=0, "-", D67/D73)</f>
        <v>1.2779552715654952E-2</v>
      </c>
      <c r="F67" s="81">
        <v>48</v>
      </c>
      <c r="G67" s="34">
        <f>IF(F73=0, "-", F67/F73)</f>
        <v>9.9112120586413374E-3</v>
      </c>
      <c r="H67" s="65">
        <v>57</v>
      </c>
      <c r="I67" s="9">
        <f>IF(H73=0, "-", H67/H73)</f>
        <v>8.0157502460975957E-3</v>
      </c>
      <c r="J67" s="8">
        <f t="shared" si="2"/>
        <v>-0.125</v>
      </c>
      <c r="K67" s="9">
        <f t="shared" si="3"/>
        <v>-0.15789473684210525</v>
      </c>
    </row>
    <row r="68" spans="1:11" x14ac:dyDescent="0.2">
      <c r="A68" s="7" t="s">
        <v>235</v>
      </c>
      <c r="B68" s="65">
        <v>87</v>
      </c>
      <c r="C68" s="34">
        <f>IF(B73=0, "-", B68/B73)</f>
        <v>0.1673076923076923</v>
      </c>
      <c r="D68" s="65">
        <v>145</v>
      </c>
      <c r="E68" s="9">
        <f>IF(D73=0, "-", D68/D73)</f>
        <v>0.23162939297124602</v>
      </c>
      <c r="F68" s="81">
        <v>1221</v>
      </c>
      <c r="G68" s="34">
        <f>IF(F73=0, "-", F68/F73)</f>
        <v>0.25211645674168903</v>
      </c>
      <c r="H68" s="65">
        <v>1539</v>
      </c>
      <c r="I68" s="9">
        <f>IF(H73=0, "-", H68/H73)</f>
        <v>0.21642525664463508</v>
      </c>
      <c r="J68" s="8">
        <f t="shared" si="2"/>
        <v>-0.4</v>
      </c>
      <c r="K68" s="9">
        <f t="shared" si="3"/>
        <v>-0.20662768031189083</v>
      </c>
    </row>
    <row r="69" spans="1:11" x14ac:dyDescent="0.2">
      <c r="A69" s="7" t="s">
        <v>236</v>
      </c>
      <c r="B69" s="65">
        <v>0</v>
      </c>
      <c r="C69" s="34">
        <f>IF(B73=0, "-", B69/B73)</f>
        <v>0</v>
      </c>
      <c r="D69" s="65">
        <v>0</v>
      </c>
      <c r="E69" s="9">
        <f>IF(D73=0, "-", D69/D73)</f>
        <v>0</v>
      </c>
      <c r="F69" s="81">
        <v>6</v>
      </c>
      <c r="G69" s="34">
        <f>IF(F73=0, "-", F69/F73)</f>
        <v>1.2389015073301672E-3</v>
      </c>
      <c r="H69" s="65">
        <v>10</v>
      </c>
      <c r="I69" s="9">
        <f>IF(H73=0, "-", H69/H73)</f>
        <v>1.4062719729995782E-3</v>
      </c>
      <c r="J69" s="8" t="str">
        <f t="shared" si="2"/>
        <v>-</v>
      </c>
      <c r="K69" s="9">
        <f t="shared" si="3"/>
        <v>-0.4</v>
      </c>
    </row>
    <row r="70" spans="1:11" x14ac:dyDescent="0.2">
      <c r="A70" s="7" t="s">
        <v>237</v>
      </c>
      <c r="B70" s="65">
        <v>1</v>
      </c>
      <c r="C70" s="34">
        <f>IF(B73=0, "-", B70/B73)</f>
        <v>1.9230769230769232E-3</v>
      </c>
      <c r="D70" s="65">
        <v>2</v>
      </c>
      <c r="E70" s="9">
        <f>IF(D73=0, "-", D70/D73)</f>
        <v>3.1948881789137379E-3</v>
      </c>
      <c r="F70" s="81">
        <v>7</v>
      </c>
      <c r="G70" s="34">
        <f>IF(F73=0, "-", F70/F73)</f>
        <v>1.4453850918851952E-3</v>
      </c>
      <c r="H70" s="65">
        <v>13</v>
      </c>
      <c r="I70" s="9">
        <f>IF(H73=0, "-", H70/H73)</f>
        <v>1.8281535648994515E-3</v>
      </c>
      <c r="J70" s="8">
        <f t="shared" si="2"/>
        <v>-0.5</v>
      </c>
      <c r="K70" s="9">
        <f t="shared" si="3"/>
        <v>-0.46153846153846156</v>
      </c>
    </row>
    <row r="71" spans="1:11" x14ac:dyDescent="0.2">
      <c r="A71" s="7" t="s">
        <v>238</v>
      </c>
      <c r="B71" s="65">
        <v>58</v>
      </c>
      <c r="C71" s="34">
        <f>IF(B73=0, "-", B71/B73)</f>
        <v>0.11153846153846154</v>
      </c>
      <c r="D71" s="65">
        <v>37</v>
      </c>
      <c r="E71" s="9">
        <f>IF(D73=0, "-", D71/D73)</f>
        <v>5.9105431309904151E-2</v>
      </c>
      <c r="F71" s="81">
        <v>433</v>
      </c>
      <c r="G71" s="34">
        <f>IF(F73=0, "-", F71/F73)</f>
        <v>8.9407392112327067E-2</v>
      </c>
      <c r="H71" s="65">
        <v>447</v>
      </c>
      <c r="I71" s="9">
        <f>IF(H73=0, "-", H71/H73)</f>
        <v>6.286035719308114E-2</v>
      </c>
      <c r="J71" s="8">
        <f t="shared" si="2"/>
        <v>0.56756756756756754</v>
      </c>
      <c r="K71" s="9">
        <f t="shared" si="3"/>
        <v>-3.1319910514541388E-2</v>
      </c>
    </row>
    <row r="72" spans="1:11" x14ac:dyDescent="0.2">
      <c r="A72" s="2"/>
      <c r="B72" s="68"/>
      <c r="C72" s="33"/>
      <c r="D72" s="68"/>
      <c r="E72" s="6"/>
      <c r="F72" s="82"/>
      <c r="G72" s="33"/>
      <c r="H72" s="68"/>
      <c r="I72" s="6"/>
      <c r="J72" s="5"/>
      <c r="K72" s="6"/>
    </row>
    <row r="73" spans="1:11" s="43" customFormat="1" x14ac:dyDescent="0.2">
      <c r="A73" s="162" t="s">
        <v>586</v>
      </c>
      <c r="B73" s="71">
        <f>SUM(B50:B72)</f>
        <v>520</v>
      </c>
      <c r="C73" s="40">
        <f>B73/5177</f>
        <v>0.10044427274483292</v>
      </c>
      <c r="D73" s="71">
        <f>SUM(D50:D72)</f>
        <v>626</v>
      </c>
      <c r="E73" s="41">
        <f>D73/6645</f>
        <v>9.4206170052671179E-2</v>
      </c>
      <c r="F73" s="77">
        <f>SUM(F50:F72)</f>
        <v>4843</v>
      </c>
      <c r="G73" s="42">
        <f>F73/42616</f>
        <v>0.11364276328139666</v>
      </c>
      <c r="H73" s="71">
        <f>SUM(H50:H72)</f>
        <v>7111</v>
      </c>
      <c r="I73" s="41">
        <f>H73/51738</f>
        <v>0.13744249874367004</v>
      </c>
      <c r="J73" s="37">
        <f>IF(D73=0, "-", IF((B73-D73)/D73&lt;10, (B73-D73)/D73, "&gt;999%"))</f>
        <v>-0.16932907348242812</v>
      </c>
      <c r="K73" s="38">
        <f>IF(H73=0, "-", IF((F73-H73)/H73&lt;10, (F73-H73)/H73, "&gt;999%"))</f>
        <v>-0.31894248347630433</v>
      </c>
    </row>
    <row r="74" spans="1:11" x14ac:dyDescent="0.2">
      <c r="B74" s="83"/>
      <c r="D74" s="83"/>
      <c r="F74" s="83"/>
      <c r="H74" s="83"/>
    </row>
    <row r="75" spans="1:11" x14ac:dyDescent="0.2">
      <c r="A75" s="163" t="s">
        <v>137</v>
      </c>
      <c r="B75" s="61" t="s">
        <v>12</v>
      </c>
      <c r="C75" s="62" t="s">
        <v>13</v>
      </c>
      <c r="D75" s="61" t="s">
        <v>12</v>
      </c>
      <c r="E75" s="63" t="s">
        <v>13</v>
      </c>
      <c r="F75" s="62" t="s">
        <v>12</v>
      </c>
      <c r="G75" s="62" t="s">
        <v>13</v>
      </c>
      <c r="H75" s="61" t="s">
        <v>12</v>
      </c>
      <c r="I75" s="63" t="s">
        <v>13</v>
      </c>
      <c r="J75" s="61"/>
      <c r="K75" s="63"/>
    </row>
    <row r="76" spans="1:11" x14ac:dyDescent="0.2">
      <c r="A76" s="7" t="s">
        <v>239</v>
      </c>
      <c r="B76" s="65">
        <v>8</v>
      </c>
      <c r="C76" s="34">
        <f>IF(B87=0, "-", B76/B87)</f>
        <v>0.16</v>
      </c>
      <c r="D76" s="65">
        <v>13</v>
      </c>
      <c r="E76" s="9">
        <f>IF(D87=0, "-", D76/D87)</f>
        <v>0.41935483870967744</v>
      </c>
      <c r="F76" s="81">
        <v>68</v>
      </c>
      <c r="G76" s="34">
        <f>IF(F87=0, "-", F76/F87)</f>
        <v>0.1691542288557214</v>
      </c>
      <c r="H76" s="65">
        <v>67</v>
      </c>
      <c r="I76" s="9">
        <f>IF(H87=0, "-", H76/H87)</f>
        <v>0.23843416370106763</v>
      </c>
      <c r="J76" s="8">
        <f t="shared" ref="J76:J85" si="4">IF(D76=0, "-", IF((B76-D76)/D76&lt;10, (B76-D76)/D76, "&gt;999%"))</f>
        <v>-0.38461538461538464</v>
      </c>
      <c r="K76" s="9">
        <f t="shared" ref="K76:K85" si="5">IF(H76=0, "-", IF((F76-H76)/H76&lt;10, (F76-H76)/H76, "&gt;999%"))</f>
        <v>1.4925373134328358E-2</v>
      </c>
    </row>
    <row r="77" spans="1:11" x14ac:dyDescent="0.2">
      <c r="A77" s="7" t="s">
        <v>240</v>
      </c>
      <c r="B77" s="65">
        <v>10</v>
      </c>
      <c r="C77" s="34">
        <f>IF(B87=0, "-", B77/B87)</f>
        <v>0.2</v>
      </c>
      <c r="D77" s="65">
        <v>4</v>
      </c>
      <c r="E77" s="9">
        <f>IF(D87=0, "-", D77/D87)</f>
        <v>0.12903225806451613</v>
      </c>
      <c r="F77" s="81">
        <v>52</v>
      </c>
      <c r="G77" s="34">
        <f>IF(F87=0, "-", F77/F87)</f>
        <v>0.12935323383084577</v>
      </c>
      <c r="H77" s="65">
        <v>45</v>
      </c>
      <c r="I77" s="9">
        <f>IF(H87=0, "-", H77/H87)</f>
        <v>0.16014234875444841</v>
      </c>
      <c r="J77" s="8">
        <f t="shared" si="4"/>
        <v>1.5</v>
      </c>
      <c r="K77" s="9">
        <f t="shared" si="5"/>
        <v>0.15555555555555556</v>
      </c>
    </row>
    <row r="78" spans="1:11" x14ac:dyDescent="0.2">
      <c r="A78" s="7" t="s">
        <v>241</v>
      </c>
      <c r="B78" s="65">
        <v>0</v>
      </c>
      <c r="C78" s="34">
        <f>IF(B87=0, "-", B78/B87)</f>
        <v>0</v>
      </c>
      <c r="D78" s="65">
        <v>1</v>
      </c>
      <c r="E78" s="9">
        <f>IF(D87=0, "-", D78/D87)</f>
        <v>3.2258064516129031E-2</v>
      </c>
      <c r="F78" s="81">
        <v>0</v>
      </c>
      <c r="G78" s="34">
        <f>IF(F87=0, "-", F78/F87)</f>
        <v>0</v>
      </c>
      <c r="H78" s="65">
        <v>4</v>
      </c>
      <c r="I78" s="9">
        <f>IF(H87=0, "-", H78/H87)</f>
        <v>1.4234875444839857E-2</v>
      </c>
      <c r="J78" s="8">
        <f t="shared" si="4"/>
        <v>-1</v>
      </c>
      <c r="K78" s="9">
        <f t="shared" si="5"/>
        <v>-1</v>
      </c>
    </row>
    <row r="79" spans="1:11" x14ac:dyDescent="0.2">
      <c r="A79" s="7" t="s">
        <v>242</v>
      </c>
      <c r="B79" s="65">
        <v>9</v>
      </c>
      <c r="C79" s="34">
        <f>IF(B87=0, "-", B79/B87)</f>
        <v>0.18</v>
      </c>
      <c r="D79" s="65">
        <v>0</v>
      </c>
      <c r="E79" s="9">
        <f>IF(D87=0, "-", D79/D87)</f>
        <v>0</v>
      </c>
      <c r="F79" s="81">
        <v>42</v>
      </c>
      <c r="G79" s="34">
        <f>IF(F87=0, "-", F79/F87)</f>
        <v>0.1044776119402985</v>
      </c>
      <c r="H79" s="65">
        <v>0</v>
      </c>
      <c r="I79" s="9">
        <f>IF(H87=0, "-", H79/H87)</f>
        <v>0</v>
      </c>
      <c r="J79" s="8" t="str">
        <f t="shared" si="4"/>
        <v>-</v>
      </c>
      <c r="K79" s="9" t="str">
        <f t="shared" si="5"/>
        <v>-</v>
      </c>
    </row>
    <row r="80" spans="1:11" x14ac:dyDescent="0.2">
      <c r="A80" s="7" t="s">
        <v>243</v>
      </c>
      <c r="B80" s="65">
        <v>0</v>
      </c>
      <c r="C80" s="34">
        <f>IF(B87=0, "-", B80/B87)</f>
        <v>0</v>
      </c>
      <c r="D80" s="65">
        <v>1</v>
      </c>
      <c r="E80" s="9">
        <f>IF(D87=0, "-", D80/D87)</f>
        <v>3.2258064516129031E-2</v>
      </c>
      <c r="F80" s="81">
        <v>3</v>
      </c>
      <c r="G80" s="34">
        <f>IF(F87=0, "-", F80/F87)</f>
        <v>7.462686567164179E-3</v>
      </c>
      <c r="H80" s="65">
        <v>4</v>
      </c>
      <c r="I80" s="9">
        <f>IF(H87=0, "-", H80/H87)</f>
        <v>1.4234875444839857E-2</v>
      </c>
      <c r="J80" s="8">
        <f t="shared" si="4"/>
        <v>-1</v>
      </c>
      <c r="K80" s="9">
        <f t="shared" si="5"/>
        <v>-0.25</v>
      </c>
    </row>
    <row r="81" spans="1:11" x14ac:dyDescent="0.2">
      <c r="A81" s="7" t="s">
        <v>244</v>
      </c>
      <c r="B81" s="65">
        <v>0</v>
      </c>
      <c r="C81" s="34">
        <f>IF(B87=0, "-", B81/B87)</f>
        <v>0</v>
      </c>
      <c r="D81" s="65">
        <v>1</v>
      </c>
      <c r="E81" s="9">
        <f>IF(D87=0, "-", D81/D87)</f>
        <v>3.2258064516129031E-2</v>
      </c>
      <c r="F81" s="81">
        <v>3</v>
      </c>
      <c r="G81" s="34">
        <f>IF(F87=0, "-", F81/F87)</f>
        <v>7.462686567164179E-3</v>
      </c>
      <c r="H81" s="65">
        <v>6</v>
      </c>
      <c r="I81" s="9">
        <f>IF(H87=0, "-", H81/H87)</f>
        <v>2.1352313167259787E-2</v>
      </c>
      <c r="J81" s="8">
        <f t="shared" si="4"/>
        <v>-1</v>
      </c>
      <c r="K81" s="9">
        <f t="shared" si="5"/>
        <v>-0.5</v>
      </c>
    </row>
    <row r="82" spans="1:11" x14ac:dyDescent="0.2">
      <c r="A82" s="7" t="s">
        <v>245</v>
      </c>
      <c r="B82" s="65">
        <v>17</v>
      </c>
      <c r="C82" s="34">
        <f>IF(B87=0, "-", B82/B87)</f>
        <v>0.34</v>
      </c>
      <c r="D82" s="65">
        <v>4</v>
      </c>
      <c r="E82" s="9">
        <f>IF(D87=0, "-", D82/D87)</f>
        <v>0.12903225806451613</v>
      </c>
      <c r="F82" s="81">
        <v>195</v>
      </c>
      <c r="G82" s="34">
        <f>IF(F87=0, "-", F82/F87)</f>
        <v>0.48507462686567165</v>
      </c>
      <c r="H82" s="65">
        <v>113</v>
      </c>
      <c r="I82" s="9">
        <f>IF(H87=0, "-", H82/H87)</f>
        <v>0.40213523131672596</v>
      </c>
      <c r="J82" s="8">
        <f t="shared" si="4"/>
        <v>3.25</v>
      </c>
      <c r="K82" s="9">
        <f t="shared" si="5"/>
        <v>0.72566371681415931</v>
      </c>
    </row>
    <row r="83" spans="1:11" x14ac:dyDescent="0.2">
      <c r="A83" s="7" t="s">
        <v>246</v>
      </c>
      <c r="B83" s="65">
        <v>3</v>
      </c>
      <c r="C83" s="34">
        <f>IF(B87=0, "-", B83/B87)</f>
        <v>0.06</v>
      </c>
      <c r="D83" s="65">
        <v>3</v>
      </c>
      <c r="E83" s="9">
        <f>IF(D87=0, "-", D83/D87)</f>
        <v>9.6774193548387094E-2</v>
      </c>
      <c r="F83" s="81">
        <v>17</v>
      </c>
      <c r="G83" s="34">
        <f>IF(F87=0, "-", F83/F87)</f>
        <v>4.228855721393035E-2</v>
      </c>
      <c r="H83" s="65">
        <v>23</v>
      </c>
      <c r="I83" s="9">
        <f>IF(H87=0, "-", H83/H87)</f>
        <v>8.1850533807829182E-2</v>
      </c>
      <c r="J83" s="8">
        <f t="shared" si="4"/>
        <v>0</v>
      </c>
      <c r="K83" s="9">
        <f t="shared" si="5"/>
        <v>-0.2608695652173913</v>
      </c>
    </row>
    <row r="84" spans="1:11" x14ac:dyDescent="0.2">
      <c r="A84" s="7" t="s">
        <v>247</v>
      </c>
      <c r="B84" s="65">
        <v>1</v>
      </c>
      <c r="C84" s="34">
        <f>IF(B87=0, "-", B84/B87)</f>
        <v>0.02</v>
      </c>
      <c r="D84" s="65">
        <v>1</v>
      </c>
      <c r="E84" s="9">
        <f>IF(D87=0, "-", D84/D87)</f>
        <v>3.2258064516129031E-2</v>
      </c>
      <c r="F84" s="81">
        <v>9</v>
      </c>
      <c r="G84" s="34">
        <f>IF(F87=0, "-", F84/F87)</f>
        <v>2.2388059701492536E-2</v>
      </c>
      <c r="H84" s="65">
        <v>9</v>
      </c>
      <c r="I84" s="9">
        <f>IF(H87=0, "-", H84/H87)</f>
        <v>3.2028469750889681E-2</v>
      </c>
      <c r="J84" s="8">
        <f t="shared" si="4"/>
        <v>0</v>
      </c>
      <c r="K84" s="9">
        <f t="shared" si="5"/>
        <v>0</v>
      </c>
    </row>
    <row r="85" spans="1:11" x14ac:dyDescent="0.2">
      <c r="A85" s="7" t="s">
        <v>248</v>
      </c>
      <c r="B85" s="65">
        <v>2</v>
      </c>
      <c r="C85" s="34">
        <f>IF(B87=0, "-", B85/B87)</f>
        <v>0.04</v>
      </c>
      <c r="D85" s="65">
        <v>3</v>
      </c>
      <c r="E85" s="9">
        <f>IF(D87=0, "-", D85/D87)</f>
        <v>9.6774193548387094E-2</v>
      </c>
      <c r="F85" s="81">
        <v>13</v>
      </c>
      <c r="G85" s="34">
        <f>IF(F87=0, "-", F85/F87)</f>
        <v>3.2338308457711441E-2</v>
      </c>
      <c r="H85" s="65">
        <v>10</v>
      </c>
      <c r="I85" s="9">
        <f>IF(H87=0, "-", H85/H87)</f>
        <v>3.5587188612099648E-2</v>
      </c>
      <c r="J85" s="8">
        <f t="shared" si="4"/>
        <v>-0.33333333333333331</v>
      </c>
      <c r="K85" s="9">
        <f t="shared" si="5"/>
        <v>0.3</v>
      </c>
    </row>
    <row r="86" spans="1:11" x14ac:dyDescent="0.2">
      <c r="A86" s="2"/>
      <c r="B86" s="68"/>
      <c r="C86" s="33"/>
      <c r="D86" s="68"/>
      <c r="E86" s="6"/>
      <c r="F86" s="82"/>
      <c r="G86" s="33"/>
      <c r="H86" s="68"/>
      <c r="I86" s="6"/>
      <c r="J86" s="5"/>
      <c r="K86" s="6"/>
    </row>
    <row r="87" spans="1:11" s="43" customFormat="1" x14ac:dyDescent="0.2">
      <c r="A87" s="162" t="s">
        <v>585</v>
      </c>
      <c r="B87" s="71">
        <f>SUM(B76:B86)</f>
        <v>50</v>
      </c>
      <c r="C87" s="40">
        <f>B87/5177</f>
        <v>9.6581031485416264E-3</v>
      </c>
      <c r="D87" s="71">
        <f>SUM(D76:D86)</f>
        <v>31</v>
      </c>
      <c r="E87" s="41">
        <f>D87/6645</f>
        <v>4.6651617757712564E-3</v>
      </c>
      <c r="F87" s="77">
        <f>SUM(F76:F86)</f>
        <v>402</v>
      </c>
      <c r="G87" s="42">
        <f>F87/42616</f>
        <v>9.4330767786746754E-3</v>
      </c>
      <c r="H87" s="71">
        <f>SUM(H76:H86)</f>
        <v>281</v>
      </c>
      <c r="I87" s="41">
        <f>H87/51738</f>
        <v>5.4312111020913059E-3</v>
      </c>
      <c r="J87" s="37">
        <f>IF(D87=0, "-", IF((B87-D87)/D87&lt;10, (B87-D87)/D87, "&gt;999%"))</f>
        <v>0.61290322580645162</v>
      </c>
      <c r="K87" s="38">
        <f>IF(H87=0, "-", IF((F87-H87)/H87&lt;10, (F87-H87)/H87, "&gt;999%"))</f>
        <v>0.4306049822064057</v>
      </c>
    </row>
    <row r="88" spans="1:11" x14ac:dyDescent="0.2">
      <c r="B88" s="83"/>
      <c r="D88" s="83"/>
      <c r="F88" s="83"/>
      <c r="H88" s="83"/>
    </row>
    <row r="89" spans="1:11" s="43" customFormat="1" x14ac:dyDescent="0.2">
      <c r="A89" s="162" t="s">
        <v>584</v>
      </c>
      <c r="B89" s="71">
        <v>570</v>
      </c>
      <c r="C89" s="40">
        <f>B89/5177</f>
        <v>0.11010237589337454</v>
      </c>
      <c r="D89" s="71">
        <v>657</v>
      </c>
      <c r="E89" s="41">
        <f>D89/6645</f>
        <v>9.8871331828442433E-2</v>
      </c>
      <c r="F89" s="77">
        <v>5245</v>
      </c>
      <c r="G89" s="42">
        <f>F89/42616</f>
        <v>0.12307584006007133</v>
      </c>
      <c r="H89" s="71">
        <v>7392</v>
      </c>
      <c r="I89" s="41">
        <f>H89/51738</f>
        <v>0.14287370984576134</v>
      </c>
      <c r="J89" s="37">
        <f>IF(D89=0, "-", IF((B89-D89)/D89&lt;10, (B89-D89)/D89, "&gt;999%"))</f>
        <v>-0.13242009132420091</v>
      </c>
      <c r="K89" s="38">
        <f>IF(H89=0, "-", IF((F89-H89)/H89&lt;10, (F89-H89)/H89, "&gt;999%"))</f>
        <v>-0.29044913419913421</v>
      </c>
    </row>
    <row r="90" spans="1:11" x14ac:dyDescent="0.2">
      <c r="B90" s="83"/>
      <c r="D90" s="83"/>
      <c r="F90" s="83"/>
      <c r="H90" s="83"/>
    </row>
    <row r="91" spans="1:11" ht="15.75" x14ac:dyDescent="0.25">
      <c r="A91" s="164" t="s">
        <v>112</v>
      </c>
      <c r="B91" s="196" t="s">
        <v>1</v>
      </c>
      <c r="C91" s="200"/>
      <c r="D91" s="200"/>
      <c r="E91" s="197"/>
      <c r="F91" s="196" t="s">
        <v>14</v>
      </c>
      <c r="G91" s="200"/>
      <c r="H91" s="200"/>
      <c r="I91" s="197"/>
      <c r="J91" s="196" t="s">
        <v>15</v>
      </c>
      <c r="K91" s="197"/>
    </row>
    <row r="92" spans="1:11" x14ac:dyDescent="0.2">
      <c r="A92" s="22"/>
      <c r="B92" s="196">
        <f>VALUE(RIGHT($B$2, 4))</f>
        <v>2020</v>
      </c>
      <c r="C92" s="197"/>
      <c r="D92" s="196">
        <f>B92-1</f>
        <v>2019</v>
      </c>
      <c r="E92" s="204"/>
      <c r="F92" s="196">
        <f>B92</f>
        <v>2020</v>
      </c>
      <c r="G92" s="204"/>
      <c r="H92" s="196">
        <f>D92</f>
        <v>2019</v>
      </c>
      <c r="I92" s="204"/>
      <c r="J92" s="140" t="s">
        <v>4</v>
      </c>
      <c r="K92" s="141" t="s">
        <v>2</v>
      </c>
    </row>
    <row r="93" spans="1:11" x14ac:dyDescent="0.2">
      <c r="A93" s="163" t="s">
        <v>138</v>
      </c>
      <c r="B93" s="61" t="s">
        <v>12</v>
      </c>
      <c r="C93" s="62" t="s">
        <v>13</v>
      </c>
      <c r="D93" s="61" t="s">
        <v>12</v>
      </c>
      <c r="E93" s="63" t="s">
        <v>13</v>
      </c>
      <c r="F93" s="62" t="s">
        <v>12</v>
      </c>
      <c r="G93" s="62" t="s">
        <v>13</v>
      </c>
      <c r="H93" s="61" t="s">
        <v>12</v>
      </c>
      <c r="I93" s="63" t="s">
        <v>13</v>
      </c>
      <c r="J93" s="61"/>
      <c r="K93" s="63"/>
    </row>
    <row r="94" spans="1:11" x14ac:dyDescent="0.2">
      <c r="A94" s="7" t="s">
        <v>249</v>
      </c>
      <c r="B94" s="65">
        <v>1</v>
      </c>
      <c r="C94" s="34">
        <f>IF(B106=0, "-", B94/B106)</f>
        <v>4.9504950495049506E-3</v>
      </c>
      <c r="D94" s="65">
        <v>2</v>
      </c>
      <c r="E94" s="9">
        <f>IF(D106=0, "-", D94/D106)</f>
        <v>1.0869565217391304E-2</v>
      </c>
      <c r="F94" s="81">
        <v>6</v>
      </c>
      <c r="G94" s="34">
        <f>IF(F106=0, "-", F94/F106)</f>
        <v>4.4843049327354259E-3</v>
      </c>
      <c r="H94" s="65">
        <v>13</v>
      </c>
      <c r="I94" s="9">
        <f>IF(H106=0, "-", H94/H106)</f>
        <v>8.1761006289308175E-3</v>
      </c>
      <c r="J94" s="8">
        <f t="shared" ref="J94:J104" si="6">IF(D94=0, "-", IF((B94-D94)/D94&lt;10, (B94-D94)/D94, "&gt;999%"))</f>
        <v>-0.5</v>
      </c>
      <c r="K94" s="9">
        <f t="shared" ref="K94:K104" si="7">IF(H94=0, "-", IF((F94-H94)/H94&lt;10, (F94-H94)/H94, "&gt;999%"))</f>
        <v>-0.53846153846153844</v>
      </c>
    </row>
    <row r="95" spans="1:11" x14ac:dyDescent="0.2">
      <c r="A95" s="7" t="s">
        <v>250</v>
      </c>
      <c r="B95" s="65">
        <v>1</v>
      </c>
      <c r="C95" s="34">
        <f>IF(B106=0, "-", B95/B106)</f>
        <v>4.9504950495049506E-3</v>
      </c>
      <c r="D95" s="65">
        <v>0</v>
      </c>
      <c r="E95" s="9">
        <f>IF(D106=0, "-", D95/D106)</f>
        <v>0</v>
      </c>
      <c r="F95" s="81">
        <v>7</v>
      </c>
      <c r="G95" s="34">
        <f>IF(F106=0, "-", F95/F106)</f>
        <v>5.2316890881913304E-3</v>
      </c>
      <c r="H95" s="65">
        <v>3</v>
      </c>
      <c r="I95" s="9">
        <f>IF(H106=0, "-", H95/H106)</f>
        <v>1.8867924528301887E-3</v>
      </c>
      <c r="J95" s="8" t="str">
        <f t="shared" si="6"/>
        <v>-</v>
      </c>
      <c r="K95" s="9">
        <f t="shared" si="7"/>
        <v>1.3333333333333333</v>
      </c>
    </row>
    <row r="96" spans="1:11" x14ac:dyDescent="0.2">
      <c r="A96" s="7" t="s">
        <v>251</v>
      </c>
      <c r="B96" s="65">
        <v>0</v>
      </c>
      <c r="C96" s="34">
        <f>IF(B106=0, "-", B96/B106)</f>
        <v>0</v>
      </c>
      <c r="D96" s="65">
        <v>0</v>
      </c>
      <c r="E96" s="9">
        <f>IF(D106=0, "-", D96/D106)</f>
        <v>0</v>
      </c>
      <c r="F96" s="81">
        <v>0</v>
      </c>
      <c r="G96" s="34">
        <f>IF(F106=0, "-", F96/F106)</f>
        <v>0</v>
      </c>
      <c r="H96" s="65">
        <v>6</v>
      </c>
      <c r="I96" s="9">
        <f>IF(H106=0, "-", H96/H106)</f>
        <v>3.7735849056603774E-3</v>
      </c>
      <c r="J96" s="8" t="str">
        <f t="shared" si="6"/>
        <v>-</v>
      </c>
      <c r="K96" s="9">
        <f t="shared" si="7"/>
        <v>-1</v>
      </c>
    </row>
    <row r="97" spans="1:11" x14ac:dyDescent="0.2">
      <c r="A97" s="7" t="s">
        <v>252</v>
      </c>
      <c r="B97" s="65">
        <v>0</v>
      </c>
      <c r="C97" s="34">
        <f>IF(B106=0, "-", B97/B106)</f>
        <v>0</v>
      </c>
      <c r="D97" s="65">
        <v>3</v>
      </c>
      <c r="E97" s="9">
        <f>IF(D106=0, "-", D97/D106)</f>
        <v>1.6304347826086956E-2</v>
      </c>
      <c r="F97" s="81">
        <v>13</v>
      </c>
      <c r="G97" s="34">
        <f>IF(F106=0, "-", F97/F106)</f>
        <v>9.7159940209267555E-3</v>
      </c>
      <c r="H97" s="65">
        <v>14</v>
      </c>
      <c r="I97" s="9">
        <f>IF(H106=0, "-", H97/H106)</f>
        <v>8.8050314465408803E-3</v>
      </c>
      <c r="J97" s="8">
        <f t="shared" si="6"/>
        <v>-1</v>
      </c>
      <c r="K97" s="9">
        <f t="shared" si="7"/>
        <v>-7.1428571428571425E-2</v>
      </c>
    </row>
    <row r="98" spans="1:11" x14ac:dyDescent="0.2">
      <c r="A98" s="7" t="s">
        <v>253</v>
      </c>
      <c r="B98" s="65">
        <v>18</v>
      </c>
      <c r="C98" s="34">
        <f>IF(B106=0, "-", B98/B106)</f>
        <v>8.9108910891089105E-2</v>
      </c>
      <c r="D98" s="65">
        <v>17</v>
      </c>
      <c r="E98" s="9">
        <f>IF(D106=0, "-", D98/D106)</f>
        <v>9.2391304347826081E-2</v>
      </c>
      <c r="F98" s="81">
        <v>98</v>
      </c>
      <c r="G98" s="34">
        <f>IF(F106=0, "-", F98/F106)</f>
        <v>7.3243647234678619E-2</v>
      </c>
      <c r="H98" s="65">
        <v>145</v>
      </c>
      <c r="I98" s="9">
        <f>IF(H106=0, "-", H98/H106)</f>
        <v>9.1194968553459113E-2</v>
      </c>
      <c r="J98" s="8">
        <f t="shared" si="6"/>
        <v>5.8823529411764705E-2</v>
      </c>
      <c r="K98" s="9">
        <f t="shared" si="7"/>
        <v>-0.32413793103448274</v>
      </c>
    </row>
    <row r="99" spans="1:11" x14ac:dyDescent="0.2">
      <c r="A99" s="7" t="s">
        <v>254</v>
      </c>
      <c r="B99" s="65">
        <v>1</v>
      </c>
      <c r="C99" s="34">
        <f>IF(B106=0, "-", B99/B106)</f>
        <v>4.9504950495049506E-3</v>
      </c>
      <c r="D99" s="65">
        <v>1</v>
      </c>
      <c r="E99" s="9">
        <f>IF(D106=0, "-", D99/D106)</f>
        <v>5.434782608695652E-3</v>
      </c>
      <c r="F99" s="81">
        <v>9</v>
      </c>
      <c r="G99" s="34">
        <f>IF(F106=0, "-", F99/F106)</f>
        <v>6.7264573991031393E-3</v>
      </c>
      <c r="H99" s="65">
        <v>3</v>
      </c>
      <c r="I99" s="9">
        <f>IF(H106=0, "-", H99/H106)</f>
        <v>1.8867924528301887E-3</v>
      </c>
      <c r="J99" s="8">
        <f t="shared" si="6"/>
        <v>0</v>
      </c>
      <c r="K99" s="9">
        <f t="shared" si="7"/>
        <v>2</v>
      </c>
    </row>
    <row r="100" spans="1:11" x14ac:dyDescent="0.2">
      <c r="A100" s="7" t="s">
        <v>255</v>
      </c>
      <c r="B100" s="65">
        <v>8</v>
      </c>
      <c r="C100" s="34">
        <f>IF(B106=0, "-", B100/B106)</f>
        <v>3.9603960396039604E-2</v>
      </c>
      <c r="D100" s="65">
        <v>4</v>
      </c>
      <c r="E100" s="9">
        <f>IF(D106=0, "-", D100/D106)</f>
        <v>2.1739130434782608E-2</v>
      </c>
      <c r="F100" s="81">
        <v>63</v>
      </c>
      <c r="G100" s="34">
        <f>IF(F106=0, "-", F100/F106)</f>
        <v>4.708520179372197E-2</v>
      </c>
      <c r="H100" s="65">
        <v>52</v>
      </c>
      <c r="I100" s="9">
        <f>IF(H106=0, "-", H100/H106)</f>
        <v>3.270440251572327E-2</v>
      </c>
      <c r="J100" s="8">
        <f t="shared" si="6"/>
        <v>1</v>
      </c>
      <c r="K100" s="9">
        <f t="shared" si="7"/>
        <v>0.21153846153846154</v>
      </c>
    </row>
    <row r="101" spans="1:11" x14ac:dyDescent="0.2">
      <c r="A101" s="7" t="s">
        <v>256</v>
      </c>
      <c r="B101" s="65">
        <v>3</v>
      </c>
      <c r="C101" s="34">
        <f>IF(B106=0, "-", B101/B106)</f>
        <v>1.4851485148514851E-2</v>
      </c>
      <c r="D101" s="65">
        <v>1</v>
      </c>
      <c r="E101" s="9">
        <f>IF(D106=0, "-", D101/D106)</f>
        <v>5.434782608695652E-3</v>
      </c>
      <c r="F101" s="81">
        <v>12</v>
      </c>
      <c r="G101" s="34">
        <f>IF(F106=0, "-", F101/F106)</f>
        <v>8.9686098654708519E-3</v>
      </c>
      <c r="H101" s="65">
        <v>13</v>
      </c>
      <c r="I101" s="9">
        <f>IF(H106=0, "-", H101/H106)</f>
        <v>8.1761006289308175E-3</v>
      </c>
      <c r="J101" s="8">
        <f t="shared" si="6"/>
        <v>2</v>
      </c>
      <c r="K101" s="9">
        <f t="shared" si="7"/>
        <v>-7.6923076923076927E-2</v>
      </c>
    </row>
    <row r="102" spans="1:11" x14ac:dyDescent="0.2">
      <c r="A102" s="7" t="s">
        <v>257</v>
      </c>
      <c r="B102" s="65">
        <v>18</v>
      </c>
      <c r="C102" s="34">
        <f>IF(B106=0, "-", B102/B106)</f>
        <v>8.9108910891089105E-2</v>
      </c>
      <c r="D102" s="65">
        <v>13</v>
      </c>
      <c r="E102" s="9">
        <f>IF(D106=0, "-", D102/D106)</f>
        <v>7.0652173913043473E-2</v>
      </c>
      <c r="F102" s="81">
        <v>63</v>
      </c>
      <c r="G102" s="34">
        <f>IF(F106=0, "-", F102/F106)</f>
        <v>4.708520179372197E-2</v>
      </c>
      <c r="H102" s="65">
        <v>56</v>
      </c>
      <c r="I102" s="9">
        <f>IF(H106=0, "-", H102/H106)</f>
        <v>3.5220125786163521E-2</v>
      </c>
      <c r="J102" s="8">
        <f t="shared" si="6"/>
        <v>0.38461538461538464</v>
      </c>
      <c r="K102" s="9">
        <f t="shared" si="7"/>
        <v>0.125</v>
      </c>
    </row>
    <row r="103" spans="1:11" x14ac:dyDescent="0.2">
      <c r="A103" s="7" t="s">
        <v>258</v>
      </c>
      <c r="B103" s="65">
        <v>152</v>
      </c>
      <c r="C103" s="34">
        <f>IF(B106=0, "-", B103/B106)</f>
        <v>0.75247524752475248</v>
      </c>
      <c r="D103" s="65">
        <v>139</v>
      </c>
      <c r="E103" s="9">
        <f>IF(D106=0, "-", D103/D106)</f>
        <v>0.75543478260869568</v>
      </c>
      <c r="F103" s="81">
        <v>1049</v>
      </c>
      <c r="G103" s="34">
        <f>IF(F106=0, "-", F103/F106)</f>
        <v>0.78400597907324365</v>
      </c>
      <c r="H103" s="65">
        <v>1254</v>
      </c>
      <c r="I103" s="9">
        <f>IF(H106=0, "-", H103/H106)</f>
        <v>0.78867924528301891</v>
      </c>
      <c r="J103" s="8">
        <f t="shared" si="6"/>
        <v>9.3525179856115109E-2</v>
      </c>
      <c r="K103" s="9">
        <f t="shared" si="7"/>
        <v>-0.1634768740031898</v>
      </c>
    </row>
    <row r="104" spans="1:11" x14ac:dyDescent="0.2">
      <c r="A104" s="7" t="s">
        <v>259</v>
      </c>
      <c r="B104" s="65">
        <v>0</v>
      </c>
      <c r="C104" s="34">
        <f>IF(B106=0, "-", B104/B106)</f>
        <v>0</v>
      </c>
      <c r="D104" s="65">
        <v>4</v>
      </c>
      <c r="E104" s="9">
        <f>IF(D106=0, "-", D104/D106)</f>
        <v>2.1739130434782608E-2</v>
      </c>
      <c r="F104" s="81">
        <v>18</v>
      </c>
      <c r="G104" s="34">
        <f>IF(F106=0, "-", F104/F106)</f>
        <v>1.3452914798206279E-2</v>
      </c>
      <c r="H104" s="65">
        <v>31</v>
      </c>
      <c r="I104" s="9">
        <f>IF(H106=0, "-", H104/H106)</f>
        <v>1.9496855345911949E-2</v>
      </c>
      <c r="J104" s="8">
        <f t="shared" si="6"/>
        <v>-1</v>
      </c>
      <c r="K104" s="9">
        <f t="shared" si="7"/>
        <v>-0.41935483870967744</v>
      </c>
    </row>
    <row r="105" spans="1:11" x14ac:dyDescent="0.2">
      <c r="A105" s="2"/>
      <c r="B105" s="68"/>
      <c r="C105" s="33"/>
      <c r="D105" s="68"/>
      <c r="E105" s="6"/>
      <c r="F105" s="82"/>
      <c r="G105" s="33"/>
      <c r="H105" s="68"/>
      <c r="I105" s="6"/>
      <c r="J105" s="5"/>
      <c r="K105" s="6"/>
    </row>
    <row r="106" spans="1:11" s="43" customFormat="1" x14ac:dyDescent="0.2">
      <c r="A106" s="162" t="s">
        <v>583</v>
      </c>
      <c r="B106" s="71">
        <f>SUM(B94:B105)</f>
        <v>202</v>
      </c>
      <c r="C106" s="40">
        <f>B106/5177</f>
        <v>3.9018736720108173E-2</v>
      </c>
      <c r="D106" s="71">
        <f>SUM(D94:D105)</f>
        <v>184</v>
      </c>
      <c r="E106" s="41">
        <f>D106/6645</f>
        <v>2.7689992475545523E-2</v>
      </c>
      <c r="F106" s="77">
        <f>SUM(F94:F105)</f>
        <v>1338</v>
      </c>
      <c r="G106" s="42">
        <f>F106/42616</f>
        <v>3.1396658532006759E-2</v>
      </c>
      <c r="H106" s="71">
        <f>SUM(H94:H105)</f>
        <v>1590</v>
      </c>
      <c r="I106" s="41">
        <f>H106/51738</f>
        <v>3.0731763887278208E-2</v>
      </c>
      <c r="J106" s="37">
        <f>IF(D106=0, "-", IF((B106-D106)/D106&lt;10, (B106-D106)/D106, "&gt;999%"))</f>
        <v>9.7826086956521743E-2</v>
      </c>
      <c r="K106" s="38">
        <f>IF(H106=0, "-", IF((F106-H106)/H106&lt;10, (F106-H106)/H106, "&gt;999%"))</f>
        <v>-0.15849056603773584</v>
      </c>
    </row>
    <row r="107" spans="1:11" x14ac:dyDescent="0.2">
      <c r="B107" s="83"/>
      <c r="D107" s="83"/>
      <c r="F107" s="83"/>
      <c r="H107" s="83"/>
    </row>
    <row r="108" spans="1:11" x14ac:dyDescent="0.2">
      <c r="A108" s="163" t="s">
        <v>139</v>
      </c>
      <c r="B108" s="61" t="s">
        <v>12</v>
      </c>
      <c r="C108" s="62" t="s">
        <v>13</v>
      </c>
      <c r="D108" s="61" t="s">
        <v>12</v>
      </c>
      <c r="E108" s="63" t="s">
        <v>13</v>
      </c>
      <c r="F108" s="62" t="s">
        <v>12</v>
      </c>
      <c r="G108" s="62" t="s">
        <v>13</v>
      </c>
      <c r="H108" s="61" t="s">
        <v>12</v>
      </c>
      <c r="I108" s="63" t="s">
        <v>13</v>
      </c>
      <c r="J108" s="61"/>
      <c r="K108" s="63"/>
    </row>
    <row r="109" spans="1:11" x14ac:dyDescent="0.2">
      <c r="A109" s="7" t="s">
        <v>260</v>
      </c>
      <c r="B109" s="65">
        <v>0</v>
      </c>
      <c r="C109" s="34">
        <f>IF(B126=0, "-", B109/B126)</f>
        <v>0</v>
      </c>
      <c r="D109" s="65">
        <v>0</v>
      </c>
      <c r="E109" s="9">
        <f>IF(D126=0, "-", D109/D126)</f>
        <v>0</v>
      </c>
      <c r="F109" s="81">
        <v>7</v>
      </c>
      <c r="G109" s="34">
        <f>IF(F126=0, "-", F109/F126)</f>
        <v>1.8970189701897018E-2</v>
      </c>
      <c r="H109" s="65">
        <v>19</v>
      </c>
      <c r="I109" s="9">
        <f>IF(H126=0, "-", H109/H126)</f>
        <v>3.8383838383838381E-2</v>
      </c>
      <c r="J109" s="8" t="str">
        <f t="shared" ref="J109:J124" si="8">IF(D109=0, "-", IF((B109-D109)/D109&lt;10, (B109-D109)/D109, "&gt;999%"))</f>
        <v>-</v>
      </c>
      <c r="K109" s="9">
        <f t="shared" ref="K109:K124" si="9">IF(H109=0, "-", IF((F109-H109)/H109&lt;10, (F109-H109)/H109, "&gt;999%"))</f>
        <v>-0.63157894736842102</v>
      </c>
    </row>
    <row r="110" spans="1:11" x14ac:dyDescent="0.2">
      <c r="A110" s="7" t="s">
        <v>261</v>
      </c>
      <c r="B110" s="65">
        <v>2</v>
      </c>
      <c r="C110" s="34">
        <f>IF(B126=0, "-", B110/B126)</f>
        <v>3.8461538461538464E-2</v>
      </c>
      <c r="D110" s="65">
        <v>2</v>
      </c>
      <c r="E110" s="9">
        <f>IF(D126=0, "-", D110/D126)</f>
        <v>5.7142857142857141E-2</v>
      </c>
      <c r="F110" s="81">
        <v>20</v>
      </c>
      <c r="G110" s="34">
        <f>IF(F126=0, "-", F110/F126)</f>
        <v>5.4200542005420058E-2</v>
      </c>
      <c r="H110" s="65">
        <v>39</v>
      </c>
      <c r="I110" s="9">
        <f>IF(H126=0, "-", H110/H126)</f>
        <v>7.8787878787878782E-2</v>
      </c>
      <c r="J110" s="8">
        <f t="shared" si="8"/>
        <v>0</v>
      </c>
      <c r="K110" s="9">
        <f t="shared" si="9"/>
        <v>-0.48717948717948717</v>
      </c>
    </row>
    <row r="111" spans="1:11" x14ac:dyDescent="0.2">
      <c r="A111" s="7" t="s">
        <v>262</v>
      </c>
      <c r="B111" s="65">
        <v>1</v>
      </c>
      <c r="C111" s="34">
        <f>IF(B126=0, "-", B111/B126)</f>
        <v>1.9230769230769232E-2</v>
      </c>
      <c r="D111" s="65">
        <v>3</v>
      </c>
      <c r="E111" s="9">
        <f>IF(D126=0, "-", D111/D126)</f>
        <v>8.5714285714285715E-2</v>
      </c>
      <c r="F111" s="81">
        <v>19</v>
      </c>
      <c r="G111" s="34">
        <f>IF(F126=0, "-", F111/F126)</f>
        <v>5.1490514905149054E-2</v>
      </c>
      <c r="H111" s="65">
        <v>27</v>
      </c>
      <c r="I111" s="9">
        <f>IF(H126=0, "-", H111/H126)</f>
        <v>5.4545454545454543E-2</v>
      </c>
      <c r="J111" s="8">
        <f t="shared" si="8"/>
        <v>-0.66666666666666663</v>
      </c>
      <c r="K111" s="9">
        <f t="shared" si="9"/>
        <v>-0.29629629629629628</v>
      </c>
    </row>
    <row r="112" spans="1:11" x14ac:dyDescent="0.2">
      <c r="A112" s="7" t="s">
        <v>263</v>
      </c>
      <c r="B112" s="65">
        <v>15</v>
      </c>
      <c r="C112" s="34">
        <f>IF(B126=0, "-", B112/B126)</f>
        <v>0.28846153846153844</v>
      </c>
      <c r="D112" s="65">
        <v>8</v>
      </c>
      <c r="E112" s="9">
        <f>IF(D126=0, "-", D112/D126)</f>
        <v>0.22857142857142856</v>
      </c>
      <c r="F112" s="81">
        <v>81</v>
      </c>
      <c r="G112" s="34">
        <f>IF(F126=0, "-", F112/F126)</f>
        <v>0.21951219512195122</v>
      </c>
      <c r="H112" s="65">
        <v>87</v>
      </c>
      <c r="I112" s="9">
        <f>IF(H126=0, "-", H112/H126)</f>
        <v>0.17575757575757575</v>
      </c>
      <c r="J112" s="8">
        <f t="shared" si="8"/>
        <v>0.875</v>
      </c>
      <c r="K112" s="9">
        <f t="shared" si="9"/>
        <v>-6.8965517241379309E-2</v>
      </c>
    </row>
    <row r="113" spans="1:11" x14ac:dyDescent="0.2">
      <c r="A113" s="7" t="s">
        <v>264</v>
      </c>
      <c r="B113" s="65">
        <v>0</v>
      </c>
      <c r="C113" s="34">
        <f>IF(B126=0, "-", B113/B126)</f>
        <v>0</v>
      </c>
      <c r="D113" s="65">
        <v>0</v>
      </c>
      <c r="E113" s="9">
        <f>IF(D126=0, "-", D113/D126)</f>
        <v>0</v>
      </c>
      <c r="F113" s="81">
        <v>0</v>
      </c>
      <c r="G113" s="34">
        <f>IF(F126=0, "-", F113/F126)</f>
        <v>0</v>
      </c>
      <c r="H113" s="65">
        <v>1</v>
      </c>
      <c r="I113" s="9">
        <f>IF(H126=0, "-", H113/H126)</f>
        <v>2.0202020202020202E-3</v>
      </c>
      <c r="J113" s="8" t="str">
        <f t="shared" si="8"/>
        <v>-</v>
      </c>
      <c r="K113" s="9">
        <f t="shared" si="9"/>
        <v>-1</v>
      </c>
    </row>
    <row r="114" spans="1:11" x14ac:dyDescent="0.2">
      <c r="A114" s="7" t="s">
        <v>265</v>
      </c>
      <c r="B114" s="65">
        <v>0</v>
      </c>
      <c r="C114" s="34">
        <f>IF(B126=0, "-", B114/B126)</f>
        <v>0</v>
      </c>
      <c r="D114" s="65">
        <v>0</v>
      </c>
      <c r="E114" s="9">
        <f>IF(D126=0, "-", D114/D126)</f>
        <v>0</v>
      </c>
      <c r="F114" s="81">
        <v>1</v>
      </c>
      <c r="G114" s="34">
        <f>IF(F126=0, "-", F114/F126)</f>
        <v>2.7100271002710027E-3</v>
      </c>
      <c r="H114" s="65">
        <v>7</v>
      </c>
      <c r="I114" s="9">
        <f>IF(H126=0, "-", H114/H126)</f>
        <v>1.4141414141414142E-2</v>
      </c>
      <c r="J114" s="8" t="str">
        <f t="shared" si="8"/>
        <v>-</v>
      </c>
      <c r="K114" s="9">
        <f t="shared" si="9"/>
        <v>-0.8571428571428571</v>
      </c>
    </row>
    <row r="115" spans="1:11" x14ac:dyDescent="0.2">
      <c r="A115" s="7" t="s">
        <v>266</v>
      </c>
      <c r="B115" s="65">
        <v>0</v>
      </c>
      <c r="C115" s="34">
        <f>IF(B126=0, "-", B115/B126)</f>
        <v>0</v>
      </c>
      <c r="D115" s="65">
        <v>0</v>
      </c>
      <c r="E115" s="9">
        <f>IF(D126=0, "-", D115/D126)</f>
        <v>0</v>
      </c>
      <c r="F115" s="81">
        <v>2</v>
      </c>
      <c r="G115" s="34">
        <f>IF(F126=0, "-", F115/F126)</f>
        <v>5.4200542005420054E-3</v>
      </c>
      <c r="H115" s="65">
        <v>1</v>
      </c>
      <c r="I115" s="9">
        <f>IF(H126=0, "-", H115/H126)</f>
        <v>2.0202020202020202E-3</v>
      </c>
      <c r="J115" s="8" t="str">
        <f t="shared" si="8"/>
        <v>-</v>
      </c>
      <c r="K115" s="9">
        <f t="shared" si="9"/>
        <v>1</v>
      </c>
    </row>
    <row r="116" spans="1:11" x14ac:dyDescent="0.2">
      <c r="A116" s="7" t="s">
        <v>267</v>
      </c>
      <c r="B116" s="65">
        <v>0</v>
      </c>
      <c r="C116" s="34">
        <f>IF(B126=0, "-", B116/B126)</f>
        <v>0</v>
      </c>
      <c r="D116" s="65">
        <v>0</v>
      </c>
      <c r="E116" s="9">
        <f>IF(D126=0, "-", D116/D126)</f>
        <v>0</v>
      </c>
      <c r="F116" s="81">
        <v>0</v>
      </c>
      <c r="G116" s="34">
        <f>IF(F126=0, "-", F116/F126)</f>
        <v>0</v>
      </c>
      <c r="H116" s="65">
        <v>2</v>
      </c>
      <c r="I116" s="9">
        <f>IF(H126=0, "-", H116/H126)</f>
        <v>4.0404040404040404E-3</v>
      </c>
      <c r="J116" s="8" t="str">
        <f t="shared" si="8"/>
        <v>-</v>
      </c>
      <c r="K116" s="9">
        <f t="shared" si="9"/>
        <v>-1</v>
      </c>
    </row>
    <row r="117" spans="1:11" x14ac:dyDescent="0.2">
      <c r="A117" s="7" t="s">
        <v>268</v>
      </c>
      <c r="B117" s="65">
        <v>1</v>
      </c>
      <c r="C117" s="34">
        <f>IF(B126=0, "-", B117/B126)</f>
        <v>1.9230769230769232E-2</v>
      </c>
      <c r="D117" s="65">
        <v>0</v>
      </c>
      <c r="E117" s="9">
        <f>IF(D126=0, "-", D117/D126)</f>
        <v>0</v>
      </c>
      <c r="F117" s="81">
        <v>14</v>
      </c>
      <c r="G117" s="34">
        <f>IF(F126=0, "-", F117/F126)</f>
        <v>3.7940379403794036E-2</v>
      </c>
      <c r="H117" s="65">
        <v>13</v>
      </c>
      <c r="I117" s="9">
        <f>IF(H126=0, "-", H117/H126)</f>
        <v>2.6262626262626262E-2</v>
      </c>
      <c r="J117" s="8" t="str">
        <f t="shared" si="8"/>
        <v>-</v>
      </c>
      <c r="K117" s="9">
        <f t="shared" si="9"/>
        <v>7.6923076923076927E-2</v>
      </c>
    </row>
    <row r="118" spans="1:11" x14ac:dyDescent="0.2">
      <c r="A118" s="7" t="s">
        <v>269</v>
      </c>
      <c r="B118" s="65">
        <v>3</v>
      </c>
      <c r="C118" s="34">
        <f>IF(B126=0, "-", B118/B126)</f>
        <v>5.7692307692307696E-2</v>
      </c>
      <c r="D118" s="65">
        <v>0</v>
      </c>
      <c r="E118" s="9">
        <f>IF(D126=0, "-", D118/D126)</f>
        <v>0</v>
      </c>
      <c r="F118" s="81">
        <v>22</v>
      </c>
      <c r="G118" s="34">
        <f>IF(F126=0, "-", F118/F126)</f>
        <v>5.9620596205962058E-2</v>
      </c>
      <c r="H118" s="65">
        <v>19</v>
      </c>
      <c r="I118" s="9">
        <f>IF(H126=0, "-", H118/H126)</f>
        <v>3.8383838383838381E-2</v>
      </c>
      <c r="J118" s="8" t="str">
        <f t="shared" si="8"/>
        <v>-</v>
      </c>
      <c r="K118" s="9">
        <f t="shared" si="9"/>
        <v>0.15789473684210525</v>
      </c>
    </row>
    <row r="119" spans="1:11" x14ac:dyDescent="0.2">
      <c r="A119" s="7" t="s">
        <v>270</v>
      </c>
      <c r="B119" s="65">
        <v>1</v>
      </c>
      <c r="C119" s="34">
        <f>IF(B126=0, "-", B119/B126)</f>
        <v>1.9230769230769232E-2</v>
      </c>
      <c r="D119" s="65">
        <v>3</v>
      </c>
      <c r="E119" s="9">
        <f>IF(D126=0, "-", D119/D126)</f>
        <v>8.5714285714285715E-2</v>
      </c>
      <c r="F119" s="81">
        <v>17</v>
      </c>
      <c r="G119" s="34">
        <f>IF(F126=0, "-", F119/F126)</f>
        <v>4.6070460704607047E-2</v>
      </c>
      <c r="H119" s="65">
        <v>29</v>
      </c>
      <c r="I119" s="9">
        <f>IF(H126=0, "-", H119/H126)</f>
        <v>5.8585858585858588E-2</v>
      </c>
      <c r="J119" s="8">
        <f t="shared" si="8"/>
        <v>-0.66666666666666663</v>
      </c>
      <c r="K119" s="9">
        <f t="shared" si="9"/>
        <v>-0.41379310344827586</v>
      </c>
    </row>
    <row r="120" spans="1:11" x14ac:dyDescent="0.2">
      <c r="A120" s="7" t="s">
        <v>271</v>
      </c>
      <c r="B120" s="65">
        <v>15</v>
      </c>
      <c r="C120" s="34">
        <f>IF(B126=0, "-", B120/B126)</f>
        <v>0.28846153846153844</v>
      </c>
      <c r="D120" s="65">
        <v>13</v>
      </c>
      <c r="E120" s="9">
        <f>IF(D126=0, "-", D120/D126)</f>
        <v>0.37142857142857144</v>
      </c>
      <c r="F120" s="81">
        <v>108</v>
      </c>
      <c r="G120" s="34">
        <f>IF(F126=0, "-", F120/F126)</f>
        <v>0.29268292682926828</v>
      </c>
      <c r="H120" s="65">
        <v>202</v>
      </c>
      <c r="I120" s="9">
        <f>IF(H126=0, "-", H120/H126)</f>
        <v>0.4080808080808081</v>
      </c>
      <c r="J120" s="8">
        <f t="shared" si="8"/>
        <v>0.15384615384615385</v>
      </c>
      <c r="K120" s="9">
        <f t="shared" si="9"/>
        <v>-0.46534653465346537</v>
      </c>
    </row>
    <row r="121" spans="1:11" x14ac:dyDescent="0.2">
      <c r="A121" s="7" t="s">
        <v>272</v>
      </c>
      <c r="B121" s="65">
        <v>13</v>
      </c>
      <c r="C121" s="34">
        <f>IF(B126=0, "-", B121/B126)</f>
        <v>0.25</v>
      </c>
      <c r="D121" s="65">
        <v>4</v>
      </c>
      <c r="E121" s="9">
        <f>IF(D126=0, "-", D121/D126)</f>
        <v>0.11428571428571428</v>
      </c>
      <c r="F121" s="81">
        <v>68</v>
      </c>
      <c r="G121" s="34">
        <f>IF(F126=0, "-", F121/F126)</f>
        <v>0.18428184281842819</v>
      </c>
      <c r="H121" s="65">
        <v>32</v>
      </c>
      <c r="I121" s="9">
        <f>IF(H126=0, "-", H121/H126)</f>
        <v>6.4646464646464646E-2</v>
      </c>
      <c r="J121" s="8">
        <f t="shared" si="8"/>
        <v>2.25</v>
      </c>
      <c r="K121" s="9">
        <f t="shared" si="9"/>
        <v>1.125</v>
      </c>
    </row>
    <row r="122" spans="1:11" x14ac:dyDescent="0.2">
      <c r="A122" s="7" t="s">
        <v>273</v>
      </c>
      <c r="B122" s="65">
        <v>0</v>
      </c>
      <c r="C122" s="34">
        <f>IF(B126=0, "-", B122/B126)</f>
        <v>0</v>
      </c>
      <c r="D122" s="65">
        <v>1</v>
      </c>
      <c r="E122" s="9">
        <f>IF(D126=0, "-", D122/D126)</f>
        <v>2.8571428571428571E-2</v>
      </c>
      <c r="F122" s="81">
        <v>0</v>
      </c>
      <c r="G122" s="34">
        <f>IF(F126=0, "-", F122/F126)</f>
        <v>0</v>
      </c>
      <c r="H122" s="65">
        <v>15</v>
      </c>
      <c r="I122" s="9">
        <f>IF(H126=0, "-", H122/H126)</f>
        <v>3.0303030303030304E-2</v>
      </c>
      <c r="J122" s="8">
        <f t="shared" si="8"/>
        <v>-1</v>
      </c>
      <c r="K122" s="9">
        <f t="shared" si="9"/>
        <v>-1</v>
      </c>
    </row>
    <row r="123" spans="1:11" x14ac:dyDescent="0.2">
      <c r="A123" s="7" t="s">
        <v>274</v>
      </c>
      <c r="B123" s="65">
        <v>0</v>
      </c>
      <c r="C123" s="34">
        <f>IF(B126=0, "-", B123/B126)</f>
        <v>0</v>
      </c>
      <c r="D123" s="65">
        <v>0</v>
      </c>
      <c r="E123" s="9">
        <f>IF(D126=0, "-", D123/D126)</f>
        <v>0</v>
      </c>
      <c r="F123" s="81">
        <v>5</v>
      </c>
      <c r="G123" s="34">
        <f>IF(F126=0, "-", F123/F126)</f>
        <v>1.3550135501355014E-2</v>
      </c>
      <c r="H123" s="65">
        <v>1</v>
      </c>
      <c r="I123" s="9">
        <f>IF(H126=0, "-", H123/H126)</f>
        <v>2.0202020202020202E-3</v>
      </c>
      <c r="J123" s="8" t="str">
        <f t="shared" si="8"/>
        <v>-</v>
      </c>
      <c r="K123" s="9">
        <f t="shared" si="9"/>
        <v>4</v>
      </c>
    </row>
    <row r="124" spans="1:11" x14ac:dyDescent="0.2">
      <c r="A124" s="7" t="s">
        <v>275</v>
      </c>
      <c r="B124" s="65">
        <v>1</v>
      </c>
      <c r="C124" s="34">
        <f>IF(B126=0, "-", B124/B126)</f>
        <v>1.9230769230769232E-2</v>
      </c>
      <c r="D124" s="65">
        <v>1</v>
      </c>
      <c r="E124" s="9">
        <f>IF(D126=0, "-", D124/D126)</f>
        <v>2.8571428571428571E-2</v>
      </c>
      <c r="F124" s="81">
        <v>5</v>
      </c>
      <c r="G124" s="34">
        <f>IF(F126=0, "-", F124/F126)</f>
        <v>1.3550135501355014E-2</v>
      </c>
      <c r="H124" s="65">
        <v>1</v>
      </c>
      <c r="I124" s="9">
        <f>IF(H126=0, "-", H124/H126)</f>
        <v>2.0202020202020202E-3</v>
      </c>
      <c r="J124" s="8">
        <f t="shared" si="8"/>
        <v>0</v>
      </c>
      <c r="K124" s="9">
        <f t="shared" si="9"/>
        <v>4</v>
      </c>
    </row>
    <row r="125" spans="1:11" x14ac:dyDescent="0.2">
      <c r="A125" s="2"/>
      <c r="B125" s="68"/>
      <c r="C125" s="33"/>
      <c r="D125" s="68"/>
      <c r="E125" s="6"/>
      <c r="F125" s="82"/>
      <c r="G125" s="33"/>
      <c r="H125" s="68"/>
      <c r="I125" s="6"/>
      <c r="J125" s="5"/>
      <c r="K125" s="6"/>
    </row>
    <row r="126" spans="1:11" s="43" customFormat="1" x14ac:dyDescent="0.2">
      <c r="A126" s="162" t="s">
        <v>582</v>
      </c>
      <c r="B126" s="71">
        <f>SUM(B109:B125)</f>
        <v>52</v>
      </c>
      <c r="C126" s="40">
        <f>B126/5177</f>
        <v>1.0044427274483292E-2</v>
      </c>
      <c r="D126" s="71">
        <f>SUM(D109:D125)</f>
        <v>35</v>
      </c>
      <c r="E126" s="41">
        <f>D126/6645</f>
        <v>5.2671181339352894E-3</v>
      </c>
      <c r="F126" s="77">
        <f>SUM(F109:F125)</f>
        <v>369</v>
      </c>
      <c r="G126" s="42">
        <f>F126/42616</f>
        <v>8.6587197296789931E-3</v>
      </c>
      <c r="H126" s="71">
        <f>SUM(H109:H125)</f>
        <v>495</v>
      </c>
      <c r="I126" s="41">
        <f>H126/51738</f>
        <v>9.5674359271715175E-3</v>
      </c>
      <c r="J126" s="37">
        <f>IF(D126=0, "-", IF((B126-D126)/D126&lt;10, (B126-D126)/D126, "&gt;999%"))</f>
        <v>0.48571428571428571</v>
      </c>
      <c r="K126" s="38">
        <f>IF(H126=0, "-", IF((F126-H126)/H126&lt;10, (F126-H126)/H126, "&gt;999%"))</f>
        <v>-0.25454545454545452</v>
      </c>
    </row>
    <row r="127" spans="1:11" x14ac:dyDescent="0.2">
      <c r="B127" s="83"/>
      <c r="D127" s="83"/>
      <c r="F127" s="83"/>
      <c r="H127" s="83"/>
    </row>
    <row r="128" spans="1:11" s="43" customFormat="1" x14ac:dyDescent="0.2">
      <c r="A128" s="162" t="s">
        <v>581</v>
      </c>
      <c r="B128" s="71">
        <v>254</v>
      </c>
      <c r="C128" s="40">
        <f>B128/5177</f>
        <v>4.9063163994591465E-2</v>
      </c>
      <c r="D128" s="71">
        <v>219</v>
      </c>
      <c r="E128" s="41">
        <f>D128/6645</f>
        <v>3.2957110609480811E-2</v>
      </c>
      <c r="F128" s="77">
        <v>1707</v>
      </c>
      <c r="G128" s="42">
        <f>F128/42616</f>
        <v>4.0055378261685752E-2</v>
      </c>
      <c r="H128" s="71">
        <v>2085</v>
      </c>
      <c r="I128" s="41">
        <f>H128/51738</f>
        <v>4.0299199814449731E-2</v>
      </c>
      <c r="J128" s="37">
        <f>IF(D128=0, "-", IF((B128-D128)/D128&lt;10, (B128-D128)/D128, "&gt;999%"))</f>
        <v>0.15981735159817351</v>
      </c>
      <c r="K128" s="38">
        <f>IF(H128=0, "-", IF((F128-H128)/H128&lt;10, (F128-H128)/H128, "&gt;999%"))</f>
        <v>-0.18129496402877698</v>
      </c>
    </row>
    <row r="129" spans="1:11" x14ac:dyDescent="0.2">
      <c r="B129" s="83"/>
      <c r="D129" s="83"/>
      <c r="F129" s="83"/>
      <c r="H129" s="83"/>
    </row>
    <row r="130" spans="1:11" ht="15.75" x14ac:dyDescent="0.25">
      <c r="A130" s="164" t="s">
        <v>113</v>
      </c>
      <c r="B130" s="196" t="s">
        <v>1</v>
      </c>
      <c r="C130" s="200"/>
      <c r="D130" s="200"/>
      <c r="E130" s="197"/>
      <c r="F130" s="196" t="s">
        <v>14</v>
      </c>
      <c r="G130" s="200"/>
      <c r="H130" s="200"/>
      <c r="I130" s="197"/>
      <c r="J130" s="196" t="s">
        <v>15</v>
      </c>
      <c r="K130" s="197"/>
    </row>
    <row r="131" spans="1:11" x14ac:dyDescent="0.2">
      <c r="A131" s="22"/>
      <c r="B131" s="196">
        <f>VALUE(RIGHT($B$2, 4))</f>
        <v>2020</v>
      </c>
      <c r="C131" s="197"/>
      <c r="D131" s="196">
        <f>B131-1</f>
        <v>2019</v>
      </c>
      <c r="E131" s="204"/>
      <c r="F131" s="196">
        <f>B131</f>
        <v>2020</v>
      </c>
      <c r="G131" s="204"/>
      <c r="H131" s="196">
        <f>D131</f>
        <v>2019</v>
      </c>
      <c r="I131" s="204"/>
      <c r="J131" s="140" t="s">
        <v>4</v>
      </c>
      <c r="K131" s="141" t="s">
        <v>2</v>
      </c>
    </row>
    <row r="132" spans="1:11" x14ac:dyDescent="0.2">
      <c r="A132" s="163" t="s">
        <v>140</v>
      </c>
      <c r="B132" s="61" t="s">
        <v>12</v>
      </c>
      <c r="C132" s="62" t="s">
        <v>13</v>
      </c>
      <c r="D132" s="61" t="s">
        <v>12</v>
      </c>
      <c r="E132" s="63" t="s">
        <v>13</v>
      </c>
      <c r="F132" s="62" t="s">
        <v>12</v>
      </c>
      <c r="G132" s="62" t="s">
        <v>13</v>
      </c>
      <c r="H132" s="61" t="s">
        <v>12</v>
      </c>
      <c r="I132" s="63" t="s">
        <v>13</v>
      </c>
      <c r="J132" s="61"/>
      <c r="K132" s="63"/>
    </row>
    <row r="133" spans="1:11" x14ac:dyDescent="0.2">
      <c r="A133" s="7" t="s">
        <v>276</v>
      </c>
      <c r="B133" s="65">
        <v>10</v>
      </c>
      <c r="C133" s="34">
        <f>IF(B137=0, "-", B133/B137)</f>
        <v>0.43478260869565216</v>
      </c>
      <c r="D133" s="65">
        <v>66</v>
      </c>
      <c r="E133" s="9">
        <f>IF(D137=0, "-", D133/D137)</f>
        <v>0.90410958904109584</v>
      </c>
      <c r="F133" s="81">
        <v>175</v>
      </c>
      <c r="G133" s="34">
        <f>IF(F137=0, "-", F133/F137)</f>
        <v>0.69169960474308301</v>
      </c>
      <c r="H133" s="65">
        <v>423</v>
      </c>
      <c r="I133" s="9">
        <f>IF(H137=0, "-", H133/H137)</f>
        <v>0.7847866419294991</v>
      </c>
      <c r="J133" s="8">
        <f>IF(D133=0, "-", IF((B133-D133)/D133&lt;10, (B133-D133)/D133, "&gt;999%"))</f>
        <v>-0.84848484848484851</v>
      </c>
      <c r="K133" s="9">
        <f>IF(H133=0, "-", IF((F133-H133)/H133&lt;10, (F133-H133)/H133, "&gt;999%"))</f>
        <v>-0.58628841607565008</v>
      </c>
    </row>
    <row r="134" spans="1:11" x14ac:dyDescent="0.2">
      <c r="A134" s="7" t="s">
        <v>277</v>
      </c>
      <c r="B134" s="65">
        <v>10</v>
      </c>
      <c r="C134" s="34">
        <f>IF(B137=0, "-", B134/B137)</f>
        <v>0.43478260869565216</v>
      </c>
      <c r="D134" s="65">
        <v>6</v>
      </c>
      <c r="E134" s="9">
        <f>IF(D137=0, "-", D134/D137)</f>
        <v>8.2191780821917804E-2</v>
      </c>
      <c r="F134" s="81">
        <v>66</v>
      </c>
      <c r="G134" s="34">
        <f>IF(F137=0, "-", F134/F137)</f>
        <v>0.2608695652173913</v>
      </c>
      <c r="H134" s="65">
        <v>79</v>
      </c>
      <c r="I134" s="9">
        <f>IF(H137=0, "-", H134/H137)</f>
        <v>0.14656771799628943</v>
      </c>
      <c r="J134" s="8">
        <f>IF(D134=0, "-", IF((B134-D134)/D134&lt;10, (B134-D134)/D134, "&gt;999%"))</f>
        <v>0.66666666666666663</v>
      </c>
      <c r="K134" s="9">
        <f>IF(H134=0, "-", IF((F134-H134)/H134&lt;10, (F134-H134)/H134, "&gt;999%"))</f>
        <v>-0.16455696202531644</v>
      </c>
    </row>
    <row r="135" spans="1:11" x14ac:dyDescent="0.2">
      <c r="A135" s="7" t="s">
        <v>278</v>
      </c>
      <c r="B135" s="65">
        <v>3</v>
      </c>
      <c r="C135" s="34">
        <f>IF(B137=0, "-", B135/B137)</f>
        <v>0.13043478260869565</v>
      </c>
      <c r="D135" s="65">
        <v>1</v>
      </c>
      <c r="E135" s="9">
        <f>IF(D137=0, "-", D135/D137)</f>
        <v>1.3698630136986301E-2</v>
      </c>
      <c r="F135" s="81">
        <v>12</v>
      </c>
      <c r="G135" s="34">
        <f>IF(F137=0, "-", F135/F137)</f>
        <v>4.7430830039525688E-2</v>
      </c>
      <c r="H135" s="65">
        <v>37</v>
      </c>
      <c r="I135" s="9">
        <f>IF(H137=0, "-", H135/H137)</f>
        <v>6.8645640074211506E-2</v>
      </c>
      <c r="J135" s="8">
        <f>IF(D135=0, "-", IF((B135-D135)/D135&lt;10, (B135-D135)/D135, "&gt;999%"))</f>
        <v>2</v>
      </c>
      <c r="K135" s="9">
        <f>IF(H135=0, "-", IF((F135-H135)/H135&lt;10, (F135-H135)/H135, "&gt;999%"))</f>
        <v>-0.67567567567567566</v>
      </c>
    </row>
    <row r="136" spans="1:11" x14ac:dyDescent="0.2">
      <c r="A136" s="2"/>
      <c r="B136" s="68"/>
      <c r="C136" s="33"/>
      <c r="D136" s="68"/>
      <c r="E136" s="6"/>
      <c r="F136" s="82"/>
      <c r="G136" s="33"/>
      <c r="H136" s="68"/>
      <c r="I136" s="6"/>
      <c r="J136" s="5"/>
      <c r="K136" s="6"/>
    </row>
    <row r="137" spans="1:11" s="43" customFormat="1" x14ac:dyDescent="0.2">
      <c r="A137" s="162" t="s">
        <v>580</v>
      </c>
      <c r="B137" s="71">
        <f>SUM(B133:B136)</f>
        <v>23</v>
      </c>
      <c r="C137" s="40">
        <f>B137/5177</f>
        <v>4.4427274483291477E-3</v>
      </c>
      <c r="D137" s="71">
        <f>SUM(D133:D136)</f>
        <v>73</v>
      </c>
      <c r="E137" s="41">
        <f>D137/6645</f>
        <v>1.0985703536493604E-2</v>
      </c>
      <c r="F137" s="77">
        <f>SUM(F133:F136)</f>
        <v>253</v>
      </c>
      <c r="G137" s="42">
        <f>F137/42616</f>
        <v>5.9367373756335651E-3</v>
      </c>
      <c r="H137" s="71">
        <f>SUM(H133:H136)</f>
        <v>539</v>
      </c>
      <c r="I137" s="41">
        <f>H137/51738</f>
        <v>1.0417874676253431E-2</v>
      </c>
      <c r="J137" s="37">
        <f>IF(D137=0, "-", IF((B137-D137)/D137&lt;10, (B137-D137)/D137, "&gt;999%"))</f>
        <v>-0.68493150684931503</v>
      </c>
      <c r="K137" s="38">
        <f>IF(H137=0, "-", IF((F137-H137)/H137&lt;10, (F137-H137)/H137, "&gt;999%"))</f>
        <v>-0.53061224489795922</v>
      </c>
    </row>
    <row r="138" spans="1:11" x14ac:dyDescent="0.2">
      <c r="B138" s="83"/>
      <c r="D138" s="83"/>
      <c r="F138" s="83"/>
      <c r="H138" s="83"/>
    </row>
    <row r="139" spans="1:11" x14ac:dyDescent="0.2">
      <c r="A139" s="163" t="s">
        <v>141</v>
      </c>
      <c r="B139" s="61" t="s">
        <v>12</v>
      </c>
      <c r="C139" s="62" t="s">
        <v>13</v>
      </c>
      <c r="D139" s="61" t="s">
        <v>12</v>
      </c>
      <c r="E139" s="63" t="s">
        <v>13</v>
      </c>
      <c r="F139" s="62" t="s">
        <v>12</v>
      </c>
      <c r="G139" s="62" t="s">
        <v>13</v>
      </c>
      <c r="H139" s="61" t="s">
        <v>12</v>
      </c>
      <c r="I139" s="63" t="s">
        <v>13</v>
      </c>
      <c r="J139" s="61"/>
      <c r="K139" s="63"/>
    </row>
    <row r="140" spans="1:11" x14ac:dyDescent="0.2">
      <c r="A140" s="7" t="s">
        <v>279</v>
      </c>
      <c r="B140" s="65">
        <v>1</v>
      </c>
      <c r="C140" s="34">
        <f>IF(B151=0, "-", B140/B151)</f>
        <v>0.1111111111111111</v>
      </c>
      <c r="D140" s="65">
        <v>0</v>
      </c>
      <c r="E140" s="9">
        <f>IF(D151=0, "-", D140/D151)</f>
        <v>0</v>
      </c>
      <c r="F140" s="81">
        <v>5</v>
      </c>
      <c r="G140" s="34">
        <f>IF(F151=0, "-", F140/F151)</f>
        <v>6.9444444444444448E-2</v>
      </c>
      <c r="H140" s="65">
        <v>3</v>
      </c>
      <c r="I140" s="9">
        <f>IF(H151=0, "-", H140/H151)</f>
        <v>3.7499999999999999E-2</v>
      </c>
      <c r="J140" s="8" t="str">
        <f t="shared" ref="J140:J149" si="10">IF(D140=0, "-", IF((B140-D140)/D140&lt;10, (B140-D140)/D140, "&gt;999%"))</f>
        <v>-</v>
      </c>
      <c r="K140" s="9">
        <f t="shared" ref="K140:K149" si="11">IF(H140=0, "-", IF((F140-H140)/H140&lt;10, (F140-H140)/H140, "&gt;999%"))</f>
        <v>0.66666666666666663</v>
      </c>
    </row>
    <row r="141" spans="1:11" x14ac:dyDescent="0.2">
      <c r="A141" s="7" t="s">
        <v>280</v>
      </c>
      <c r="B141" s="65">
        <v>2</v>
      </c>
      <c r="C141" s="34">
        <f>IF(B151=0, "-", B141/B151)</f>
        <v>0.22222222222222221</v>
      </c>
      <c r="D141" s="65">
        <v>1</v>
      </c>
      <c r="E141" s="9">
        <f>IF(D151=0, "-", D141/D151)</f>
        <v>0.125</v>
      </c>
      <c r="F141" s="81">
        <v>3</v>
      </c>
      <c r="G141" s="34">
        <f>IF(F151=0, "-", F141/F151)</f>
        <v>4.1666666666666664E-2</v>
      </c>
      <c r="H141" s="65">
        <v>5</v>
      </c>
      <c r="I141" s="9">
        <f>IF(H151=0, "-", H141/H151)</f>
        <v>6.25E-2</v>
      </c>
      <c r="J141" s="8">
        <f t="shared" si="10"/>
        <v>1</v>
      </c>
      <c r="K141" s="9">
        <f t="shared" si="11"/>
        <v>-0.4</v>
      </c>
    </row>
    <row r="142" spans="1:11" x14ac:dyDescent="0.2">
      <c r="A142" s="7" t="s">
        <v>281</v>
      </c>
      <c r="B142" s="65">
        <v>1</v>
      </c>
      <c r="C142" s="34">
        <f>IF(B151=0, "-", B142/B151)</f>
        <v>0.1111111111111111</v>
      </c>
      <c r="D142" s="65">
        <v>1</v>
      </c>
      <c r="E142" s="9">
        <f>IF(D151=0, "-", D142/D151)</f>
        <v>0.125</v>
      </c>
      <c r="F142" s="81">
        <v>15</v>
      </c>
      <c r="G142" s="34">
        <f>IF(F151=0, "-", F142/F151)</f>
        <v>0.20833333333333334</v>
      </c>
      <c r="H142" s="65">
        <v>25</v>
      </c>
      <c r="I142" s="9">
        <f>IF(H151=0, "-", H142/H151)</f>
        <v>0.3125</v>
      </c>
      <c r="J142" s="8">
        <f t="shared" si="10"/>
        <v>0</v>
      </c>
      <c r="K142" s="9">
        <f t="shared" si="11"/>
        <v>-0.4</v>
      </c>
    </row>
    <row r="143" spans="1:11" x14ac:dyDescent="0.2">
      <c r="A143" s="7" t="s">
        <v>282</v>
      </c>
      <c r="B143" s="65">
        <v>0</v>
      </c>
      <c r="C143" s="34">
        <f>IF(B151=0, "-", B143/B151)</f>
        <v>0</v>
      </c>
      <c r="D143" s="65">
        <v>0</v>
      </c>
      <c r="E143" s="9">
        <f>IF(D151=0, "-", D143/D151)</f>
        <v>0</v>
      </c>
      <c r="F143" s="81">
        <v>11</v>
      </c>
      <c r="G143" s="34">
        <f>IF(F151=0, "-", F143/F151)</f>
        <v>0.15277777777777779</v>
      </c>
      <c r="H143" s="65">
        <v>0</v>
      </c>
      <c r="I143" s="9">
        <f>IF(H151=0, "-", H143/H151)</f>
        <v>0</v>
      </c>
      <c r="J143" s="8" t="str">
        <f t="shared" si="10"/>
        <v>-</v>
      </c>
      <c r="K143" s="9" t="str">
        <f t="shared" si="11"/>
        <v>-</v>
      </c>
    </row>
    <row r="144" spans="1:11" x14ac:dyDescent="0.2">
      <c r="A144" s="7" t="s">
        <v>283</v>
      </c>
      <c r="B144" s="65">
        <v>0</v>
      </c>
      <c r="C144" s="34">
        <f>IF(B151=0, "-", B144/B151)</f>
        <v>0</v>
      </c>
      <c r="D144" s="65">
        <v>0</v>
      </c>
      <c r="E144" s="9">
        <f>IF(D151=0, "-", D144/D151)</f>
        <v>0</v>
      </c>
      <c r="F144" s="81">
        <v>1</v>
      </c>
      <c r="G144" s="34">
        <f>IF(F151=0, "-", F144/F151)</f>
        <v>1.3888888888888888E-2</v>
      </c>
      <c r="H144" s="65">
        <v>2</v>
      </c>
      <c r="I144" s="9">
        <f>IF(H151=0, "-", H144/H151)</f>
        <v>2.5000000000000001E-2</v>
      </c>
      <c r="J144" s="8" t="str">
        <f t="shared" si="10"/>
        <v>-</v>
      </c>
      <c r="K144" s="9">
        <f t="shared" si="11"/>
        <v>-0.5</v>
      </c>
    </row>
    <row r="145" spans="1:11" x14ac:dyDescent="0.2">
      <c r="A145" s="7" t="s">
        <v>284</v>
      </c>
      <c r="B145" s="65">
        <v>0</v>
      </c>
      <c r="C145" s="34">
        <f>IF(B151=0, "-", B145/B151)</f>
        <v>0</v>
      </c>
      <c r="D145" s="65">
        <v>0</v>
      </c>
      <c r="E145" s="9">
        <f>IF(D151=0, "-", D145/D151)</f>
        <v>0</v>
      </c>
      <c r="F145" s="81">
        <v>0</v>
      </c>
      <c r="G145" s="34">
        <f>IF(F151=0, "-", F145/F151)</f>
        <v>0</v>
      </c>
      <c r="H145" s="65">
        <v>1</v>
      </c>
      <c r="I145" s="9">
        <f>IF(H151=0, "-", H145/H151)</f>
        <v>1.2500000000000001E-2</v>
      </c>
      <c r="J145" s="8" t="str">
        <f t="shared" si="10"/>
        <v>-</v>
      </c>
      <c r="K145" s="9">
        <f t="shared" si="11"/>
        <v>-1</v>
      </c>
    </row>
    <row r="146" spans="1:11" x14ac:dyDescent="0.2">
      <c r="A146" s="7" t="s">
        <v>285</v>
      </c>
      <c r="B146" s="65">
        <v>0</v>
      </c>
      <c r="C146" s="34">
        <f>IF(B151=0, "-", B146/B151)</f>
        <v>0</v>
      </c>
      <c r="D146" s="65">
        <v>0</v>
      </c>
      <c r="E146" s="9">
        <f>IF(D151=0, "-", D146/D151)</f>
        <v>0</v>
      </c>
      <c r="F146" s="81">
        <v>2</v>
      </c>
      <c r="G146" s="34">
        <f>IF(F151=0, "-", F146/F151)</f>
        <v>2.7777777777777776E-2</v>
      </c>
      <c r="H146" s="65">
        <v>2</v>
      </c>
      <c r="I146" s="9">
        <f>IF(H151=0, "-", H146/H151)</f>
        <v>2.5000000000000001E-2</v>
      </c>
      <c r="J146" s="8" t="str">
        <f t="shared" si="10"/>
        <v>-</v>
      </c>
      <c r="K146" s="9">
        <f t="shared" si="11"/>
        <v>0</v>
      </c>
    </row>
    <row r="147" spans="1:11" x14ac:dyDescent="0.2">
      <c r="A147" s="7" t="s">
        <v>286</v>
      </c>
      <c r="B147" s="65">
        <v>0</v>
      </c>
      <c r="C147" s="34">
        <f>IF(B151=0, "-", B147/B151)</f>
        <v>0</v>
      </c>
      <c r="D147" s="65">
        <v>2</v>
      </c>
      <c r="E147" s="9">
        <f>IF(D151=0, "-", D147/D151)</f>
        <v>0.25</v>
      </c>
      <c r="F147" s="81">
        <v>4</v>
      </c>
      <c r="G147" s="34">
        <f>IF(F151=0, "-", F147/F151)</f>
        <v>5.5555555555555552E-2</v>
      </c>
      <c r="H147" s="65">
        <v>8</v>
      </c>
      <c r="I147" s="9">
        <f>IF(H151=0, "-", H147/H151)</f>
        <v>0.1</v>
      </c>
      <c r="J147" s="8">
        <f t="shared" si="10"/>
        <v>-1</v>
      </c>
      <c r="K147" s="9">
        <f t="shared" si="11"/>
        <v>-0.5</v>
      </c>
    </row>
    <row r="148" spans="1:11" x14ac:dyDescent="0.2">
      <c r="A148" s="7" t="s">
        <v>287</v>
      </c>
      <c r="B148" s="65">
        <v>5</v>
      </c>
      <c r="C148" s="34">
        <f>IF(B151=0, "-", B148/B151)</f>
        <v>0.55555555555555558</v>
      </c>
      <c r="D148" s="65">
        <v>3</v>
      </c>
      <c r="E148" s="9">
        <f>IF(D151=0, "-", D148/D151)</f>
        <v>0.375</v>
      </c>
      <c r="F148" s="81">
        <v>31</v>
      </c>
      <c r="G148" s="34">
        <f>IF(F151=0, "-", F148/F151)</f>
        <v>0.43055555555555558</v>
      </c>
      <c r="H148" s="65">
        <v>32</v>
      </c>
      <c r="I148" s="9">
        <f>IF(H151=0, "-", H148/H151)</f>
        <v>0.4</v>
      </c>
      <c r="J148" s="8">
        <f t="shared" si="10"/>
        <v>0.66666666666666663</v>
      </c>
      <c r="K148" s="9">
        <f t="shared" si="11"/>
        <v>-3.125E-2</v>
      </c>
    </row>
    <row r="149" spans="1:11" x14ac:dyDescent="0.2">
      <c r="A149" s="7" t="s">
        <v>288</v>
      </c>
      <c r="B149" s="65">
        <v>0</v>
      </c>
      <c r="C149" s="34">
        <f>IF(B151=0, "-", B149/B151)</f>
        <v>0</v>
      </c>
      <c r="D149" s="65">
        <v>1</v>
      </c>
      <c r="E149" s="9">
        <f>IF(D151=0, "-", D149/D151)</f>
        <v>0.125</v>
      </c>
      <c r="F149" s="81">
        <v>0</v>
      </c>
      <c r="G149" s="34">
        <f>IF(F151=0, "-", F149/F151)</f>
        <v>0</v>
      </c>
      <c r="H149" s="65">
        <v>2</v>
      </c>
      <c r="I149" s="9">
        <f>IF(H151=0, "-", H149/H151)</f>
        <v>2.5000000000000001E-2</v>
      </c>
      <c r="J149" s="8">
        <f t="shared" si="10"/>
        <v>-1</v>
      </c>
      <c r="K149" s="9">
        <f t="shared" si="11"/>
        <v>-1</v>
      </c>
    </row>
    <row r="150" spans="1:11" x14ac:dyDescent="0.2">
      <c r="A150" s="2"/>
      <c r="B150" s="68"/>
      <c r="C150" s="33"/>
      <c r="D150" s="68"/>
      <c r="E150" s="6"/>
      <c r="F150" s="82"/>
      <c r="G150" s="33"/>
      <c r="H150" s="68"/>
      <c r="I150" s="6"/>
      <c r="J150" s="5"/>
      <c r="K150" s="6"/>
    </row>
    <row r="151" spans="1:11" s="43" customFormat="1" x14ac:dyDescent="0.2">
      <c r="A151" s="162" t="s">
        <v>579</v>
      </c>
      <c r="B151" s="71">
        <f>SUM(B140:B150)</f>
        <v>9</v>
      </c>
      <c r="C151" s="40">
        <f>B151/5177</f>
        <v>1.7384585667374927E-3</v>
      </c>
      <c r="D151" s="71">
        <f>SUM(D140:D150)</f>
        <v>8</v>
      </c>
      <c r="E151" s="41">
        <f>D151/6645</f>
        <v>1.2039127163280662E-3</v>
      </c>
      <c r="F151" s="77">
        <f>SUM(F140:F150)</f>
        <v>72</v>
      </c>
      <c r="G151" s="42">
        <f>F151/42616</f>
        <v>1.6895062887178525E-3</v>
      </c>
      <c r="H151" s="71">
        <f>SUM(H140:H150)</f>
        <v>80</v>
      </c>
      <c r="I151" s="41">
        <f>H151/51738</f>
        <v>1.5462522710580232E-3</v>
      </c>
      <c r="J151" s="37">
        <f>IF(D151=0, "-", IF((B151-D151)/D151&lt;10, (B151-D151)/D151, "&gt;999%"))</f>
        <v>0.125</v>
      </c>
      <c r="K151" s="38">
        <f>IF(H151=0, "-", IF((F151-H151)/H151&lt;10, (F151-H151)/H151, "&gt;999%"))</f>
        <v>-0.1</v>
      </c>
    </row>
    <row r="152" spans="1:11" x14ac:dyDescent="0.2">
      <c r="B152" s="83"/>
      <c r="D152" s="83"/>
      <c r="F152" s="83"/>
      <c r="H152" s="83"/>
    </row>
    <row r="153" spans="1:11" s="43" customFormat="1" x14ac:dyDescent="0.2">
      <c r="A153" s="162" t="s">
        <v>578</v>
      </c>
      <c r="B153" s="71">
        <v>32</v>
      </c>
      <c r="C153" s="40">
        <f>B153/5177</f>
        <v>6.1811860150666406E-3</v>
      </c>
      <c r="D153" s="71">
        <v>81</v>
      </c>
      <c r="E153" s="41">
        <f>D153/6645</f>
        <v>1.218961625282167E-2</v>
      </c>
      <c r="F153" s="77">
        <v>325</v>
      </c>
      <c r="G153" s="42">
        <f>F153/42616</f>
        <v>7.6262436643514172E-3</v>
      </c>
      <c r="H153" s="71">
        <v>619</v>
      </c>
      <c r="I153" s="41">
        <f>H153/51738</f>
        <v>1.1964126947311454E-2</v>
      </c>
      <c r="J153" s="37">
        <f>IF(D153=0, "-", IF((B153-D153)/D153&lt;10, (B153-D153)/D153, "&gt;999%"))</f>
        <v>-0.60493827160493829</v>
      </c>
      <c r="K153" s="38">
        <f>IF(H153=0, "-", IF((F153-H153)/H153&lt;10, (F153-H153)/H153, "&gt;999%"))</f>
        <v>-0.47495961227786754</v>
      </c>
    </row>
    <row r="154" spans="1:11" x14ac:dyDescent="0.2">
      <c r="B154" s="83"/>
      <c r="D154" s="83"/>
      <c r="F154" s="83"/>
      <c r="H154" s="83"/>
    </row>
    <row r="155" spans="1:11" ht="15.75" x14ac:dyDescent="0.25">
      <c r="A155" s="164" t="s">
        <v>114</v>
      </c>
      <c r="B155" s="196" t="s">
        <v>1</v>
      </c>
      <c r="C155" s="200"/>
      <c r="D155" s="200"/>
      <c r="E155" s="197"/>
      <c r="F155" s="196" t="s">
        <v>14</v>
      </c>
      <c r="G155" s="200"/>
      <c r="H155" s="200"/>
      <c r="I155" s="197"/>
      <c r="J155" s="196" t="s">
        <v>15</v>
      </c>
      <c r="K155" s="197"/>
    </row>
    <row r="156" spans="1:11" x14ac:dyDescent="0.2">
      <c r="A156" s="22"/>
      <c r="B156" s="196">
        <f>VALUE(RIGHT($B$2, 4))</f>
        <v>2020</v>
      </c>
      <c r="C156" s="197"/>
      <c r="D156" s="196">
        <f>B156-1</f>
        <v>2019</v>
      </c>
      <c r="E156" s="204"/>
      <c r="F156" s="196">
        <f>B156</f>
        <v>2020</v>
      </c>
      <c r="G156" s="204"/>
      <c r="H156" s="196">
        <f>D156</f>
        <v>2019</v>
      </c>
      <c r="I156" s="204"/>
      <c r="J156" s="140" t="s">
        <v>4</v>
      </c>
      <c r="K156" s="141" t="s">
        <v>2</v>
      </c>
    </row>
    <row r="157" spans="1:11" x14ac:dyDescent="0.2">
      <c r="A157" s="163" t="s">
        <v>142</v>
      </c>
      <c r="B157" s="61" t="s">
        <v>12</v>
      </c>
      <c r="C157" s="62" t="s">
        <v>13</v>
      </c>
      <c r="D157" s="61" t="s">
        <v>12</v>
      </c>
      <c r="E157" s="63" t="s">
        <v>13</v>
      </c>
      <c r="F157" s="62" t="s">
        <v>12</v>
      </c>
      <c r="G157" s="62" t="s">
        <v>13</v>
      </c>
      <c r="H157" s="61" t="s">
        <v>12</v>
      </c>
      <c r="I157" s="63" t="s">
        <v>13</v>
      </c>
      <c r="J157" s="61"/>
      <c r="K157" s="63"/>
    </row>
    <row r="158" spans="1:11" x14ac:dyDescent="0.2">
      <c r="A158" s="7" t="s">
        <v>289</v>
      </c>
      <c r="B158" s="65">
        <v>2</v>
      </c>
      <c r="C158" s="34">
        <f>IF(B160=0, "-", B158/B160)</f>
        <v>1</v>
      </c>
      <c r="D158" s="65">
        <v>0</v>
      </c>
      <c r="E158" s="9" t="str">
        <f>IF(D160=0, "-", D158/D160)</f>
        <v>-</v>
      </c>
      <c r="F158" s="81">
        <v>17</v>
      </c>
      <c r="G158" s="34">
        <f>IF(F160=0, "-", F158/F160)</f>
        <v>1</v>
      </c>
      <c r="H158" s="65">
        <v>11</v>
      </c>
      <c r="I158" s="9">
        <f>IF(H160=0, "-", H158/H160)</f>
        <v>1</v>
      </c>
      <c r="J158" s="8" t="str">
        <f>IF(D158=0, "-", IF((B158-D158)/D158&lt;10, (B158-D158)/D158, "&gt;999%"))</f>
        <v>-</v>
      </c>
      <c r="K158" s="9">
        <f>IF(H158=0, "-", IF((F158-H158)/H158&lt;10, (F158-H158)/H158, "&gt;999%"))</f>
        <v>0.54545454545454541</v>
      </c>
    </row>
    <row r="159" spans="1:11" x14ac:dyDescent="0.2">
      <c r="A159" s="2"/>
      <c r="B159" s="68"/>
      <c r="C159" s="33"/>
      <c r="D159" s="68"/>
      <c r="E159" s="6"/>
      <c r="F159" s="82"/>
      <c r="G159" s="33"/>
      <c r="H159" s="68"/>
      <c r="I159" s="6"/>
      <c r="J159" s="5"/>
      <c r="K159" s="6"/>
    </row>
    <row r="160" spans="1:11" s="43" customFormat="1" x14ac:dyDescent="0.2">
      <c r="A160" s="162" t="s">
        <v>577</v>
      </c>
      <c r="B160" s="71">
        <f>SUM(B158:B159)</f>
        <v>2</v>
      </c>
      <c r="C160" s="40">
        <f>B160/5177</f>
        <v>3.8632412594166504E-4</v>
      </c>
      <c r="D160" s="71">
        <f>SUM(D158:D159)</f>
        <v>0</v>
      </c>
      <c r="E160" s="41">
        <f>D160/6645</f>
        <v>0</v>
      </c>
      <c r="F160" s="77">
        <f>SUM(F158:F159)</f>
        <v>17</v>
      </c>
      <c r="G160" s="42">
        <f>F160/42616</f>
        <v>3.9891120705838184E-4</v>
      </c>
      <c r="H160" s="71">
        <f>SUM(H158:H159)</f>
        <v>11</v>
      </c>
      <c r="I160" s="41">
        <f>H160/51738</f>
        <v>2.1260968727047818E-4</v>
      </c>
      <c r="J160" s="37" t="str">
        <f>IF(D160=0, "-", IF((B160-D160)/D160&lt;10, (B160-D160)/D160, "&gt;999%"))</f>
        <v>-</v>
      </c>
      <c r="K160" s="38">
        <f>IF(H160=0, "-", IF((F160-H160)/H160&lt;10, (F160-H160)/H160, "&gt;999%"))</f>
        <v>0.54545454545454541</v>
      </c>
    </row>
    <row r="161" spans="1:11" x14ac:dyDescent="0.2">
      <c r="B161" s="83"/>
      <c r="D161" s="83"/>
      <c r="F161" s="83"/>
      <c r="H161" s="83"/>
    </row>
    <row r="162" spans="1:11" x14ac:dyDescent="0.2">
      <c r="A162" s="163" t="s">
        <v>143</v>
      </c>
      <c r="B162" s="61" t="s">
        <v>12</v>
      </c>
      <c r="C162" s="62" t="s">
        <v>13</v>
      </c>
      <c r="D162" s="61" t="s">
        <v>12</v>
      </c>
      <c r="E162" s="63" t="s">
        <v>13</v>
      </c>
      <c r="F162" s="62" t="s">
        <v>12</v>
      </c>
      <c r="G162" s="62" t="s">
        <v>13</v>
      </c>
      <c r="H162" s="61" t="s">
        <v>12</v>
      </c>
      <c r="I162" s="63" t="s">
        <v>13</v>
      </c>
      <c r="J162" s="61"/>
      <c r="K162" s="63"/>
    </row>
    <row r="163" spans="1:11" x14ac:dyDescent="0.2">
      <c r="A163" s="7" t="s">
        <v>290</v>
      </c>
      <c r="B163" s="65">
        <v>0</v>
      </c>
      <c r="C163" s="34" t="str">
        <f>IF(B171=0, "-", B163/B171)</f>
        <v>-</v>
      </c>
      <c r="D163" s="65">
        <v>1</v>
      </c>
      <c r="E163" s="9">
        <f>IF(D171=0, "-", D163/D171)</f>
        <v>0.5</v>
      </c>
      <c r="F163" s="81">
        <v>0</v>
      </c>
      <c r="G163" s="34">
        <f>IF(F171=0, "-", F163/F171)</f>
        <v>0</v>
      </c>
      <c r="H163" s="65">
        <v>1</v>
      </c>
      <c r="I163" s="9">
        <f>IF(H171=0, "-", H163/H171)</f>
        <v>6.25E-2</v>
      </c>
      <c r="J163" s="8">
        <f t="shared" ref="J163:J169" si="12">IF(D163=0, "-", IF((B163-D163)/D163&lt;10, (B163-D163)/D163, "&gt;999%"))</f>
        <v>-1</v>
      </c>
      <c r="K163" s="9">
        <f t="shared" ref="K163:K169" si="13">IF(H163=0, "-", IF((F163-H163)/H163&lt;10, (F163-H163)/H163, "&gt;999%"))</f>
        <v>-1</v>
      </c>
    </row>
    <row r="164" spans="1:11" x14ac:dyDescent="0.2">
      <c r="A164" s="7" t="s">
        <v>291</v>
      </c>
      <c r="B164" s="65">
        <v>0</v>
      </c>
      <c r="C164" s="34" t="str">
        <f>IF(B171=0, "-", B164/B171)</f>
        <v>-</v>
      </c>
      <c r="D164" s="65">
        <v>0</v>
      </c>
      <c r="E164" s="9">
        <f>IF(D171=0, "-", D164/D171)</f>
        <v>0</v>
      </c>
      <c r="F164" s="81">
        <v>3</v>
      </c>
      <c r="G164" s="34">
        <f>IF(F171=0, "-", F164/F171)</f>
        <v>0.21428571428571427</v>
      </c>
      <c r="H164" s="65">
        <v>1</v>
      </c>
      <c r="I164" s="9">
        <f>IF(H171=0, "-", H164/H171)</f>
        <v>6.25E-2</v>
      </c>
      <c r="J164" s="8" t="str">
        <f t="shared" si="12"/>
        <v>-</v>
      </c>
      <c r="K164" s="9">
        <f t="shared" si="13"/>
        <v>2</v>
      </c>
    </row>
    <row r="165" spans="1:11" x14ac:dyDescent="0.2">
      <c r="A165" s="7" t="s">
        <v>292</v>
      </c>
      <c r="B165" s="65">
        <v>0</v>
      </c>
      <c r="C165" s="34" t="str">
        <f>IF(B171=0, "-", B165/B171)</f>
        <v>-</v>
      </c>
      <c r="D165" s="65">
        <v>0</v>
      </c>
      <c r="E165" s="9">
        <f>IF(D171=0, "-", D165/D171)</f>
        <v>0</v>
      </c>
      <c r="F165" s="81">
        <v>0</v>
      </c>
      <c r="G165" s="34">
        <f>IF(F171=0, "-", F165/F171)</f>
        <v>0</v>
      </c>
      <c r="H165" s="65">
        <v>2</v>
      </c>
      <c r="I165" s="9">
        <f>IF(H171=0, "-", H165/H171)</f>
        <v>0.125</v>
      </c>
      <c r="J165" s="8" t="str">
        <f t="shared" si="12"/>
        <v>-</v>
      </c>
      <c r="K165" s="9">
        <f t="shared" si="13"/>
        <v>-1</v>
      </c>
    </row>
    <row r="166" spans="1:11" x14ac:dyDescent="0.2">
      <c r="A166" s="7" t="s">
        <v>293</v>
      </c>
      <c r="B166" s="65">
        <v>0</v>
      </c>
      <c r="C166" s="34" t="str">
        <f>IF(B171=0, "-", B166/B171)</f>
        <v>-</v>
      </c>
      <c r="D166" s="65">
        <v>0</v>
      </c>
      <c r="E166" s="9">
        <f>IF(D171=0, "-", D166/D171)</f>
        <v>0</v>
      </c>
      <c r="F166" s="81">
        <v>2</v>
      </c>
      <c r="G166" s="34">
        <f>IF(F171=0, "-", F166/F171)</f>
        <v>0.14285714285714285</v>
      </c>
      <c r="H166" s="65">
        <v>4</v>
      </c>
      <c r="I166" s="9">
        <f>IF(H171=0, "-", H166/H171)</f>
        <v>0.25</v>
      </c>
      <c r="J166" s="8" t="str">
        <f t="shared" si="12"/>
        <v>-</v>
      </c>
      <c r="K166" s="9">
        <f t="shared" si="13"/>
        <v>-0.5</v>
      </c>
    </row>
    <row r="167" spans="1:11" x14ac:dyDescent="0.2">
      <c r="A167" s="7" t="s">
        <v>294</v>
      </c>
      <c r="B167" s="65">
        <v>0</v>
      </c>
      <c r="C167" s="34" t="str">
        <f>IF(B171=0, "-", B167/B171)</f>
        <v>-</v>
      </c>
      <c r="D167" s="65">
        <v>0</v>
      </c>
      <c r="E167" s="9">
        <f>IF(D171=0, "-", D167/D171)</f>
        <v>0</v>
      </c>
      <c r="F167" s="81">
        <v>4</v>
      </c>
      <c r="G167" s="34">
        <f>IF(F171=0, "-", F167/F171)</f>
        <v>0.2857142857142857</v>
      </c>
      <c r="H167" s="65">
        <v>0</v>
      </c>
      <c r="I167" s="9">
        <f>IF(H171=0, "-", H167/H171)</f>
        <v>0</v>
      </c>
      <c r="J167" s="8" t="str">
        <f t="shared" si="12"/>
        <v>-</v>
      </c>
      <c r="K167" s="9" t="str">
        <f t="shared" si="13"/>
        <v>-</v>
      </c>
    </row>
    <row r="168" spans="1:11" x14ac:dyDescent="0.2">
      <c r="A168" s="7" t="s">
        <v>295</v>
      </c>
      <c r="B168" s="65">
        <v>0</v>
      </c>
      <c r="C168" s="34" t="str">
        <f>IF(B171=0, "-", B168/B171)</f>
        <v>-</v>
      </c>
      <c r="D168" s="65">
        <v>0</v>
      </c>
      <c r="E168" s="9">
        <f>IF(D171=0, "-", D168/D171)</f>
        <v>0</v>
      </c>
      <c r="F168" s="81">
        <v>3</v>
      </c>
      <c r="G168" s="34">
        <f>IF(F171=0, "-", F168/F171)</f>
        <v>0.21428571428571427</v>
      </c>
      <c r="H168" s="65">
        <v>2</v>
      </c>
      <c r="I168" s="9">
        <f>IF(H171=0, "-", H168/H171)</f>
        <v>0.125</v>
      </c>
      <c r="J168" s="8" t="str">
        <f t="shared" si="12"/>
        <v>-</v>
      </c>
      <c r="K168" s="9">
        <f t="shared" si="13"/>
        <v>0.5</v>
      </c>
    </row>
    <row r="169" spans="1:11" x14ac:dyDescent="0.2">
      <c r="A169" s="7" t="s">
        <v>296</v>
      </c>
      <c r="B169" s="65">
        <v>0</v>
      </c>
      <c r="C169" s="34" t="str">
        <f>IF(B171=0, "-", B169/B171)</f>
        <v>-</v>
      </c>
      <c r="D169" s="65">
        <v>1</v>
      </c>
      <c r="E169" s="9">
        <f>IF(D171=0, "-", D169/D171)</f>
        <v>0.5</v>
      </c>
      <c r="F169" s="81">
        <v>2</v>
      </c>
      <c r="G169" s="34">
        <f>IF(F171=0, "-", F169/F171)</f>
        <v>0.14285714285714285</v>
      </c>
      <c r="H169" s="65">
        <v>6</v>
      </c>
      <c r="I169" s="9">
        <f>IF(H171=0, "-", H169/H171)</f>
        <v>0.375</v>
      </c>
      <c r="J169" s="8">
        <f t="shared" si="12"/>
        <v>-1</v>
      </c>
      <c r="K169" s="9">
        <f t="shared" si="13"/>
        <v>-0.66666666666666663</v>
      </c>
    </row>
    <row r="170" spans="1:11" x14ac:dyDescent="0.2">
      <c r="A170" s="2"/>
      <c r="B170" s="68"/>
      <c r="C170" s="33"/>
      <c r="D170" s="68"/>
      <c r="E170" s="6"/>
      <c r="F170" s="82"/>
      <c r="G170" s="33"/>
      <c r="H170" s="68"/>
      <c r="I170" s="6"/>
      <c r="J170" s="5"/>
      <c r="K170" s="6"/>
    </row>
    <row r="171" spans="1:11" s="43" customFormat="1" x14ac:dyDescent="0.2">
      <c r="A171" s="162" t="s">
        <v>576</v>
      </c>
      <c r="B171" s="71">
        <f>SUM(B163:B170)</f>
        <v>0</v>
      </c>
      <c r="C171" s="40">
        <f>B171/5177</f>
        <v>0</v>
      </c>
      <c r="D171" s="71">
        <f>SUM(D163:D170)</f>
        <v>2</v>
      </c>
      <c r="E171" s="41">
        <f>D171/6645</f>
        <v>3.0097817908201655E-4</v>
      </c>
      <c r="F171" s="77">
        <f>SUM(F163:F170)</f>
        <v>14</v>
      </c>
      <c r="G171" s="42">
        <f>F171/42616</f>
        <v>3.2851511169513798E-4</v>
      </c>
      <c r="H171" s="71">
        <f>SUM(H163:H170)</f>
        <v>16</v>
      </c>
      <c r="I171" s="41">
        <f>H171/51738</f>
        <v>3.0925045421160464E-4</v>
      </c>
      <c r="J171" s="37">
        <f>IF(D171=0, "-", IF((B171-D171)/D171&lt;10, (B171-D171)/D171, "&gt;999%"))</f>
        <v>-1</v>
      </c>
      <c r="K171" s="38">
        <f>IF(H171=0, "-", IF((F171-H171)/H171&lt;10, (F171-H171)/H171, "&gt;999%"))</f>
        <v>-0.125</v>
      </c>
    </row>
    <row r="172" spans="1:11" x14ac:dyDescent="0.2">
      <c r="B172" s="83"/>
      <c r="D172" s="83"/>
      <c r="F172" s="83"/>
      <c r="H172" s="83"/>
    </row>
    <row r="173" spans="1:11" s="43" customFormat="1" x14ac:dyDescent="0.2">
      <c r="A173" s="162" t="s">
        <v>575</v>
      </c>
      <c r="B173" s="71">
        <v>2</v>
      </c>
      <c r="C173" s="40">
        <f>B173/5177</f>
        <v>3.8632412594166504E-4</v>
      </c>
      <c r="D173" s="71">
        <v>2</v>
      </c>
      <c r="E173" s="41">
        <f>D173/6645</f>
        <v>3.0097817908201655E-4</v>
      </c>
      <c r="F173" s="77">
        <v>31</v>
      </c>
      <c r="G173" s="42">
        <f>F173/42616</f>
        <v>7.2742631875351977E-4</v>
      </c>
      <c r="H173" s="71">
        <v>27</v>
      </c>
      <c r="I173" s="41">
        <f>H173/51738</f>
        <v>5.2186014148208285E-4</v>
      </c>
      <c r="J173" s="37">
        <f>IF(D173=0, "-", IF((B173-D173)/D173&lt;10, (B173-D173)/D173, "&gt;999%"))</f>
        <v>0</v>
      </c>
      <c r="K173" s="38">
        <f>IF(H173=0, "-", IF((F173-H173)/H173&lt;10, (F173-H173)/H173, "&gt;999%"))</f>
        <v>0.14814814814814814</v>
      </c>
    </row>
    <row r="174" spans="1:11" x14ac:dyDescent="0.2">
      <c r="B174" s="83"/>
      <c r="D174" s="83"/>
      <c r="F174" s="83"/>
      <c r="H174" s="83"/>
    </row>
    <row r="175" spans="1:11" ht="15.75" x14ac:dyDescent="0.25">
      <c r="A175" s="164" t="s">
        <v>115</v>
      </c>
      <c r="B175" s="196" t="s">
        <v>1</v>
      </c>
      <c r="C175" s="200"/>
      <c r="D175" s="200"/>
      <c r="E175" s="197"/>
      <c r="F175" s="196" t="s">
        <v>14</v>
      </c>
      <c r="G175" s="200"/>
      <c r="H175" s="200"/>
      <c r="I175" s="197"/>
      <c r="J175" s="196" t="s">
        <v>15</v>
      </c>
      <c r="K175" s="197"/>
    </row>
    <row r="176" spans="1:11" x14ac:dyDescent="0.2">
      <c r="A176" s="22"/>
      <c r="B176" s="196">
        <f>VALUE(RIGHT($B$2, 4))</f>
        <v>2020</v>
      </c>
      <c r="C176" s="197"/>
      <c r="D176" s="196">
        <f>B176-1</f>
        <v>2019</v>
      </c>
      <c r="E176" s="204"/>
      <c r="F176" s="196">
        <f>B176</f>
        <v>2020</v>
      </c>
      <c r="G176" s="204"/>
      <c r="H176" s="196">
        <f>D176</f>
        <v>2019</v>
      </c>
      <c r="I176" s="204"/>
      <c r="J176" s="140" t="s">
        <v>4</v>
      </c>
      <c r="K176" s="141" t="s">
        <v>2</v>
      </c>
    </row>
    <row r="177" spans="1:11" x14ac:dyDescent="0.2">
      <c r="A177" s="163" t="s">
        <v>144</v>
      </c>
      <c r="B177" s="61" t="s">
        <v>12</v>
      </c>
      <c r="C177" s="62" t="s">
        <v>13</v>
      </c>
      <c r="D177" s="61" t="s">
        <v>12</v>
      </c>
      <c r="E177" s="63" t="s">
        <v>13</v>
      </c>
      <c r="F177" s="62" t="s">
        <v>12</v>
      </c>
      <c r="G177" s="62" t="s">
        <v>13</v>
      </c>
      <c r="H177" s="61" t="s">
        <v>12</v>
      </c>
      <c r="I177" s="63" t="s">
        <v>13</v>
      </c>
      <c r="J177" s="61"/>
      <c r="K177" s="63"/>
    </row>
    <row r="178" spans="1:11" x14ac:dyDescent="0.2">
      <c r="A178" s="7" t="s">
        <v>297</v>
      </c>
      <c r="B178" s="65">
        <v>5</v>
      </c>
      <c r="C178" s="34">
        <f>IF(B186=0, "-", B178/B186)</f>
        <v>0.17241379310344829</v>
      </c>
      <c r="D178" s="65">
        <v>4</v>
      </c>
      <c r="E178" s="9">
        <f>IF(D186=0, "-", D178/D186)</f>
        <v>0.14814814814814814</v>
      </c>
      <c r="F178" s="81">
        <v>35</v>
      </c>
      <c r="G178" s="34">
        <f>IF(F186=0, "-", F178/F186)</f>
        <v>0.13257575757575757</v>
      </c>
      <c r="H178" s="65">
        <v>39</v>
      </c>
      <c r="I178" s="9">
        <f>IF(H186=0, "-", H178/H186)</f>
        <v>0.12037037037037036</v>
      </c>
      <c r="J178" s="8">
        <f t="shared" ref="J178:J184" si="14">IF(D178=0, "-", IF((B178-D178)/D178&lt;10, (B178-D178)/D178, "&gt;999%"))</f>
        <v>0.25</v>
      </c>
      <c r="K178" s="9">
        <f t="shared" ref="K178:K184" si="15">IF(H178=0, "-", IF((F178-H178)/H178&lt;10, (F178-H178)/H178, "&gt;999%"))</f>
        <v>-0.10256410256410256</v>
      </c>
    </row>
    <row r="179" spans="1:11" x14ac:dyDescent="0.2">
      <c r="A179" s="7" t="s">
        <v>298</v>
      </c>
      <c r="B179" s="65">
        <v>2</v>
      </c>
      <c r="C179" s="34">
        <f>IF(B186=0, "-", B179/B186)</f>
        <v>6.8965517241379309E-2</v>
      </c>
      <c r="D179" s="65">
        <v>1</v>
      </c>
      <c r="E179" s="9">
        <f>IF(D186=0, "-", D179/D186)</f>
        <v>3.7037037037037035E-2</v>
      </c>
      <c r="F179" s="81">
        <v>22</v>
      </c>
      <c r="G179" s="34">
        <f>IF(F186=0, "-", F179/F186)</f>
        <v>8.3333333333333329E-2</v>
      </c>
      <c r="H179" s="65">
        <v>29</v>
      </c>
      <c r="I179" s="9">
        <f>IF(H186=0, "-", H179/H186)</f>
        <v>8.9506172839506168E-2</v>
      </c>
      <c r="J179" s="8">
        <f t="shared" si="14"/>
        <v>1</v>
      </c>
      <c r="K179" s="9">
        <f t="shared" si="15"/>
        <v>-0.2413793103448276</v>
      </c>
    </row>
    <row r="180" spans="1:11" x14ac:dyDescent="0.2">
      <c r="A180" s="7" t="s">
        <v>299</v>
      </c>
      <c r="B180" s="65">
        <v>15</v>
      </c>
      <c r="C180" s="34">
        <f>IF(B186=0, "-", B180/B186)</f>
        <v>0.51724137931034486</v>
      </c>
      <c r="D180" s="65">
        <v>17</v>
      </c>
      <c r="E180" s="9">
        <f>IF(D186=0, "-", D180/D186)</f>
        <v>0.62962962962962965</v>
      </c>
      <c r="F180" s="81">
        <v>160</v>
      </c>
      <c r="G180" s="34">
        <f>IF(F186=0, "-", F180/F186)</f>
        <v>0.60606060606060608</v>
      </c>
      <c r="H180" s="65">
        <v>167</v>
      </c>
      <c r="I180" s="9">
        <f>IF(H186=0, "-", H180/H186)</f>
        <v>0.51543209876543206</v>
      </c>
      <c r="J180" s="8">
        <f t="shared" si="14"/>
        <v>-0.11764705882352941</v>
      </c>
      <c r="K180" s="9">
        <f t="shared" si="15"/>
        <v>-4.1916167664670656E-2</v>
      </c>
    </row>
    <row r="181" spans="1:11" x14ac:dyDescent="0.2">
      <c r="A181" s="7" t="s">
        <v>300</v>
      </c>
      <c r="B181" s="65">
        <v>2</v>
      </c>
      <c r="C181" s="34">
        <f>IF(B186=0, "-", B181/B186)</f>
        <v>6.8965517241379309E-2</v>
      </c>
      <c r="D181" s="65">
        <v>3</v>
      </c>
      <c r="E181" s="9">
        <f>IF(D186=0, "-", D181/D186)</f>
        <v>0.1111111111111111</v>
      </c>
      <c r="F181" s="81">
        <v>18</v>
      </c>
      <c r="G181" s="34">
        <f>IF(F186=0, "-", F181/F186)</f>
        <v>6.8181818181818177E-2</v>
      </c>
      <c r="H181" s="65">
        <v>31</v>
      </c>
      <c r="I181" s="9">
        <f>IF(H186=0, "-", H181/H186)</f>
        <v>9.5679012345679007E-2</v>
      </c>
      <c r="J181" s="8">
        <f t="shared" si="14"/>
        <v>-0.33333333333333331</v>
      </c>
      <c r="K181" s="9">
        <f t="shared" si="15"/>
        <v>-0.41935483870967744</v>
      </c>
    </row>
    <row r="182" spans="1:11" x14ac:dyDescent="0.2">
      <c r="A182" s="7" t="s">
        <v>301</v>
      </c>
      <c r="B182" s="65">
        <v>1</v>
      </c>
      <c r="C182" s="34">
        <f>IF(B186=0, "-", B182/B186)</f>
        <v>3.4482758620689655E-2</v>
      </c>
      <c r="D182" s="65">
        <v>1</v>
      </c>
      <c r="E182" s="9">
        <f>IF(D186=0, "-", D182/D186)</f>
        <v>3.7037037037037035E-2</v>
      </c>
      <c r="F182" s="81">
        <v>12</v>
      </c>
      <c r="G182" s="34">
        <f>IF(F186=0, "-", F182/F186)</f>
        <v>4.5454545454545456E-2</v>
      </c>
      <c r="H182" s="65">
        <v>34</v>
      </c>
      <c r="I182" s="9">
        <f>IF(H186=0, "-", H182/H186)</f>
        <v>0.10493827160493827</v>
      </c>
      <c r="J182" s="8">
        <f t="shared" si="14"/>
        <v>0</v>
      </c>
      <c r="K182" s="9">
        <f t="shared" si="15"/>
        <v>-0.6470588235294118</v>
      </c>
    </row>
    <row r="183" spans="1:11" x14ac:dyDescent="0.2">
      <c r="A183" s="7" t="s">
        <v>302</v>
      </c>
      <c r="B183" s="65">
        <v>4</v>
      </c>
      <c r="C183" s="34">
        <f>IF(B186=0, "-", B183/B186)</f>
        <v>0.13793103448275862</v>
      </c>
      <c r="D183" s="65">
        <v>1</v>
      </c>
      <c r="E183" s="9">
        <f>IF(D186=0, "-", D183/D186)</f>
        <v>3.7037037037037035E-2</v>
      </c>
      <c r="F183" s="81">
        <v>12</v>
      </c>
      <c r="G183" s="34">
        <f>IF(F186=0, "-", F183/F186)</f>
        <v>4.5454545454545456E-2</v>
      </c>
      <c r="H183" s="65">
        <v>11</v>
      </c>
      <c r="I183" s="9">
        <f>IF(H186=0, "-", H183/H186)</f>
        <v>3.3950617283950615E-2</v>
      </c>
      <c r="J183" s="8">
        <f t="shared" si="14"/>
        <v>3</v>
      </c>
      <c r="K183" s="9">
        <f t="shared" si="15"/>
        <v>9.0909090909090912E-2</v>
      </c>
    </row>
    <row r="184" spans="1:11" x14ac:dyDescent="0.2">
      <c r="A184" s="7" t="s">
        <v>303</v>
      </c>
      <c r="B184" s="65">
        <v>0</v>
      </c>
      <c r="C184" s="34">
        <f>IF(B186=0, "-", B184/B186)</f>
        <v>0</v>
      </c>
      <c r="D184" s="65">
        <v>0</v>
      </c>
      <c r="E184" s="9">
        <f>IF(D186=0, "-", D184/D186)</f>
        <v>0</v>
      </c>
      <c r="F184" s="81">
        <v>5</v>
      </c>
      <c r="G184" s="34">
        <f>IF(F186=0, "-", F184/F186)</f>
        <v>1.893939393939394E-2</v>
      </c>
      <c r="H184" s="65">
        <v>13</v>
      </c>
      <c r="I184" s="9">
        <f>IF(H186=0, "-", H184/H186)</f>
        <v>4.0123456790123455E-2</v>
      </c>
      <c r="J184" s="8" t="str">
        <f t="shared" si="14"/>
        <v>-</v>
      </c>
      <c r="K184" s="9">
        <f t="shared" si="15"/>
        <v>-0.61538461538461542</v>
      </c>
    </row>
    <row r="185" spans="1:11" x14ac:dyDescent="0.2">
      <c r="A185" s="2"/>
      <c r="B185" s="68"/>
      <c r="C185" s="33"/>
      <c r="D185" s="68"/>
      <c r="E185" s="6"/>
      <c r="F185" s="82"/>
      <c r="G185" s="33"/>
      <c r="H185" s="68"/>
      <c r="I185" s="6"/>
      <c r="J185" s="5"/>
      <c r="K185" s="6"/>
    </row>
    <row r="186" spans="1:11" s="43" customFormat="1" x14ac:dyDescent="0.2">
      <c r="A186" s="162" t="s">
        <v>574</v>
      </c>
      <c r="B186" s="71">
        <f>SUM(B178:B185)</f>
        <v>29</v>
      </c>
      <c r="C186" s="40">
        <f>B186/5177</f>
        <v>5.6016998261541433E-3</v>
      </c>
      <c r="D186" s="71">
        <f>SUM(D178:D185)</f>
        <v>27</v>
      </c>
      <c r="E186" s="41">
        <f>D186/6645</f>
        <v>4.0632054176072234E-3</v>
      </c>
      <c r="F186" s="77">
        <f>SUM(F178:F185)</f>
        <v>264</v>
      </c>
      <c r="G186" s="42">
        <f>F186/42616</f>
        <v>6.1948563919654587E-3</v>
      </c>
      <c r="H186" s="71">
        <f>SUM(H178:H185)</f>
        <v>324</v>
      </c>
      <c r="I186" s="41">
        <f>H186/51738</f>
        <v>6.2623216977849934E-3</v>
      </c>
      <c r="J186" s="37">
        <f>IF(D186=0, "-", IF((B186-D186)/D186&lt;10, (B186-D186)/D186, "&gt;999%"))</f>
        <v>7.407407407407407E-2</v>
      </c>
      <c r="K186" s="38">
        <f>IF(H186=0, "-", IF((F186-H186)/H186&lt;10, (F186-H186)/H186, "&gt;999%"))</f>
        <v>-0.18518518518518517</v>
      </c>
    </row>
    <row r="187" spans="1:11" x14ac:dyDescent="0.2">
      <c r="B187" s="83"/>
      <c r="D187" s="83"/>
      <c r="F187" s="83"/>
      <c r="H187" s="83"/>
    </row>
    <row r="188" spans="1:11" x14ac:dyDescent="0.2">
      <c r="A188" s="163" t="s">
        <v>145</v>
      </c>
      <c r="B188" s="61" t="s">
        <v>12</v>
      </c>
      <c r="C188" s="62" t="s">
        <v>13</v>
      </c>
      <c r="D188" s="61" t="s">
        <v>12</v>
      </c>
      <c r="E188" s="63" t="s">
        <v>13</v>
      </c>
      <c r="F188" s="62" t="s">
        <v>12</v>
      </c>
      <c r="G188" s="62" t="s">
        <v>13</v>
      </c>
      <c r="H188" s="61" t="s">
        <v>12</v>
      </c>
      <c r="I188" s="63" t="s">
        <v>13</v>
      </c>
      <c r="J188" s="61"/>
      <c r="K188" s="63"/>
    </row>
    <row r="189" spans="1:11" x14ac:dyDescent="0.2">
      <c r="A189" s="7" t="s">
        <v>304</v>
      </c>
      <c r="B189" s="65">
        <v>0</v>
      </c>
      <c r="C189" s="34">
        <f>IF(B194=0, "-", B189/B194)</f>
        <v>0</v>
      </c>
      <c r="D189" s="65">
        <v>0</v>
      </c>
      <c r="E189" s="9">
        <f>IF(D194=0, "-", D189/D194)</f>
        <v>0</v>
      </c>
      <c r="F189" s="81">
        <v>1</v>
      </c>
      <c r="G189" s="34">
        <f>IF(F194=0, "-", F189/F194)</f>
        <v>2.9411764705882353E-2</v>
      </c>
      <c r="H189" s="65">
        <v>1</v>
      </c>
      <c r="I189" s="9">
        <f>IF(H194=0, "-", H189/H194)</f>
        <v>0.1</v>
      </c>
      <c r="J189" s="8" t="str">
        <f>IF(D189=0, "-", IF((B189-D189)/D189&lt;10, (B189-D189)/D189, "&gt;999%"))</f>
        <v>-</v>
      </c>
      <c r="K189" s="9">
        <f>IF(H189=0, "-", IF((F189-H189)/H189&lt;10, (F189-H189)/H189, "&gt;999%"))</f>
        <v>0</v>
      </c>
    </row>
    <row r="190" spans="1:11" x14ac:dyDescent="0.2">
      <c r="A190" s="7" t="s">
        <v>305</v>
      </c>
      <c r="B190" s="65">
        <v>2</v>
      </c>
      <c r="C190" s="34">
        <f>IF(B194=0, "-", B190/B194)</f>
        <v>0.4</v>
      </c>
      <c r="D190" s="65">
        <v>0</v>
      </c>
      <c r="E190" s="9">
        <f>IF(D194=0, "-", D190/D194)</f>
        <v>0</v>
      </c>
      <c r="F190" s="81">
        <v>8</v>
      </c>
      <c r="G190" s="34">
        <f>IF(F194=0, "-", F190/F194)</f>
        <v>0.23529411764705882</v>
      </c>
      <c r="H190" s="65">
        <v>3</v>
      </c>
      <c r="I190" s="9">
        <f>IF(H194=0, "-", H190/H194)</f>
        <v>0.3</v>
      </c>
      <c r="J190" s="8" t="str">
        <f>IF(D190=0, "-", IF((B190-D190)/D190&lt;10, (B190-D190)/D190, "&gt;999%"))</f>
        <v>-</v>
      </c>
      <c r="K190" s="9">
        <f>IF(H190=0, "-", IF((F190-H190)/H190&lt;10, (F190-H190)/H190, "&gt;999%"))</f>
        <v>1.6666666666666667</v>
      </c>
    </row>
    <row r="191" spans="1:11" x14ac:dyDescent="0.2">
      <c r="A191" s="7" t="s">
        <v>306</v>
      </c>
      <c r="B191" s="65">
        <v>1</v>
      </c>
      <c r="C191" s="34">
        <f>IF(B194=0, "-", B191/B194)</f>
        <v>0.2</v>
      </c>
      <c r="D191" s="65">
        <v>1</v>
      </c>
      <c r="E191" s="9">
        <f>IF(D194=0, "-", D191/D194)</f>
        <v>1</v>
      </c>
      <c r="F191" s="81">
        <v>10</v>
      </c>
      <c r="G191" s="34">
        <f>IF(F194=0, "-", F191/F194)</f>
        <v>0.29411764705882354</v>
      </c>
      <c r="H191" s="65">
        <v>6</v>
      </c>
      <c r="I191" s="9">
        <f>IF(H194=0, "-", H191/H194)</f>
        <v>0.6</v>
      </c>
      <c r="J191" s="8">
        <f>IF(D191=0, "-", IF((B191-D191)/D191&lt;10, (B191-D191)/D191, "&gt;999%"))</f>
        <v>0</v>
      </c>
      <c r="K191" s="9">
        <f>IF(H191=0, "-", IF((F191-H191)/H191&lt;10, (F191-H191)/H191, "&gt;999%"))</f>
        <v>0.66666666666666663</v>
      </c>
    </row>
    <row r="192" spans="1:11" x14ac:dyDescent="0.2">
      <c r="A192" s="7" t="s">
        <v>307</v>
      </c>
      <c r="B192" s="65">
        <v>2</v>
      </c>
      <c r="C192" s="34">
        <f>IF(B194=0, "-", B192/B194)</f>
        <v>0.4</v>
      </c>
      <c r="D192" s="65">
        <v>0</v>
      </c>
      <c r="E192" s="9">
        <f>IF(D194=0, "-", D192/D194)</f>
        <v>0</v>
      </c>
      <c r="F192" s="81">
        <v>15</v>
      </c>
      <c r="G192" s="34">
        <f>IF(F194=0, "-", F192/F194)</f>
        <v>0.44117647058823528</v>
      </c>
      <c r="H192" s="65">
        <v>0</v>
      </c>
      <c r="I192" s="9">
        <f>IF(H194=0, "-", H192/H194)</f>
        <v>0</v>
      </c>
      <c r="J192" s="8" t="str">
        <f>IF(D192=0, "-", IF((B192-D192)/D192&lt;10, (B192-D192)/D192, "&gt;999%"))</f>
        <v>-</v>
      </c>
      <c r="K192" s="9" t="str">
        <f>IF(H192=0, "-", IF((F192-H192)/H192&lt;10, (F192-H192)/H192, "&gt;999%"))</f>
        <v>-</v>
      </c>
    </row>
    <row r="193" spans="1:11" x14ac:dyDescent="0.2">
      <c r="A193" s="2"/>
      <c r="B193" s="68"/>
      <c r="C193" s="33"/>
      <c r="D193" s="68"/>
      <c r="E193" s="6"/>
      <c r="F193" s="82"/>
      <c r="G193" s="33"/>
      <c r="H193" s="68"/>
      <c r="I193" s="6"/>
      <c r="J193" s="5"/>
      <c r="K193" s="6"/>
    </row>
    <row r="194" spans="1:11" s="43" customFormat="1" x14ac:dyDescent="0.2">
      <c r="A194" s="162" t="s">
        <v>573</v>
      </c>
      <c r="B194" s="71">
        <f>SUM(B189:B193)</f>
        <v>5</v>
      </c>
      <c r="C194" s="40">
        <f>B194/5177</f>
        <v>9.658103148541626E-4</v>
      </c>
      <c r="D194" s="71">
        <f>SUM(D189:D193)</f>
        <v>1</v>
      </c>
      <c r="E194" s="41">
        <f>D194/6645</f>
        <v>1.5048908954100828E-4</v>
      </c>
      <c r="F194" s="77">
        <f>SUM(F189:F193)</f>
        <v>34</v>
      </c>
      <c r="G194" s="42">
        <f>F194/42616</f>
        <v>7.9782241411676367E-4</v>
      </c>
      <c r="H194" s="71">
        <f>SUM(H189:H193)</f>
        <v>10</v>
      </c>
      <c r="I194" s="41">
        <f>H194/51738</f>
        <v>1.932815338822529E-4</v>
      </c>
      <c r="J194" s="37">
        <f>IF(D194=0, "-", IF((B194-D194)/D194&lt;10, (B194-D194)/D194, "&gt;999%"))</f>
        <v>4</v>
      </c>
      <c r="K194" s="38">
        <f>IF(H194=0, "-", IF((F194-H194)/H194&lt;10, (F194-H194)/H194, "&gt;999%"))</f>
        <v>2.4</v>
      </c>
    </row>
    <row r="195" spans="1:11" x14ac:dyDescent="0.2">
      <c r="B195" s="83"/>
      <c r="D195" s="83"/>
      <c r="F195" s="83"/>
      <c r="H195" s="83"/>
    </row>
    <row r="196" spans="1:11" s="43" customFormat="1" x14ac:dyDescent="0.2">
      <c r="A196" s="162" t="s">
        <v>572</v>
      </c>
      <c r="B196" s="71">
        <v>34</v>
      </c>
      <c r="C196" s="40">
        <f>B196/5177</f>
        <v>6.5675101410083061E-3</v>
      </c>
      <c r="D196" s="71">
        <v>28</v>
      </c>
      <c r="E196" s="41">
        <f>D196/6645</f>
        <v>4.2136945071482319E-3</v>
      </c>
      <c r="F196" s="77">
        <v>298</v>
      </c>
      <c r="G196" s="42">
        <f>F196/42616</f>
        <v>6.9926788060822222E-3</v>
      </c>
      <c r="H196" s="71">
        <v>334</v>
      </c>
      <c r="I196" s="41">
        <f>H196/51738</f>
        <v>6.4556032316672469E-3</v>
      </c>
      <c r="J196" s="37">
        <f>IF(D196=0, "-", IF((B196-D196)/D196&lt;10, (B196-D196)/D196, "&gt;999%"))</f>
        <v>0.21428571428571427</v>
      </c>
      <c r="K196" s="38">
        <f>IF(H196=0, "-", IF((F196-H196)/H196&lt;10, (F196-H196)/H196, "&gt;999%"))</f>
        <v>-0.10778443113772455</v>
      </c>
    </row>
    <row r="197" spans="1:11" x14ac:dyDescent="0.2">
      <c r="B197" s="83"/>
      <c r="D197" s="83"/>
      <c r="F197" s="83"/>
      <c r="H197" s="83"/>
    </row>
    <row r="198" spans="1:11" ht="15.75" x14ac:dyDescent="0.25">
      <c r="A198" s="164" t="s">
        <v>116</v>
      </c>
      <c r="B198" s="196" t="s">
        <v>1</v>
      </c>
      <c r="C198" s="200"/>
      <c r="D198" s="200"/>
      <c r="E198" s="197"/>
      <c r="F198" s="196" t="s">
        <v>14</v>
      </c>
      <c r="G198" s="200"/>
      <c r="H198" s="200"/>
      <c r="I198" s="197"/>
      <c r="J198" s="196" t="s">
        <v>15</v>
      </c>
      <c r="K198" s="197"/>
    </row>
    <row r="199" spans="1:11" x14ac:dyDescent="0.2">
      <c r="A199" s="22"/>
      <c r="B199" s="196">
        <f>VALUE(RIGHT($B$2, 4))</f>
        <v>2020</v>
      </c>
      <c r="C199" s="197"/>
      <c r="D199" s="196">
        <f>B199-1</f>
        <v>2019</v>
      </c>
      <c r="E199" s="204"/>
      <c r="F199" s="196">
        <f>B199</f>
        <v>2020</v>
      </c>
      <c r="G199" s="204"/>
      <c r="H199" s="196">
        <f>D199</f>
        <v>2019</v>
      </c>
      <c r="I199" s="204"/>
      <c r="J199" s="140" t="s">
        <v>4</v>
      </c>
      <c r="K199" s="141" t="s">
        <v>2</v>
      </c>
    </row>
    <row r="200" spans="1:11" x14ac:dyDescent="0.2">
      <c r="A200" s="163" t="s">
        <v>146</v>
      </c>
      <c r="B200" s="61" t="s">
        <v>12</v>
      </c>
      <c r="C200" s="62" t="s">
        <v>13</v>
      </c>
      <c r="D200" s="61" t="s">
        <v>12</v>
      </c>
      <c r="E200" s="63" t="s">
        <v>13</v>
      </c>
      <c r="F200" s="62" t="s">
        <v>12</v>
      </c>
      <c r="G200" s="62" t="s">
        <v>13</v>
      </c>
      <c r="H200" s="61" t="s">
        <v>12</v>
      </c>
      <c r="I200" s="63" t="s">
        <v>13</v>
      </c>
      <c r="J200" s="61"/>
      <c r="K200" s="63"/>
    </row>
    <row r="201" spans="1:11" x14ac:dyDescent="0.2">
      <c r="A201" s="7" t="s">
        <v>308</v>
      </c>
      <c r="B201" s="65">
        <v>1</v>
      </c>
      <c r="C201" s="34">
        <f>IF(B212=0, "-", B201/B212)</f>
        <v>3.4482758620689655E-2</v>
      </c>
      <c r="D201" s="65">
        <v>0</v>
      </c>
      <c r="E201" s="9">
        <f>IF(D212=0, "-", D201/D212)</f>
        <v>0</v>
      </c>
      <c r="F201" s="81">
        <v>6</v>
      </c>
      <c r="G201" s="34">
        <f>IF(F212=0, "-", F201/F212)</f>
        <v>2.0618556701030927E-2</v>
      </c>
      <c r="H201" s="65">
        <v>5</v>
      </c>
      <c r="I201" s="9">
        <f>IF(H212=0, "-", H201/H212)</f>
        <v>1.6181229773462782E-2</v>
      </c>
      <c r="J201" s="8" t="str">
        <f t="shared" ref="J201:J210" si="16">IF(D201=0, "-", IF((B201-D201)/D201&lt;10, (B201-D201)/D201, "&gt;999%"))</f>
        <v>-</v>
      </c>
      <c r="K201" s="9">
        <f t="shared" ref="K201:K210" si="17">IF(H201=0, "-", IF((F201-H201)/H201&lt;10, (F201-H201)/H201, "&gt;999%"))</f>
        <v>0.2</v>
      </c>
    </row>
    <row r="202" spans="1:11" x14ac:dyDescent="0.2">
      <c r="A202" s="7" t="s">
        <v>309</v>
      </c>
      <c r="B202" s="65">
        <v>1</v>
      </c>
      <c r="C202" s="34">
        <f>IF(B212=0, "-", B202/B212)</f>
        <v>3.4482758620689655E-2</v>
      </c>
      <c r="D202" s="65">
        <v>1</v>
      </c>
      <c r="E202" s="9">
        <f>IF(D212=0, "-", D202/D212)</f>
        <v>2.3255813953488372E-2</v>
      </c>
      <c r="F202" s="81">
        <v>10</v>
      </c>
      <c r="G202" s="34">
        <f>IF(F212=0, "-", F202/F212)</f>
        <v>3.4364261168384883E-2</v>
      </c>
      <c r="H202" s="65">
        <v>5</v>
      </c>
      <c r="I202" s="9">
        <f>IF(H212=0, "-", H202/H212)</f>
        <v>1.6181229773462782E-2</v>
      </c>
      <c r="J202" s="8">
        <f t="shared" si="16"/>
        <v>0</v>
      </c>
      <c r="K202" s="9">
        <f t="shared" si="17"/>
        <v>1</v>
      </c>
    </row>
    <row r="203" spans="1:11" x14ac:dyDescent="0.2">
      <c r="A203" s="7" t="s">
        <v>310</v>
      </c>
      <c r="B203" s="65">
        <v>4</v>
      </c>
      <c r="C203" s="34">
        <f>IF(B212=0, "-", B203/B212)</f>
        <v>0.13793103448275862</v>
      </c>
      <c r="D203" s="65">
        <v>8</v>
      </c>
      <c r="E203" s="9">
        <f>IF(D212=0, "-", D203/D212)</f>
        <v>0.18604651162790697</v>
      </c>
      <c r="F203" s="81">
        <v>17</v>
      </c>
      <c r="G203" s="34">
        <f>IF(F212=0, "-", F203/F212)</f>
        <v>5.8419243986254296E-2</v>
      </c>
      <c r="H203" s="65">
        <v>28</v>
      </c>
      <c r="I203" s="9">
        <f>IF(H212=0, "-", H203/H212)</f>
        <v>9.0614886731391592E-2</v>
      </c>
      <c r="J203" s="8">
        <f t="shared" si="16"/>
        <v>-0.5</v>
      </c>
      <c r="K203" s="9">
        <f t="shared" si="17"/>
        <v>-0.39285714285714285</v>
      </c>
    </row>
    <row r="204" spans="1:11" x14ac:dyDescent="0.2">
      <c r="A204" s="7" t="s">
        <v>311</v>
      </c>
      <c r="B204" s="65">
        <v>14</v>
      </c>
      <c r="C204" s="34">
        <f>IF(B212=0, "-", B204/B212)</f>
        <v>0.48275862068965519</v>
      </c>
      <c r="D204" s="65">
        <v>9</v>
      </c>
      <c r="E204" s="9">
        <f>IF(D212=0, "-", D204/D212)</f>
        <v>0.20930232558139536</v>
      </c>
      <c r="F204" s="81">
        <v>148</v>
      </c>
      <c r="G204" s="34">
        <f>IF(F212=0, "-", F204/F212)</f>
        <v>0.50859106529209619</v>
      </c>
      <c r="H204" s="65">
        <v>163</v>
      </c>
      <c r="I204" s="9">
        <f>IF(H212=0, "-", H204/H212)</f>
        <v>0.52750809061488668</v>
      </c>
      <c r="J204" s="8">
        <f t="shared" si="16"/>
        <v>0.55555555555555558</v>
      </c>
      <c r="K204" s="9">
        <f t="shared" si="17"/>
        <v>-9.202453987730061E-2</v>
      </c>
    </row>
    <row r="205" spans="1:11" x14ac:dyDescent="0.2">
      <c r="A205" s="7" t="s">
        <v>312</v>
      </c>
      <c r="B205" s="65">
        <v>1</v>
      </c>
      <c r="C205" s="34">
        <f>IF(B212=0, "-", B205/B212)</f>
        <v>3.4482758620689655E-2</v>
      </c>
      <c r="D205" s="65">
        <v>7</v>
      </c>
      <c r="E205" s="9">
        <f>IF(D212=0, "-", D205/D212)</f>
        <v>0.16279069767441862</v>
      </c>
      <c r="F205" s="81">
        <v>25</v>
      </c>
      <c r="G205" s="34">
        <f>IF(F212=0, "-", F205/F212)</f>
        <v>8.5910652920962199E-2</v>
      </c>
      <c r="H205" s="65">
        <v>7</v>
      </c>
      <c r="I205" s="9">
        <f>IF(H212=0, "-", H205/H212)</f>
        <v>2.2653721682847898E-2</v>
      </c>
      <c r="J205" s="8">
        <f t="shared" si="16"/>
        <v>-0.8571428571428571</v>
      </c>
      <c r="K205" s="9">
        <f t="shared" si="17"/>
        <v>2.5714285714285716</v>
      </c>
    </row>
    <row r="206" spans="1:11" x14ac:dyDescent="0.2">
      <c r="A206" s="7" t="s">
        <v>313</v>
      </c>
      <c r="B206" s="65">
        <v>2</v>
      </c>
      <c r="C206" s="34">
        <f>IF(B212=0, "-", B206/B212)</f>
        <v>6.8965517241379309E-2</v>
      </c>
      <c r="D206" s="65">
        <v>4</v>
      </c>
      <c r="E206" s="9">
        <f>IF(D212=0, "-", D206/D212)</f>
        <v>9.3023255813953487E-2</v>
      </c>
      <c r="F206" s="81">
        <v>30</v>
      </c>
      <c r="G206" s="34">
        <f>IF(F212=0, "-", F206/F212)</f>
        <v>0.10309278350515463</v>
      </c>
      <c r="H206" s="65">
        <v>30</v>
      </c>
      <c r="I206" s="9">
        <f>IF(H212=0, "-", H206/H212)</f>
        <v>9.7087378640776698E-2</v>
      </c>
      <c r="J206" s="8">
        <f t="shared" si="16"/>
        <v>-0.5</v>
      </c>
      <c r="K206" s="9">
        <f t="shared" si="17"/>
        <v>0</v>
      </c>
    </row>
    <row r="207" spans="1:11" x14ac:dyDescent="0.2">
      <c r="A207" s="7" t="s">
        <v>314</v>
      </c>
      <c r="B207" s="65">
        <v>0</v>
      </c>
      <c r="C207" s="34">
        <f>IF(B212=0, "-", B207/B212)</f>
        <v>0</v>
      </c>
      <c r="D207" s="65">
        <v>0</v>
      </c>
      <c r="E207" s="9">
        <f>IF(D212=0, "-", D207/D212)</f>
        <v>0</v>
      </c>
      <c r="F207" s="81">
        <v>5</v>
      </c>
      <c r="G207" s="34">
        <f>IF(F212=0, "-", F207/F212)</f>
        <v>1.7182130584192441E-2</v>
      </c>
      <c r="H207" s="65">
        <v>6</v>
      </c>
      <c r="I207" s="9">
        <f>IF(H212=0, "-", H207/H212)</f>
        <v>1.9417475728155338E-2</v>
      </c>
      <c r="J207" s="8" t="str">
        <f t="shared" si="16"/>
        <v>-</v>
      </c>
      <c r="K207" s="9">
        <f t="shared" si="17"/>
        <v>-0.16666666666666666</v>
      </c>
    </row>
    <row r="208" spans="1:11" x14ac:dyDescent="0.2">
      <c r="A208" s="7" t="s">
        <v>315</v>
      </c>
      <c r="B208" s="65">
        <v>0</v>
      </c>
      <c r="C208" s="34">
        <f>IF(B212=0, "-", B208/B212)</f>
        <v>0</v>
      </c>
      <c r="D208" s="65">
        <v>0</v>
      </c>
      <c r="E208" s="9">
        <f>IF(D212=0, "-", D208/D212)</f>
        <v>0</v>
      </c>
      <c r="F208" s="81">
        <v>6</v>
      </c>
      <c r="G208" s="34">
        <f>IF(F212=0, "-", F208/F212)</f>
        <v>2.0618556701030927E-2</v>
      </c>
      <c r="H208" s="65">
        <v>7</v>
      </c>
      <c r="I208" s="9">
        <f>IF(H212=0, "-", H208/H212)</f>
        <v>2.2653721682847898E-2</v>
      </c>
      <c r="J208" s="8" t="str">
        <f t="shared" si="16"/>
        <v>-</v>
      </c>
      <c r="K208" s="9">
        <f t="shared" si="17"/>
        <v>-0.14285714285714285</v>
      </c>
    </row>
    <row r="209" spans="1:11" x14ac:dyDescent="0.2">
      <c r="A209" s="7" t="s">
        <v>316</v>
      </c>
      <c r="B209" s="65">
        <v>1</v>
      </c>
      <c r="C209" s="34">
        <f>IF(B212=0, "-", B209/B212)</f>
        <v>3.4482758620689655E-2</v>
      </c>
      <c r="D209" s="65">
        <v>13</v>
      </c>
      <c r="E209" s="9">
        <f>IF(D212=0, "-", D209/D212)</f>
        <v>0.30232558139534882</v>
      </c>
      <c r="F209" s="81">
        <v>17</v>
      </c>
      <c r="G209" s="34">
        <f>IF(F212=0, "-", F209/F212)</f>
        <v>5.8419243986254296E-2</v>
      </c>
      <c r="H209" s="65">
        <v>30</v>
      </c>
      <c r="I209" s="9">
        <f>IF(H212=0, "-", H209/H212)</f>
        <v>9.7087378640776698E-2</v>
      </c>
      <c r="J209" s="8">
        <f t="shared" si="16"/>
        <v>-0.92307692307692313</v>
      </c>
      <c r="K209" s="9">
        <f t="shared" si="17"/>
        <v>-0.43333333333333335</v>
      </c>
    </row>
    <row r="210" spans="1:11" x14ac:dyDescent="0.2">
      <c r="A210" s="7" t="s">
        <v>317</v>
      </c>
      <c r="B210" s="65">
        <v>5</v>
      </c>
      <c r="C210" s="34">
        <f>IF(B212=0, "-", B210/B212)</f>
        <v>0.17241379310344829</v>
      </c>
      <c r="D210" s="65">
        <v>1</v>
      </c>
      <c r="E210" s="9">
        <f>IF(D212=0, "-", D210/D212)</f>
        <v>2.3255813953488372E-2</v>
      </c>
      <c r="F210" s="81">
        <v>27</v>
      </c>
      <c r="G210" s="34">
        <f>IF(F212=0, "-", F210/F212)</f>
        <v>9.2783505154639179E-2</v>
      </c>
      <c r="H210" s="65">
        <v>28</v>
      </c>
      <c r="I210" s="9">
        <f>IF(H212=0, "-", H210/H212)</f>
        <v>9.0614886731391592E-2</v>
      </c>
      <c r="J210" s="8">
        <f t="shared" si="16"/>
        <v>4</v>
      </c>
      <c r="K210" s="9">
        <f t="shared" si="17"/>
        <v>-3.5714285714285712E-2</v>
      </c>
    </row>
    <row r="211" spans="1:11" x14ac:dyDescent="0.2">
      <c r="A211" s="2"/>
      <c r="B211" s="68"/>
      <c r="C211" s="33"/>
      <c r="D211" s="68"/>
      <c r="E211" s="6"/>
      <c r="F211" s="82"/>
      <c r="G211" s="33"/>
      <c r="H211" s="68"/>
      <c r="I211" s="6"/>
      <c r="J211" s="5"/>
      <c r="K211" s="6"/>
    </row>
    <row r="212" spans="1:11" s="43" customFormat="1" x14ac:dyDescent="0.2">
      <c r="A212" s="162" t="s">
        <v>571</v>
      </c>
      <c r="B212" s="71">
        <f>SUM(B201:B211)</f>
        <v>29</v>
      </c>
      <c r="C212" s="40">
        <f>B212/5177</f>
        <v>5.6016998261541433E-3</v>
      </c>
      <c r="D212" s="71">
        <f>SUM(D201:D211)</f>
        <v>43</v>
      </c>
      <c r="E212" s="41">
        <f>D212/6645</f>
        <v>6.4710308502633563E-3</v>
      </c>
      <c r="F212" s="77">
        <f>SUM(F201:F211)</f>
        <v>291</v>
      </c>
      <c r="G212" s="42">
        <f>F212/42616</f>
        <v>6.8284212502346536E-3</v>
      </c>
      <c r="H212" s="71">
        <f>SUM(H201:H211)</f>
        <v>309</v>
      </c>
      <c r="I212" s="41">
        <f>H212/51738</f>
        <v>5.9723993969616144E-3</v>
      </c>
      <c r="J212" s="37">
        <f>IF(D212=0, "-", IF((B212-D212)/D212&lt;10, (B212-D212)/D212, "&gt;999%"))</f>
        <v>-0.32558139534883723</v>
      </c>
      <c r="K212" s="38">
        <f>IF(H212=0, "-", IF((F212-H212)/H212&lt;10, (F212-H212)/H212, "&gt;999%"))</f>
        <v>-5.8252427184466021E-2</v>
      </c>
    </row>
    <row r="213" spans="1:11" x14ac:dyDescent="0.2">
      <c r="B213" s="83"/>
      <c r="D213" s="83"/>
      <c r="F213" s="83"/>
      <c r="H213" s="83"/>
    </row>
    <row r="214" spans="1:11" x14ac:dyDescent="0.2">
      <c r="A214" s="163" t="s">
        <v>147</v>
      </c>
      <c r="B214" s="61" t="s">
        <v>12</v>
      </c>
      <c r="C214" s="62" t="s">
        <v>13</v>
      </c>
      <c r="D214" s="61" t="s">
        <v>12</v>
      </c>
      <c r="E214" s="63" t="s">
        <v>13</v>
      </c>
      <c r="F214" s="62" t="s">
        <v>12</v>
      </c>
      <c r="G214" s="62" t="s">
        <v>13</v>
      </c>
      <c r="H214" s="61" t="s">
        <v>12</v>
      </c>
      <c r="I214" s="63" t="s">
        <v>13</v>
      </c>
      <c r="J214" s="61"/>
      <c r="K214" s="63"/>
    </row>
    <row r="215" spans="1:11" x14ac:dyDescent="0.2">
      <c r="A215" s="7" t="s">
        <v>318</v>
      </c>
      <c r="B215" s="65">
        <v>0</v>
      </c>
      <c r="C215" s="34">
        <f>IF(B234=0, "-", B215/B234)</f>
        <v>0</v>
      </c>
      <c r="D215" s="65">
        <v>0</v>
      </c>
      <c r="E215" s="9">
        <f>IF(D234=0, "-", D215/D234)</f>
        <v>0</v>
      </c>
      <c r="F215" s="81">
        <v>0</v>
      </c>
      <c r="G215" s="34">
        <f>IF(F234=0, "-", F215/F234)</f>
        <v>0</v>
      </c>
      <c r="H215" s="65">
        <v>3</v>
      </c>
      <c r="I215" s="9">
        <f>IF(H234=0, "-", H215/H234)</f>
        <v>2.0134228187919462E-2</v>
      </c>
      <c r="J215" s="8" t="str">
        <f t="shared" ref="J215:J232" si="18">IF(D215=0, "-", IF((B215-D215)/D215&lt;10, (B215-D215)/D215, "&gt;999%"))</f>
        <v>-</v>
      </c>
      <c r="K215" s="9">
        <f t="shared" ref="K215:K232" si="19">IF(H215=0, "-", IF((F215-H215)/H215&lt;10, (F215-H215)/H215, "&gt;999%"))</f>
        <v>-1</v>
      </c>
    </row>
    <row r="216" spans="1:11" x14ac:dyDescent="0.2">
      <c r="A216" s="7" t="s">
        <v>319</v>
      </c>
      <c r="B216" s="65">
        <v>0</v>
      </c>
      <c r="C216" s="34">
        <f>IF(B234=0, "-", B216/B234)</f>
        <v>0</v>
      </c>
      <c r="D216" s="65">
        <v>0</v>
      </c>
      <c r="E216" s="9">
        <f>IF(D234=0, "-", D216/D234)</f>
        <v>0</v>
      </c>
      <c r="F216" s="81">
        <v>0</v>
      </c>
      <c r="G216" s="34">
        <f>IF(F234=0, "-", F216/F234)</f>
        <v>0</v>
      </c>
      <c r="H216" s="65">
        <v>1</v>
      </c>
      <c r="I216" s="9">
        <f>IF(H234=0, "-", H216/H234)</f>
        <v>6.7114093959731542E-3</v>
      </c>
      <c r="J216" s="8" t="str">
        <f t="shared" si="18"/>
        <v>-</v>
      </c>
      <c r="K216" s="9">
        <f t="shared" si="19"/>
        <v>-1</v>
      </c>
    </row>
    <row r="217" spans="1:11" x14ac:dyDescent="0.2">
      <c r="A217" s="7" t="s">
        <v>320</v>
      </c>
      <c r="B217" s="65">
        <v>1</v>
      </c>
      <c r="C217" s="34">
        <f>IF(B234=0, "-", B217/B234)</f>
        <v>3.7037037037037035E-2</v>
      </c>
      <c r="D217" s="65">
        <v>2</v>
      </c>
      <c r="E217" s="9">
        <f>IF(D234=0, "-", D217/D234)</f>
        <v>6.6666666666666666E-2</v>
      </c>
      <c r="F217" s="81">
        <v>2</v>
      </c>
      <c r="G217" s="34">
        <f>IF(F234=0, "-", F217/F234)</f>
        <v>1.680672268907563E-2</v>
      </c>
      <c r="H217" s="65">
        <v>13</v>
      </c>
      <c r="I217" s="9">
        <f>IF(H234=0, "-", H217/H234)</f>
        <v>8.7248322147651006E-2</v>
      </c>
      <c r="J217" s="8">
        <f t="shared" si="18"/>
        <v>-0.5</v>
      </c>
      <c r="K217" s="9">
        <f t="shared" si="19"/>
        <v>-0.84615384615384615</v>
      </c>
    </row>
    <row r="218" spans="1:11" x14ac:dyDescent="0.2">
      <c r="A218" s="7" t="s">
        <v>321</v>
      </c>
      <c r="B218" s="65">
        <v>0</v>
      </c>
      <c r="C218" s="34">
        <f>IF(B234=0, "-", B218/B234)</f>
        <v>0</v>
      </c>
      <c r="D218" s="65">
        <v>2</v>
      </c>
      <c r="E218" s="9">
        <f>IF(D234=0, "-", D218/D234)</f>
        <v>6.6666666666666666E-2</v>
      </c>
      <c r="F218" s="81">
        <v>2</v>
      </c>
      <c r="G218" s="34">
        <f>IF(F234=0, "-", F218/F234)</f>
        <v>1.680672268907563E-2</v>
      </c>
      <c r="H218" s="65">
        <v>3</v>
      </c>
      <c r="I218" s="9">
        <f>IF(H234=0, "-", H218/H234)</f>
        <v>2.0134228187919462E-2</v>
      </c>
      <c r="J218" s="8">
        <f t="shared" si="18"/>
        <v>-1</v>
      </c>
      <c r="K218" s="9">
        <f t="shared" si="19"/>
        <v>-0.33333333333333331</v>
      </c>
    </row>
    <row r="219" spans="1:11" x14ac:dyDescent="0.2">
      <c r="A219" s="7" t="s">
        <v>322</v>
      </c>
      <c r="B219" s="65">
        <v>0</v>
      </c>
      <c r="C219" s="34">
        <f>IF(B234=0, "-", B219/B234)</f>
        <v>0</v>
      </c>
      <c r="D219" s="65">
        <v>0</v>
      </c>
      <c r="E219" s="9">
        <f>IF(D234=0, "-", D219/D234)</f>
        <v>0</v>
      </c>
      <c r="F219" s="81">
        <v>9</v>
      </c>
      <c r="G219" s="34">
        <f>IF(F234=0, "-", F219/F234)</f>
        <v>7.5630252100840331E-2</v>
      </c>
      <c r="H219" s="65">
        <v>10</v>
      </c>
      <c r="I219" s="9">
        <f>IF(H234=0, "-", H219/H234)</f>
        <v>6.7114093959731544E-2</v>
      </c>
      <c r="J219" s="8" t="str">
        <f t="shared" si="18"/>
        <v>-</v>
      </c>
      <c r="K219" s="9">
        <f t="shared" si="19"/>
        <v>-0.1</v>
      </c>
    </row>
    <row r="220" spans="1:11" x14ac:dyDescent="0.2">
      <c r="A220" s="7" t="s">
        <v>323</v>
      </c>
      <c r="B220" s="65">
        <v>1</v>
      </c>
      <c r="C220" s="34">
        <f>IF(B234=0, "-", B220/B234)</f>
        <v>3.7037037037037035E-2</v>
      </c>
      <c r="D220" s="65">
        <v>2</v>
      </c>
      <c r="E220" s="9">
        <f>IF(D234=0, "-", D220/D234)</f>
        <v>6.6666666666666666E-2</v>
      </c>
      <c r="F220" s="81">
        <v>8</v>
      </c>
      <c r="G220" s="34">
        <f>IF(F234=0, "-", F220/F234)</f>
        <v>6.7226890756302518E-2</v>
      </c>
      <c r="H220" s="65">
        <v>7</v>
      </c>
      <c r="I220" s="9">
        <f>IF(H234=0, "-", H220/H234)</f>
        <v>4.6979865771812082E-2</v>
      </c>
      <c r="J220" s="8">
        <f t="shared" si="18"/>
        <v>-0.5</v>
      </c>
      <c r="K220" s="9">
        <f t="shared" si="19"/>
        <v>0.14285714285714285</v>
      </c>
    </row>
    <row r="221" spans="1:11" x14ac:dyDescent="0.2">
      <c r="A221" s="7" t="s">
        <v>324</v>
      </c>
      <c r="B221" s="65">
        <v>0</v>
      </c>
      <c r="C221" s="34">
        <f>IF(B234=0, "-", B221/B234)</f>
        <v>0</v>
      </c>
      <c r="D221" s="65">
        <v>0</v>
      </c>
      <c r="E221" s="9">
        <f>IF(D234=0, "-", D221/D234)</f>
        <v>0</v>
      </c>
      <c r="F221" s="81">
        <v>0</v>
      </c>
      <c r="G221" s="34">
        <f>IF(F234=0, "-", F221/F234)</f>
        <v>0</v>
      </c>
      <c r="H221" s="65">
        <v>2</v>
      </c>
      <c r="I221" s="9">
        <f>IF(H234=0, "-", H221/H234)</f>
        <v>1.3422818791946308E-2</v>
      </c>
      <c r="J221" s="8" t="str">
        <f t="shared" si="18"/>
        <v>-</v>
      </c>
      <c r="K221" s="9">
        <f t="shared" si="19"/>
        <v>-1</v>
      </c>
    </row>
    <row r="222" spans="1:11" x14ac:dyDescent="0.2">
      <c r="A222" s="7" t="s">
        <v>325</v>
      </c>
      <c r="B222" s="65">
        <v>0</v>
      </c>
      <c r="C222" s="34">
        <f>IF(B234=0, "-", B222/B234)</f>
        <v>0</v>
      </c>
      <c r="D222" s="65">
        <v>0</v>
      </c>
      <c r="E222" s="9">
        <f>IF(D234=0, "-", D222/D234)</f>
        <v>0</v>
      </c>
      <c r="F222" s="81">
        <v>2</v>
      </c>
      <c r="G222" s="34">
        <f>IF(F234=0, "-", F222/F234)</f>
        <v>1.680672268907563E-2</v>
      </c>
      <c r="H222" s="65">
        <v>3</v>
      </c>
      <c r="I222" s="9">
        <f>IF(H234=0, "-", H222/H234)</f>
        <v>2.0134228187919462E-2</v>
      </c>
      <c r="J222" s="8" t="str">
        <f t="shared" si="18"/>
        <v>-</v>
      </c>
      <c r="K222" s="9">
        <f t="shared" si="19"/>
        <v>-0.33333333333333331</v>
      </c>
    </row>
    <row r="223" spans="1:11" x14ac:dyDescent="0.2">
      <c r="A223" s="7" t="s">
        <v>326</v>
      </c>
      <c r="B223" s="65">
        <v>0</v>
      </c>
      <c r="C223" s="34">
        <f>IF(B234=0, "-", B223/B234)</f>
        <v>0</v>
      </c>
      <c r="D223" s="65">
        <v>0</v>
      </c>
      <c r="E223" s="9">
        <f>IF(D234=0, "-", D223/D234)</f>
        <v>0</v>
      </c>
      <c r="F223" s="81">
        <v>0</v>
      </c>
      <c r="G223" s="34">
        <f>IF(F234=0, "-", F223/F234)</f>
        <v>0</v>
      </c>
      <c r="H223" s="65">
        <v>1</v>
      </c>
      <c r="I223" s="9">
        <f>IF(H234=0, "-", H223/H234)</f>
        <v>6.7114093959731542E-3</v>
      </c>
      <c r="J223" s="8" t="str">
        <f t="shared" si="18"/>
        <v>-</v>
      </c>
      <c r="K223" s="9">
        <f t="shared" si="19"/>
        <v>-1</v>
      </c>
    </row>
    <row r="224" spans="1:11" x14ac:dyDescent="0.2">
      <c r="A224" s="7" t="s">
        <v>327</v>
      </c>
      <c r="B224" s="65">
        <v>1</v>
      </c>
      <c r="C224" s="34">
        <f>IF(B234=0, "-", B224/B234)</f>
        <v>3.7037037037037035E-2</v>
      </c>
      <c r="D224" s="65">
        <v>0</v>
      </c>
      <c r="E224" s="9">
        <f>IF(D234=0, "-", D224/D234)</f>
        <v>0</v>
      </c>
      <c r="F224" s="81">
        <v>8</v>
      </c>
      <c r="G224" s="34">
        <f>IF(F234=0, "-", F224/F234)</f>
        <v>6.7226890756302518E-2</v>
      </c>
      <c r="H224" s="65">
        <v>6</v>
      </c>
      <c r="I224" s="9">
        <f>IF(H234=0, "-", H224/H234)</f>
        <v>4.0268456375838924E-2</v>
      </c>
      <c r="J224" s="8" t="str">
        <f t="shared" si="18"/>
        <v>-</v>
      </c>
      <c r="K224" s="9">
        <f t="shared" si="19"/>
        <v>0.33333333333333331</v>
      </c>
    </row>
    <row r="225" spans="1:11" x14ac:dyDescent="0.2">
      <c r="A225" s="7" t="s">
        <v>328</v>
      </c>
      <c r="B225" s="65">
        <v>0</v>
      </c>
      <c r="C225" s="34">
        <f>IF(B234=0, "-", B225/B234)</f>
        <v>0</v>
      </c>
      <c r="D225" s="65">
        <v>0</v>
      </c>
      <c r="E225" s="9">
        <f>IF(D234=0, "-", D225/D234)</f>
        <v>0</v>
      </c>
      <c r="F225" s="81">
        <v>0</v>
      </c>
      <c r="G225" s="34">
        <f>IF(F234=0, "-", F225/F234)</f>
        <v>0</v>
      </c>
      <c r="H225" s="65">
        <v>1</v>
      </c>
      <c r="I225" s="9">
        <f>IF(H234=0, "-", H225/H234)</f>
        <v>6.7114093959731542E-3</v>
      </c>
      <c r="J225" s="8" t="str">
        <f t="shared" si="18"/>
        <v>-</v>
      </c>
      <c r="K225" s="9">
        <f t="shared" si="19"/>
        <v>-1</v>
      </c>
    </row>
    <row r="226" spans="1:11" x14ac:dyDescent="0.2">
      <c r="A226" s="7" t="s">
        <v>329</v>
      </c>
      <c r="B226" s="65">
        <v>0</v>
      </c>
      <c r="C226" s="34">
        <f>IF(B234=0, "-", B226/B234)</f>
        <v>0</v>
      </c>
      <c r="D226" s="65">
        <v>0</v>
      </c>
      <c r="E226" s="9">
        <f>IF(D234=0, "-", D226/D234)</f>
        <v>0</v>
      </c>
      <c r="F226" s="81">
        <v>1</v>
      </c>
      <c r="G226" s="34">
        <f>IF(F234=0, "-", F226/F234)</f>
        <v>8.4033613445378148E-3</v>
      </c>
      <c r="H226" s="65">
        <v>3</v>
      </c>
      <c r="I226" s="9">
        <f>IF(H234=0, "-", H226/H234)</f>
        <v>2.0134228187919462E-2</v>
      </c>
      <c r="J226" s="8" t="str">
        <f t="shared" si="18"/>
        <v>-</v>
      </c>
      <c r="K226" s="9">
        <f t="shared" si="19"/>
        <v>-0.66666666666666663</v>
      </c>
    </row>
    <row r="227" spans="1:11" x14ac:dyDescent="0.2">
      <c r="A227" s="7" t="s">
        <v>330</v>
      </c>
      <c r="B227" s="65">
        <v>10</v>
      </c>
      <c r="C227" s="34">
        <f>IF(B234=0, "-", B227/B234)</f>
        <v>0.37037037037037035</v>
      </c>
      <c r="D227" s="65">
        <v>9</v>
      </c>
      <c r="E227" s="9">
        <f>IF(D234=0, "-", D227/D234)</f>
        <v>0.3</v>
      </c>
      <c r="F227" s="81">
        <v>44</v>
      </c>
      <c r="G227" s="34">
        <f>IF(F234=0, "-", F227/F234)</f>
        <v>0.36974789915966388</v>
      </c>
      <c r="H227" s="65">
        <v>59</v>
      </c>
      <c r="I227" s="9">
        <f>IF(H234=0, "-", H227/H234)</f>
        <v>0.39597315436241609</v>
      </c>
      <c r="J227" s="8">
        <f t="shared" si="18"/>
        <v>0.1111111111111111</v>
      </c>
      <c r="K227" s="9">
        <f t="shared" si="19"/>
        <v>-0.25423728813559321</v>
      </c>
    </row>
    <row r="228" spans="1:11" x14ac:dyDescent="0.2">
      <c r="A228" s="7" t="s">
        <v>331</v>
      </c>
      <c r="B228" s="65">
        <v>9</v>
      </c>
      <c r="C228" s="34">
        <f>IF(B234=0, "-", B228/B234)</f>
        <v>0.33333333333333331</v>
      </c>
      <c r="D228" s="65">
        <v>1</v>
      </c>
      <c r="E228" s="9">
        <f>IF(D234=0, "-", D228/D234)</f>
        <v>3.3333333333333333E-2</v>
      </c>
      <c r="F228" s="81">
        <v>21</v>
      </c>
      <c r="G228" s="34">
        <f>IF(F234=0, "-", F228/F234)</f>
        <v>0.17647058823529413</v>
      </c>
      <c r="H228" s="65">
        <v>16</v>
      </c>
      <c r="I228" s="9">
        <f>IF(H234=0, "-", H228/H234)</f>
        <v>0.10738255033557047</v>
      </c>
      <c r="J228" s="8">
        <f t="shared" si="18"/>
        <v>8</v>
      </c>
      <c r="K228" s="9">
        <f t="shared" si="19"/>
        <v>0.3125</v>
      </c>
    </row>
    <row r="229" spans="1:11" x14ac:dyDescent="0.2">
      <c r="A229" s="7" t="s">
        <v>332</v>
      </c>
      <c r="B229" s="65">
        <v>0</v>
      </c>
      <c r="C229" s="34">
        <f>IF(B234=0, "-", B229/B234)</f>
        <v>0</v>
      </c>
      <c r="D229" s="65">
        <v>0</v>
      </c>
      <c r="E229" s="9">
        <f>IF(D234=0, "-", D229/D234)</f>
        <v>0</v>
      </c>
      <c r="F229" s="81">
        <v>2</v>
      </c>
      <c r="G229" s="34">
        <f>IF(F234=0, "-", F229/F234)</f>
        <v>1.680672268907563E-2</v>
      </c>
      <c r="H229" s="65">
        <v>2</v>
      </c>
      <c r="I229" s="9">
        <f>IF(H234=0, "-", H229/H234)</f>
        <v>1.3422818791946308E-2</v>
      </c>
      <c r="J229" s="8" t="str">
        <f t="shared" si="18"/>
        <v>-</v>
      </c>
      <c r="K229" s="9">
        <f t="shared" si="19"/>
        <v>0</v>
      </c>
    </row>
    <row r="230" spans="1:11" x14ac:dyDescent="0.2">
      <c r="A230" s="7" t="s">
        <v>333</v>
      </c>
      <c r="B230" s="65">
        <v>1</v>
      </c>
      <c r="C230" s="34">
        <f>IF(B234=0, "-", B230/B234)</f>
        <v>3.7037037037037035E-2</v>
      </c>
      <c r="D230" s="65">
        <v>0</v>
      </c>
      <c r="E230" s="9">
        <f>IF(D234=0, "-", D230/D234)</f>
        <v>0</v>
      </c>
      <c r="F230" s="81">
        <v>4</v>
      </c>
      <c r="G230" s="34">
        <f>IF(F234=0, "-", F230/F234)</f>
        <v>3.3613445378151259E-2</v>
      </c>
      <c r="H230" s="65">
        <v>1</v>
      </c>
      <c r="I230" s="9">
        <f>IF(H234=0, "-", H230/H234)</f>
        <v>6.7114093959731542E-3</v>
      </c>
      <c r="J230" s="8" t="str">
        <f t="shared" si="18"/>
        <v>-</v>
      </c>
      <c r="K230" s="9">
        <f t="shared" si="19"/>
        <v>3</v>
      </c>
    </row>
    <row r="231" spans="1:11" x14ac:dyDescent="0.2">
      <c r="A231" s="7" t="s">
        <v>334</v>
      </c>
      <c r="B231" s="65">
        <v>1</v>
      </c>
      <c r="C231" s="34">
        <f>IF(B234=0, "-", B231/B234)</f>
        <v>3.7037037037037035E-2</v>
      </c>
      <c r="D231" s="65">
        <v>0</v>
      </c>
      <c r="E231" s="9">
        <f>IF(D234=0, "-", D231/D234)</f>
        <v>0</v>
      </c>
      <c r="F231" s="81">
        <v>8</v>
      </c>
      <c r="G231" s="34">
        <f>IF(F234=0, "-", F231/F234)</f>
        <v>6.7226890756302518E-2</v>
      </c>
      <c r="H231" s="65">
        <v>4</v>
      </c>
      <c r="I231" s="9">
        <f>IF(H234=0, "-", H231/H234)</f>
        <v>2.6845637583892617E-2</v>
      </c>
      <c r="J231" s="8" t="str">
        <f t="shared" si="18"/>
        <v>-</v>
      </c>
      <c r="K231" s="9">
        <f t="shared" si="19"/>
        <v>1</v>
      </c>
    </row>
    <row r="232" spans="1:11" x14ac:dyDescent="0.2">
      <c r="A232" s="7" t="s">
        <v>335</v>
      </c>
      <c r="B232" s="65">
        <v>3</v>
      </c>
      <c r="C232" s="34">
        <f>IF(B234=0, "-", B232/B234)</f>
        <v>0.1111111111111111</v>
      </c>
      <c r="D232" s="65">
        <v>14</v>
      </c>
      <c r="E232" s="9">
        <f>IF(D234=0, "-", D232/D234)</f>
        <v>0.46666666666666667</v>
      </c>
      <c r="F232" s="81">
        <v>8</v>
      </c>
      <c r="G232" s="34">
        <f>IF(F234=0, "-", F232/F234)</f>
        <v>6.7226890756302518E-2</v>
      </c>
      <c r="H232" s="65">
        <v>14</v>
      </c>
      <c r="I232" s="9">
        <f>IF(H234=0, "-", H232/H234)</f>
        <v>9.3959731543624164E-2</v>
      </c>
      <c r="J232" s="8">
        <f t="shared" si="18"/>
        <v>-0.7857142857142857</v>
      </c>
      <c r="K232" s="9">
        <f t="shared" si="19"/>
        <v>-0.42857142857142855</v>
      </c>
    </row>
    <row r="233" spans="1:11" x14ac:dyDescent="0.2">
      <c r="A233" s="2"/>
      <c r="B233" s="68"/>
      <c r="C233" s="33"/>
      <c r="D233" s="68"/>
      <c r="E233" s="6"/>
      <c r="F233" s="82"/>
      <c r="G233" s="33"/>
      <c r="H233" s="68"/>
      <c r="I233" s="6"/>
      <c r="J233" s="5"/>
      <c r="K233" s="6"/>
    </row>
    <row r="234" spans="1:11" s="43" customFormat="1" x14ac:dyDescent="0.2">
      <c r="A234" s="162" t="s">
        <v>570</v>
      </c>
      <c r="B234" s="71">
        <f>SUM(B215:B233)</f>
        <v>27</v>
      </c>
      <c r="C234" s="40">
        <f>B234/5177</f>
        <v>5.2153757002124787E-3</v>
      </c>
      <c r="D234" s="71">
        <f>SUM(D215:D233)</f>
        <v>30</v>
      </c>
      <c r="E234" s="41">
        <f>D234/6645</f>
        <v>4.5146726862302479E-3</v>
      </c>
      <c r="F234" s="77">
        <f>SUM(F215:F233)</f>
        <v>119</v>
      </c>
      <c r="G234" s="42">
        <f>F234/42616</f>
        <v>2.7923784494086729E-3</v>
      </c>
      <c r="H234" s="71">
        <f>SUM(H215:H233)</f>
        <v>149</v>
      </c>
      <c r="I234" s="41">
        <f>H234/51738</f>
        <v>2.8798948548455681E-3</v>
      </c>
      <c r="J234" s="37">
        <f>IF(D234=0, "-", IF((B234-D234)/D234&lt;10, (B234-D234)/D234, "&gt;999%"))</f>
        <v>-0.1</v>
      </c>
      <c r="K234" s="38">
        <f>IF(H234=0, "-", IF((F234-H234)/H234&lt;10, (F234-H234)/H234, "&gt;999%"))</f>
        <v>-0.20134228187919462</v>
      </c>
    </row>
    <row r="235" spans="1:11" x14ac:dyDescent="0.2">
      <c r="B235" s="83"/>
      <c r="D235" s="83"/>
      <c r="F235" s="83"/>
      <c r="H235" s="83"/>
    </row>
    <row r="236" spans="1:11" x14ac:dyDescent="0.2">
      <c r="A236" s="163" t="s">
        <v>148</v>
      </c>
      <c r="B236" s="61" t="s">
        <v>12</v>
      </c>
      <c r="C236" s="62" t="s">
        <v>13</v>
      </c>
      <c r="D236" s="61" t="s">
        <v>12</v>
      </c>
      <c r="E236" s="63" t="s">
        <v>13</v>
      </c>
      <c r="F236" s="62" t="s">
        <v>12</v>
      </c>
      <c r="G236" s="62" t="s">
        <v>13</v>
      </c>
      <c r="H236" s="61" t="s">
        <v>12</v>
      </c>
      <c r="I236" s="63" t="s">
        <v>13</v>
      </c>
      <c r="J236" s="61"/>
      <c r="K236" s="63"/>
    </row>
    <row r="237" spans="1:11" x14ac:dyDescent="0.2">
      <c r="A237" s="7" t="s">
        <v>336</v>
      </c>
      <c r="B237" s="65">
        <v>0</v>
      </c>
      <c r="C237" s="34">
        <f>IF(B251=0, "-", B237/B251)</f>
        <v>0</v>
      </c>
      <c r="D237" s="65">
        <v>0</v>
      </c>
      <c r="E237" s="9">
        <f>IF(D251=0, "-", D237/D251)</f>
        <v>0</v>
      </c>
      <c r="F237" s="81">
        <v>4</v>
      </c>
      <c r="G237" s="34">
        <f>IF(F251=0, "-", F237/F251)</f>
        <v>7.1428571428571425E-2</v>
      </c>
      <c r="H237" s="65">
        <v>2</v>
      </c>
      <c r="I237" s="9">
        <f>IF(H251=0, "-", H237/H251)</f>
        <v>3.1746031746031744E-2</v>
      </c>
      <c r="J237" s="8" t="str">
        <f t="shared" ref="J237:J249" si="20">IF(D237=0, "-", IF((B237-D237)/D237&lt;10, (B237-D237)/D237, "&gt;999%"))</f>
        <v>-</v>
      </c>
      <c r="K237" s="9">
        <f t="shared" ref="K237:K249" si="21">IF(H237=0, "-", IF((F237-H237)/H237&lt;10, (F237-H237)/H237, "&gt;999%"))</f>
        <v>1</v>
      </c>
    </row>
    <row r="238" spans="1:11" x14ac:dyDescent="0.2">
      <c r="A238" s="7" t="s">
        <v>337</v>
      </c>
      <c r="B238" s="65">
        <v>0</v>
      </c>
      <c r="C238" s="34">
        <f>IF(B251=0, "-", B238/B251)</f>
        <v>0</v>
      </c>
      <c r="D238" s="65">
        <v>0</v>
      </c>
      <c r="E238" s="9">
        <f>IF(D251=0, "-", D238/D251)</f>
        <v>0</v>
      </c>
      <c r="F238" s="81">
        <v>1</v>
      </c>
      <c r="G238" s="34">
        <f>IF(F251=0, "-", F238/F251)</f>
        <v>1.7857142857142856E-2</v>
      </c>
      <c r="H238" s="65">
        <v>0</v>
      </c>
      <c r="I238" s="9">
        <f>IF(H251=0, "-", H238/H251)</f>
        <v>0</v>
      </c>
      <c r="J238" s="8" t="str">
        <f t="shared" si="20"/>
        <v>-</v>
      </c>
      <c r="K238" s="9" t="str">
        <f t="shared" si="21"/>
        <v>-</v>
      </c>
    </row>
    <row r="239" spans="1:11" x14ac:dyDescent="0.2">
      <c r="A239" s="7" t="s">
        <v>338</v>
      </c>
      <c r="B239" s="65">
        <v>1</v>
      </c>
      <c r="C239" s="34">
        <f>IF(B251=0, "-", B239/B251)</f>
        <v>0.125</v>
      </c>
      <c r="D239" s="65">
        <v>1</v>
      </c>
      <c r="E239" s="9">
        <f>IF(D251=0, "-", D239/D251)</f>
        <v>0.25</v>
      </c>
      <c r="F239" s="81">
        <v>7</v>
      </c>
      <c r="G239" s="34">
        <f>IF(F251=0, "-", F239/F251)</f>
        <v>0.125</v>
      </c>
      <c r="H239" s="65">
        <v>6</v>
      </c>
      <c r="I239" s="9">
        <f>IF(H251=0, "-", H239/H251)</f>
        <v>9.5238095238095233E-2</v>
      </c>
      <c r="J239" s="8">
        <f t="shared" si="20"/>
        <v>0</v>
      </c>
      <c r="K239" s="9">
        <f t="shared" si="21"/>
        <v>0.16666666666666666</v>
      </c>
    </row>
    <row r="240" spans="1:11" x14ac:dyDescent="0.2">
      <c r="A240" s="7" t="s">
        <v>339</v>
      </c>
      <c r="B240" s="65">
        <v>0</v>
      </c>
      <c r="C240" s="34">
        <f>IF(B251=0, "-", B240/B251)</f>
        <v>0</v>
      </c>
      <c r="D240" s="65">
        <v>1</v>
      </c>
      <c r="E240" s="9">
        <f>IF(D251=0, "-", D240/D251)</f>
        <v>0.25</v>
      </c>
      <c r="F240" s="81">
        <v>2</v>
      </c>
      <c r="G240" s="34">
        <f>IF(F251=0, "-", F240/F251)</f>
        <v>3.5714285714285712E-2</v>
      </c>
      <c r="H240" s="65">
        <v>2</v>
      </c>
      <c r="I240" s="9">
        <f>IF(H251=0, "-", H240/H251)</f>
        <v>3.1746031746031744E-2</v>
      </c>
      <c r="J240" s="8">
        <f t="shared" si="20"/>
        <v>-1</v>
      </c>
      <c r="K240" s="9">
        <f t="shared" si="21"/>
        <v>0</v>
      </c>
    </row>
    <row r="241" spans="1:11" x14ac:dyDescent="0.2">
      <c r="A241" s="7" t="s">
        <v>340</v>
      </c>
      <c r="B241" s="65">
        <v>0</v>
      </c>
      <c r="C241" s="34">
        <f>IF(B251=0, "-", B241/B251)</f>
        <v>0</v>
      </c>
      <c r="D241" s="65">
        <v>0</v>
      </c>
      <c r="E241" s="9">
        <f>IF(D251=0, "-", D241/D251)</f>
        <v>0</v>
      </c>
      <c r="F241" s="81">
        <v>0</v>
      </c>
      <c r="G241" s="34">
        <f>IF(F251=0, "-", F241/F251)</f>
        <v>0</v>
      </c>
      <c r="H241" s="65">
        <v>1</v>
      </c>
      <c r="I241" s="9">
        <f>IF(H251=0, "-", H241/H251)</f>
        <v>1.5873015873015872E-2</v>
      </c>
      <c r="J241" s="8" t="str">
        <f t="shared" si="20"/>
        <v>-</v>
      </c>
      <c r="K241" s="9">
        <f t="shared" si="21"/>
        <v>-1</v>
      </c>
    </row>
    <row r="242" spans="1:11" x14ac:dyDescent="0.2">
      <c r="A242" s="7" t="s">
        <v>341</v>
      </c>
      <c r="B242" s="65">
        <v>2</v>
      </c>
      <c r="C242" s="34">
        <f>IF(B251=0, "-", B242/B251)</f>
        <v>0.25</v>
      </c>
      <c r="D242" s="65">
        <v>1</v>
      </c>
      <c r="E242" s="9">
        <f>IF(D251=0, "-", D242/D251)</f>
        <v>0.25</v>
      </c>
      <c r="F242" s="81">
        <v>7</v>
      </c>
      <c r="G242" s="34">
        <f>IF(F251=0, "-", F242/F251)</f>
        <v>0.125</v>
      </c>
      <c r="H242" s="65">
        <v>9</v>
      </c>
      <c r="I242" s="9">
        <f>IF(H251=0, "-", H242/H251)</f>
        <v>0.14285714285714285</v>
      </c>
      <c r="J242" s="8">
        <f t="shared" si="20"/>
        <v>1</v>
      </c>
      <c r="K242" s="9">
        <f t="shared" si="21"/>
        <v>-0.22222222222222221</v>
      </c>
    </row>
    <row r="243" spans="1:11" x14ac:dyDescent="0.2">
      <c r="A243" s="7" t="s">
        <v>342</v>
      </c>
      <c r="B243" s="65">
        <v>0</v>
      </c>
      <c r="C243" s="34">
        <f>IF(B251=0, "-", B243/B251)</f>
        <v>0</v>
      </c>
      <c r="D243" s="65">
        <v>0</v>
      </c>
      <c r="E243" s="9">
        <f>IF(D251=0, "-", D243/D251)</f>
        <v>0</v>
      </c>
      <c r="F243" s="81">
        <v>3</v>
      </c>
      <c r="G243" s="34">
        <f>IF(F251=0, "-", F243/F251)</f>
        <v>5.3571428571428568E-2</v>
      </c>
      <c r="H243" s="65">
        <v>4</v>
      </c>
      <c r="I243" s="9">
        <f>IF(H251=0, "-", H243/H251)</f>
        <v>6.3492063492063489E-2</v>
      </c>
      <c r="J243" s="8" t="str">
        <f t="shared" si="20"/>
        <v>-</v>
      </c>
      <c r="K243" s="9">
        <f t="shared" si="21"/>
        <v>-0.25</v>
      </c>
    </row>
    <row r="244" spans="1:11" x14ac:dyDescent="0.2">
      <c r="A244" s="7" t="s">
        <v>343</v>
      </c>
      <c r="B244" s="65">
        <v>0</v>
      </c>
      <c r="C244" s="34">
        <f>IF(B251=0, "-", B244/B251)</f>
        <v>0</v>
      </c>
      <c r="D244" s="65">
        <v>0</v>
      </c>
      <c r="E244" s="9">
        <f>IF(D251=0, "-", D244/D251)</f>
        <v>0</v>
      </c>
      <c r="F244" s="81">
        <v>1</v>
      </c>
      <c r="G244" s="34">
        <f>IF(F251=0, "-", F244/F251)</f>
        <v>1.7857142857142856E-2</v>
      </c>
      <c r="H244" s="65">
        <v>0</v>
      </c>
      <c r="I244" s="9">
        <f>IF(H251=0, "-", H244/H251)</f>
        <v>0</v>
      </c>
      <c r="J244" s="8" t="str">
        <f t="shared" si="20"/>
        <v>-</v>
      </c>
      <c r="K244" s="9" t="str">
        <f t="shared" si="21"/>
        <v>-</v>
      </c>
    </row>
    <row r="245" spans="1:11" x14ac:dyDescent="0.2">
      <c r="A245" s="7" t="s">
        <v>344</v>
      </c>
      <c r="B245" s="65">
        <v>0</v>
      </c>
      <c r="C245" s="34">
        <f>IF(B251=0, "-", B245/B251)</f>
        <v>0</v>
      </c>
      <c r="D245" s="65">
        <v>0</v>
      </c>
      <c r="E245" s="9">
        <f>IF(D251=0, "-", D245/D251)</f>
        <v>0</v>
      </c>
      <c r="F245" s="81">
        <v>6</v>
      </c>
      <c r="G245" s="34">
        <f>IF(F251=0, "-", F245/F251)</f>
        <v>0.10714285714285714</v>
      </c>
      <c r="H245" s="65">
        <v>6</v>
      </c>
      <c r="I245" s="9">
        <f>IF(H251=0, "-", H245/H251)</f>
        <v>9.5238095238095233E-2</v>
      </c>
      <c r="J245" s="8" t="str">
        <f t="shared" si="20"/>
        <v>-</v>
      </c>
      <c r="K245" s="9">
        <f t="shared" si="21"/>
        <v>0</v>
      </c>
    </row>
    <row r="246" spans="1:11" x14ac:dyDescent="0.2">
      <c r="A246" s="7" t="s">
        <v>345</v>
      </c>
      <c r="B246" s="65">
        <v>1</v>
      </c>
      <c r="C246" s="34">
        <f>IF(B251=0, "-", B246/B251)</f>
        <v>0.125</v>
      </c>
      <c r="D246" s="65">
        <v>0</v>
      </c>
      <c r="E246" s="9">
        <f>IF(D251=0, "-", D246/D251)</f>
        <v>0</v>
      </c>
      <c r="F246" s="81">
        <v>3</v>
      </c>
      <c r="G246" s="34">
        <f>IF(F251=0, "-", F246/F251)</f>
        <v>5.3571428571428568E-2</v>
      </c>
      <c r="H246" s="65">
        <v>0</v>
      </c>
      <c r="I246" s="9">
        <f>IF(H251=0, "-", H246/H251)</f>
        <v>0</v>
      </c>
      <c r="J246" s="8" t="str">
        <f t="shared" si="20"/>
        <v>-</v>
      </c>
      <c r="K246" s="9" t="str">
        <f t="shared" si="21"/>
        <v>-</v>
      </c>
    </row>
    <row r="247" spans="1:11" x14ac:dyDescent="0.2">
      <c r="A247" s="7" t="s">
        <v>346</v>
      </c>
      <c r="B247" s="65">
        <v>0</v>
      </c>
      <c r="C247" s="34">
        <f>IF(B251=0, "-", B247/B251)</f>
        <v>0</v>
      </c>
      <c r="D247" s="65">
        <v>0</v>
      </c>
      <c r="E247" s="9">
        <f>IF(D251=0, "-", D247/D251)</f>
        <v>0</v>
      </c>
      <c r="F247" s="81">
        <v>0</v>
      </c>
      <c r="G247" s="34">
        <f>IF(F251=0, "-", F247/F251)</f>
        <v>0</v>
      </c>
      <c r="H247" s="65">
        <v>1</v>
      </c>
      <c r="I247" s="9">
        <f>IF(H251=0, "-", H247/H251)</f>
        <v>1.5873015873015872E-2</v>
      </c>
      <c r="J247" s="8" t="str">
        <f t="shared" si="20"/>
        <v>-</v>
      </c>
      <c r="K247" s="9">
        <f t="shared" si="21"/>
        <v>-1</v>
      </c>
    </row>
    <row r="248" spans="1:11" x14ac:dyDescent="0.2">
      <c r="A248" s="7" t="s">
        <v>347</v>
      </c>
      <c r="B248" s="65">
        <v>0</v>
      </c>
      <c r="C248" s="34">
        <f>IF(B251=0, "-", B248/B251)</f>
        <v>0</v>
      </c>
      <c r="D248" s="65">
        <v>0</v>
      </c>
      <c r="E248" s="9">
        <f>IF(D251=0, "-", D248/D251)</f>
        <v>0</v>
      </c>
      <c r="F248" s="81">
        <v>1</v>
      </c>
      <c r="G248" s="34">
        <f>IF(F251=0, "-", F248/F251)</f>
        <v>1.7857142857142856E-2</v>
      </c>
      <c r="H248" s="65">
        <v>0</v>
      </c>
      <c r="I248" s="9">
        <f>IF(H251=0, "-", H248/H251)</f>
        <v>0</v>
      </c>
      <c r="J248" s="8" t="str">
        <f t="shared" si="20"/>
        <v>-</v>
      </c>
      <c r="K248" s="9" t="str">
        <f t="shared" si="21"/>
        <v>-</v>
      </c>
    </row>
    <row r="249" spans="1:11" x14ac:dyDescent="0.2">
      <c r="A249" s="7" t="s">
        <v>348</v>
      </c>
      <c r="B249" s="65">
        <v>4</v>
      </c>
      <c r="C249" s="34">
        <f>IF(B251=0, "-", B249/B251)</f>
        <v>0.5</v>
      </c>
      <c r="D249" s="65">
        <v>1</v>
      </c>
      <c r="E249" s="9">
        <f>IF(D251=0, "-", D249/D251)</f>
        <v>0.25</v>
      </c>
      <c r="F249" s="81">
        <v>21</v>
      </c>
      <c r="G249" s="34">
        <f>IF(F251=0, "-", F249/F251)</f>
        <v>0.375</v>
      </c>
      <c r="H249" s="65">
        <v>32</v>
      </c>
      <c r="I249" s="9">
        <f>IF(H251=0, "-", H249/H251)</f>
        <v>0.50793650793650791</v>
      </c>
      <c r="J249" s="8">
        <f t="shared" si="20"/>
        <v>3</v>
      </c>
      <c r="K249" s="9">
        <f t="shared" si="21"/>
        <v>-0.34375</v>
      </c>
    </row>
    <row r="250" spans="1:11" x14ac:dyDescent="0.2">
      <c r="A250" s="2"/>
      <c r="B250" s="68"/>
      <c r="C250" s="33"/>
      <c r="D250" s="68"/>
      <c r="E250" s="6"/>
      <c r="F250" s="82"/>
      <c r="G250" s="33"/>
      <c r="H250" s="68"/>
      <c r="I250" s="6"/>
      <c r="J250" s="5"/>
      <c r="K250" s="6"/>
    </row>
    <row r="251" spans="1:11" s="43" customFormat="1" x14ac:dyDescent="0.2">
      <c r="A251" s="162" t="s">
        <v>569</v>
      </c>
      <c r="B251" s="71">
        <f>SUM(B237:B250)</f>
        <v>8</v>
      </c>
      <c r="C251" s="40">
        <f>B251/5177</f>
        <v>1.5452965037666602E-3</v>
      </c>
      <c r="D251" s="71">
        <f>SUM(D237:D250)</f>
        <v>4</v>
      </c>
      <c r="E251" s="41">
        <f>D251/6645</f>
        <v>6.0195635816403311E-4</v>
      </c>
      <c r="F251" s="77">
        <f>SUM(F237:F250)</f>
        <v>56</v>
      </c>
      <c r="G251" s="42">
        <f>F251/42616</f>
        <v>1.3140604467805519E-3</v>
      </c>
      <c r="H251" s="71">
        <f>SUM(H237:H250)</f>
        <v>63</v>
      </c>
      <c r="I251" s="41">
        <f>H251/51738</f>
        <v>1.2176736634581932E-3</v>
      </c>
      <c r="J251" s="37">
        <f>IF(D251=0, "-", IF((B251-D251)/D251&lt;10, (B251-D251)/D251, "&gt;999%"))</f>
        <v>1</v>
      </c>
      <c r="K251" s="38">
        <f>IF(H251=0, "-", IF((F251-H251)/H251&lt;10, (F251-H251)/H251, "&gt;999%"))</f>
        <v>-0.1111111111111111</v>
      </c>
    </row>
    <row r="252" spans="1:11" x14ac:dyDescent="0.2">
      <c r="B252" s="83"/>
      <c r="D252" s="83"/>
      <c r="F252" s="83"/>
      <c r="H252" s="83"/>
    </row>
    <row r="253" spans="1:11" s="43" customFormat="1" x14ac:dyDescent="0.2">
      <c r="A253" s="162" t="s">
        <v>568</v>
      </c>
      <c r="B253" s="71">
        <v>64</v>
      </c>
      <c r="C253" s="40">
        <f>B253/5177</f>
        <v>1.2362372030133281E-2</v>
      </c>
      <c r="D253" s="71">
        <v>77</v>
      </c>
      <c r="E253" s="41">
        <f>D253/6645</f>
        <v>1.1587659894657638E-2</v>
      </c>
      <c r="F253" s="77">
        <v>466</v>
      </c>
      <c r="G253" s="42">
        <f>F253/42616</f>
        <v>1.0934860146423878E-2</v>
      </c>
      <c r="H253" s="71">
        <v>521</v>
      </c>
      <c r="I253" s="41">
        <f>H253/51738</f>
        <v>1.0069967915265375E-2</v>
      </c>
      <c r="J253" s="37">
        <f>IF(D253=0, "-", IF((B253-D253)/D253&lt;10, (B253-D253)/D253, "&gt;999%"))</f>
        <v>-0.16883116883116883</v>
      </c>
      <c r="K253" s="38">
        <f>IF(H253=0, "-", IF((F253-H253)/H253&lt;10, (F253-H253)/H253, "&gt;999%"))</f>
        <v>-0.10556621880998081</v>
      </c>
    </row>
    <row r="254" spans="1:11" x14ac:dyDescent="0.2">
      <c r="B254" s="83"/>
      <c r="D254" s="83"/>
      <c r="F254" s="83"/>
      <c r="H254" s="83"/>
    </row>
    <row r="255" spans="1:11" x14ac:dyDescent="0.2">
      <c r="A255" s="27" t="s">
        <v>566</v>
      </c>
      <c r="B255" s="71">
        <f>B259-B257</f>
        <v>1034</v>
      </c>
      <c r="C255" s="40">
        <f>B255/5177</f>
        <v>0.19972957311184084</v>
      </c>
      <c r="D255" s="71">
        <f>D259-D257</f>
        <v>1322</v>
      </c>
      <c r="E255" s="41">
        <f>D255/6645</f>
        <v>0.19894657637321295</v>
      </c>
      <c r="F255" s="77">
        <f>F259-F257</f>
        <v>8961</v>
      </c>
      <c r="G255" s="42">
        <f>F255/42616</f>
        <v>0.2102731368500094</v>
      </c>
      <c r="H255" s="71">
        <f>H259-H257</f>
        <v>13237</v>
      </c>
      <c r="I255" s="41">
        <f>H255/51738</f>
        <v>0.25584676639993814</v>
      </c>
      <c r="J255" s="37">
        <f>IF(D255=0, "-", IF((B255-D255)/D255&lt;10, (B255-D255)/D255, "&gt;999%"))</f>
        <v>-0.21785173978819969</v>
      </c>
      <c r="K255" s="38">
        <f>IF(H255=0, "-", IF((F255-H255)/H255&lt;10, (F255-H255)/H255, "&gt;999%"))</f>
        <v>-0.32303392007252396</v>
      </c>
    </row>
    <row r="256" spans="1:11" x14ac:dyDescent="0.2">
      <c r="A256" s="27"/>
      <c r="B256" s="71"/>
      <c r="C256" s="40"/>
      <c r="D256" s="71"/>
      <c r="E256" s="41"/>
      <c r="F256" s="77"/>
      <c r="G256" s="42"/>
      <c r="H256" s="71"/>
      <c r="I256" s="41"/>
      <c r="J256" s="37"/>
      <c r="K256" s="38"/>
    </row>
    <row r="257" spans="1:11" x14ac:dyDescent="0.2">
      <c r="A257" s="27" t="s">
        <v>567</v>
      </c>
      <c r="B257" s="71">
        <v>161</v>
      </c>
      <c r="C257" s="40">
        <f>B257/5177</f>
        <v>3.1099092138304037E-2</v>
      </c>
      <c r="D257" s="71">
        <v>117</v>
      </c>
      <c r="E257" s="41">
        <f>D257/6645</f>
        <v>1.7607223476297968E-2</v>
      </c>
      <c r="F257" s="77">
        <v>1128</v>
      </c>
      <c r="G257" s="42">
        <f>F257/42616</f>
        <v>2.6468931856579687E-2</v>
      </c>
      <c r="H257" s="71">
        <v>1183</v>
      </c>
      <c r="I257" s="41">
        <f>H257/51738</f>
        <v>2.2865205458270518E-2</v>
      </c>
      <c r="J257" s="37">
        <f>IF(D257=0, "-", IF((B257-D257)/D257&lt;10, (B257-D257)/D257, "&gt;999%"))</f>
        <v>0.37606837606837606</v>
      </c>
      <c r="K257" s="38">
        <f>IF(H257=0, "-", IF((F257-H257)/H257&lt;10, (F257-H257)/H257, "&gt;999%"))</f>
        <v>-4.6491969568892642E-2</v>
      </c>
    </row>
    <row r="258" spans="1:11" x14ac:dyDescent="0.2">
      <c r="A258" s="27"/>
      <c r="B258" s="71"/>
      <c r="C258" s="40"/>
      <c r="D258" s="71"/>
      <c r="E258" s="41"/>
      <c r="F258" s="77"/>
      <c r="G258" s="42"/>
      <c r="H258" s="71"/>
      <c r="I258" s="41"/>
      <c r="J258" s="37"/>
      <c r="K258" s="38"/>
    </row>
    <row r="259" spans="1:11" x14ac:dyDescent="0.2">
      <c r="A259" s="27" t="s">
        <v>565</v>
      </c>
      <c r="B259" s="71">
        <v>1195</v>
      </c>
      <c r="C259" s="40">
        <f>B259/5177</f>
        <v>0.23082866525014487</v>
      </c>
      <c r="D259" s="71">
        <v>1439</v>
      </c>
      <c r="E259" s="41">
        <f>D259/6645</f>
        <v>0.2165537998495109</v>
      </c>
      <c r="F259" s="77">
        <v>10089</v>
      </c>
      <c r="G259" s="42">
        <f>F259/42616</f>
        <v>0.23674206870658906</v>
      </c>
      <c r="H259" s="71">
        <v>14420</v>
      </c>
      <c r="I259" s="41">
        <f>H259/51738</f>
        <v>0.27871197185820867</v>
      </c>
      <c r="J259" s="37">
        <f>IF(D259=0, "-", IF((B259-D259)/D259&lt;10, (B259-D259)/D259, "&gt;999%"))</f>
        <v>-0.16956219596942321</v>
      </c>
      <c r="K259" s="38">
        <f>IF(H259=0, "-", IF((F259-H259)/H259&lt;10, (F259-H259)/H259, "&gt;999%"))</f>
        <v>-0.30034674063800276</v>
      </c>
    </row>
  </sheetData>
  <mergeCells count="58">
    <mergeCell ref="B1:K1"/>
    <mergeCell ref="B2:K2"/>
    <mergeCell ref="B198:E198"/>
    <mergeCell ref="F198:I198"/>
    <mergeCell ref="J198:K198"/>
    <mergeCell ref="B199:C199"/>
    <mergeCell ref="D199:E199"/>
    <mergeCell ref="F199:G199"/>
    <mergeCell ref="H199:I199"/>
    <mergeCell ref="B175:E175"/>
    <mergeCell ref="F175:I175"/>
    <mergeCell ref="J175:K175"/>
    <mergeCell ref="B176:C176"/>
    <mergeCell ref="D176:E176"/>
    <mergeCell ref="F176:G176"/>
    <mergeCell ref="H176:I176"/>
    <mergeCell ref="B155:E155"/>
    <mergeCell ref="F155:I155"/>
    <mergeCell ref="J155:K155"/>
    <mergeCell ref="B156:C156"/>
    <mergeCell ref="D156:E156"/>
    <mergeCell ref="F156:G156"/>
    <mergeCell ref="H156:I156"/>
    <mergeCell ref="B130:E130"/>
    <mergeCell ref="F130:I130"/>
    <mergeCell ref="J130:K130"/>
    <mergeCell ref="B131:C131"/>
    <mergeCell ref="D131:E131"/>
    <mergeCell ref="F131:G131"/>
    <mergeCell ref="H131:I131"/>
    <mergeCell ref="B91:E91"/>
    <mergeCell ref="F91:I91"/>
    <mergeCell ref="J91:K91"/>
    <mergeCell ref="B92:C92"/>
    <mergeCell ref="D92:E92"/>
    <mergeCell ref="F92:G92"/>
    <mergeCell ref="H92:I92"/>
    <mergeCell ref="B47:E47"/>
    <mergeCell ref="F47:I47"/>
    <mergeCell ref="J47:K47"/>
    <mergeCell ref="B48:C48"/>
    <mergeCell ref="D48:E48"/>
    <mergeCell ref="F48:G48"/>
    <mergeCell ref="H48:I48"/>
    <mergeCell ref="B15:E15"/>
    <mergeCell ref="F15:I15"/>
    <mergeCell ref="J15:K15"/>
    <mergeCell ref="B16:C16"/>
    <mergeCell ref="D16:E16"/>
    <mergeCell ref="F16:G16"/>
    <mergeCell ref="H16:I16"/>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4" manualBreakCount="4">
    <brk id="45" max="16383" man="1"/>
    <brk id="106" max="16383" man="1"/>
    <brk id="171" max="16383" man="1"/>
    <brk id="235"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K48"/>
  <sheetViews>
    <sheetView tabSelected="1" zoomScaleNormal="100"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618</v>
      </c>
      <c r="C1" s="198"/>
      <c r="D1" s="198"/>
      <c r="E1" s="199"/>
      <c r="F1" s="199"/>
      <c r="G1" s="199"/>
      <c r="H1" s="199"/>
      <c r="I1" s="199"/>
      <c r="J1" s="199"/>
      <c r="K1" s="199"/>
    </row>
    <row r="2" spans="1:11" s="52" customFormat="1" ht="20.25" x14ac:dyDescent="0.3">
      <c r="A2" s="4" t="s">
        <v>107</v>
      </c>
      <c r="B2" s="202" t="s">
        <v>97</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2020</v>
      </c>
      <c r="C5" s="197"/>
      <c r="D5" s="196">
        <f>B5-1</f>
        <v>2019</v>
      </c>
      <c r="E5" s="204"/>
      <c r="F5" s="196">
        <f>B5</f>
        <v>2020</v>
      </c>
      <c r="G5" s="204"/>
      <c r="H5" s="196">
        <f>D5</f>
        <v>2019</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3</v>
      </c>
      <c r="C7" s="39">
        <f>IF(B48=0, "-", B7/B48)</f>
        <v>2.5104602510460251E-3</v>
      </c>
      <c r="D7" s="65">
        <v>0</v>
      </c>
      <c r="E7" s="21">
        <f>IF(D48=0, "-", D7/D48)</f>
        <v>0</v>
      </c>
      <c r="F7" s="81">
        <v>16</v>
      </c>
      <c r="G7" s="39">
        <f>IF(F48=0, "-", F7/F48)</f>
        <v>1.5858856179998017E-3</v>
      </c>
      <c r="H7" s="65">
        <v>35</v>
      </c>
      <c r="I7" s="21">
        <f>IF(H48=0, "-", H7/H48)</f>
        <v>2.4271844660194173E-3</v>
      </c>
      <c r="J7" s="20" t="str">
        <f t="shared" ref="J7:J46" si="0">IF(D7=0, "-", IF((B7-D7)/D7&lt;10, (B7-D7)/D7, "&gt;999%"))</f>
        <v>-</v>
      </c>
      <c r="K7" s="21">
        <f t="shared" ref="K7:K46" si="1">IF(H7=0, "-", IF((F7-H7)/H7&lt;10, (F7-H7)/H7, "&gt;999%"))</f>
        <v>-0.54285714285714282</v>
      </c>
    </row>
    <row r="8" spans="1:11" x14ac:dyDescent="0.2">
      <c r="A8" s="7" t="s">
        <v>32</v>
      </c>
      <c r="B8" s="65">
        <v>0</v>
      </c>
      <c r="C8" s="39">
        <f>IF(B48=0, "-", B8/B48)</f>
        <v>0</v>
      </c>
      <c r="D8" s="65">
        <v>0</v>
      </c>
      <c r="E8" s="21">
        <f>IF(D48=0, "-", D8/D48)</f>
        <v>0</v>
      </c>
      <c r="F8" s="81">
        <v>0</v>
      </c>
      <c r="G8" s="39">
        <f>IF(F48=0, "-", F8/F48)</f>
        <v>0</v>
      </c>
      <c r="H8" s="65">
        <v>1</v>
      </c>
      <c r="I8" s="21">
        <f>IF(H48=0, "-", H8/H48)</f>
        <v>6.9348127600554784E-5</v>
      </c>
      <c r="J8" s="20" t="str">
        <f t="shared" si="0"/>
        <v>-</v>
      </c>
      <c r="K8" s="21">
        <f t="shared" si="1"/>
        <v>-1</v>
      </c>
    </row>
    <row r="9" spans="1:11" x14ac:dyDescent="0.2">
      <c r="A9" s="7" t="s">
        <v>33</v>
      </c>
      <c r="B9" s="65">
        <v>0</v>
      </c>
      <c r="C9" s="39">
        <f>IF(B48=0, "-", B9/B48)</f>
        <v>0</v>
      </c>
      <c r="D9" s="65">
        <v>0</v>
      </c>
      <c r="E9" s="21">
        <f>IF(D48=0, "-", D9/D48)</f>
        <v>0</v>
      </c>
      <c r="F9" s="81">
        <v>4</v>
      </c>
      <c r="G9" s="39">
        <f>IF(F48=0, "-", F9/F48)</f>
        <v>3.9647140449995043E-4</v>
      </c>
      <c r="H9" s="65">
        <v>2</v>
      </c>
      <c r="I9" s="21">
        <f>IF(H48=0, "-", H9/H48)</f>
        <v>1.3869625520110957E-4</v>
      </c>
      <c r="J9" s="20" t="str">
        <f t="shared" si="0"/>
        <v>-</v>
      </c>
      <c r="K9" s="21">
        <f t="shared" si="1"/>
        <v>1</v>
      </c>
    </row>
    <row r="10" spans="1:11" x14ac:dyDescent="0.2">
      <c r="A10" s="7" t="s">
        <v>34</v>
      </c>
      <c r="B10" s="65">
        <v>18</v>
      </c>
      <c r="C10" s="39">
        <f>IF(B48=0, "-", B10/B48)</f>
        <v>1.506276150627615E-2</v>
      </c>
      <c r="D10" s="65">
        <v>25</v>
      </c>
      <c r="E10" s="21">
        <f>IF(D48=0, "-", D10/D48)</f>
        <v>1.7373175816539264E-2</v>
      </c>
      <c r="F10" s="81">
        <v>156</v>
      </c>
      <c r="G10" s="39">
        <f>IF(F48=0, "-", F10/F48)</f>
        <v>1.5462384775498068E-2</v>
      </c>
      <c r="H10" s="65">
        <v>175</v>
      </c>
      <c r="I10" s="21">
        <f>IF(H48=0, "-", H10/H48)</f>
        <v>1.2135922330097087E-2</v>
      </c>
      <c r="J10" s="20">
        <f t="shared" si="0"/>
        <v>-0.28000000000000003</v>
      </c>
      <c r="K10" s="21">
        <f t="shared" si="1"/>
        <v>-0.10857142857142857</v>
      </c>
    </row>
    <row r="11" spans="1:11" x14ac:dyDescent="0.2">
      <c r="A11" s="7" t="s">
        <v>35</v>
      </c>
      <c r="B11" s="65">
        <v>1</v>
      </c>
      <c r="C11" s="39">
        <f>IF(B48=0, "-", B11/B48)</f>
        <v>8.3682008368200832E-4</v>
      </c>
      <c r="D11" s="65">
        <v>1</v>
      </c>
      <c r="E11" s="21">
        <f>IF(D48=0, "-", D11/D48)</f>
        <v>6.9492703266157052E-4</v>
      </c>
      <c r="F11" s="81">
        <v>10</v>
      </c>
      <c r="G11" s="39">
        <f>IF(F48=0, "-", F11/F48)</f>
        <v>9.911785112498761E-4</v>
      </c>
      <c r="H11" s="65">
        <v>7</v>
      </c>
      <c r="I11" s="21">
        <f>IF(H48=0, "-", H11/H48)</f>
        <v>4.8543689320388347E-4</v>
      </c>
      <c r="J11" s="20">
        <f t="shared" si="0"/>
        <v>0</v>
      </c>
      <c r="K11" s="21">
        <f t="shared" si="1"/>
        <v>0.42857142857142855</v>
      </c>
    </row>
    <row r="12" spans="1:11" x14ac:dyDescent="0.2">
      <c r="A12" s="7" t="s">
        <v>36</v>
      </c>
      <c r="B12" s="65">
        <v>40</v>
      </c>
      <c r="C12" s="39">
        <f>IF(B48=0, "-", B12/B48)</f>
        <v>3.3472803347280332E-2</v>
      </c>
      <c r="D12" s="65">
        <v>26</v>
      </c>
      <c r="E12" s="21">
        <f>IF(D48=0, "-", D12/D48)</f>
        <v>1.8068102849200834E-2</v>
      </c>
      <c r="F12" s="81">
        <v>236</v>
      </c>
      <c r="G12" s="39">
        <f>IF(F48=0, "-", F12/F48)</f>
        <v>2.3391812865497075E-2</v>
      </c>
      <c r="H12" s="65">
        <v>227</v>
      </c>
      <c r="I12" s="21">
        <f>IF(H48=0, "-", H12/H48)</f>
        <v>1.5742024965325938E-2</v>
      </c>
      <c r="J12" s="20">
        <f t="shared" si="0"/>
        <v>0.53846153846153844</v>
      </c>
      <c r="K12" s="21">
        <f t="shared" si="1"/>
        <v>3.9647577092511016E-2</v>
      </c>
    </row>
    <row r="13" spans="1:11" x14ac:dyDescent="0.2">
      <c r="A13" s="7" t="s">
        <v>37</v>
      </c>
      <c r="B13" s="65">
        <v>2</v>
      </c>
      <c r="C13" s="39">
        <f>IF(B48=0, "-", B13/B48)</f>
        <v>1.6736401673640166E-3</v>
      </c>
      <c r="D13" s="65">
        <v>0</v>
      </c>
      <c r="E13" s="21">
        <f>IF(D48=0, "-", D13/D48)</f>
        <v>0</v>
      </c>
      <c r="F13" s="81">
        <v>17</v>
      </c>
      <c r="G13" s="39">
        <f>IF(F48=0, "-", F13/F48)</f>
        <v>1.6850034691247894E-3</v>
      </c>
      <c r="H13" s="65">
        <v>11</v>
      </c>
      <c r="I13" s="21">
        <f>IF(H48=0, "-", H13/H48)</f>
        <v>7.6282940360610267E-4</v>
      </c>
      <c r="J13" s="20" t="str">
        <f t="shared" si="0"/>
        <v>-</v>
      </c>
      <c r="K13" s="21">
        <f t="shared" si="1"/>
        <v>0.54545454545454541</v>
      </c>
    </row>
    <row r="14" spans="1:11" x14ac:dyDescent="0.2">
      <c r="A14" s="7" t="s">
        <v>38</v>
      </c>
      <c r="B14" s="65">
        <v>1</v>
      </c>
      <c r="C14" s="39">
        <f>IF(B48=0, "-", B14/B48)</f>
        <v>8.3682008368200832E-4</v>
      </c>
      <c r="D14" s="65">
        <v>0</v>
      </c>
      <c r="E14" s="21">
        <f>IF(D48=0, "-", D14/D48)</f>
        <v>0</v>
      </c>
      <c r="F14" s="81">
        <v>1</v>
      </c>
      <c r="G14" s="39">
        <f>IF(F48=0, "-", F14/F48)</f>
        <v>9.9117851124987607E-5</v>
      </c>
      <c r="H14" s="65">
        <v>1</v>
      </c>
      <c r="I14" s="21">
        <f>IF(H48=0, "-", H14/H48)</f>
        <v>6.9348127600554784E-5</v>
      </c>
      <c r="J14" s="20" t="str">
        <f t="shared" si="0"/>
        <v>-</v>
      </c>
      <c r="K14" s="21">
        <f t="shared" si="1"/>
        <v>0</v>
      </c>
    </row>
    <row r="15" spans="1:11" x14ac:dyDescent="0.2">
      <c r="A15" s="7" t="s">
        <v>40</v>
      </c>
      <c r="B15" s="65">
        <v>2</v>
      </c>
      <c r="C15" s="39">
        <f>IF(B48=0, "-", B15/B48)</f>
        <v>1.6736401673640166E-3</v>
      </c>
      <c r="D15" s="65">
        <v>1</v>
      </c>
      <c r="E15" s="21">
        <f>IF(D48=0, "-", D15/D48)</f>
        <v>6.9492703266157052E-4</v>
      </c>
      <c r="F15" s="81">
        <v>7</v>
      </c>
      <c r="G15" s="39">
        <f>IF(F48=0, "-", F15/F48)</f>
        <v>6.9382495787491329E-4</v>
      </c>
      <c r="H15" s="65">
        <v>9</v>
      </c>
      <c r="I15" s="21">
        <f>IF(H48=0, "-", H15/H48)</f>
        <v>6.2413314840499307E-4</v>
      </c>
      <c r="J15" s="20">
        <f t="shared" si="0"/>
        <v>1</v>
      </c>
      <c r="K15" s="21">
        <f t="shared" si="1"/>
        <v>-0.22222222222222221</v>
      </c>
    </row>
    <row r="16" spans="1:11" x14ac:dyDescent="0.2">
      <c r="A16" s="7" t="s">
        <v>41</v>
      </c>
      <c r="B16" s="65">
        <v>5</v>
      </c>
      <c r="C16" s="39">
        <f>IF(B48=0, "-", B16/B48)</f>
        <v>4.1841004184100415E-3</v>
      </c>
      <c r="D16" s="65">
        <v>3</v>
      </c>
      <c r="E16" s="21">
        <f>IF(D48=0, "-", D16/D48)</f>
        <v>2.0847810979847115E-3</v>
      </c>
      <c r="F16" s="81">
        <v>33</v>
      </c>
      <c r="G16" s="39">
        <f>IF(F48=0, "-", F16/F48)</f>
        <v>3.2708890871245913E-3</v>
      </c>
      <c r="H16" s="65">
        <v>37</v>
      </c>
      <c r="I16" s="21">
        <f>IF(H48=0, "-", H16/H48)</f>
        <v>2.5658807212205269E-3</v>
      </c>
      <c r="J16" s="20">
        <f t="shared" si="0"/>
        <v>0.66666666666666663</v>
      </c>
      <c r="K16" s="21">
        <f t="shared" si="1"/>
        <v>-0.10810810810810811</v>
      </c>
    </row>
    <row r="17" spans="1:11" x14ac:dyDescent="0.2">
      <c r="A17" s="7" t="s">
        <v>43</v>
      </c>
      <c r="B17" s="65">
        <v>23</v>
      </c>
      <c r="C17" s="39">
        <f>IF(B48=0, "-", B17/B48)</f>
        <v>1.9246861924686193E-2</v>
      </c>
      <c r="D17" s="65">
        <v>31</v>
      </c>
      <c r="E17" s="21">
        <f>IF(D48=0, "-", D17/D48)</f>
        <v>2.1542738012508687E-2</v>
      </c>
      <c r="F17" s="81">
        <v>296</v>
      </c>
      <c r="G17" s="39">
        <f>IF(F48=0, "-", F17/F48)</f>
        <v>2.9338883932996333E-2</v>
      </c>
      <c r="H17" s="65">
        <v>431</v>
      </c>
      <c r="I17" s="21">
        <f>IF(H48=0, "-", H17/H48)</f>
        <v>2.9889042995839114E-2</v>
      </c>
      <c r="J17" s="20">
        <f t="shared" si="0"/>
        <v>-0.25806451612903225</v>
      </c>
      <c r="K17" s="21">
        <f t="shared" si="1"/>
        <v>-0.31322505800464034</v>
      </c>
    </row>
    <row r="18" spans="1:11" x14ac:dyDescent="0.2">
      <c r="A18" s="7" t="s">
        <v>46</v>
      </c>
      <c r="B18" s="65">
        <v>0</v>
      </c>
      <c r="C18" s="39">
        <f>IF(B48=0, "-", B18/B48)</f>
        <v>0</v>
      </c>
      <c r="D18" s="65">
        <v>0</v>
      </c>
      <c r="E18" s="21">
        <f>IF(D48=0, "-", D18/D48)</f>
        <v>0</v>
      </c>
      <c r="F18" s="81">
        <v>13</v>
      </c>
      <c r="G18" s="39">
        <f>IF(F48=0, "-", F18/F48)</f>
        <v>1.2885320646248389E-3</v>
      </c>
      <c r="H18" s="65">
        <v>1</v>
      </c>
      <c r="I18" s="21">
        <f>IF(H48=0, "-", H18/H48)</f>
        <v>6.9348127600554784E-5</v>
      </c>
      <c r="J18" s="20" t="str">
        <f t="shared" si="0"/>
        <v>-</v>
      </c>
      <c r="K18" s="21" t="str">
        <f t="shared" si="1"/>
        <v>&gt;999%</v>
      </c>
    </row>
    <row r="19" spans="1:11" x14ac:dyDescent="0.2">
      <c r="A19" s="7" t="s">
        <v>50</v>
      </c>
      <c r="B19" s="65">
        <v>10</v>
      </c>
      <c r="C19" s="39">
        <f>IF(B48=0, "-", B19/B48)</f>
        <v>8.368200836820083E-3</v>
      </c>
      <c r="D19" s="65">
        <v>84</v>
      </c>
      <c r="E19" s="21">
        <f>IF(D48=0, "-", D19/D48)</f>
        <v>5.8373870743571928E-2</v>
      </c>
      <c r="F19" s="81">
        <v>293</v>
      </c>
      <c r="G19" s="39">
        <f>IF(F48=0, "-", F19/F48)</f>
        <v>2.9041530379621368E-2</v>
      </c>
      <c r="H19" s="65">
        <v>684</v>
      </c>
      <c r="I19" s="21">
        <f>IF(H48=0, "-", H19/H48)</f>
        <v>4.7434119278779475E-2</v>
      </c>
      <c r="J19" s="20">
        <f t="shared" si="0"/>
        <v>-0.88095238095238093</v>
      </c>
      <c r="K19" s="21">
        <f t="shared" si="1"/>
        <v>-0.57163742690058483</v>
      </c>
    </row>
    <row r="20" spans="1:11" x14ac:dyDescent="0.2">
      <c r="A20" s="7" t="s">
        <v>51</v>
      </c>
      <c r="B20" s="65">
        <v>61</v>
      </c>
      <c r="C20" s="39">
        <f>IF(B48=0, "-", B20/B48)</f>
        <v>5.1046025104602509E-2</v>
      </c>
      <c r="D20" s="65">
        <v>61</v>
      </c>
      <c r="E20" s="21">
        <f>IF(D48=0, "-", D20/D48)</f>
        <v>4.2390548992355802E-2</v>
      </c>
      <c r="F20" s="81">
        <v>494</v>
      </c>
      <c r="G20" s="39">
        <f>IF(F48=0, "-", F20/F48)</f>
        <v>4.8964218455743877E-2</v>
      </c>
      <c r="H20" s="65">
        <v>745</v>
      </c>
      <c r="I20" s="21">
        <f>IF(H48=0, "-", H20/H48)</f>
        <v>5.1664355062413313E-2</v>
      </c>
      <c r="J20" s="20">
        <f t="shared" si="0"/>
        <v>0</v>
      </c>
      <c r="K20" s="21">
        <f t="shared" si="1"/>
        <v>-0.33691275167785234</v>
      </c>
    </row>
    <row r="21" spans="1:11" x14ac:dyDescent="0.2">
      <c r="A21" s="7" t="s">
        <v>52</v>
      </c>
      <c r="B21" s="65">
        <v>88</v>
      </c>
      <c r="C21" s="39">
        <f>IF(B48=0, "-", B21/B48)</f>
        <v>7.364016736401674E-2</v>
      </c>
      <c r="D21" s="65">
        <v>143</v>
      </c>
      <c r="E21" s="21">
        <f>IF(D48=0, "-", D21/D48)</f>
        <v>9.9374565670604584E-2</v>
      </c>
      <c r="F21" s="81">
        <v>849</v>
      </c>
      <c r="G21" s="39">
        <f>IF(F48=0, "-", F21/F48)</f>
        <v>8.4151055605114475E-2</v>
      </c>
      <c r="H21" s="65">
        <v>1523</v>
      </c>
      <c r="I21" s="21">
        <f>IF(H48=0, "-", H21/H48)</f>
        <v>0.10561719833564494</v>
      </c>
      <c r="J21" s="20">
        <f t="shared" si="0"/>
        <v>-0.38461538461538464</v>
      </c>
      <c r="K21" s="21">
        <f t="shared" si="1"/>
        <v>-0.44254760341431387</v>
      </c>
    </row>
    <row r="22" spans="1:11" x14ac:dyDescent="0.2">
      <c r="A22" s="7" t="s">
        <v>54</v>
      </c>
      <c r="B22" s="65">
        <v>0</v>
      </c>
      <c r="C22" s="39">
        <f>IF(B48=0, "-", B22/B48)</f>
        <v>0</v>
      </c>
      <c r="D22" s="65">
        <v>0</v>
      </c>
      <c r="E22" s="21">
        <f>IF(D48=0, "-", D22/D48)</f>
        <v>0</v>
      </c>
      <c r="F22" s="81">
        <v>0</v>
      </c>
      <c r="G22" s="39">
        <f>IF(F48=0, "-", F22/F48)</f>
        <v>0</v>
      </c>
      <c r="H22" s="65">
        <v>4</v>
      </c>
      <c r="I22" s="21">
        <f>IF(H48=0, "-", H22/H48)</f>
        <v>2.7739251040221914E-4</v>
      </c>
      <c r="J22" s="20" t="str">
        <f t="shared" si="0"/>
        <v>-</v>
      </c>
      <c r="K22" s="21">
        <f t="shared" si="1"/>
        <v>-1</v>
      </c>
    </row>
    <row r="23" spans="1:11" x14ac:dyDescent="0.2">
      <c r="A23" s="7" t="s">
        <v>60</v>
      </c>
      <c r="B23" s="65">
        <v>1</v>
      </c>
      <c r="C23" s="39">
        <f>IF(B48=0, "-", B23/B48)</f>
        <v>8.3682008368200832E-4</v>
      </c>
      <c r="D23" s="65">
        <v>0</v>
      </c>
      <c r="E23" s="21">
        <f>IF(D48=0, "-", D23/D48)</f>
        <v>0</v>
      </c>
      <c r="F23" s="81">
        <v>17</v>
      </c>
      <c r="G23" s="39">
        <f>IF(F48=0, "-", F23/F48)</f>
        <v>1.6850034691247894E-3</v>
      </c>
      <c r="H23" s="65">
        <v>18</v>
      </c>
      <c r="I23" s="21">
        <f>IF(H48=0, "-", H23/H48)</f>
        <v>1.2482662968099861E-3</v>
      </c>
      <c r="J23" s="20" t="str">
        <f t="shared" si="0"/>
        <v>-</v>
      </c>
      <c r="K23" s="21">
        <f t="shared" si="1"/>
        <v>-5.5555555555555552E-2</v>
      </c>
    </row>
    <row r="24" spans="1:11" x14ac:dyDescent="0.2">
      <c r="A24" s="7" t="s">
        <v>63</v>
      </c>
      <c r="B24" s="65">
        <v>157</v>
      </c>
      <c r="C24" s="39">
        <f>IF(B48=0, "-", B24/B48)</f>
        <v>0.13138075313807532</v>
      </c>
      <c r="D24" s="65">
        <v>181</v>
      </c>
      <c r="E24" s="21">
        <f>IF(D48=0, "-", D24/D48)</f>
        <v>0.12578179291174427</v>
      </c>
      <c r="F24" s="81">
        <v>1302</v>
      </c>
      <c r="G24" s="39">
        <f>IF(F48=0, "-", F24/F48)</f>
        <v>0.12905144216473388</v>
      </c>
      <c r="H24" s="65">
        <v>1620</v>
      </c>
      <c r="I24" s="21">
        <f>IF(H48=0, "-", H24/H48)</f>
        <v>0.11234396671289876</v>
      </c>
      <c r="J24" s="20">
        <f t="shared" si="0"/>
        <v>-0.13259668508287292</v>
      </c>
      <c r="K24" s="21">
        <f t="shared" si="1"/>
        <v>-0.1962962962962963</v>
      </c>
    </row>
    <row r="25" spans="1:11" x14ac:dyDescent="0.2">
      <c r="A25" s="7" t="s">
        <v>64</v>
      </c>
      <c r="B25" s="65">
        <v>0</v>
      </c>
      <c r="C25" s="39">
        <f>IF(B48=0, "-", B25/B48)</f>
        <v>0</v>
      </c>
      <c r="D25" s="65">
        <v>0</v>
      </c>
      <c r="E25" s="21">
        <f>IF(D48=0, "-", D25/D48)</f>
        <v>0</v>
      </c>
      <c r="F25" s="81">
        <v>3</v>
      </c>
      <c r="G25" s="39">
        <f>IF(F48=0, "-", F25/F48)</f>
        <v>2.9735355337496281E-4</v>
      </c>
      <c r="H25" s="65">
        <v>4</v>
      </c>
      <c r="I25" s="21">
        <f>IF(H48=0, "-", H25/H48)</f>
        <v>2.7739251040221914E-4</v>
      </c>
      <c r="J25" s="20" t="str">
        <f t="shared" si="0"/>
        <v>-</v>
      </c>
      <c r="K25" s="21">
        <f t="shared" si="1"/>
        <v>-0.25</v>
      </c>
    </row>
    <row r="26" spans="1:11" x14ac:dyDescent="0.2">
      <c r="A26" s="7" t="s">
        <v>66</v>
      </c>
      <c r="B26" s="65">
        <v>2</v>
      </c>
      <c r="C26" s="39">
        <f>IF(B48=0, "-", B26/B48)</f>
        <v>1.6736401673640166E-3</v>
      </c>
      <c r="D26" s="65">
        <v>3</v>
      </c>
      <c r="E26" s="21">
        <f>IF(D48=0, "-", D26/D48)</f>
        <v>2.0847810979847115E-3</v>
      </c>
      <c r="F26" s="81">
        <v>18</v>
      </c>
      <c r="G26" s="39">
        <f>IF(F48=0, "-", F26/F48)</f>
        <v>1.7841213202497771E-3</v>
      </c>
      <c r="H26" s="65">
        <v>31</v>
      </c>
      <c r="I26" s="21">
        <f>IF(H48=0, "-", H26/H48)</f>
        <v>2.1497919556171985E-3</v>
      </c>
      <c r="J26" s="20">
        <f t="shared" si="0"/>
        <v>-0.33333333333333331</v>
      </c>
      <c r="K26" s="21">
        <f t="shared" si="1"/>
        <v>-0.41935483870967744</v>
      </c>
    </row>
    <row r="27" spans="1:11" x14ac:dyDescent="0.2">
      <c r="A27" s="7" t="s">
        <v>67</v>
      </c>
      <c r="B27" s="65">
        <v>5</v>
      </c>
      <c r="C27" s="39">
        <f>IF(B48=0, "-", B27/B48)</f>
        <v>4.1841004184100415E-3</v>
      </c>
      <c r="D27" s="65">
        <v>4</v>
      </c>
      <c r="E27" s="21">
        <f>IF(D48=0, "-", D27/D48)</f>
        <v>2.7797081306462821E-3</v>
      </c>
      <c r="F27" s="81">
        <v>50</v>
      </c>
      <c r="G27" s="39">
        <f>IF(F48=0, "-", F27/F48)</f>
        <v>4.9558925562493807E-3</v>
      </c>
      <c r="H27" s="65">
        <v>62</v>
      </c>
      <c r="I27" s="21">
        <f>IF(H48=0, "-", H27/H48)</f>
        <v>4.299583911234397E-3</v>
      </c>
      <c r="J27" s="20">
        <f t="shared" si="0"/>
        <v>0.25</v>
      </c>
      <c r="K27" s="21">
        <f t="shared" si="1"/>
        <v>-0.19354838709677419</v>
      </c>
    </row>
    <row r="28" spans="1:11" x14ac:dyDescent="0.2">
      <c r="A28" s="7" t="s">
        <v>68</v>
      </c>
      <c r="B28" s="65">
        <v>0</v>
      </c>
      <c r="C28" s="39">
        <f>IF(B48=0, "-", B28/B48)</f>
        <v>0</v>
      </c>
      <c r="D28" s="65">
        <v>0</v>
      </c>
      <c r="E28" s="21">
        <f>IF(D48=0, "-", D28/D48)</f>
        <v>0</v>
      </c>
      <c r="F28" s="81">
        <v>1</v>
      </c>
      <c r="G28" s="39">
        <f>IF(F48=0, "-", F28/F48)</f>
        <v>9.9117851124987607E-5</v>
      </c>
      <c r="H28" s="65">
        <v>4</v>
      </c>
      <c r="I28" s="21">
        <f>IF(H48=0, "-", H28/H48)</f>
        <v>2.7739251040221914E-4</v>
      </c>
      <c r="J28" s="20" t="str">
        <f t="shared" si="0"/>
        <v>-</v>
      </c>
      <c r="K28" s="21">
        <f t="shared" si="1"/>
        <v>-0.75</v>
      </c>
    </row>
    <row r="29" spans="1:11" x14ac:dyDescent="0.2">
      <c r="A29" s="7" t="s">
        <v>71</v>
      </c>
      <c r="B29" s="65">
        <v>0</v>
      </c>
      <c r="C29" s="39">
        <f>IF(B48=0, "-", B29/B48)</f>
        <v>0</v>
      </c>
      <c r="D29" s="65">
        <v>0</v>
      </c>
      <c r="E29" s="21">
        <f>IF(D48=0, "-", D29/D48)</f>
        <v>0</v>
      </c>
      <c r="F29" s="81">
        <v>3</v>
      </c>
      <c r="G29" s="39">
        <f>IF(F48=0, "-", F29/F48)</f>
        <v>2.9735355337496281E-4</v>
      </c>
      <c r="H29" s="65">
        <v>2</v>
      </c>
      <c r="I29" s="21">
        <f>IF(H48=0, "-", H29/H48)</f>
        <v>1.3869625520110957E-4</v>
      </c>
      <c r="J29" s="20" t="str">
        <f t="shared" si="0"/>
        <v>-</v>
      </c>
      <c r="K29" s="21">
        <f t="shared" si="1"/>
        <v>0.5</v>
      </c>
    </row>
    <row r="30" spans="1:11" x14ac:dyDescent="0.2">
      <c r="A30" s="7" t="s">
        <v>72</v>
      </c>
      <c r="B30" s="65">
        <v>179</v>
      </c>
      <c r="C30" s="39">
        <f>IF(B48=0, "-", B30/B48)</f>
        <v>0.14979079497907949</v>
      </c>
      <c r="D30" s="65">
        <v>223</v>
      </c>
      <c r="E30" s="21">
        <f>IF(D48=0, "-", D30/D48)</f>
        <v>0.15496872828353023</v>
      </c>
      <c r="F30" s="81">
        <v>1207</v>
      </c>
      <c r="G30" s="39">
        <f>IF(F48=0, "-", F30/F48)</f>
        <v>0.11963524630786004</v>
      </c>
      <c r="H30" s="65">
        <v>2415</v>
      </c>
      <c r="I30" s="21">
        <f>IF(H48=0, "-", H30/H48)</f>
        <v>0.16747572815533981</v>
      </c>
      <c r="J30" s="20">
        <f t="shared" si="0"/>
        <v>-0.19730941704035873</v>
      </c>
      <c r="K30" s="21">
        <f t="shared" si="1"/>
        <v>-0.50020703933747412</v>
      </c>
    </row>
    <row r="31" spans="1:11" x14ac:dyDescent="0.2">
      <c r="A31" s="7" t="s">
        <v>73</v>
      </c>
      <c r="B31" s="65">
        <v>0</v>
      </c>
      <c r="C31" s="39">
        <f>IF(B48=0, "-", B31/B48)</f>
        <v>0</v>
      </c>
      <c r="D31" s="65">
        <v>0</v>
      </c>
      <c r="E31" s="21">
        <f>IF(D48=0, "-", D31/D48)</f>
        <v>0</v>
      </c>
      <c r="F31" s="81">
        <v>6</v>
      </c>
      <c r="G31" s="39">
        <f>IF(F48=0, "-", F31/F48)</f>
        <v>5.9470710674992561E-4</v>
      </c>
      <c r="H31" s="65">
        <v>6</v>
      </c>
      <c r="I31" s="21">
        <f>IF(H48=0, "-", H31/H48)</f>
        <v>4.1608876560332873E-4</v>
      </c>
      <c r="J31" s="20" t="str">
        <f t="shared" si="0"/>
        <v>-</v>
      </c>
      <c r="K31" s="21">
        <f t="shared" si="1"/>
        <v>0</v>
      </c>
    </row>
    <row r="32" spans="1:11" x14ac:dyDescent="0.2">
      <c r="A32" s="7" t="s">
        <v>74</v>
      </c>
      <c r="B32" s="65">
        <v>73</v>
      </c>
      <c r="C32" s="39">
        <f>IF(B48=0, "-", B32/B48)</f>
        <v>6.1087866108786609E-2</v>
      </c>
      <c r="D32" s="65">
        <v>40</v>
      </c>
      <c r="E32" s="21">
        <f>IF(D48=0, "-", D32/D48)</f>
        <v>2.7797081306462822E-2</v>
      </c>
      <c r="F32" s="81">
        <v>498</v>
      </c>
      <c r="G32" s="39">
        <f>IF(F48=0, "-", F32/F48)</f>
        <v>4.9360689860243827E-2</v>
      </c>
      <c r="H32" s="65">
        <v>496</v>
      </c>
      <c r="I32" s="21">
        <f>IF(H48=0, "-", H32/H48)</f>
        <v>3.4396671289875176E-2</v>
      </c>
      <c r="J32" s="20">
        <f t="shared" si="0"/>
        <v>0.82499999999999996</v>
      </c>
      <c r="K32" s="21">
        <f t="shared" si="1"/>
        <v>4.0322580645161289E-3</v>
      </c>
    </row>
    <row r="33" spans="1:11" x14ac:dyDescent="0.2">
      <c r="A33" s="7" t="s">
        <v>76</v>
      </c>
      <c r="B33" s="65">
        <v>3</v>
      </c>
      <c r="C33" s="39">
        <f>IF(B48=0, "-", B33/B48)</f>
        <v>2.5104602510460251E-3</v>
      </c>
      <c r="D33" s="65">
        <v>1</v>
      </c>
      <c r="E33" s="21">
        <f>IF(D48=0, "-", D33/D48)</f>
        <v>6.9492703266157052E-4</v>
      </c>
      <c r="F33" s="81">
        <v>19</v>
      </c>
      <c r="G33" s="39">
        <f>IF(F48=0, "-", F33/F48)</f>
        <v>1.8832391713747645E-3</v>
      </c>
      <c r="H33" s="65">
        <v>10</v>
      </c>
      <c r="I33" s="21">
        <f>IF(H48=0, "-", H33/H48)</f>
        <v>6.9348127600554787E-4</v>
      </c>
      <c r="J33" s="20">
        <f t="shared" si="0"/>
        <v>2</v>
      </c>
      <c r="K33" s="21">
        <f t="shared" si="1"/>
        <v>0.9</v>
      </c>
    </row>
    <row r="34" spans="1:11" x14ac:dyDescent="0.2">
      <c r="A34" s="7" t="s">
        <v>77</v>
      </c>
      <c r="B34" s="65">
        <v>44</v>
      </c>
      <c r="C34" s="39">
        <f>IF(B48=0, "-", B34/B48)</f>
        <v>3.682008368200837E-2</v>
      </c>
      <c r="D34" s="65">
        <v>11</v>
      </c>
      <c r="E34" s="21">
        <f>IF(D48=0, "-", D34/D48)</f>
        <v>7.6441973592772756E-3</v>
      </c>
      <c r="F34" s="81">
        <v>260</v>
      </c>
      <c r="G34" s="39">
        <f>IF(F48=0, "-", F34/F48)</f>
        <v>2.5770641292496777E-2</v>
      </c>
      <c r="H34" s="65">
        <v>99</v>
      </c>
      <c r="I34" s="21">
        <f>IF(H48=0, "-", H34/H48)</f>
        <v>6.8654646324549234E-3</v>
      </c>
      <c r="J34" s="20">
        <f t="shared" si="0"/>
        <v>3</v>
      </c>
      <c r="K34" s="21">
        <f t="shared" si="1"/>
        <v>1.6262626262626263</v>
      </c>
    </row>
    <row r="35" spans="1:11" x14ac:dyDescent="0.2">
      <c r="A35" s="7" t="s">
        <v>78</v>
      </c>
      <c r="B35" s="65">
        <v>8</v>
      </c>
      <c r="C35" s="39">
        <f>IF(B48=0, "-", B35/B48)</f>
        <v>6.6945606694560665E-3</v>
      </c>
      <c r="D35" s="65">
        <v>7</v>
      </c>
      <c r="E35" s="21">
        <f>IF(D48=0, "-", D35/D48)</f>
        <v>4.864489228630994E-3</v>
      </c>
      <c r="F35" s="81">
        <v>49</v>
      </c>
      <c r="G35" s="39">
        <f>IF(F48=0, "-", F35/F48)</f>
        <v>4.8567747051243932E-3</v>
      </c>
      <c r="H35" s="65">
        <v>88</v>
      </c>
      <c r="I35" s="21">
        <f>IF(H48=0, "-", H35/H48)</f>
        <v>6.1026352288488213E-3</v>
      </c>
      <c r="J35" s="20">
        <f t="shared" si="0"/>
        <v>0.14285714285714285</v>
      </c>
      <c r="K35" s="21">
        <f t="shared" si="1"/>
        <v>-0.44318181818181818</v>
      </c>
    </row>
    <row r="36" spans="1:11" x14ac:dyDescent="0.2">
      <c r="A36" s="7" t="s">
        <v>79</v>
      </c>
      <c r="B36" s="65">
        <v>11</v>
      </c>
      <c r="C36" s="39">
        <f>IF(B48=0, "-", B36/B48)</f>
        <v>9.2050209205020925E-3</v>
      </c>
      <c r="D36" s="65">
        <v>35</v>
      </c>
      <c r="E36" s="21">
        <f>IF(D48=0, "-", D36/D48)</f>
        <v>2.4322446143154968E-2</v>
      </c>
      <c r="F36" s="81">
        <v>65</v>
      </c>
      <c r="G36" s="39">
        <f>IF(F48=0, "-", F36/F48)</f>
        <v>6.4426603231241943E-3</v>
      </c>
      <c r="H36" s="65">
        <v>418</v>
      </c>
      <c r="I36" s="21">
        <f>IF(H48=0, "-", H36/H48)</f>
        <v>2.89875173370319E-2</v>
      </c>
      <c r="J36" s="20">
        <f t="shared" si="0"/>
        <v>-0.68571428571428572</v>
      </c>
      <c r="K36" s="21">
        <f t="shared" si="1"/>
        <v>-0.84449760765550241</v>
      </c>
    </row>
    <row r="37" spans="1:11" x14ac:dyDescent="0.2">
      <c r="A37" s="7" t="s">
        <v>80</v>
      </c>
      <c r="B37" s="65">
        <v>2</v>
      </c>
      <c r="C37" s="39">
        <f>IF(B48=0, "-", B37/B48)</f>
        <v>1.6736401673640166E-3</v>
      </c>
      <c r="D37" s="65">
        <v>3</v>
      </c>
      <c r="E37" s="21">
        <f>IF(D48=0, "-", D37/D48)</f>
        <v>2.0847810979847115E-3</v>
      </c>
      <c r="F37" s="81">
        <v>20</v>
      </c>
      <c r="G37" s="39">
        <f>IF(F48=0, "-", F37/F48)</f>
        <v>1.9823570224997522E-3</v>
      </c>
      <c r="H37" s="65">
        <v>17</v>
      </c>
      <c r="I37" s="21">
        <f>IF(H48=0, "-", H37/H48)</f>
        <v>1.1789181692094313E-3</v>
      </c>
      <c r="J37" s="20">
        <f t="shared" si="0"/>
        <v>-0.33333333333333331</v>
      </c>
      <c r="K37" s="21">
        <f t="shared" si="1"/>
        <v>0.17647058823529413</v>
      </c>
    </row>
    <row r="38" spans="1:11" x14ac:dyDescent="0.2">
      <c r="A38" s="7" t="s">
        <v>81</v>
      </c>
      <c r="B38" s="65">
        <v>2</v>
      </c>
      <c r="C38" s="39">
        <f>IF(B48=0, "-", B38/B48)</f>
        <v>1.6736401673640166E-3</v>
      </c>
      <c r="D38" s="65">
        <v>2</v>
      </c>
      <c r="E38" s="21">
        <f>IF(D48=0, "-", D38/D48)</f>
        <v>1.389854065323141E-3</v>
      </c>
      <c r="F38" s="81">
        <v>11</v>
      </c>
      <c r="G38" s="39">
        <f>IF(F48=0, "-", F38/F48)</f>
        <v>1.0902963623748638E-3</v>
      </c>
      <c r="H38" s="65">
        <v>9</v>
      </c>
      <c r="I38" s="21">
        <f>IF(H48=0, "-", H38/H48)</f>
        <v>6.2413314840499307E-4</v>
      </c>
      <c r="J38" s="20">
        <f t="shared" si="0"/>
        <v>0</v>
      </c>
      <c r="K38" s="21">
        <f t="shared" si="1"/>
        <v>0.22222222222222221</v>
      </c>
    </row>
    <row r="39" spans="1:11" x14ac:dyDescent="0.2">
      <c r="A39" s="7" t="s">
        <v>82</v>
      </c>
      <c r="B39" s="65">
        <v>6</v>
      </c>
      <c r="C39" s="39">
        <f>IF(B48=0, "-", B39/B48)</f>
        <v>5.0209205020920501E-3</v>
      </c>
      <c r="D39" s="65">
        <v>1</v>
      </c>
      <c r="E39" s="21">
        <f>IF(D48=0, "-", D39/D48)</f>
        <v>6.9492703266157052E-4</v>
      </c>
      <c r="F39" s="81">
        <v>33</v>
      </c>
      <c r="G39" s="39">
        <f>IF(F48=0, "-", F39/F48)</f>
        <v>3.2708890871245913E-3</v>
      </c>
      <c r="H39" s="65">
        <v>37</v>
      </c>
      <c r="I39" s="21">
        <f>IF(H48=0, "-", H39/H48)</f>
        <v>2.5658807212205269E-3</v>
      </c>
      <c r="J39" s="20">
        <f t="shared" si="0"/>
        <v>5</v>
      </c>
      <c r="K39" s="21">
        <f t="shared" si="1"/>
        <v>-0.10810810810810811</v>
      </c>
    </row>
    <row r="40" spans="1:11" x14ac:dyDescent="0.2">
      <c r="A40" s="7" t="s">
        <v>84</v>
      </c>
      <c r="B40" s="65">
        <v>1</v>
      </c>
      <c r="C40" s="39">
        <f>IF(B48=0, "-", B40/B48)</f>
        <v>8.3682008368200832E-4</v>
      </c>
      <c r="D40" s="65">
        <v>7</v>
      </c>
      <c r="E40" s="21">
        <f>IF(D48=0, "-", D40/D48)</f>
        <v>4.864489228630994E-3</v>
      </c>
      <c r="F40" s="81">
        <v>4</v>
      </c>
      <c r="G40" s="39">
        <f>IF(F48=0, "-", F40/F48)</f>
        <v>3.9647140449995043E-4</v>
      </c>
      <c r="H40" s="65">
        <v>37</v>
      </c>
      <c r="I40" s="21">
        <f>IF(H48=0, "-", H40/H48)</f>
        <v>2.5658807212205269E-3</v>
      </c>
      <c r="J40" s="20">
        <f t="shared" si="0"/>
        <v>-0.8571428571428571</v>
      </c>
      <c r="K40" s="21">
        <f t="shared" si="1"/>
        <v>-0.89189189189189189</v>
      </c>
    </row>
    <row r="41" spans="1:11" x14ac:dyDescent="0.2">
      <c r="A41" s="7" t="s">
        <v>86</v>
      </c>
      <c r="B41" s="65">
        <v>12</v>
      </c>
      <c r="C41" s="39">
        <f>IF(B48=0, "-", B41/B48)</f>
        <v>1.00418410041841E-2</v>
      </c>
      <c r="D41" s="65">
        <v>9</v>
      </c>
      <c r="E41" s="21">
        <f>IF(D48=0, "-", D41/D48)</f>
        <v>6.2543432939541352E-3</v>
      </c>
      <c r="F41" s="81">
        <v>103</v>
      </c>
      <c r="G41" s="39">
        <f>IF(F48=0, "-", F41/F48)</f>
        <v>1.0209138665873724E-2</v>
      </c>
      <c r="H41" s="65">
        <v>122</v>
      </c>
      <c r="I41" s="21">
        <f>IF(H48=0, "-", H41/H48)</f>
        <v>8.4604715672676831E-3</v>
      </c>
      <c r="J41" s="20">
        <f t="shared" si="0"/>
        <v>0.33333333333333331</v>
      </c>
      <c r="K41" s="21">
        <f t="shared" si="1"/>
        <v>-0.15573770491803279</v>
      </c>
    </row>
    <row r="42" spans="1:11" x14ac:dyDescent="0.2">
      <c r="A42" s="7" t="s">
        <v>88</v>
      </c>
      <c r="B42" s="65">
        <v>54</v>
      </c>
      <c r="C42" s="39">
        <f>IF(B48=0, "-", B42/B48)</f>
        <v>4.5188284518828455E-2</v>
      </c>
      <c r="D42" s="65">
        <v>58</v>
      </c>
      <c r="E42" s="21">
        <f>IF(D48=0, "-", D42/D48)</f>
        <v>4.030576789437109E-2</v>
      </c>
      <c r="F42" s="81">
        <v>333</v>
      </c>
      <c r="G42" s="39">
        <f>IF(F48=0, "-", F42/F48)</f>
        <v>3.3006244424620877E-2</v>
      </c>
      <c r="H42" s="65">
        <v>400</v>
      </c>
      <c r="I42" s="21">
        <f>IF(H48=0, "-", H42/H48)</f>
        <v>2.7739251040221916E-2</v>
      </c>
      <c r="J42" s="20">
        <f t="shared" si="0"/>
        <v>-6.8965517241379309E-2</v>
      </c>
      <c r="K42" s="21">
        <f t="shared" si="1"/>
        <v>-0.16750000000000001</v>
      </c>
    </row>
    <row r="43" spans="1:11" x14ac:dyDescent="0.2">
      <c r="A43" s="7" t="s">
        <v>89</v>
      </c>
      <c r="B43" s="65">
        <v>37</v>
      </c>
      <c r="C43" s="39">
        <f>IF(B48=0, "-", B43/B48)</f>
        <v>3.0962343096234309E-2</v>
      </c>
      <c r="D43" s="65">
        <v>36</v>
      </c>
      <c r="E43" s="21">
        <f>IF(D48=0, "-", D43/D48)</f>
        <v>2.5017373175816541E-2</v>
      </c>
      <c r="F43" s="81">
        <v>433</v>
      </c>
      <c r="G43" s="39">
        <f>IF(F48=0, "-", F43/F48)</f>
        <v>4.2918029537119637E-2</v>
      </c>
      <c r="H43" s="65">
        <v>473</v>
      </c>
      <c r="I43" s="21">
        <f>IF(H48=0, "-", H43/H48)</f>
        <v>3.2801664355062411E-2</v>
      </c>
      <c r="J43" s="20">
        <f t="shared" si="0"/>
        <v>2.7777777777777776E-2</v>
      </c>
      <c r="K43" s="21">
        <f t="shared" si="1"/>
        <v>-8.4566596194503171E-2</v>
      </c>
    </row>
    <row r="44" spans="1:11" x14ac:dyDescent="0.2">
      <c r="A44" s="7" t="s">
        <v>90</v>
      </c>
      <c r="B44" s="65">
        <v>265</v>
      </c>
      <c r="C44" s="39">
        <f>IF(B48=0, "-", B44/B48)</f>
        <v>0.22175732217573221</v>
      </c>
      <c r="D44" s="65">
        <v>352</v>
      </c>
      <c r="E44" s="21">
        <f>IF(D48=0, "-", D44/D48)</f>
        <v>0.24461431549687282</v>
      </c>
      <c r="F44" s="81">
        <v>2637</v>
      </c>
      <c r="G44" s="39">
        <f>IF(F48=0, "-", F44/F48)</f>
        <v>0.26137377341659235</v>
      </c>
      <c r="H44" s="65">
        <v>3379</v>
      </c>
      <c r="I44" s="21">
        <f>IF(H48=0, "-", H44/H48)</f>
        <v>0.23432732316227461</v>
      </c>
      <c r="J44" s="20">
        <f t="shared" si="0"/>
        <v>-0.24715909090909091</v>
      </c>
      <c r="K44" s="21">
        <f t="shared" si="1"/>
        <v>-0.21959159514649304</v>
      </c>
    </row>
    <row r="45" spans="1:11" x14ac:dyDescent="0.2">
      <c r="A45" s="7" t="s">
        <v>92</v>
      </c>
      <c r="B45" s="65">
        <v>78</v>
      </c>
      <c r="C45" s="39">
        <f>IF(B48=0, "-", B45/B48)</f>
        <v>6.5271966527196648E-2</v>
      </c>
      <c r="D45" s="65">
        <v>89</v>
      </c>
      <c r="E45" s="21">
        <f>IF(D48=0, "-", D45/D48)</f>
        <v>6.1848505906879778E-2</v>
      </c>
      <c r="F45" s="81">
        <v>582</v>
      </c>
      <c r="G45" s="39">
        <f>IF(F48=0, "-", F45/F48)</f>
        <v>5.7686589354742787E-2</v>
      </c>
      <c r="H45" s="65">
        <v>776</v>
      </c>
      <c r="I45" s="21">
        <f>IF(H48=0, "-", H45/H48)</f>
        <v>5.3814147018030514E-2</v>
      </c>
      <c r="J45" s="20">
        <f t="shared" si="0"/>
        <v>-0.12359550561797752</v>
      </c>
      <c r="K45" s="21">
        <f t="shared" si="1"/>
        <v>-0.25</v>
      </c>
    </row>
    <row r="46" spans="1:11" x14ac:dyDescent="0.2">
      <c r="A46" s="7" t="s">
        <v>93</v>
      </c>
      <c r="B46" s="65">
        <v>1</v>
      </c>
      <c r="C46" s="39">
        <f>IF(B48=0, "-", B46/B48)</f>
        <v>8.3682008368200832E-4</v>
      </c>
      <c r="D46" s="65">
        <v>2</v>
      </c>
      <c r="E46" s="21">
        <f>IF(D48=0, "-", D46/D48)</f>
        <v>1.389854065323141E-3</v>
      </c>
      <c r="F46" s="81">
        <v>10</v>
      </c>
      <c r="G46" s="39">
        <f>IF(F48=0, "-", F46/F48)</f>
        <v>9.911785112498761E-4</v>
      </c>
      <c r="H46" s="65">
        <v>4</v>
      </c>
      <c r="I46" s="21">
        <f>IF(H48=0, "-", H46/H48)</f>
        <v>2.7739251040221914E-4</v>
      </c>
      <c r="J46" s="20">
        <f t="shared" si="0"/>
        <v>-0.5</v>
      </c>
      <c r="K46" s="21">
        <f t="shared" si="1"/>
        <v>1.5</v>
      </c>
    </row>
    <row r="47" spans="1:11" x14ac:dyDescent="0.2">
      <c r="A47" s="2"/>
      <c r="B47" s="68"/>
      <c r="C47" s="33"/>
      <c r="D47" s="68"/>
      <c r="E47" s="6"/>
      <c r="F47" s="82"/>
      <c r="G47" s="33"/>
      <c r="H47" s="68"/>
      <c r="I47" s="6"/>
      <c r="J47" s="5"/>
      <c r="K47" s="6"/>
    </row>
    <row r="48" spans="1:11" s="43" customFormat="1" x14ac:dyDescent="0.2">
      <c r="A48" s="162" t="s">
        <v>565</v>
      </c>
      <c r="B48" s="71">
        <f>SUM(B7:B47)</f>
        <v>1195</v>
      </c>
      <c r="C48" s="40">
        <v>1</v>
      </c>
      <c r="D48" s="71">
        <f>SUM(D7:D47)</f>
        <v>1439</v>
      </c>
      <c r="E48" s="41">
        <v>1</v>
      </c>
      <c r="F48" s="77">
        <f>SUM(F7:F47)</f>
        <v>10089</v>
      </c>
      <c r="G48" s="42">
        <v>1</v>
      </c>
      <c r="H48" s="71">
        <f>SUM(H7:H47)</f>
        <v>14420</v>
      </c>
      <c r="I48" s="41">
        <v>1</v>
      </c>
      <c r="J48" s="37">
        <f>IF(D48=0, "-", (B48-D48)/D48)</f>
        <v>-0.16956219596942321</v>
      </c>
      <c r="K48" s="38">
        <f>IF(H48=0, "-", (F48-H48)/H48)</f>
        <v>-0.30034674063800276</v>
      </c>
    </row>
  </sheetData>
  <mergeCells count="9">
    <mergeCell ref="B1:K1"/>
    <mergeCell ref="B2:K2"/>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Fuel Type</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R. L. Polk Australia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parack</dc:creator>
  <cp:lastModifiedBy>Packham, Linda</cp:lastModifiedBy>
  <cp:lastPrinted>2005-10-12T01:01:15Z</cp:lastPrinted>
  <dcterms:created xsi:type="dcterms:W3CDTF">2005-07-19T06:26:52Z</dcterms:created>
  <dcterms:modified xsi:type="dcterms:W3CDTF">2020-10-04T20:09:20Z</dcterms:modified>
</cp:coreProperties>
</file>