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751E53C0-D3AA-4687-9E03-FEE8556557F4}"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I17" i="49"/>
  <c r="H17" i="49"/>
  <c r="J17" i="49" s="1"/>
  <c r="G17" i="49"/>
  <c r="H20" i="49"/>
  <c r="J20" i="49" s="1"/>
  <c r="G20" i="49"/>
  <c r="I20" i="49" s="1"/>
  <c r="I21" i="49"/>
  <c r="H21" i="49"/>
  <c r="J21" i="49" s="1"/>
  <c r="G21" i="49"/>
  <c r="I22" i="49"/>
  <c r="H22" i="49"/>
  <c r="J22" i="49" s="1"/>
  <c r="G22" i="49"/>
  <c r="H23" i="49"/>
  <c r="J23" i="49" s="1"/>
  <c r="G23" i="49"/>
  <c r="I23" i="49" s="1"/>
  <c r="I24" i="49"/>
  <c r="H24" i="49"/>
  <c r="J24" i="49" s="1"/>
  <c r="G24" i="49"/>
  <c r="H25" i="49"/>
  <c r="J25" i="49" s="1"/>
  <c r="G25" i="49"/>
  <c r="I25" i="49" s="1"/>
  <c r="I26" i="49"/>
  <c r="H26" i="49"/>
  <c r="J26" i="49" s="1"/>
  <c r="G26" i="49"/>
  <c r="I27" i="49"/>
  <c r="H27" i="49"/>
  <c r="J27" i="49" s="1"/>
  <c r="G27" i="49"/>
  <c r="H28" i="49"/>
  <c r="J28" i="49" s="1"/>
  <c r="G28" i="49"/>
  <c r="I28" i="49" s="1"/>
  <c r="I29" i="49"/>
  <c r="H29" i="49"/>
  <c r="J29" i="49" s="1"/>
  <c r="G29" i="49"/>
  <c r="H30" i="49"/>
  <c r="J30" i="49" s="1"/>
  <c r="G30" i="49"/>
  <c r="I30" i="49" s="1"/>
  <c r="H31" i="49"/>
  <c r="J31" i="49" s="1"/>
  <c r="G31" i="49"/>
  <c r="I31" i="49" s="1"/>
  <c r="H32" i="49"/>
  <c r="J32" i="49" s="1"/>
  <c r="G32" i="49"/>
  <c r="I32" i="49" s="1"/>
  <c r="H33" i="49"/>
  <c r="J33" i="49" s="1"/>
  <c r="G33" i="49"/>
  <c r="I33" i="49" s="1"/>
  <c r="I34" i="49"/>
  <c r="H34" i="49"/>
  <c r="J34" i="49" s="1"/>
  <c r="G34" i="49"/>
  <c r="I35" i="49"/>
  <c r="H35" i="49"/>
  <c r="J35" i="49" s="1"/>
  <c r="G35" i="49"/>
  <c r="H36" i="49"/>
  <c r="J36" i="49" s="1"/>
  <c r="G36" i="49"/>
  <c r="I36" i="49" s="1"/>
  <c r="H39" i="49"/>
  <c r="J39" i="49" s="1"/>
  <c r="G39" i="49"/>
  <c r="I39" i="49" s="1"/>
  <c r="H40" i="49"/>
  <c r="J40" i="49" s="1"/>
  <c r="G40" i="49"/>
  <c r="I40" i="49" s="1"/>
  <c r="I41" i="49"/>
  <c r="H41" i="49"/>
  <c r="J41" i="49" s="1"/>
  <c r="G41" i="49"/>
  <c r="H42" i="49"/>
  <c r="J42" i="49" s="1"/>
  <c r="G42" i="49"/>
  <c r="I42" i="49" s="1"/>
  <c r="H45" i="49"/>
  <c r="J45" i="49" s="1"/>
  <c r="G45" i="49"/>
  <c r="I45" i="49" s="1"/>
  <c r="I46" i="49"/>
  <c r="H46" i="49"/>
  <c r="J46" i="49" s="1"/>
  <c r="G46" i="49"/>
  <c r="H47" i="49"/>
  <c r="J47" i="49" s="1"/>
  <c r="G47" i="49"/>
  <c r="I47" i="49" s="1"/>
  <c r="H48" i="49"/>
  <c r="J48" i="49" s="1"/>
  <c r="G48" i="49"/>
  <c r="I48" i="49" s="1"/>
  <c r="H49" i="49"/>
  <c r="J49" i="49" s="1"/>
  <c r="G49" i="49"/>
  <c r="I49" i="49" s="1"/>
  <c r="J50" i="49"/>
  <c r="I50" i="49"/>
  <c r="H50" i="49"/>
  <c r="G50" i="49"/>
  <c r="H51" i="49"/>
  <c r="J51" i="49" s="1"/>
  <c r="G51" i="49"/>
  <c r="I51" i="49" s="1"/>
  <c r="I52" i="49"/>
  <c r="H52" i="49"/>
  <c r="J52" i="49" s="1"/>
  <c r="G52" i="49"/>
  <c r="H53" i="49"/>
  <c r="J53" i="49" s="1"/>
  <c r="G53" i="49"/>
  <c r="I53" i="49" s="1"/>
  <c r="J54" i="49"/>
  <c r="I54" i="49"/>
  <c r="H54" i="49"/>
  <c r="G54" i="49"/>
  <c r="I55" i="49"/>
  <c r="H55" i="49"/>
  <c r="J55" i="49" s="1"/>
  <c r="G55" i="49"/>
  <c r="I56" i="49"/>
  <c r="H56" i="49"/>
  <c r="J56" i="49" s="1"/>
  <c r="G56" i="49"/>
  <c r="J57" i="49"/>
  <c r="I57" i="49"/>
  <c r="H57" i="49"/>
  <c r="G57" i="49"/>
  <c r="J58" i="49"/>
  <c r="I58" i="49"/>
  <c r="H58" i="49"/>
  <c r="G58" i="49"/>
  <c r="H59" i="49"/>
  <c r="J59" i="49" s="1"/>
  <c r="G59" i="49"/>
  <c r="I59" i="49" s="1"/>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J66" i="49"/>
  <c r="I66" i="49"/>
  <c r="H66" i="49"/>
  <c r="G66" i="49"/>
  <c r="H67" i="49"/>
  <c r="J67" i="49" s="1"/>
  <c r="G67" i="49"/>
  <c r="I67" i="49" s="1"/>
  <c r="J70" i="49"/>
  <c r="I70" i="49"/>
  <c r="H70" i="49"/>
  <c r="G70" i="49"/>
  <c r="H71" i="49"/>
  <c r="J71" i="49" s="1"/>
  <c r="G71" i="49"/>
  <c r="I71" i="49" s="1"/>
  <c r="J72" i="49"/>
  <c r="I72" i="49"/>
  <c r="H72" i="49"/>
  <c r="G72" i="49"/>
  <c r="H73" i="49"/>
  <c r="J73" i="49" s="1"/>
  <c r="G73" i="49"/>
  <c r="I73" i="49" s="1"/>
  <c r="H76" i="49"/>
  <c r="J76" i="49" s="1"/>
  <c r="G76" i="49"/>
  <c r="I76" i="49" s="1"/>
  <c r="H77" i="49"/>
  <c r="J77" i="49" s="1"/>
  <c r="G77" i="49"/>
  <c r="I77" i="49" s="1"/>
  <c r="H80" i="49"/>
  <c r="J80" i="49" s="1"/>
  <c r="G80" i="49"/>
  <c r="I80" i="49" s="1"/>
  <c r="J81" i="49"/>
  <c r="I81" i="49"/>
  <c r="H81" i="49"/>
  <c r="G81" i="49"/>
  <c r="H82" i="49"/>
  <c r="J82" i="49" s="1"/>
  <c r="G82" i="49"/>
  <c r="I82" i="49" s="1"/>
  <c r="H83" i="49"/>
  <c r="J83" i="49" s="1"/>
  <c r="G83" i="49"/>
  <c r="I83" i="49" s="1"/>
  <c r="J86" i="49"/>
  <c r="I86" i="49"/>
  <c r="H86" i="49"/>
  <c r="G86" i="49"/>
  <c r="J87" i="49"/>
  <c r="I87" i="49"/>
  <c r="H87" i="49"/>
  <c r="G87" i="49"/>
  <c r="J88" i="49"/>
  <c r="I88" i="49"/>
  <c r="H88" i="49"/>
  <c r="G88" i="49"/>
  <c r="J89" i="49"/>
  <c r="I89" i="49"/>
  <c r="H89" i="49"/>
  <c r="G89" i="49"/>
  <c r="H92" i="49"/>
  <c r="J92" i="49" s="1"/>
  <c r="G92" i="49"/>
  <c r="I92" i="49" s="1"/>
  <c r="H93" i="49"/>
  <c r="J93" i="49" s="1"/>
  <c r="G93" i="49"/>
  <c r="I93" i="49" s="1"/>
  <c r="J96" i="49"/>
  <c r="I96" i="49"/>
  <c r="H96" i="49"/>
  <c r="G96" i="49"/>
  <c r="J97" i="49"/>
  <c r="I97" i="49"/>
  <c r="H97" i="49"/>
  <c r="G97" i="49"/>
  <c r="H100" i="49"/>
  <c r="J100" i="49" s="1"/>
  <c r="G100" i="49"/>
  <c r="I100" i="49" s="1"/>
  <c r="H101" i="49"/>
  <c r="J101" i="49" s="1"/>
  <c r="G101" i="49"/>
  <c r="I101" i="49" s="1"/>
  <c r="H104" i="49"/>
  <c r="J104" i="49" s="1"/>
  <c r="G104" i="49"/>
  <c r="I104" i="49" s="1"/>
  <c r="H105" i="49"/>
  <c r="J105" i="49" s="1"/>
  <c r="G105" i="49"/>
  <c r="I105" i="49" s="1"/>
  <c r="H108" i="49"/>
  <c r="J108" i="49" s="1"/>
  <c r="G108" i="49"/>
  <c r="I108" i="49" s="1"/>
  <c r="H109" i="49"/>
  <c r="J109" i="49" s="1"/>
  <c r="G109" i="49"/>
  <c r="I109" i="49" s="1"/>
  <c r="I112" i="49"/>
  <c r="H112" i="49"/>
  <c r="J112" i="49" s="1"/>
  <c r="G112" i="49"/>
  <c r="H113" i="49"/>
  <c r="J113" i="49" s="1"/>
  <c r="G113" i="49"/>
  <c r="I113" i="49" s="1"/>
  <c r="H114" i="49"/>
  <c r="J114" i="49" s="1"/>
  <c r="G114" i="49"/>
  <c r="I114" i="49" s="1"/>
  <c r="I115" i="49"/>
  <c r="H115" i="49"/>
  <c r="J115" i="49" s="1"/>
  <c r="G115" i="49"/>
  <c r="I116" i="49"/>
  <c r="H116" i="49"/>
  <c r="J116" i="49" s="1"/>
  <c r="G116" i="49"/>
  <c r="H117" i="49"/>
  <c r="J117" i="49" s="1"/>
  <c r="G117" i="49"/>
  <c r="I117" i="49" s="1"/>
  <c r="H118" i="49"/>
  <c r="J118" i="49" s="1"/>
  <c r="G118" i="49"/>
  <c r="I118" i="49" s="1"/>
  <c r="H119" i="49"/>
  <c r="J119" i="49" s="1"/>
  <c r="G119" i="49"/>
  <c r="I119" i="49" s="1"/>
  <c r="H120" i="49"/>
  <c r="J120" i="49" s="1"/>
  <c r="G120" i="49"/>
  <c r="I120" i="49" s="1"/>
  <c r="I121" i="49"/>
  <c r="H121" i="49"/>
  <c r="J121" i="49" s="1"/>
  <c r="G121" i="49"/>
  <c r="H122" i="49"/>
  <c r="J122" i="49" s="1"/>
  <c r="G122" i="49"/>
  <c r="I122" i="49" s="1"/>
  <c r="I123" i="49"/>
  <c r="H123" i="49"/>
  <c r="J123" i="49" s="1"/>
  <c r="G123" i="49"/>
  <c r="H124" i="49"/>
  <c r="J124" i="49" s="1"/>
  <c r="G124" i="49"/>
  <c r="I124" i="49" s="1"/>
  <c r="H127" i="49"/>
  <c r="J127" i="49" s="1"/>
  <c r="G127" i="49"/>
  <c r="I127" i="49" s="1"/>
  <c r="H128" i="49"/>
  <c r="J128" i="49" s="1"/>
  <c r="G128" i="49"/>
  <c r="I128" i="49" s="1"/>
  <c r="H131" i="49"/>
  <c r="J131" i="49" s="1"/>
  <c r="G131" i="49"/>
  <c r="I131" i="49" s="1"/>
  <c r="H132" i="49"/>
  <c r="J132" i="49" s="1"/>
  <c r="G132" i="49"/>
  <c r="I132" i="49" s="1"/>
  <c r="H133" i="49"/>
  <c r="J133" i="49" s="1"/>
  <c r="G133" i="49"/>
  <c r="I133" i="49" s="1"/>
  <c r="H134" i="49"/>
  <c r="J134" i="49" s="1"/>
  <c r="G134" i="49"/>
  <c r="I134" i="49" s="1"/>
  <c r="H137" i="49"/>
  <c r="J137" i="49" s="1"/>
  <c r="G137" i="49"/>
  <c r="I137" i="49" s="1"/>
  <c r="J138" i="49"/>
  <c r="I138" i="49"/>
  <c r="H138" i="49"/>
  <c r="G138" i="49"/>
  <c r="H139" i="49"/>
  <c r="J139" i="49" s="1"/>
  <c r="G139" i="49"/>
  <c r="I139" i="49" s="1"/>
  <c r="H140" i="49"/>
  <c r="J140" i="49" s="1"/>
  <c r="G140" i="49"/>
  <c r="I140" i="49" s="1"/>
  <c r="H141" i="49"/>
  <c r="J141" i="49" s="1"/>
  <c r="G141" i="49"/>
  <c r="I141" i="49" s="1"/>
  <c r="H144" i="49"/>
  <c r="J144" i="49" s="1"/>
  <c r="G144" i="49"/>
  <c r="I144" i="49" s="1"/>
  <c r="H145" i="49"/>
  <c r="J145" i="49" s="1"/>
  <c r="G145" i="49"/>
  <c r="I145" i="49" s="1"/>
  <c r="H146" i="49"/>
  <c r="J146" i="49" s="1"/>
  <c r="G146" i="49"/>
  <c r="I146" i="49" s="1"/>
  <c r="H147" i="49"/>
  <c r="J147" i="49" s="1"/>
  <c r="G147" i="49"/>
  <c r="I147" i="49" s="1"/>
  <c r="H148" i="49"/>
  <c r="J148" i="49" s="1"/>
  <c r="G148" i="49"/>
  <c r="I148" i="49" s="1"/>
  <c r="I149" i="49"/>
  <c r="H149" i="49"/>
  <c r="J149" i="49" s="1"/>
  <c r="G149" i="49"/>
  <c r="H150" i="49"/>
  <c r="J150" i="49" s="1"/>
  <c r="G150" i="49"/>
  <c r="I150" i="49" s="1"/>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I161" i="49"/>
  <c r="H161" i="49"/>
  <c r="J161" i="49" s="1"/>
  <c r="G161" i="49"/>
  <c r="H162" i="49"/>
  <c r="J162" i="49" s="1"/>
  <c r="G162" i="49"/>
  <c r="I162" i="49" s="1"/>
  <c r="H163" i="49"/>
  <c r="J163" i="49" s="1"/>
  <c r="G163" i="49"/>
  <c r="I163" i="49" s="1"/>
  <c r="H164" i="49"/>
  <c r="J164" i="49" s="1"/>
  <c r="G164" i="49"/>
  <c r="I164" i="49" s="1"/>
  <c r="I165" i="49"/>
  <c r="H165" i="49"/>
  <c r="J165" i="49" s="1"/>
  <c r="G165" i="49"/>
  <c r="H166" i="49"/>
  <c r="J166" i="49" s="1"/>
  <c r="G166" i="49"/>
  <c r="I166" i="49" s="1"/>
  <c r="H167" i="49"/>
  <c r="J167" i="49" s="1"/>
  <c r="G167" i="49"/>
  <c r="I167" i="49" s="1"/>
  <c r="I170" i="49"/>
  <c r="H170" i="49"/>
  <c r="J170" i="49" s="1"/>
  <c r="G170" i="49"/>
  <c r="J171" i="49"/>
  <c r="I171" i="49"/>
  <c r="H171" i="49"/>
  <c r="G171" i="49"/>
  <c r="H172" i="49"/>
  <c r="J172" i="49" s="1"/>
  <c r="G172" i="49"/>
  <c r="I172" i="49" s="1"/>
  <c r="H173" i="49"/>
  <c r="J173" i="49" s="1"/>
  <c r="G173" i="49"/>
  <c r="I173" i="49" s="1"/>
  <c r="H174" i="49"/>
  <c r="J174" i="49" s="1"/>
  <c r="G174" i="49"/>
  <c r="I174" i="49" s="1"/>
  <c r="H175" i="49"/>
  <c r="J175" i="49" s="1"/>
  <c r="G175" i="49"/>
  <c r="I175" i="49" s="1"/>
  <c r="J176" i="49"/>
  <c r="I176" i="49"/>
  <c r="H176" i="49"/>
  <c r="G176" i="49"/>
  <c r="H177" i="49"/>
  <c r="J177" i="49" s="1"/>
  <c r="G177" i="49"/>
  <c r="I177" i="49" s="1"/>
  <c r="H178" i="49"/>
  <c r="J178" i="49" s="1"/>
  <c r="G178" i="49"/>
  <c r="I178"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I184" i="49"/>
  <c r="H184" i="49"/>
  <c r="J184" i="49" s="1"/>
  <c r="G184" i="49"/>
  <c r="H185" i="49"/>
  <c r="J185" i="49" s="1"/>
  <c r="G185" i="49"/>
  <c r="I185" i="49" s="1"/>
  <c r="H186" i="49"/>
  <c r="J186" i="49" s="1"/>
  <c r="G186" i="49"/>
  <c r="I186" i="49" s="1"/>
  <c r="J189" i="49"/>
  <c r="I189" i="49"/>
  <c r="H189" i="49"/>
  <c r="G189" i="49"/>
  <c r="I190" i="49"/>
  <c r="H190" i="49"/>
  <c r="J190" i="49" s="1"/>
  <c r="G190" i="49"/>
  <c r="I191" i="49"/>
  <c r="H191" i="49"/>
  <c r="J191" i="49" s="1"/>
  <c r="G191" i="49"/>
  <c r="H192" i="49"/>
  <c r="J192" i="49" s="1"/>
  <c r="G192" i="49"/>
  <c r="I192" i="49" s="1"/>
  <c r="I193" i="49"/>
  <c r="H193" i="49"/>
  <c r="J193" i="49" s="1"/>
  <c r="G193" i="49"/>
  <c r="H194" i="49"/>
  <c r="J194" i="49" s="1"/>
  <c r="G194" i="49"/>
  <c r="I194" i="49" s="1"/>
  <c r="H197" i="49"/>
  <c r="J197" i="49" s="1"/>
  <c r="G197" i="49"/>
  <c r="I197" i="49" s="1"/>
  <c r="H198" i="49"/>
  <c r="J198" i="49" s="1"/>
  <c r="G198" i="49"/>
  <c r="I198" i="49" s="1"/>
  <c r="H199" i="49"/>
  <c r="J199" i="49" s="1"/>
  <c r="G199" i="49"/>
  <c r="I199" i="49" s="1"/>
  <c r="H200" i="49"/>
  <c r="J200" i="49" s="1"/>
  <c r="G200" i="49"/>
  <c r="I200" i="49" s="1"/>
  <c r="H203" i="49"/>
  <c r="J203" i="49" s="1"/>
  <c r="G203" i="49"/>
  <c r="I203" i="49" s="1"/>
  <c r="H204" i="49"/>
  <c r="J204" i="49" s="1"/>
  <c r="G204" i="49"/>
  <c r="I204" i="49" s="1"/>
  <c r="H205" i="49"/>
  <c r="J205" i="49" s="1"/>
  <c r="G205" i="49"/>
  <c r="I205" i="49" s="1"/>
  <c r="H206" i="49"/>
  <c r="J206" i="49" s="1"/>
  <c r="G206" i="49"/>
  <c r="I206" i="49" s="1"/>
  <c r="J209" i="49"/>
  <c r="I209" i="49"/>
  <c r="H209" i="49"/>
  <c r="G209" i="49"/>
  <c r="J210" i="49"/>
  <c r="I210" i="49"/>
  <c r="H210" i="49"/>
  <c r="G210" i="49"/>
  <c r="H213" i="49"/>
  <c r="J213" i="49" s="1"/>
  <c r="G213" i="49"/>
  <c r="I213" i="49" s="1"/>
  <c r="I214" i="49"/>
  <c r="H214" i="49"/>
  <c r="J214" i="49" s="1"/>
  <c r="G214" i="49"/>
  <c r="H215" i="49"/>
  <c r="J215" i="49" s="1"/>
  <c r="G215" i="49"/>
  <c r="I215" i="49" s="1"/>
  <c r="I216" i="49"/>
  <c r="H216" i="49"/>
  <c r="J216" i="49" s="1"/>
  <c r="G216" i="49"/>
  <c r="H217" i="49"/>
  <c r="J217" i="49" s="1"/>
  <c r="G217" i="49"/>
  <c r="I217" i="49" s="1"/>
  <c r="H220" i="49"/>
  <c r="J220" i="49" s="1"/>
  <c r="G220" i="49"/>
  <c r="I220" i="49" s="1"/>
  <c r="H221" i="49"/>
  <c r="J221" i="49" s="1"/>
  <c r="G221" i="49"/>
  <c r="I221" i="49" s="1"/>
  <c r="I222" i="49"/>
  <c r="H222" i="49"/>
  <c r="J222" i="49" s="1"/>
  <c r="G222" i="49"/>
  <c r="H223" i="49"/>
  <c r="J223" i="49" s="1"/>
  <c r="G223" i="49"/>
  <c r="I223" i="49" s="1"/>
  <c r="H224" i="49"/>
  <c r="J224" i="49" s="1"/>
  <c r="G224" i="49"/>
  <c r="I224" i="49" s="1"/>
  <c r="I225" i="49"/>
  <c r="H225" i="49"/>
  <c r="J225" i="49" s="1"/>
  <c r="G225" i="49"/>
  <c r="H226" i="49"/>
  <c r="J226" i="49" s="1"/>
  <c r="G226" i="49"/>
  <c r="I226"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H234" i="49"/>
  <c r="J234" i="49" s="1"/>
  <c r="G234" i="49"/>
  <c r="I234" i="49" s="1"/>
  <c r="H237" i="49"/>
  <c r="J237" i="49" s="1"/>
  <c r="G237" i="49"/>
  <c r="I237" i="49" s="1"/>
  <c r="H238" i="49"/>
  <c r="J238" i="49" s="1"/>
  <c r="G238" i="49"/>
  <c r="I238" i="49" s="1"/>
  <c r="H241" i="49"/>
  <c r="J241" i="49" s="1"/>
  <c r="G241" i="49"/>
  <c r="I241" i="49" s="1"/>
  <c r="H242" i="49"/>
  <c r="J242" i="49" s="1"/>
  <c r="G242" i="49"/>
  <c r="I242" i="49" s="1"/>
  <c r="J243" i="49"/>
  <c r="I243" i="49"/>
  <c r="H243" i="49"/>
  <c r="G243" i="49"/>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I255" i="49"/>
  <c r="H255" i="49"/>
  <c r="J255" i="49" s="1"/>
  <c r="G255" i="49"/>
  <c r="H256" i="49"/>
  <c r="J256" i="49" s="1"/>
  <c r="G256" i="49"/>
  <c r="I256" i="49" s="1"/>
  <c r="H257" i="49"/>
  <c r="J257" i="49" s="1"/>
  <c r="G257" i="49"/>
  <c r="I257" i="49" s="1"/>
  <c r="H260" i="49"/>
  <c r="J260" i="49" s="1"/>
  <c r="G260" i="49"/>
  <c r="I260" i="49" s="1"/>
  <c r="H261" i="49"/>
  <c r="J261" i="49" s="1"/>
  <c r="G261" i="49"/>
  <c r="I261" i="49" s="1"/>
  <c r="H262" i="49"/>
  <c r="J262" i="49" s="1"/>
  <c r="G262" i="49"/>
  <c r="I262" i="49" s="1"/>
  <c r="I263" i="49"/>
  <c r="H263" i="49"/>
  <c r="J263" i="49" s="1"/>
  <c r="G263" i="49"/>
  <c r="H264" i="49"/>
  <c r="J264" i="49" s="1"/>
  <c r="G264" i="49"/>
  <c r="I264" i="49" s="1"/>
  <c r="I265" i="49"/>
  <c r="H265" i="49"/>
  <c r="J265" i="49" s="1"/>
  <c r="G265" i="49"/>
  <c r="H266" i="49"/>
  <c r="J266" i="49" s="1"/>
  <c r="G266" i="49"/>
  <c r="I266" i="49" s="1"/>
  <c r="H267" i="49"/>
  <c r="J267" i="49" s="1"/>
  <c r="G267" i="49"/>
  <c r="I267" i="49" s="1"/>
  <c r="H270" i="49"/>
  <c r="J270" i="49" s="1"/>
  <c r="G270" i="49"/>
  <c r="I270" i="49" s="1"/>
  <c r="H271" i="49"/>
  <c r="J271" i="49" s="1"/>
  <c r="G271" i="49"/>
  <c r="I271" i="49" s="1"/>
  <c r="I272" i="49"/>
  <c r="H272" i="49"/>
  <c r="J272" i="49" s="1"/>
  <c r="G272" i="49"/>
  <c r="H273" i="49"/>
  <c r="J273" i="49" s="1"/>
  <c r="G273" i="49"/>
  <c r="I273" i="49" s="1"/>
  <c r="H274" i="49"/>
  <c r="J274" i="49" s="1"/>
  <c r="G274" i="49"/>
  <c r="I274" i="49" s="1"/>
  <c r="H275" i="49"/>
  <c r="J275" i="49" s="1"/>
  <c r="G275" i="49"/>
  <c r="I275" i="49" s="1"/>
  <c r="H276" i="49"/>
  <c r="J276" i="49" s="1"/>
  <c r="G276" i="49"/>
  <c r="I276" i="49" s="1"/>
  <c r="H277" i="49"/>
  <c r="J277" i="49" s="1"/>
  <c r="G277" i="49"/>
  <c r="I277" i="49" s="1"/>
  <c r="H280" i="49"/>
  <c r="J280" i="49" s="1"/>
  <c r="G280" i="49"/>
  <c r="I280" i="49" s="1"/>
  <c r="H281" i="49"/>
  <c r="J281" i="49" s="1"/>
  <c r="G281" i="49"/>
  <c r="I281" i="49" s="1"/>
  <c r="J282" i="49"/>
  <c r="I282" i="49"/>
  <c r="H282" i="49"/>
  <c r="G282" i="49"/>
  <c r="I283" i="49"/>
  <c r="H283" i="49"/>
  <c r="J283" i="49" s="1"/>
  <c r="G283" i="49"/>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I292" i="49"/>
  <c r="H292" i="49"/>
  <c r="J292" i="49" s="1"/>
  <c r="G292" i="49"/>
  <c r="H293" i="49"/>
  <c r="J293" i="49" s="1"/>
  <c r="G293" i="49"/>
  <c r="I293" i="49" s="1"/>
  <c r="H294" i="49"/>
  <c r="J294" i="49" s="1"/>
  <c r="G294" i="49"/>
  <c r="I294" i="49" s="1"/>
  <c r="H297" i="49"/>
  <c r="J297" i="49" s="1"/>
  <c r="G297" i="49"/>
  <c r="I297" i="49" s="1"/>
  <c r="H298" i="49"/>
  <c r="J298" i="49" s="1"/>
  <c r="G298" i="49"/>
  <c r="I298" i="49" s="1"/>
  <c r="H301" i="49"/>
  <c r="J301" i="49" s="1"/>
  <c r="G301" i="49"/>
  <c r="I301" i="49" s="1"/>
  <c r="I302" i="49"/>
  <c r="H302" i="49"/>
  <c r="J302" i="49" s="1"/>
  <c r="G302" i="49"/>
  <c r="H303" i="49"/>
  <c r="J303" i="49" s="1"/>
  <c r="G303" i="49"/>
  <c r="I303" i="49" s="1"/>
  <c r="H306" i="49"/>
  <c r="J306" i="49" s="1"/>
  <c r="G306" i="49"/>
  <c r="I306" i="49" s="1"/>
  <c r="J307" i="49"/>
  <c r="I307" i="49"/>
  <c r="H307" i="49"/>
  <c r="G307" i="49"/>
  <c r="I308" i="49"/>
  <c r="H308" i="49"/>
  <c r="J308" i="49" s="1"/>
  <c r="G308" i="49"/>
  <c r="H309" i="49"/>
  <c r="J309" i="49" s="1"/>
  <c r="G309" i="49"/>
  <c r="I309"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7" i="49"/>
  <c r="J327" i="49" s="1"/>
  <c r="G327" i="49"/>
  <c r="I327" i="49" s="1"/>
  <c r="H328" i="49"/>
  <c r="J328" i="49" s="1"/>
  <c r="G328" i="49"/>
  <c r="I328" i="49" s="1"/>
  <c r="I331" i="49"/>
  <c r="H331" i="49"/>
  <c r="J331" i="49" s="1"/>
  <c r="G331" i="49"/>
  <c r="H332" i="49"/>
  <c r="J332" i="49" s="1"/>
  <c r="G332" i="49"/>
  <c r="I332" i="49" s="1"/>
  <c r="H333" i="49"/>
  <c r="J333" i="49" s="1"/>
  <c r="G333" i="49"/>
  <c r="I333" i="49" s="1"/>
  <c r="I334" i="49"/>
  <c r="H334" i="49"/>
  <c r="J334" i="49" s="1"/>
  <c r="G334" i="49"/>
  <c r="H335" i="49"/>
  <c r="J335" i="49" s="1"/>
  <c r="G335" i="49"/>
  <c r="I335" i="49" s="1"/>
  <c r="H336" i="49"/>
  <c r="J336" i="49" s="1"/>
  <c r="G336" i="49"/>
  <c r="I336" i="49" s="1"/>
  <c r="H337" i="49"/>
  <c r="J337" i="49" s="1"/>
  <c r="G337" i="49"/>
  <c r="I337" i="49" s="1"/>
  <c r="I338" i="49"/>
  <c r="H338" i="49"/>
  <c r="J338" i="49" s="1"/>
  <c r="G338" i="49"/>
  <c r="H339" i="49"/>
  <c r="J339" i="49" s="1"/>
  <c r="G339" i="49"/>
  <c r="I339" i="49" s="1"/>
  <c r="H340" i="49"/>
  <c r="J340" i="49" s="1"/>
  <c r="G340" i="49"/>
  <c r="I340" i="49" s="1"/>
  <c r="H341" i="49"/>
  <c r="J341" i="49" s="1"/>
  <c r="G341" i="49"/>
  <c r="I341" i="49" s="1"/>
  <c r="J342" i="49"/>
  <c r="I342" i="49"/>
  <c r="H342" i="49"/>
  <c r="G342" i="49"/>
  <c r="H343" i="49"/>
  <c r="J343" i="49" s="1"/>
  <c r="G343" i="49"/>
  <c r="I343" i="49" s="1"/>
  <c r="J344" i="49"/>
  <c r="I344" i="49"/>
  <c r="H344" i="49"/>
  <c r="G344" i="49"/>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I353" i="49"/>
  <c r="H353" i="49"/>
  <c r="J353" i="49" s="1"/>
  <c r="G353" i="49"/>
  <c r="H354" i="49"/>
  <c r="J354" i="49" s="1"/>
  <c r="G354" i="49"/>
  <c r="I354" i="49" s="1"/>
  <c r="H355" i="49"/>
  <c r="J355" i="49" s="1"/>
  <c r="G355" i="49"/>
  <c r="I355" i="49" s="1"/>
  <c r="H358" i="49"/>
  <c r="J358" i="49" s="1"/>
  <c r="G358" i="49"/>
  <c r="I358" i="49" s="1"/>
  <c r="H359" i="49"/>
  <c r="J359" i="49" s="1"/>
  <c r="G359" i="49"/>
  <c r="I359" i="49" s="1"/>
  <c r="J362" i="49"/>
  <c r="I362" i="49"/>
  <c r="H362" i="49"/>
  <c r="G362" i="49"/>
  <c r="H363" i="49"/>
  <c r="J363" i="49" s="1"/>
  <c r="G363" i="49"/>
  <c r="I363" i="49" s="1"/>
  <c r="I364" i="49"/>
  <c r="H364" i="49"/>
  <c r="J364" i="49" s="1"/>
  <c r="G364" i="49"/>
  <c r="I365" i="49"/>
  <c r="H365" i="49"/>
  <c r="J365" i="49" s="1"/>
  <c r="G365" i="49"/>
  <c r="I366" i="49"/>
  <c r="H366" i="49"/>
  <c r="J366" i="49" s="1"/>
  <c r="G366" i="49"/>
  <c r="J367" i="49"/>
  <c r="I367" i="49"/>
  <c r="H367" i="49"/>
  <c r="G367" i="49"/>
  <c r="H368" i="49"/>
  <c r="J368" i="49" s="1"/>
  <c r="G368" i="49"/>
  <c r="I368" i="49" s="1"/>
  <c r="I369" i="49"/>
  <c r="H369" i="49"/>
  <c r="J369" i="49" s="1"/>
  <c r="G369" i="49"/>
  <c r="H370" i="49"/>
  <c r="J370" i="49" s="1"/>
  <c r="G370" i="49"/>
  <c r="I370" i="49" s="1"/>
  <c r="H373" i="49"/>
  <c r="J373" i="49" s="1"/>
  <c r="G373" i="49"/>
  <c r="I373" i="49" s="1"/>
  <c r="H374" i="49"/>
  <c r="J374" i="49" s="1"/>
  <c r="G374" i="49"/>
  <c r="I374" i="49" s="1"/>
  <c r="H375" i="49"/>
  <c r="J375" i="49" s="1"/>
  <c r="G375" i="49"/>
  <c r="I375" i="49" s="1"/>
  <c r="H376" i="49"/>
  <c r="J376" i="49" s="1"/>
  <c r="G376" i="49"/>
  <c r="I376" i="49" s="1"/>
  <c r="I379" i="49"/>
  <c r="H379" i="49"/>
  <c r="J379" i="49" s="1"/>
  <c r="G379" i="49"/>
  <c r="H380" i="49"/>
  <c r="J380" i="49" s="1"/>
  <c r="G380" i="49"/>
  <c r="I380" i="49" s="1"/>
  <c r="H381" i="49"/>
  <c r="J381" i="49" s="1"/>
  <c r="G381" i="49"/>
  <c r="I381" i="49" s="1"/>
  <c r="H382" i="49"/>
  <c r="J382" i="49" s="1"/>
  <c r="G382" i="49"/>
  <c r="I382" i="49" s="1"/>
  <c r="H383" i="49"/>
  <c r="J383" i="49" s="1"/>
  <c r="G383" i="49"/>
  <c r="I383"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5" i="49"/>
  <c r="J395" i="49" s="1"/>
  <c r="G395" i="49"/>
  <c r="I395" i="49" s="1"/>
  <c r="H398" i="49"/>
  <c r="J398" i="49" s="1"/>
  <c r="G398" i="49"/>
  <c r="I398" i="49" s="1"/>
  <c r="I399" i="49"/>
  <c r="H399" i="49"/>
  <c r="J399" i="49" s="1"/>
  <c r="G399" i="49"/>
  <c r="H400" i="49"/>
  <c r="J400" i="49" s="1"/>
  <c r="G400" i="49"/>
  <c r="I400" i="49" s="1"/>
  <c r="I401" i="49"/>
  <c r="H401" i="49"/>
  <c r="J401" i="49" s="1"/>
  <c r="G401" i="49"/>
  <c r="H402" i="49"/>
  <c r="J402" i="49" s="1"/>
  <c r="G402" i="49"/>
  <c r="I402" i="49" s="1"/>
  <c r="H403" i="49"/>
  <c r="J403" i="49" s="1"/>
  <c r="G403" i="49"/>
  <c r="I403" i="49" s="1"/>
  <c r="I404" i="49"/>
  <c r="H404" i="49"/>
  <c r="J404" i="49" s="1"/>
  <c r="G404" i="49"/>
  <c r="H405" i="49"/>
  <c r="J405" i="49" s="1"/>
  <c r="G405" i="49"/>
  <c r="I405" i="49" s="1"/>
  <c r="H406" i="49"/>
  <c r="J406" i="49" s="1"/>
  <c r="G406" i="49"/>
  <c r="I406" i="49" s="1"/>
  <c r="H407" i="49"/>
  <c r="J407" i="49" s="1"/>
  <c r="G407" i="49"/>
  <c r="I407" i="49" s="1"/>
  <c r="H408" i="49"/>
  <c r="J408" i="49" s="1"/>
  <c r="G408" i="49"/>
  <c r="I408" i="49" s="1"/>
  <c r="H411" i="49"/>
  <c r="J411" i="49" s="1"/>
  <c r="G411" i="49"/>
  <c r="I411" i="49" s="1"/>
  <c r="H412" i="49"/>
  <c r="J412" i="49" s="1"/>
  <c r="G412" i="49"/>
  <c r="I412" i="49" s="1"/>
  <c r="I413" i="49"/>
  <c r="H413" i="49"/>
  <c r="J413" i="49" s="1"/>
  <c r="G413" i="49"/>
  <c r="H414" i="49"/>
  <c r="J414" i="49" s="1"/>
  <c r="G414" i="49"/>
  <c r="I414" i="49" s="1"/>
  <c r="I415" i="49"/>
  <c r="H415" i="49"/>
  <c r="J415" i="49" s="1"/>
  <c r="G415" i="49"/>
  <c r="H416" i="49"/>
  <c r="J416" i="49" s="1"/>
  <c r="G416" i="49"/>
  <c r="I416" i="49" s="1"/>
  <c r="H417" i="49"/>
  <c r="J417" i="49" s="1"/>
  <c r="G417" i="49"/>
  <c r="I417" i="49" s="1"/>
  <c r="J420" i="49"/>
  <c r="I420" i="49"/>
  <c r="H420" i="49"/>
  <c r="G420" i="49"/>
  <c r="J421" i="49"/>
  <c r="I421" i="49"/>
  <c r="H421" i="49"/>
  <c r="G421" i="49"/>
  <c r="I424" i="49"/>
  <c r="H424" i="49"/>
  <c r="J424" i="49" s="1"/>
  <c r="G424" i="49"/>
  <c r="H425" i="49"/>
  <c r="J425" i="49" s="1"/>
  <c r="G425" i="49"/>
  <c r="I425" i="49" s="1"/>
  <c r="H426" i="49"/>
  <c r="J426" i="49" s="1"/>
  <c r="G426" i="49"/>
  <c r="I426" i="49" s="1"/>
  <c r="H427" i="49"/>
  <c r="J427" i="49" s="1"/>
  <c r="G427" i="49"/>
  <c r="I427" i="49" s="1"/>
  <c r="H428" i="49"/>
  <c r="J428" i="49" s="1"/>
  <c r="G428" i="49"/>
  <c r="I428" i="49" s="1"/>
  <c r="H429" i="49"/>
  <c r="J429" i="49" s="1"/>
  <c r="G429" i="49"/>
  <c r="I429" i="49" s="1"/>
  <c r="I430" i="49"/>
  <c r="H430" i="49"/>
  <c r="J430" i="49" s="1"/>
  <c r="G430" i="49"/>
  <c r="H431" i="49"/>
  <c r="J431" i="49" s="1"/>
  <c r="G431" i="49"/>
  <c r="I431" i="49" s="1"/>
  <c r="H432" i="49"/>
  <c r="J432" i="49" s="1"/>
  <c r="G432" i="49"/>
  <c r="I432" i="49" s="1"/>
  <c r="H435" i="49"/>
  <c r="J435" i="49" s="1"/>
  <c r="G435" i="49"/>
  <c r="I435" i="49" s="1"/>
  <c r="H436" i="49"/>
  <c r="J436" i="49" s="1"/>
  <c r="G436" i="49"/>
  <c r="I436" i="49" s="1"/>
  <c r="H437" i="49"/>
  <c r="J437" i="49" s="1"/>
  <c r="G437" i="49"/>
  <c r="I437"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I445" i="49"/>
  <c r="H445" i="49"/>
  <c r="J445" i="49" s="1"/>
  <c r="G445" i="49"/>
  <c r="I446" i="49"/>
  <c r="H446" i="49"/>
  <c r="J446" i="49" s="1"/>
  <c r="G446" i="49"/>
  <c r="H447" i="49"/>
  <c r="J447" i="49" s="1"/>
  <c r="G447" i="49"/>
  <c r="I447" i="49" s="1"/>
  <c r="H448" i="49"/>
  <c r="J448" i="49" s="1"/>
  <c r="G448" i="49"/>
  <c r="I448" i="49" s="1"/>
  <c r="H451" i="49"/>
  <c r="J451" i="49" s="1"/>
  <c r="G451" i="49"/>
  <c r="I451" i="49" s="1"/>
  <c r="H452" i="49"/>
  <c r="J452" i="49" s="1"/>
  <c r="G452" i="49"/>
  <c r="I452" i="49" s="1"/>
  <c r="J455" i="49"/>
  <c r="I455" i="49"/>
  <c r="H455" i="49"/>
  <c r="G455" i="49"/>
  <c r="J456" i="49"/>
  <c r="I456" i="49"/>
  <c r="H456" i="49"/>
  <c r="G456" i="49"/>
  <c r="H459" i="49"/>
  <c r="J459" i="49" s="1"/>
  <c r="G459" i="49"/>
  <c r="I459" i="49" s="1"/>
  <c r="H460" i="49"/>
  <c r="J460" i="49" s="1"/>
  <c r="G460" i="49"/>
  <c r="I460" i="49" s="1"/>
  <c r="H461" i="49"/>
  <c r="J461" i="49" s="1"/>
  <c r="G461" i="49"/>
  <c r="I461" i="49" s="1"/>
  <c r="H462" i="49"/>
  <c r="J462" i="49" s="1"/>
  <c r="G462" i="49"/>
  <c r="I462" i="49" s="1"/>
  <c r="H463" i="49"/>
  <c r="J463" i="49" s="1"/>
  <c r="G463" i="49"/>
  <c r="I463" i="49" s="1"/>
  <c r="I464" i="49"/>
  <c r="H464" i="49"/>
  <c r="J464" i="49" s="1"/>
  <c r="G464" i="49"/>
  <c r="H465" i="49"/>
  <c r="J465" i="49" s="1"/>
  <c r="G465" i="49"/>
  <c r="I465" i="49" s="1"/>
  <c r="H466" i="49"/>
  <c r="J466" i="49" s="1"/>
  <c r="G466" i="49"/>
  <c r="I466" i="49" s="1"/>
  <c r="H469" i="49"/>
  <c r="J469" i="49" s="1"/>
  <c r="G469" i="49"/>
  <c r="I469" i="49" s="1"/>
  <c r="H470" i="49"/>
  <c r="J470" i="49" s="1"/>
  <c r="G470" i="49"/>
  <c r="I470" i="49" s="1"/>
  <c r="I471" i="49"/>
  <c r="H471" i="49"/>
  <c r="J471" i="49" s="1"/>
  <c r="G471" i="49"/>
  <c r="H472" i="49"/>
  <c r="J472" i="49" s="1"/>
  <c r="G472" i="49"/>
  <c r="I472" i="49" s="1"/>
  <c r="I475" i="49"/>
  <c r="H475" i="49"/>
  <c r="J475" i="49" s="1"/>
  <c r="G475" i="49"/>
  <c r="H476" i="49"/>
  <c r="J476" i="49" s="1"/>
  <c r="G476" i="49"/>
  <c r="I476" i="49" s="1"/>
  <c r="H477" i="49"/>
  <c r="J477" i="49" s="1"/>
  <c r="G477" i="49"/>
  <c r="I477" i="49" s="1"/>
  <c r="I478" i="49"/>
  <c r="H478" i="49"/>
  <c r="J478" i="49" s="1"/>
  <c r="G478" i="49"/>
  <c r="H479" i="49"/>
  <c r="J479" i="49" s="1"/>
  <c r="G479" i="49"/>
  <c r="I479" i="49" s="1"/>
  <c r="H480" i="49"/>
  <c r="J480" i="49" s="1"/>
  <c r="G480" i="49"/>
  <c r="I480" i="49" s="1"/>
  <c r="H481" i="49"/>
  <c r="J481" i="49" s="1"/>
  <c r="G481" i="49"/>
  <c r="I481" i="49" s="1"/>
  <c r="H482" i="49"/>
  <c r="J482" i="49" s="1"/>
  <c r="G482" i="49"/>
  <c r="I482" i="49" s="1"/>
  <c r="H485" i="49"/>
  <c r="J485" i="49" s="1"/>
  <c r="G485" i="49"/>
  <c r="I485" i="49" s="1"/>
  <c r="H486" i="49"/>
  <c r="J486" i="49" s="1"/>
  <c r="G486" i="49"/>
  <c r="I486" i="49" s="1"/>
  <c r="H487" i="49"/>
  <c r="J487" i="49" s="1"/>
  <c r="G487" i="49"/>
  <c r="I487" i="49" s="1"/>
  <c r="I488" i="49"/>
  <c r="H488" i="49"/>
  <c r="J488" i="49" s="1"/>
  <c r="G488" i="49"/>
  <c r="H489" i="49"/>
  <c r="J489" i="49" s="1"/>
  <c r="G489" i="49"/>
  <c r="I489" i="49" s="1"/>
  <c r="H490" i="49"/>
  <c r="J490" i="49" s="1"/>
  <c r="G490" i="49"/>
  <c r="I490" i="49" s="1"/>
  <c r="H491" i="49"/>
  <c r="J491" i="49" s="1"/>
  <c r="G491" i="49"/>
  <c r="I491" i="49" s="1"/>
  <c r="J494" i="49"/>
  <c r="I494" i="49"/>
  <c r="H494" i="49"/>
  <c r="G494" i="49"/>
  <c r="J495" i="49"/>
  <c r="I495" i="49"/>
  <c r="H495" i="49"/>
  <c r="G495" i="49"/>
  <c r="J496" i="49"/>
  <c r="I496" i="49"/>
  <c r="H496" i="49"/>
  <c r="G496" i="49"/>
  <c r="H499" i="49"/>
  <c r="J499" i="49" s="1"/>
  <c r="G499" i="49"/>
  <c r="I499" i="49" s="1"/>
  <c r="H500" i="49"/>
  <c r="J500" i="49" s="1"/>
  <c r="G500" i="49"/>
  <c r="I500" i="49" s="1"/>
  <c r="H501" i="49"/>
  <c r="J501" i="49" s="1"/>
  <c r="G501" i="49"/>
  <c r="I501" i="49" s="1"/>
  <c r="H502" i="49"/>
  <c r="J502" i="49" s="1"/>
  <c r="G502" i="49"/>
  <c r="I502" i="49" s="1"/>
  <c r="H503" i="49"/>
  <c r="J503" i="49" s="1"/>
  <c r="G503" i="49"/>
  <c r="I503" i="49" s="1"/>
  <c r="I504" i="49"/>
  <c r="H504" i="49"/>
  <c r="J504" i="49" s="1"/>
  <c r="G504" i="49"/>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I514" i="49"/>
  <c r="H514" i="49"/>
  <c r="J514" i="49" s="1"/>
  <c r="G514" i="49"/>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3" i="49"/>
  <c r="J523" i="49" s="1"/>
  <c r="G523" i="49"/>
  <c r="I523" i="49" s="1"/>
  <c r="H524" i="49"/>
  <c r="J524" i="49" s="1"/>
  <c r="G524" i="49"/>
  <c r="I524" i="49" s="1"/>
  <c r="H525" i="49"/>
  <c r="J525" i="49" s="1"/>
  <c r="G525" i="49"/>
  <c r="I525" i="49" s="1"/>
  <c r="H528" i="49"/>
  <c r="J528" i="49" s="1"/>
  <c r="G528" i="49"/>
  <c r="I528" i="49" s="1"/>
  <c r="J529" i="49"/>
  <c r="I529" i="49"/>
  <c r="H529" i="49"/>
  <c r="G529" i="49"/>
  <c r="H530" i="49"/>
  <c r="J530" i="49" s="1"/>
  <c r="G530" i="49"/>
  <c r="I530" i="49" s="1"/>
  <c r="H531" i="49"/>
  <c r="J531" i="49" s="1"/>
  <c r="G531" i="49"/>
  <c r="I531" i="49" s="1"/>
  <c r="H532" i="49"/>
  <c r="J532" i="49" s="1"/>
  <c r="G532" i="49"/>
  <c r="I532" i="49" s="1"/>
  <c r="I533" i="49"/>
  <c r="H533" i="49"/>
  <c r="J533" i="49" s="1"/>
  <c r="G533" i="49"/>
  <c r="H534" i="49"/>
  <c r="J534" i="49" s="1"/>
  <c r="G534" i="49"/>
  <c r="I534" i="49" s="1"/>
  <c r="H535" i="49"/>
  <c r="J535" i="49" s="1"/>
  <c r="G535" i="49"/>
  <c r="I535" i="49" s="1"/>
  <c r="H536" i="49"/>
  <c r="J536" i="49" s="1"/>
  <c r="G536" i="49"/>
  <c r="I536" i="49" s="1"/>
  <c r="I537" i="49"/>
  <c r="H537" i="49"/>
  <c r="J537" i="49" s="1"/>
  <c r="G537" i="49"/>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8" i="49"/>
  <c r="J558" i="49" s="1"/>
  <c r="G558" i="49"/>
  <c r="I558" i="49" s="1"/>
  <c r="H559" i="49"/>
  <c r="J559" i="49" s="1"/>
  <c r="G559" i="49"/>
  <c r="I559" i="49" s="1"/>
  <c r="H562" i="49"/>
  <c r="J562" i="49" s="1"/>
  <c r="G562" i="49"/>
  <c r="I562" i="49" s="1"/>
  <c r="H563" i="49"/>
  <c r="J563" i="49" s="1"/>
  <c r="G563" i="49"/>
  <c r="I563"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8" i="56" s="1"/>
  <c r="B31" i="56"/>
  <c r="C29"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4" i="58" s="1"/>
  <c r="F46" i="58"/>
  <c r="G44" i="58" s="1"/>
  <c r="D46" i="58"/>
  <c r="E44" i="58" s="1"/>
  <c r="B46"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H20" i="53"/>
  <c r="I18" i="53" s="1"/>
  <c r="F20" i="53"/>
  <c r="G18" i="53" s="1"/>
  <c r="D20" i="53"/>
  <c r="E18" i="53" s="1"/>
  <c r="B20" i="53"/>
  <c r="C16" i="53" s="1"/>
  <c r="K7" i="53"/>
  <c r="J7" i="53"/>
  <c r="K24" i="53"/>
  <c r="J24" i="53"/>
  <c r="K25" i="53"/>
  <c r="J25" i="53"/>
  <c r="K26" i="53"/>
  <c r="J26" i="53"/>
  <c r="K27" i="53"/>
  <c r="J27" i="53"/>
  <c r="K28" i="53"/>
  <c r="J28" i="53"/>
  <c r="K29" i="53"/>
  <c r="J29" i="53"/>
  <c r="K30" i="53"/>
  <c r="J30" i="53"/>
  <c r="K31" i="53"/>
  <c r="J31" i="53"/>
  <c r="K32" i="53"/>
  <c r="J32" i="53"/>
  <c r="H34" i="53"/>
  <c r="I31" i="53" s="1"/>
  <c r="F34" i="53"/>
  <c r="G32" i="53" s="1"/>
  <c r="D34" i="53"/>
  <c r="E31" i="53" s="1"/>
  <c r="B34" i="53"/>
  <c r="C32" i="53" s="1"/>
  <c r="K23" i="53"/>
  <c r="J23"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H54" i="53"/>
  <c r="I51" i="53" s="1"/>
  <c r="F54" i="53"/>
  <c r="G52" i="53" s="1"/>
  <c r="D54" i="53"/>
  <c r="E50" i="53" s="1"/>
  <c r="B54" i="53"/>
  <c r="C52" i="53" s="1"/>
  <c r="K37" i="53"/>
  <c r="J37" i="53"/>
  <c r="I56" i="53"/>
  <c r="G56" i="53"/>
  <c r="E56" i="53"/>
  <c r="C56" i="53"/>
  <c r="B5" i="54"/>
  <c r="D5" i="54" s="1"/>
  <c r="H5" i="54" s="1"/>
  <c r="K8" i="54"/>
  <c r="J8" i="54"/>
  <c r="K9" i="54"/>
  <c r="J9" i="54"/>
  <c r="K10" i="54"/>
  <c r="J10" i="54"/>
  <c r="K11" i="54"/>
  <c r="J11" i="54"/>
  <c r="K12" i="54"/>
  <c r="J12" i="54"/>
  <c r="K13" i="54"/>
  <c r="J13" i="54"/>
  <c r="H15" i="54"/>
  <c r="I12" i="54" s="1"/>
  <c r="F15" i="54"/>
  <c r="G13" i="54" s="1"/>
  <c r="D15" i="54"/>
  <c r="E12" i="54" s="1"/>
  <c r="B15" i="54"/>
  <c r="C13" i="54" s="1"/>
  <c r="K7" i="54"/>
  <c r="J7" i="54"/>
  <c r="H20" i="54"/>
  <c r="F20" i="54"/>
  <c r="G20" i="54" s="1"/>
  <c r="D20" i="54"/>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0"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7" i="54"/>
  <c r="J57" i="54"/>
  <c r="I79" i="54"/>
  <c r="G79" i="54"/>
  <c r="E79" i="54"/>
  <c r="C79"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3" i="55" s="1"/>
  <c r="B18" i="55"/>
  <c r="C16" i="55" s="1"/>
  <c r="K7" i="55"/>
  <c r="J7" i="55"/>
  <c r="I20" i="55"/>
  <c r="G20" i="55"/>
  <c r="E20" i="55"/>
  <c r="C20" i="55"/>
  <c r="J20" i="55"/>
  <c r="K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1" i="55"/>
  <c r="J51" i="55"/>
  <c r="I64" i="55"/>
  <c r="G64" i="55"/>
  <c r="E64" i="55"/>
  <c r="C64" i="55"/>
  <c r="K64" i="55"/>
  <c r="J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H90" i="55"/>
  <c r="I88" i="55" s="1"/>
  <c r="F90" i="55"/>
  <c r="G88" i="55" s="1"/>
  <c r="D90" i="55"/>
  <c r="E88" i="55" s="1"/>
  <c r="B90" i="55"/>
  <c r="C88" i="55" s="1"/>
  <c r="K69" i="55"/>
  <c r="J69"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3" i="55"/>
  <c r="J93" i="55"/>
  <c r="I115" i="55"/>
  <c r="G115" i="55"/>
  <c r="E115" i="55"/>
  <c r="C115" i="55"/>
  <c r="J115" i="55"/>
  <c r="K115" i="55"/>
  <c r="B118" i="55"/>
  <c r="F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H144" i="55"/>
  <c r="I141" i="55" s="1"/>
  <c r="F144" i="55"/>
  <c r="G142" i="55" s="1"/>
  <c r="D144" i="55"/>
  <c r="E141" i="55" s="1"/>
  <c r="B144" i="55"/>
  <c r="C142" i="55" s="1"/>
  <c r="K120" i="55"/>
  <c r="J120"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H168" i="55"/>
  <c r="I165" i="55" s="1"/>
  <c r="F168" i="55"/>
  <c r="G166" i="55" s="1"/>
  <c r="D168" i="55"/>
  <c r="E166" i="55" s="1"/>
  <c r="B168" i="55"/>
  <c r="C166" i="55" s="1"/>
  <c r="K147" i="55"/>
  <c r="J147" i="55"/>
  <c r="I170" i="55"/>
  <c r="G170" i="55"/>
  <c r="E170" i="55"/>
  <c r="C170" i="55"/>
  <c r="K170" i="55"/>
  <c r="J170" i="55"/>
  <c r="B173" i="55"/>
  <c r="F173" i="55" s="1"/>
  <c r="K176" i="55"/>
  <c r="J176" i="55"/>
  <c r="H178" i="55"/>
  <c r="I178" i="55" s="1"/>
  <c r="F178" i="55"/>
  <c r="G176" i="55" s="1"/>
  <c r="D178" i="55"/>
  <c r="E178" i="55" s="1"/>
  <c r="B178" i="55"/>
  <c r="C176" i="55" s="1"/>
  <c r="K175" i="55"/>
  <c r="J175" i="55"/>
  <c r="K182" i="55"/>
  <c r="J182" i="55"/>
  <c r="K183" i="55"/>
  <c r="J183" i="55"/>
  <c r="K184" i="55"/>
  <c r="J184" i="55"/>
  <c r="K185" i="55"/>
  <c r="J185" i="55"/>
  <c r="K186" i="55"/>
  <c r="J186" i="55"/>
  <c r="K187" i="55"/>
  <c r="J187" i="55"/>
  <c r="K188" i="55"/>
  <c r="J188" i="55"/>
  <c r="K189" i="55"/>
  <c r="J189" i="55"/>
  <c r="K190" i="55"/>
  <c r="J190" i="55"/>
  <c r="H192" i="55"/>
  <c r="I189" i="55" s="1"/>
  <c r="F192" i="55"/>
  <c r="G190" i="55" s="1"/>
  <c r="D192" i="55"/>
  <c r="E189" i="55" s="1"/>
  <c r="B192" i="55"/>
  <c r="C190" i="55" s="1"/>
  <c r="K181" i="55"/>
  <c r="J181" i="55"/>
  <c r="I194" i="55"/>
  <c r="G194" i="55"/>
  <c r="E194" i="55"/>
  <c r="C194" i="55"/>
  <c r="J194" i="55"/>
  <c r="K194" i="55"/>
  <c r="I198" i="55"/>
  <c r="G198" i="55"/>
  <c r="E198" i="55"/>
  <c r="C198" i="55"/>
  <c r="H196" i="55"/>
  <c r="I196" i="55" s="1"/>
  <c r="F196" i="55"/>
  <c r="G196" i="55" s="1"/>
  <c r="D196" i="55"/>
  <c r="E196" i="55" s="1"/>
  <c r="B196" i="55"/>
  <c r="C196" i="55" s="1"/>
  <c r="K198" i="55"/>
  <c r="J198" i="55"/>
  <c r="K200" i="55"/>
  <c r="J200" i="55"/>
  <c r="I200" i="55"/>
  <c r="G200" i="55"/>
  <c r="E200" i="55"/>
  <c r="C200"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7" i="48" s="1"/>
  <c r="F37" i="48"/>
  <c r="G35" i="48" s="1"/>
  <c r="D37" i="48"/>
  <c r="E37" i="48" s="1"/>
  <c r="B37" i="48"/>
  <c r="C35" i="48" s="1"/>
  <c r="K33" i="48"/>
  <c r="J33" i="48"/>
  <c r="I39" i="48"/>
  <c r="G39" i="48"/>
  <c r="E39" i="48"/>
  <c r="C39" i="48"/>
  <c r="K39" i="48"/>
  <c r="J39" i="48"/>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7" i="48" s="1"/>
  <c r="F61" i="48"/>
  <c r="G59" i="48" s="1"/>
  <c r="D61" i="48"/>
  <c r="E58" i="48" s="1"/>
  <c r="B61" i="48"/>
  <c r="C59" i="48" s="1"/>
  <c r="K44" i="48"/>
  <c r="J44" i="48"/>
  <c r="K65" i="48"/>
  <c r="J65" i="48"/>
  <c r="K66" i="48"/>
  <c r="J66" i="48"/>
  <c r="K67" i="48"/>
  <c r="J67" i="48"/>
  <c r="K68" i="48"/>
  <c r="J68" i="48"/>
  <c r="K69" i="48"/>
  <c r="J69" i="48"/>
  <c r="K70" i="48"/>
  <c r="J70" i="48"/>
  <c r="K71" i="48"/>
  <c r="J71" i="48"/>
  <c r="K72" i="48"/>
  <c r="J72" i="48"/>
  <c r="H74" i="48"/>
  <c r="I72" i="48" s="1"/>
  <c r="F74" i="48"/>
  <c r="G72" i="48" s="1"/>
  <c r="D74" i="48"/>
  <c r="E69" i="48" s="1"/>
  <c r="B74" i="48"/>
  <c r="C72" i="48" s="1"/>
  <c r="K64" i="48"/>
  <c r="J64" i="48"/>
  <c r="I76" i="48"/>
  <c r="G76" i="48"/>
  <c r="E76" i="48"/>
  <c r="C76" i="48"/>
  <c r="J76" i="48"/>
  <c r="K76" i="48"/>
  <c r="B79" i="48"/>
  <c r="D79" i="48" s="1"/>
  <c r="H79" i="48" s="1"/>
  <c r="K82" i="48"/>
  <c r="J82" i="48"/>
  <c r="K83" i="48"/>
  <c r="J83" i="48"/>
  <c r="K84" i="48"/>
  <c r="J84" i="48"/>
  <c r="K85" i="48"/>
  <c r="J85" i="48"/>
  <c r="K86" i="48"/>
  <c r="J86" i="48"/>
  <c r="K87" i="48"/>
  <c r="J87" i="48"/>
  <c r="K88" i="48"/>
  <c r="J88" i="48"/>
  <c r="H90" i="48"/>
  <c r="I86" i="48" s="1"/>
  <c r="F90" i="48"/>
  <c r="G88" i="48" s="1"/>
  <c r="D90" i="48"/>
  <c r="E87" i="48" s="1"/>
  <c r="B90" i="48"/>
  <c r="C88" i="48" s="1"/>
  <c r="K81" i="48"/>
  <c r="J81"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H110" i="48"/>
  <c r="I107" i="48" s="1"/>
  <c r="F110" i="48"/>
  <c r="G108" i="48" s="1"/>
  <c r="D110" i="48"/>
  <c r="E105" i="48" s="1"/>
  <c r="B110" i="48"/>
  <c r="C108" i="48" s="1"/>
  <c r="K93" i="48"/>
  <c r="J93" i="48"/>
  <c r="I112" i="48"/>
  <c r="G112" i="48"/>
  <c r="E112" i="48"/>
  <c r="C112" i="48"/>
  <c r="K112" i="48"/>
  <c r="J112" i="48"/>
  <c r="B115" i="48"/>
  <c r="F115" i="48" s="1"/>
  <c r="K118" i="48"/>
  <c r="J118" i="48"/>
  <c r="H120" i="48"/>
  <c r="I120" i="48" s="1"/>
  <c r="F120" i="48"/>
  <c r="G118" i="48" s="1"/>
  <c r="D120" i="48"/>
  <c r="B120" i="48"/>
  <c r="C118" i="48" s="1"/>
  <c r="K117" i="48"/>
  <c r="J117" i="48"/>
  <c r="K124" i="48"/>
  <c r="J124" i="48"/>
  <c r="K125" i="48"/>
  <c r="J125" i="48"/>
  <c r="K126" i="48"/>
  <c r="J126" i="48"/>
  <c r="K127" i="48"/>
  <c r="J127" i="48"/>
  <c r="K128" i="48"/>
  <c r="J128" i="48"/>
  <c r="K129" i="48"/>
  <c r="J129" i="48"/>
  <c r="K130" i="48"/>
  <c r="J130" i="48"/>
  <c r="K131" i="48"/>
  <c r="J131" i="48"/>
  <c r="H133" i="48"/>
  <c r="I129" i="48" s="1"/>
  <c r="F133" i="48"/>
  <c r="G131" i="48" s="1"/>
  <c r="D133" i="48"/>
  <c r="E130" i="48" s="1"/>
  <c r="B133" i="48"/>
  <c r="C131" i="48" s="1"/>
  <c r="K123" i="48"/>
  <c r="J123" i="48"/>
  <c r="I135" i="48"/>
  <c r="G135" i="48"/>
  <c r="E135" i="48"/>
  <c r="C135" i="48"/>
  <c r="K135" i="48"/>
  <c r="J135" i="48"/>
  <c r="B138" i="48"/>
  <c r="F138" i="48" s="1"/>
  <c r="H142" i="48"/>
  <c r="F142" i="48"/>
  <c r="G142" i="48" s="1"/>
  <c r="D142" i="48"/>
  <c r="B142" i="48"/>
  <c r="C142" i="48" s="1"/>
  <c r="K140" i="48"/>
  <c r="J140" i="48"/>
  <c r="K146" i="48"/>
  <c r="J146" i="48"/>
  <c r="K147" i="48"/>
  <c r="J147" i="48"/>
  <c r="K148" i="48"/>
  <c r="J148" i="48"/>
  <c r="K149" i="48"/>
  <c r="J149" i="48"/>
  <c r="K150" i="48"/>
  <c r="J150" i="48"/>
  <c r="K151" i="48"/>
  <c r="J151" i="48"/>
  <c r="K152" i="48"/>
  <c r="J152" i="48"/>
  <c r="K153" i="48"/>
  <c r="J153" i="48"/>
  <c r="K154" i="48"/>
  <c r="J154" i="48"/>
  <c r="H156" i="48"/>
  <c r="I153" i="48" s="1"/>
  <c r="F156" i="48"/>
  <c r="G154" i="48" s="1"/>
  <c r="D156" i="48"/>
  <c r="E152" i="48" s="1"/>
  <c r="B156" i="48"/>
  <c r="C154" i="48" s="1"/>
  <c r="K145" i="48"/>
  <c r="J145" i="48"/>
  <c r="I158" i="48"/>
  <c r="G158" i="48"/>
  <c r="E158" i="48"/>
  <c r="C158" i="48"/>
  <c r="K158" i="48"/>
  <c r="J158" i="48"/>
  <c r="B161" i="48"/>
  <c r="D161" i="48" s="1"/>
  <c r="H161" i="48" s="1"/>
  <c r="K164" i="48"/>
  <c r="J164" i="48"/>
  <c r="K165" i="48"/>
  <c r="J165" i="48"/>
  <c r="K166" i="48"/>
  <c r="J166" i="48"/>
  <c r="K167" i="48"/>
  <c r="J167" i="48"/>
  <c r="K168" i="48"/>
  <c r="J168" i="48"/>
  <c r="K169" i="48"/>
  <c r="J169" i="48"/>
  <c r="K170" i="48"/>
  <c r="J170" i="48"/>
  <c r="H172" i="48"/>
  <c r="I169" i="48" s="1"/>
  <c r="F172" i="48"/>
  <c r="G170" i="48" s="1"/>
  <c r="D172" i="48"/>
  <c r="E167" i="48" s="1"/>
  <c r="B172" i="48"/>
  <c r="C170" i="48" s="1"/>
  <c r="K163" i="48"/>
  <c r="J163" i="48"/>
  <c r="K176" i="48"/>
  <c r="J176" i="48"/>
  <c r="K177" i="48"/>
  <c r="J177" i="48"/>
  <c r="K178" i="48"/>
  <c r="J178" i="48"/>
  <c r="K179" i="48"/>
  <c r="J179" i="48"/>
  <c r="K180" i="48"/>
  <c r="J180" i="48"/>
  <c r="H182" i="48"/>
  <c r="I179" i="48" s="1"/>
  <c r="F182" i="48"/>
  <c r="G180" i="48" s="1"/>
  <c r="D182" i="48"/>
  <c r="E179" i="48" s="1"/>
  <c r="B182" i="48"/>
  <c r="C180" i="48" s="1"/>
  <c r="K175" i="48"/>
  <c r="J175" i="48"/>
  <c r="I184" i="48"/>
  <c r="G184" i="48"/>
  <c r="E184" i="48"/>
  <c r="C184" i="48"/>
  <c r="K184" i="48"/>
  <c r="J184" i="48"/>
  <c r="D187" i="48"/>
  <c r="H187" i="48" s="1"/>
  <c r="B187" i="48"/>
  <c r="F187" i="48" s="1"/>
  <c r="K190" i="48"/>
  <c r="J190" i="48"/>
  <c r="K191" i="48"/>
  <c r="J191" i="48"/>
  <c r="K192" i="48"/>
  <c r="J192" i="48"/>
  <c r="K193" i="48"/>
  <c r="J193" i="48"/>
  <c r="K194" i="48"/>
  <c r="J194" i="48"/>
  <c r="K195" i="48"/>
  <c r="J195" i="48"/>
  <c r="K196" i="48"/>
  <c r="J196" i="48"/>
  <c r="K197" i="48"/>
  <c r="J197" i="48"/>
  <c r="H199" i="48"/>
  <c r="I196" i="48" s="1"/>
  <c r="F199" i="48"/>
  <c r="G197" i="48" s="1"/>
  <c r="D199" i="48"/>
  <c r="E194" i="48" s="1"/>
  <c r="B199" i="48"/>
  <c r="C197" i="48" s="1"/>
  <c r="K189" i="48"/>
  <c r="J189"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H218" i="48"/>
  <c r="I215" i="48" s="1"/>
  <c r="F218" i="48"/>
  <c r="G216" i="48" s="1"/>
  <c r="D218" i="48"/>
  <c r="E215" i="48" s="1"/>
  <c r="B218" i="48"/>
  <c r="C216" i="48" s="1"/>
  <c r="K202" i="48"/>
  <c r="J202" i="48"/>
  <c r="K222" i="48"/>
  <c r="J222" i="48"/>
  <c r="K223" i="48"/>
  <c r="J223" i="48"/>
  <c r="K224" i="48"/>
  <c r="J224" i="48"/>
  <c r="K225" i="48"/>
  <c r="J225" i="48"/>
  <c r="K226" i="48"/>
  <c r="J226" i="48"/>
  <c r="K227" i="48"/>
  <c r="J227" i="48"/>
  <c r="K228" i="48"/>
  <c r="J228" i="48"/>
  <c r="K229" i="48"/>
  <c r="J229" i="48"/>
  <c r="K230" i="48"/>
  <c r="J230" i="48"/>
  <c r="K231" i="48"/>
  <c r="J231" i="48"/>
  <c r="H233" i="48"/>
  <c r="I230" i="48" s="1"/>
  <c r="F233" i="48"/>
  <c r="G231" i="48" s="1"/>
  <c r="D233" i="48"/>
  <c r="E227" i="48" s="1"/>
  <c r="B233" i="48"/>
  <c r="C231" i="48" s="1"/>
  <c r="K221" i="48"/>
  <c r="J221" i="48"/>
  <c r="I235" i="48"/>
  <c r="G235" i="48"/>
  <c r="E235" i="48"/>
  <c r="C235" i="48"/>
  <c r="J235" i="48"/>
  <c r="K235" i="48"/>
  <c r="I239" i="48"/>
  <c r="G239" i="48"/>
  <c r="E239" i="48"/>
  <c r="C239" i="48"/>
  <c r="H237" i="48"/>
  <c r="I237" i="48" s="1"/>
  <c r="F237" i="48"/>
  <c r="G237" i="48" s="1"/>
  <c r="D237" i="48"/>
  <c r="E237" i="48" s="1"/>
  <c r="B237" i="48"/>
  <c r="C237" i="48" s="1"/>
  <c r="K239" i="48"/>
  <c r="J239" i="48"/>
  <c r="K241" i="48"/>
  <c r="J241" i="48"/>
  <c r="I241" i="48"/>
  <c r="G241" i="48"/>
  <c r="E241" i="48"/>
  <c r="C241" i="48"/>
  <c r="K196" i="55"/>
  <c r="K79" i="54"/>
  <c r="J79" i="54"/>
  <c r="K56" i="53"/>
  <c r="J56"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B19" i="46"/>
  <c r="G19" i="46" s="1"/>
  <c r="H13" i="46"/>
  <c r="E13" i="46"/>
  <c r="J13" i="46" s="1"/>
  <c r="D13" i="46"/>
  <c r="C13" i="46"/>
  <c r="B13" i="46"/>
  <c r="G13" i="46" s="1"/>
  <c r="H7" i="46"/>
  <c r="G7" i="46"/>
  <c r="E7" i="46"/>
  <c r="J7" i="46" s="1"/>
  <c r="D7" i="46"/>
  <c r="C7" i="46"/>
  <c r="I7" i="46" s="1"/>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J14" i="26"/>
  <c r="I14" i="26"/>
  <c r="H14" i="26"/>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J56" i="26"/>
  <c r="I56" i="26"/>
  <c r="H56" i="26"/>
  <c r="G56" i="26"/>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J68" i="26"/>
  <c r="I68" i="26"/>
  <c r="H68" i="26"/>
  <c r="G68" i="26"/>
  <c r="H69" i="26"/>
  <c r="J69" i="26" s="1"/>
  <c r="G69" i="26"/>
  <c r="I69" i="26" s="1"/>
  <c r="H70" i="26"/>
  <c r="J70" i="26" s="1"/>
  <c r="G70" i="26"/>
  <c r="I70" i="26" s="1"/>
  <c r="H71" i="26"/>
  <c r="J71" i="26" s="1"/>
  <c r="G71" i="26"/>
  <c r="I71"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19" i="46"/>
  <c r="I25" i="46"/>
  <c r="J196" i="55"/>
  <c r="D42" i="48"/>
  <c r="H42" i="48" s="1"/>
  <c r="C7" i="56"/>
  <c r="G7" i="56"/>
  <c r="D5" i="56"/>
  <c r="H5" i="56" s="1"/>
  <c r="E7" i="56"/>
  <c r="I7" i="56"/>
  <c r="C8" i="56"/>
  <c r="G8" i="56"/>
  <c r="E8" i="56"/>
  <c r="I8" i="56"/>
  <c r="C9" i="56"/>
  <c r="G9" i="56"/>
  <c r="E9" i="56"/>
  <c r="I9" i="56"/>
  <c r="E10" i="56"/>
  <c r="I10" i="56"/>
  <c r="C10" i="56"/>
  <c r="G10" i="56"/>
  <c r="E11" i="56"/>
  <c r="I11" i="56"/>
  <c r="C11" i="56"/>
  <c r="G11" i="56"/>
  <c r="C12" i="56"/>
  <c r="G12" i="56"/>
  <c r="E12" i="56"/>
  <c r="I12" i="56"/>
  <c r="E13" i="56"/>
  <c r="I13" i="56"/>
  <c r="C13" i="56"/>
  <c r="G13" i="56"/>
  <c r="E14" i="56"/>
  <c r="I14" i="56"/>
  <c r="C14" i="56"/>
  <c r="G14" i="56"/>
  <c r="C15" i="56"/>
  <c r="G15" i="56"/>
  <c r="E15" i="56"/>
  <c r="I15" i="56"/>
  <c r="C16" i="56"/>
  <c r="G16" i="56"/>
  <c r="E16" i="56"/>
  <c r="I16" i="56"/>
  <c r="E17" i="56"/>
  <c r="I17" i="56"/>
  <c r="C17" i="56"/>
  <c r="G17" i="56"/>
  <c r="C18" i="56"/>
  <c r="G18" i="56"/>
  <c r="E18" i="56"/>
  <c r="I18" i="56"/>
  <c r="E19" i="56"/>
  <c r="I19" i="56"/>
  <c r="C19" i="56"/>
  <c r="G19" i="56"/>
  <c r="C20" i="56"/>
  <c r="G20" i="56"/>
  <c r="E20" i="56"/>
  <c r="I20" i="56"/>
  <c r="E21" i="56"/>
  <c r="I21" i="56"/>
  <c r="C21" i="56"/>
  <c r="G21" i="56"/>
  <c r="E22" i="56"/>
  <c r="I22" i="56"/>
  <c r="C22" i="56"/>
  <c r="G22" i="56"/>
  <c r="C23" i="56"/>
  <c r="G23" i="56"/>
  <c r="E23" i="56"/>
  <c r="I23" i="56"/>
  <c r="C24" i="56"/>
  <c r="G24" i="56"/>
  <c r="E24" i="56"/>
  <c r="I24" i="56"/>
  <c r="E25" i="56"/>
  <c r="I25" i="56"/>
  <c r="C25" i="56"/>
  <c r="G25" i="56"/>
  <c r="C26" i="56"/>
  <c r="G26" i="56"/>
  <c r="E26" i="56"/>
  <c r="I26" i="56"/>
  <c r="C27" i="56"/>
  <c r="G27" i="56"/>
  <c r="E27" i="56"/>
  <c r="I27" i="56"/>
  <c r="C28" i="56"/>
  <c r="G28" i="56"/>
  <c r="J31" i="56"/>
  <c r="K31" i="56"/>
  <c r="E29" i="56"/>
  <c r="I29" i="56"/>
  <c r="C7" i="57"/>
  <c r="G7" i="57"/>
  <c r="D5" i="57"/>
  <c r="H5" i="57" s="1"/>
  <c r="E7" i="57"/>
  <c r="I7" i="57"/>
  <c r="E8" i="57"/>
  <c r="I8" i="57"/>
  <c r="C8" i="57"/>
  <c r="G8" i="57"/>
  <c r="E9" i="57"/>
  <c r="I9" i="57"/>
  <c r="C9" i="57"/>
  <c r="G9" i="57"/>
  <c r="E10" i="57"/>
  <c r="I10" i="57"/>
  <c r="C10" i="57"/>
  <c r="G10" i="57"/>
  <c r="I11" i="57"/>
  <c r="C11" i="57"/>
  <c r="G11" i="57"/>
  <c r="E11" i="57"/>
  <c r="C12" i="57"/>
  <c r="G12" i="57"/>
  <c r="E12" i="57"/>
  <c r="I12" i="57"/>
  <c r="C13" i="57"/>
  <c r="G13" i="57"/>
  <c r="E13" i="57"/>
  <c r="I13" i="57"/>
  <c r="C14" i="57"/>
  <c r="G14" i="57"/>
  <c r="E14" i="57"/>
  <c r="I14" i="57"/>
  <c r="C15" i="57"/>
  <c r="G15" i="57"/>
  <c r="E15" i="57"/>
  <c r="I15" i="57"/>
  <c r="C16" i="57"/>
  <c r="G16" i="57"/>
  <c r="E16" i="57"/>
  <c r="I16" i="57"/>
  <c r="C17" i="57"/>
  <c r="G17" i="57"/>
  <c r="E17" i="57"/>
  <c r="I17" i="57"/>
  <c r="E18" i="57"/>
  <c r="I18" i="57"/>
  <c r="C18" i="57"/>
  <c r="G18" i="57"/>
  <c r="E19" i="57"/>
  <c r="I19" i="57"/>
  <c r="C19" i="57"/>
  <c r="G19" i="57"/>
  <c r="E20" i="57"/>
  <c r="I20" i="57"/>
  <c r="C20" i="57"/>
  <c r="G20" i="57"/>
  <c r="C21" i="57"/>
  <c r="G21" i="57"/>
  <c r="E21" i="57"/>
  <c r="I21" i="57"/>
  <c r="E22" i="57"/>
  <c r="I22" i="57"/>
  <c r="C22" i="57"/>
  <c r="G22" i="57"/>
  <c r="C23" i="57"/>
  <c r="G23" i="57"/>
  <c r="E23" i="57"/>
  <c r="I23" i="57"/>
  <c r="C24" i="57"/>
  <c r="G24" i="57"/>
  <c r="J27" i="57"/>
  <c r="K27" i="57"/>
  <c r="E25" i="57"/>
  <c r="I25" i="57"/>
  <c r="E7" i="58"/>
  <c r="I7" i="58"/>
  <c r="C7" i="58"/>
  <c r="G7" i="58"/>
  <c r="C8" i="58"/>
  <c r="G8" i="58"/>
  <c r="E8" i="58"/>
  <c r="I8" i="58"/>
  <c r="E9" i="58"/>
  <c r="I9" i="58"/>
  <c r="C9" i="58"/>
  <c r="G9" i="58"/>
  <c r="C10" i="58"/>
  <c r="G10" i="58"/>
  <c r="E10" i="58"/>
  <c r="I10" i="58"/>
  <c r="C11" i="58"/>
  <c r="G11" i="58"/>
  <c r="E11" i="58"/>
  <c r="I11" i="58"/>
  <c r="E12" i="58"/>
  <c r="I12" i="58"/>
  <c r="C12" i="58"/>
  <c r="G12" i="58"/>
  <c r="C13" i="58"/>
  <c r="G13" i="58"/>
  <c r="E13" i="58"/>
  <c r="I13" i="58"/>
  <c r="C14" i="58"/>
  <c r="G14" i="58"/>
  <c r="E14" i="58"/>
  <c r="I14" i="58"/>
  <c r="E15" i="58"/>
  <c r="I15" i="58"/>
  <c r="C15" i="58"/>
  <c r="G15" i="58"/>
  <c r="C16" i="58"/>
  <c r="G16" i="58"/>
  <c r="E16" i="58"/>
  <c r="I16" i="58"/>
  <c r="E17" i="58"/>
  <c r="I17" i="58"/>
  <c r="C17" i="58"/>
  <c r="G17" i="58"/>
  <c r="C18" i="58"/>
  <c r="G18" i="58"/>
  <c r="E18" i="58"/>
  <c r="I18" i="58"/>
  <c r="C19" i="58"/>
  <c r="G19" i="58"/>
  <c r="E19" i="58"/>
  <c r="I19" i="58"/>
  <c r="C20" i="58"/>
  <c r="G20" i="58"/>
  <c r="E20" i="58"/>
  <c r="I20" i="58"/>
  <c r="E21" i="58"/>
  <c r="I21" i="58"/>
  <c r="C21" i="58"/>
  <c r="G21" i="58"/>
  <c r="E22" i="58"/>
  <c r="I22" i="58"/>
  <c r="C22" i="58"/>
  <c r="G22" i="58"/>
  <c r="C23" i="58"/>
  <c r="G23" i="58"/>
  <c r="E23" i="58"/>
  <c r="I23" i="58"/>
  <c r="C24" i="58"/>
  <c r="G24" i="58"/>
  <c r="E24" i="58"/>
  <c r="I24" i="58"/>
  <c r="C25" i="58"/>
  <c r="G25" i="58"/>
  <c r="E25" i="58"/>
  <c r="I25" i="58"/>
  <c r="C26" i="58"/>
  <c r="G26" i="58"/>
  <c r="E26" i="58"/>
  <c r="I26" i="58"/>
  <c r="C27" i="58"/>
  <c r="G27" i="58"/>
  <c r="E27" i="58"/>
  <c r="I27" i="58"/>
  <c r="E28" i="58"/>
  <c r="I28" i="58"/>
  <c r="C28" i="58"/>
  <c r="G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E41" i="58"/>
  <c r="I41" i="58"/>
  <c r="C41" i="58"/>
  <c r="G41" i="58"/>
  <c r="G42" i="58"/>
  <c r="E42" i="58"/>
  <c r="I42" i="58"/>
  <c r="J46" i="58"/>
  <c r="C43" i="58"/>
  <c r="G43" i="58"/>
  <c r="E43" i="58"/>
  <c r="I43" i="58"/>
  <c r="K46" i="58"/>
  <c r="C44" i="58"/>
  <c r="F5" i="58"/>
  <c r="C7" i="50"/>
  <c r="G7" i="50"/>
  <c r="D5" i="50"/>
  <c r="H5" i="50" s="1"/>
  <c r="E7" i="50"/>
  <c r="I7" i="50"/>
  <c r="E8" i="50"/>
  <c r="I8" i="50"/>
  <c r="C8" i="50"/>
  <c r="G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E22" i="50"/>
  <c r="I22" i="50"/>
  <c r="C22" i="50"/>
  <c r="G22" i="50"/>
  <c r="C23" i="50"/>
  <c r="G23" i="50"/>
  <c r="E23" i="50"/>
  <c r="I23" i="50"/>
  <c r="E24" i="50"/>
  <c r="I24" i="50"/>
  <c r="C24" i="50"/>
  <c r="G24" i="50"/>
  <c r="C25" i="50"/>
  <c r="G25" i="50"/>
  <c r="E25" i="50"/>
  <c r="I25" i="50"/>
  <c r="E26" i="50"/>
  <c r="I26" i="50"/>
  <c r="C26" i="50"/>
  <c r="G26" i="50"/>
  <c r="E27" i="50"/>
  <c r="I27" i="50"/>
  <c r="C27" i="50"/>
  <c r="G27" i="50"/>
  <c r="C28" i="50"/>
  <c r="G28" i="50"/>
  <c r="E28" i="50"/>
  <c r="I28" i="50"/>
  <c r="E29" i="50"/>
  <c r="I29" i="50"/>
  <c r="C29" i="50"/>
  <c r="G29" i="50"/>
  <c r="E30" i="50"/>
  <c r="I30" i="50"/>
  <c r="C30" i="50"/>
  <c r="G30" i="50"/>
  <c r="C31" i="50"/>
  <c r="G31" i="50"/>
  <c r="E31" i="50"/>
  <c r="I31" i="50"/>
  <c r="E32" i="50"/>
  <c r="I32" i="50"/>
  <c r="C32" i="50"/>
  <c r="G32" i="50"/>
  <c r="E33" i="50"/>
  <c r="I33" i="50"/>
  <c r="C33" i="50"/>
  <c r="G33" i="50"/>
  <c r="E34" i="50"/>
  <c r="I34" i="50"/>
  <c r="C34" i="50"/>
  <c r="G34" i="50"/>
  <c r="C35" i="50"/>
  <c r="G35" i="50"/>
  <c r="E35" i="50"/>
  <c r="I35" i="50"/>
  <c r="E36" i="50"/>
  <c r="I36" i="50"/>
  <c r="C36" i="50"/>
  <c r="G36" i="50"/>
  <c r="E37" i="50"/>
  <c r="I37" i="50"/>
  <c r="C37" i="50"/>
  <c r="G37" i="50"/>
  <c r="E38" i="50"/>
  <c r="I38" i="50"/>
  <c r="C38" i="50"/>
  <c r="G38" i="50"/>
  <c r="C39" i="50"/>
  <c r="G39" i="50"/>
  <c r="E39" i="50"/>
  <c r="I39" i="50"/>
  <c r="E40" i="50"/>
  <c r="I40" i="50"/>
  <c r="C40" i="50"/>
  <c r="G40" i="50"/>
  <c r="C41" i="50"/>
  <c r="G41" i="50"/>
  <c r="E41" i="50"/>
  <c r="I41" i="50"/>
  <c r="C42" i="50"/>
  <c r="G42" i="50"/>
  <c r="E42" i="50"/>
  <c r="I42" i="50"/>
  <c r="C43" i="50"/>
  <c r="G43" i="50"/>
  <c r="E43" i="50"/>
  <c r="I43" i="50"/>
  <c r="E44" i="50"/>
  <c r="I44" i="50"/>
  <c r="C44" i="50"/>
  <c r="G44" i="50"/>
  <c r="E45" i="50"/>
  <c r="I45" i="50"/>
  <c r="C45" i="50"/>
  <c r="G45" i="50"/>
  <c r="C46" i="50"/>
  <c r="G46" i="50"/>
  <c r="J49" i="50"/>
  <c r="K49" i="50"/>
  <c r="E47" i="50"/>
  <c r="I47" i="50"/>
  <c r="C37" i="53"/>
  <c r="G37" i="53"/>
  <c r="C54" i="53"/>
  <c r="G54" i="53"/>
  <c r="C23" i="53"/>
  <c r="G23" i="53"/>
  <c r="C34" i="53"/>
  <c r="G34" i="53"/>
  <c r="C7" i="53"/>
  <c r="G7" i="53"/>
  <c r="C20" i="53"/>
  <c r="G20" i="53"/>
  <c r="E37" i="53"/>
  <c r="I37" i="53"/>
  <c r="E54" i="53"/>
  <c r="I54" i="53"/>
  <c r="E23" i="53"/>
  <c r="I23" i="53"/>
  <c r="E34" i="53"/>
  <c r="I34" i="53"/>
  <c r="E7" i="53"/>
  <c r="I7" i="53"/>
  <c r="E20" i="53"/>
  <c r="I20" i="53"/>
  <c r="D5" i="53"/>
  <c r="H5" i="53" s="1"/>
  <c r="E8" i="53"/>
  <c r="I8" i="53"/>
  <c r="C8" i="53"/>
  <c r="G8" i="53"/>
  <c r="E9" i="53"/>
  <c r="I9" i="53"/>
  <c r="C9" i="53"/>
  <c r="G9" i="53"/>
  <c r="E10" i="53"/>
  <c r="I10" i="53"/>
  <c r="C10" i="53"/>
  <c r="G10" i="53"/>
  <c r="C11" i="53"/>
  <c r="G11" i="53"/>
  <c r="E11" i="53"/>
  <c r="I11" i="53"/>
  <c r="E12" i="53"/>
  <c r="I12" i="53"/>
  <c r="C12" i="53"/>
  <c r="G12" i="53"/>
  <c r="C13" i="53"/>
  <c r="G13" i="53"/>
  <c r="E13" i="53"/>
  <c r="I13" i="53"/>
  <c r="C14" i="53"/>
  <c r="G14" i="53"/>
  <c r="E14" i="53"/>
  <c r="I14" i="53"/>
  <c r="C15" i="53"/>
  <c r="G15" i="53"/>
  <c r="E15" i="53"/>
  <c r="I15" i="53"/>
  <c r="G16" i="53"/>
  <c r="E16" i="53"/>
  <c r="I16" i="53"/>
  <c r="J20" i="53"/>
  <c r="C17" i="53"/>
  <c r="G17" i="53"/>
  <c r="E17" i="53"/>
  <c r="I17" i="53"/>
  <c r="K20" i="53"/>
  <c r="C18" i="53"/>
  <c r="C24" i="53"/>
  <c r="G24" i="53"/>
  <c r="E24" i="53"/>
  <c r="I24" i="53"/>
  <c r="C25" i="53"/>
  <c r="G25" i="53"/>
  <c r="E25" i="53"/>
  <c r="I25" i="53"/>
  <c r="E26" i="53"/>
  <c r="I26" i="53"/>
  <c r="C26" i="53"/>
  <c r="G26" i="53"/>
  <c r="E27" i="53"/>
  <c r="I27" i="53"/>
  <c r="C27" i="53"/>
  <c r="G27" i="53"/>
  <c r="E28" i="53"/>
  <c r="I28" i="53"/>
  <c r="C28" i="53"/>
  <c r="G28" i="53"/>
  <c r="C29" i="53"/>
  <c r="G29" i="53"/>
  <c r="E29" i="53"/>
  <c r="I29" i="53"/>
  <c r="E30" i="53"/>
  <c r="I30" i="53"/>
  <c r="C30" i="53"/>
  <c r="G30" i="53"/>
  <c r="C31" i="53"/>
  <c r="G31" i="53"/>
  <c r="J34" i="53"/>
  <c r="K34" i="53"/>
  <c r="E32" i="53"/>
  <c r="I32" i="53"/>
  <c r="E38" i="53"/>
  <c r="I38" i="53"/>
  <c r="C38" i="53"/>
  <c r="G38" i="53"/>
  <c r="E39" i="53"/>
  <c r="I39" i="53"/>
  <c r="C39" i="53"/>
  <c r="G39" i="53"/>
  <c r="E40" i="53"/>
  <c r="I40" i="53"/>
  <c r="C40" i="53"/>
  <c r="G40" i="53"/>
  <c r="E41" i="53"/>
  <c r="I41" i="53"/>
  <c r="C41" i="53"/>
  <c r="G41" i="53"/>
  <c r="E42" i="53"/>
  <c r="I42" i="53"/>
  <c r="C42" i="53"/>
  <c r="G42" i="53"/>
  <c r="E43" i="53"/>
  <c r="I43" i="53"/>
  <c r="C43" i="53"/>
  <c r="G43" i="53"/>
  <c r="E44" i="53"/>
  <c r="I44" i="53"/>
  <c r="C44" i="53"/>
  <c r="G44" i="53"/>
  <c r="C45" i="53"/>
  <c r="G45" i="53"/>
  <c r="E45" i="53"/>
  <c r="I45" i="53"/>
  <c r="E46" i="53"/>
  <c r="I46" i="53"/>
  <c r="C46" i="53"/>
  <c r="G46" i="53"/>
  <c r="E47" i="53"/>
  <c r="I47" i="53"/>
  <c r="C47" i="53"/>
  <c r="G47" i="53"/>
  <c r="E48" i="53"/>
  <c r="I48" i="53"/>
  <c r="C48" i="53"/>
  <c r="G48" i="53"/>
  <c r="E49" i="53"/>
  <c r="I49" i="53"/>
  <c r="C49" i="53"/>
  <c r="G49" i="53"/>
  <c r="I50" i="53"/>
  <c r="C50" i="53"/>
  <c r="G50" i="53"/>
  <c r="J54" i="53"/>
  <c r="E51" i="53"/>
  <c r="C51" i="53"/>
  <c r="G51" i="53"/>
  <c r="K54" i="53"/>
  <c r="E52" i="53"/>
  <c r="I52" i="53"/>
  <c r="E57" i="54"/>
  <c r="I57" i="54"/>
  <c r="E77" i="54"/>
  <c r="I77" i="54"/>
  <c r="E45" i="54"/>
  <c r="I45" i="54"/>
  <c r="E54" i="54"/>
  <c r="I54" i="54"/>
  <c r="E30" i="54"/>
  <c r="I30" i="54"/>
  <c r="E42" i="54"/>
  <c r="I42" i="54"/>
  <c r="E23" i="54"/>
  <c r="I23" i="54"/>
  <c r="E27" i="54"/>
  <c r="I27" i="54"/>
  <c r="J20" i="54"/>
  <c r="K20" i="54"/>
  <c r="E18" i="54"/>
  <c r="I18" i="54"/>
  <c r="E20" i="54"/>
  <c r="I20" i="54"/>
  <c r="E7" i="54"/>
  <c r="I7" i="54"/>
  <c r="E15" i="54"/>
  <c r="I15" i="54"/>
  <c r="C57" i="54"/>
  <c r="G57" i="54"/>
  <c r="C77" i="54"/>
  <c r="G77" i="54"/>
  <c r="C45" i="54"/>
  <c r="G45" i="54"/>
  <c r="C54" i="54"/>
  <c r="G54" i="54"/>
  <c r="C30" i="54"/>
  <c r="G30" i="54"/>
  <c r="C42" i="54"/>
  <c r="G42" i="54"/>
  <c r="C23" i="54"/>
  <c r="G23" i="54"/>
  <c r="C27" i="54"/>
  <c r="G27" i="54"/>
  <c r="C18" i="54"/>
  <c r="G18" i="54"/>
  <c r="C7" i="54"/>
  <c r="G7" i="54"/>
  <c r="C15" i="54"/>
  <c r="G15" i="54"/>
  <c r="F5" i="54"/>
  <c r="E8" i="54"/>
  <c r="I8" i="54"/>
  <c r="C8" i="54"/>
  <c r="G8" i="54"/>
  <c r="E9" i="54"/>
  <c r="I9" i="54"/>
  <c r="C9" i="54"/>
  <c r="G9" i="54"/>
  <c r="C10" i="54"/>
  <c r="G10" i="54"/>
  <c r="E10" i="54"/>
  <c r="I10" i="54"/>
  <c r="E11" i="54"/>
  <c r="I11" i="54"/>
  <c r="C11" i="54"/>
  <c r="G11" i="54"/>
  <c r="C12" i="54"/>
  <c r="G12" i="54"/>
  <c r="K15" i="54"/>
  <c r="J15" i="54"/>
  <c r="E13" i="54"/>
  <c r="I13" i="54"/>
  <c r="C24" i="54"/>
  <c r="G24" i="54"/>
  <c r="K27" i="54"/>
  <c r="J27" i="54"/>
  <c r="E25" i="54"/>
  <c r="I25" i="54"/>
  <c r="E31" i="54"/>
  <c r="I31" i="54"/>
  <c r="C31" i="54"/>
  <c r="G31" i="54"/>
  <c r="E32" i="54"/>
  <c r="I32" i="54"/>
  <c r="C32" i="54"/>
  <c r="G32" i="54"/>
  <c r="E33" i="54"/>
  <c r="I33" i="54"/>
  <c r="C33" i="54"/>
  <c r="G33" i="54"/>
  <c r="E34" i="54"/>
  <c r="I34" i="54"/>
  <c r="C34" i="54"/>
  <c r="G34" i="54"/>
  <c r="E35" i="54"/>
  <c r="I35" i="54"/>
  <c r="C35" i="54"/>
  <c r="G35" i="54"/>
  <c r="E36" i="54"/>
  <c r="I36" i="54"/>
  <c r="C36" i="54"/>
  <c r="G36" i="54"/>
  <c r="C37" i="54"/>
  <c r="G37" i="54"/>
  <c r="E37" i="54"/>
  <c r="I37" i="54"/>
  <c r="C38" i="54"/>
  <c r="G38" i="54"/>
  <c r="E38" i="54"/>
  <c r="I38" i="54"/>
  <c r="C39" i="54"/>
  <c r="G39" i="54"/>
  <c r="K42" i="54"/>
  <c r="J42" i="54"/>
  <c r="E40" i="54"/>
  <c r="I40" i="54"/>
  <c r="E46" i="54"/>
  <c r="I46" i="54"/>
  <c r="C46" i="54"/>
  <c r="G46" i="54"/>
  <c r="C47" i="54"/>
  <c r="G47" i="54"/>
  <c r="E47" i="54"/>
  <c r="I47" i="54"/>
  <c r="E48" i="54"/>
  <c r="I48" i="54"/>
  <c r="C48" i="54"/>
  <c r="G48" i="54"/>
  <c r="C49" i="54"/>
  <c r="G49" i="54"/>
  <c r="E49" i="54"/>
  <c r="I49" i="54"/>
  <c r="I50" i="54"/>
  <c r="C50" i="54"/>
  <c r="G50" i="54"/>
  <c r="J54" i="54"/>
  <c r="E51" i="54"/>
  <c r="C51" i="54"/>
  <c r="G51" i="54"/>
  <c r="K54" i="54"/>
  <c r="E52" i="54"/>
  <c r="I52" i="54"/>
  <c r="E58" i="54"/>
  <c r="I58" i="54"/>
  <c r="C58" i="54"/>
  <c r="G58" i="54"/>
  <c r="C59" i="54"/>
  <c r="G59" i="54"/>
  <c r="E59" i="54"/>
  <c r="I59" i="54"/>
  <c r="C60" i="54"/>
  <c r="G60" i="54"/>
  <c r="E60" i="54"/>
  <c r="I60" i="54"/>
  <c r="E61" i="54"/>
  <c r="I61" i="54"/>
  <c r="C61" i="54"/>
  <c r="G61" i="54"/>
  <c r="C62" i="54"/>
  <c r="G62" i="54"/>
  <c r="E62" i="54"/>
  <c r="I62" i="54"/>
  <c r="E63" i="54"/>
  <c r="I63" i="54"/>
  <c r="C63" i="54"/>
  <c r="G63" i="54"/>
  <c r="E64" i="54"/>
  <c r="I64" i="54"/>
  <c r="C64" i="54"/>
  <c r="G64" i="54"/>
  <c r="C65" i="54"/>
  <c r="G65" i="54"/>
  <c r="E65" i="54"/>
  <c r="I65" i="54"/>
  <c r="C66" i="54"/>
  <c r="G66" i="54"/>
  <c r="E66" i="54"/>
  <c r="I66" i="54"/>
  <c r="E67" i="54"/>
  <c r="I67" i="54"/>
  <c r="C67" i="54"/>
  <c r="G67" i="54"/>
  <c r="E68" i="54"/>
  <c r="I68" i="54"/>
  <c r="C68" i="54"/>
  <c r="G68" i="54"/>
  <c r="E69" i="54"/>
  <c r="I69" i="54"/>
  <c r="C69" i="54"/>
  <c r="G69" i="54"/>
  <c r="E70" i="54"/>
  <c r="I70" i="54"/>
  <c r="C70" i="54"/>
  <c r="G70" i="54"/>
  <c r="E71" i="54"/>
  <c r="I71" i="54"/>
  <c r="C71" i="54"/>
  <c r="G71" i="54"/>
  <c r="C72" i="54"/>
  <c r="G72" i="54"/>
  <c r="E72" i="54"/>
  <c r="I72" i="54"/>
  <c r="C73" i="54"/>
  <c r="G73" i="54"/>
  <c r="E73" i="54"/>
  <c r="I73" i="54"/>
  <c r="C74" i="54"/>
  <c r="G74" i="54"/>
  <c r="K77" i="54"/>
  <c r="J77" i="54"/>
  <c r="E75" i="54"/>
  <c r="I75" i="54"/>
  <c r="E181" i="55"/>
  <c r="I181" i="55"/>
  <c r="E192" i="55"/>
  <c r="I192" i="55"/>
  <c r="E175" i="55"/>
  <c r="I175" i="55"/>
  <c r="D173" i="55"/>
  <c r="H173" i="55" s="1"/>
  <c r="E147" i="55"/>
  <c r="I147" i="55"/>
  <c r="E168" i="55"/>
  <c r="I168" i="55"/>
  <c r="E120" i="55"/>
  <c r="I120" i="55"/>
  <c r="E144" i="55"/>
  <c r="I144" i="55"/>
  <c r="D118" i="55"/>
  <c r="H118" i="55" s="1"/>
  <c r="E93" i="55"/>
  <c r="I93" i="55"/>
  <c r="E113" i="55"/>
  <c r="I113" i="55"/>
  <c r="E69" i="55"/>
  <c r="I69" i="55"/>
  <c r="E90" i="55"/>
  <c r="I90" i="55"/>
  <c r="C51" i="55"/>
  <c r="G51" i="55"/>
  <c r="C62" i="55"/>
  <c r="G62" i="55"/>
  <c r="C25" i="55"/>
  <c r="G25" i="55"/>
  <c r="C48" i="55"/>
  <c r="G48" i="55"/>
  <c r="C7" i="55"/>
  <c r="G7" i="55"/>
  <c r="C18" i="55"/>
  <c r="G18" i="55"/>
  <c r="C181" i="55"/>
  <c r="G181" i="55"/>
  <c r="C192" i="55"/>
  <c r="G192" i="55"/>
  <c r="C175" i="55"/>
  <c r="G175" i="55"/>
  <c r="C178" i="55"/>
  <c r="G178" i="55"/>
  <c r="C147" i="55"/>
  <c r="G147" i="55"/>
  <c r="C168" i="55"/>
  <c r="G168" i="55"/>
  <c r="C120" i="55"/>
  <c r="G120" i="55"/>
  <c r="C144" i="55"/>
  <c r="G144" i="55"/>
  <c r="C93" i="55"/>
  <c r="G93" i="55"/>
  <c r="C113" i="55"/>
  <c r="G113" i="55"/>
  <c r="C69" i="55"/>
  <c r="G69" i="55"/>
  <c r="C90" i="55"/>
  <c r="G90" i="55"/>
  <c r="E51" i="55"/>
  <c r="I51" i="55"/>
  <c r="E62" i="55"/>
  <c r="I62" i="55"/>
  <c r="E25" i="55"/>
  <c r="I25" i="55"/>
  <c r="E48" i="55"/>
  <c r="I48" i="55"/>
  <c r="D23" i="55"/>
  <c r="H23" i="55" s="1"/>
  <c r="E7" i="55"/>
  <c r="I7" i="55"/>
  <c r="E18" i="55"/>
  <c r="I18" i="55"/>
  <c r="D5" i="55"/>
  <c r="H5" i="55" s="1"/>
  <c r="C8" i="55"/>
  <c r="G8" i="55"/>
  <c r="E8" i="55"/>
  <c r="I8" i="55"/>
  <c r="C9" i="55"/>
  <c r="G9" i="55"/>
  <c r="E9" i="55"/>
  <c r="I9" i="55"/>
  <c r="C10" i="55"/>
  <c r="G10" i="55"/>
  <c r="E10" i="55"/>
  <c r="I10" i="55"/>
  <c r="C11" i="55"/>
  <c r="G11" i="55"/>
  <c r="E11" i="55"/>
  <c r="I11" i="55"/>
  <c r="E12" i="55"/>
  <c r="I12" i="55"/>
  <c r="C12" i="55"/>
  <c r="G12" i="55"/>
  <c r="C13" i="55"/>
  <c r="G13" i="55"/>
  <c r="I13" i="55"/>
  <c r="C14" i="55"/>
  <c r="G14" i="55"/>
  <c r="J18" i="55"/>
  <c r="E14" i="55"/>
  <c r="I14" i="55"/>
  <c r="E15" i="55"/>
  <c r="C15" i="55"/>
  <c r="G15" i="55"/>
  <c r="K18" i="55"/>
  <c r="E16" i="55"/>
  <c r="I16" i="55"/>
  <c r="C26" i="55"/>
  <c r="G26" i="55"/>
  <c r="E26" i="55"/>
  <c r="I26" i="55"/>
  <c r="C27" i="55"/>
  <c r="G27" i="55"/>
  <c r="E27" i="55"/>
  <c r="I27" i="55"/>
  <c r="C28" i="55"/>
  <c r="G28" i="55"/>
  <c r="E28" i="55"/>
  <c r="I28" i="55"/>
  <c r="E29" i="55"/>
  <c r="I29" i="55"/>
  <c r="C29" i="55"/>
  <c r="G29" i="55"/>
  <c r="C30" i="55"/>
  <c r="G30" i="55"/>
  <c r="E30" i="55"/>
  <c r="I30" i="55"/>
  <c r="E31" i="55"/>
  <c r="I31" i="55"/>
  <c r="C31" i="55"/>
  <c r="G31" i="55"/>
  <c r="C32" i="55"/>
  <c r="G32" i="55"/>
  <c r="E32" i="55"/>
  <c r="I32" i="55"/>
  <c r="C33" i="55"/>
  <c r="G33" i="55"/>
  <c r="E33" i="55"/>
  <c r="I33" i="55"/>
  <c r="E34" i="55"/>
  <c r="I34" i="55"/>
  <c r="C34" i="55"/>
  <c r="G34" i="55"/>
  <c r="C35" i="55"/>
  <c r="G35" i="55"/>
  <c r="E35" i="55"/>
  <c r="I35" i="55"/>
  <c r="E36" i="55"/>
  <c r="I36" i="55"/>
  <c r="C36" i="55"/>
  <c r="G36" i="55"/>
  <c r="E37" i="55"/>
  <c r="I37" i="55"/>
  <c r="C37" i="55"/>
  <c r="G37" i="55"/>
  <c r="E38" i="55"/>
  <c r="I38" i="55"/>
  <c r="C38" i="55"/>
  <c r="G38" i="55"/>
  <c r="C39" i="55"/>
  <c r="G39" i="55"/>
  <c r="E39" i="55"/>
  <c r="I39" i="55"/>
  <c r="C40" i="55"/>
  <c r="G40" i="55"/>
  <c r="E40" i="55"/>
  <c r="I40" i="55"/>
  <c r="C41" i="55"/>
  <c r="G41" i="55"/>
  <c r="E41" i="55"/>
  <c r="I41" i="55"/>
  <c r="E42" i="55"/>
  <c r="I42" i="55"/>
  <c r="C42" i="55"/>
  <c r="G42" i="55"/>
  <c r="C43" i="55"/>
  <c r="G43" i="55"/>
  <c r="E43" i="55"/>
  <c r="I43" i="55"/>
  <c r="C44" i="55"/>
  <c r="G44" i="55"/>
  <c r="E44" i="55"/>
  <c r="I44" i="55"/>
  <c r="C45" i="55"/>
  <c r="G45" i="55"/>
  <c r="J48" i="55"/>
  <c r="K48" i="55"/>
  <c r="E46" i="55"/>
  <c r="I46" i="55"/>
  <c r="E52" i="55"/>
  <c r="I52" i="55"/>
  <c r="C52" i="55"/>
  <c r="G52" i="55"/>
  <c r="E53" i="55"/>
  <c r="I53" i="55"/>
  <c r="C53" i="55"/>
  <c r="G53" i="55"/>
  <c r="C54" i="55"/>
  <c r="G54" i="55"/>
  <c r="E54" i="55"/>
  <c r="I54" i="55"/>
  <c r="E55" i="55"/>
  <c r="I55" i="55"/>
  <c r="C55" i="55"/>
  <c r="G55" i="55"/>
  <c r="E56" i="55"/>
  <c r="I56" i="55"/>
  <c r="C56" i="55"/>
  <c r="G56" i="55"/>
  <c r="C57" i="55"/>
  <c r="G57" i="55"/>
  <c r="E57" i="55"/>
  <c r="I57" i="55"/>
  <c r="C58" i="55"/>
  <c r="G58" i="55"/>
  <c r="E58" i="55"/>
  <c r="I58" i="55"/>
  <c r="C59" i="55"/>
  <c r="G59" i="55"/>
  <c r="J62" i="55"/>
  <c r="K62" i="55"/>
  <c r="E60" i="55"/>
  <c r="I60" i="55"/>
  <c r="F67" i="55"/>
  <c r="C70" i="55"/>
  <c r="G70" i="55"/>
  <c r="E70" i="55"/>
  <c r="I70" i="55"/>
  <c r="E71" i="55"/>
  <c r="I71" i="55"/>
  <c r="C71" i="55"/>
  <c r="G71" i="55"/>
  <c r="E72" i="55"/>
  <c r="I72" i="55"/>
  <c r="C72" i="55"/>
  <c r="G72" i="55"/>
  <c r="C73" i="55"/>
  <c r="G73" i="55"/>
  <c r="E73" i="55"/>
  <c r="I73" i="55"/>
  <c r="C74" i="55"/>
  <c r="G74" i="55"/>
  <c r="E74" i="55"/>
  <c r="I74" i="55"/>
  <c r="C75" i="55"/>
  <c r="G75" i="55"/>
  <c r="E75" i="55"/>
  <c r="I75" i="55"/>
  <c r="E76" i="55"/>
  <c r="I76" i="55"/>
  <c r="C76" i="55"/>
  <c r="G76" i="55"/>
  <c r="E77" i="55"/>
  <c r="I77" i="55"/>
  <c r="C77" i="55"/>
  <c r="G77" i="55"/>
  <c r="E78" i="55"/>
  <c r="I78" i="55"/>
  <c r="C78" i="55"/>
  <c r="G78" i="55"/>
  <c r="E79" i="55"/>
  <c r="I79" i="55"/>
  <c r="C79" i="55"/>
  <c r="G79" i="55"/>
  <c r="C80" i="55"/>
  <c r="G80" i="55"/>
  <c r="E80" i="55"/>
  <c r="I80" i="55"/>
  <c r="C81" i="55"/>
  <c r="G81" i="55"/>
  <c r="E81" i="55"/>
  <c r="I81" i="55"/>
  <c r="E82" i="55"/>
  <c r="I82" i="55"/>
  <c r="C82" i="55"/>
  <c r="G82" i="55"/>
  <c r="C83" i="55"/>
  <c r="G83" i="55"/>
  <c r="E83" i="55"/>
  <c r="I83" i="55"/>
  <c r="E84" i="55"/>
  <c r="I84" i="55"/>
  <c r="C84" i="55"/>
  <c r="G84" i="55"/>
  <c r="E85" i="55"/>
  <c r="I85" i="55"/>
  <c r="C85" i="55"/>
  <c r="G85" i="55"/>
  <c r="E86" i="55"/>
  <c r="I86" i="55"/>
  <c r="C86" i="55"/>
  <c r="G86" i="55"/>
  <c r="E87" i="55"/>
  <c r="I87" i="55"/>
  <c r="C87" i="55"/>
  <c r="G87" i="55"/>
  <c r="J90" i="55"/>
  <c r="K90" i="55"/>
  <c r="E94" i="55"/>
  <c r="I94" i="55"/>
  <c r="C94" i="55"/>
  <c r="G94" i="55"/>
  <c r="C95" i="55"/>
  <c r="G95" i="55"/>
  <c r="E95" i="55"/>
  <c r="I95" i="55"/>
  <c r="C96" i="55"/>
  <c r="G96" i="55"/>
  <c r="E96" i="55"/>
  <c r="I96"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E104" i="55"/>
  <c r="I104" i="55"/>
  <c r="C104" i="55"/>
  <c r="G104" i="55"/>
  <c r="E105" i="55"/>
  <c r="I105" i="55"/>
  <c r="C105" i="55"/>
  <c r="G105" i="55"/>
  <c r="E106" i="55"/>
  <c r="I106" i="55"/>
  <c r="C106" i="55"/>
  <c r="G106" i="55"/>
  <c r="C107" i="55"/>
  <c r="G107" i="55"/>
  <c r="E107" i="55"/>
  <c r="I107" i="55"/>
  <c r="C108" i="55"/>
  <c r="G108" i="55"/>
  <c r="E108" i="55"/>
  <c r="I108" i="55"/>
  <c r="C109" i="55"/>
  <c r="G109" i="55"/>
  <c r="E109" i="55"/>
  <c r="I109" i="55"/>
  <c r="C110" i="55"/>
  <c r="G110" i="55"/>
  <c r="J113" i="55"/>
  <c r="K113" i="55"/>
  <c r="E111" i="55"/>
  <c r="I111" i="55"/>
  <c r="C121" i="55"/>
  <c r="G121" i="55"/>
  <c r="E121" i="55"/>
  <c r="I121" i="55"/>
  <c r="E122" i="55"/>
  <c r="I122" i="55"/>
  <c r="C122" i="55"/>
  <c r="G122" i="55"/>
  <c r="E123" i="55"/>
  <c r="I123" i="55"/>
  <c r="C123" i="55"/>
  <c r="G123" i="55"/>
  <c r="C124" i="55"/>
  <c r="G124" i="55"/>
  <c r="E124" i="55"/>
  <c r="I124" i="55"/>
  <c r="E125" i="55"/>
  <c r="I125" i="55"/>
  <c r="C125" i="55"/>
  <c r="G125" i="55"/>
  <c r="C126" i="55"/>
  <c r="G126" i="55"/>
  <c r="E126" i="55"/>
  <c r="I126" i="55"/>
  <c r="C127" i="55"/>
  <c r="G127" i="55"/>
  <c r="E127" i="55"/>
  <c r="I127" i="55"/>
  <c r="E128" i="55"/>
  <c r="I128" i="55"/>
  <c r="C128" i="55"/>
  <c r="G128" i="55"/>
  <c r="E129" i="55"/>
  <c r="I129" i="55"/>
  <c r="C129" i="55"/>
  <c r="G129" i="55"/>
  <c r="E130" i="55"/>
  <c r="I130" i="55"/>
  <c r="C130" i="55"/>
  <c r="G130" i="55"/>
  <c r="E131" i="55"/>
  <c r="I131" i="55"/>
  <c r="C131" i="55"/>
  <c r="G131" i="55"/>
  <c r="C132" i="55"/>
  <c r="G132" i="55"/>
  <c r="E132" i="55"/>
  <c r="I132" i="55"/>
  <c r="C133" i="55"/>
  <c r="G133" i="55"/>
  <c r="E133" i="55"/>
  <c r="I133" i="55"/>
  <c r="E134" i="55"/>
  <c r="I134" i="55"/>
  <c r="C134" i="55"/>
  <c r="G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J144" i="55"/>
  <c r="K144" i="55"/>
  <c r="E142" i="55"/>
  <c r="I142" i="55"/>
  <c r="C148" i="55"/>
  <c r="G148" i="55"/>
  <c r="E148" i="55"/>
  <c r="I148" i="55"/>
  <c r="C149" i="55"/>
  <c r="G149" i="55"/>
  <c r="E149" i="55"/>
  <c r="I149" i="55"/>
  <c r="E150" i="55"/>
  <c r="I150" i="55"/>
  <c r="C150" i="55"/>
  <c r="G150" i="55"/>
  <c r="C151" i="55"/>
  <c r="G151" i="55"/>
  <c r="E151" i="55"/>
  <c r="I151" i="55"/>
  <c r="C152" i="55"/>
  <c r="G152" i="55"/>
  <c r="E152" i="55"/>
  <c r="I152" i="55"/>
  <c r="C153" i="55"/>
  <c r="G153" i="55"/>
  <c r="E153" i="55"/>
  <c r="I153" i="55"/>
  <c r="C154" i="55"/>
  <c r="G154" i="55"/>
  <c r="E154" i="55"/>
  <c r="I154" i="55"/>
  <c r="C155" i="55"/>
  <c r="G155" i="55"/>
  <c r="E155" i="55"/>
  <c r="I155" i="55"/>
  <c r="E156" i="55"/>
  <c r="I156" i="55"/>
  <c r="C156" i="55"/>
  <c r="G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E164" i="55"/>
  <c r="I164" i="55"/>
  <c r="C164" i="55"/>
  <c r="G164" i="55"/>
  <c r="C165" i="55"/>
  <c r="G165" i="55"/>
  <c r="E165" i="55"/>
  <c r="K168" i="55"/>
  <c r="J168" i="55"/>
  <c r="I166" i="55"/>
  <c r="J178" i="55"/>
  <c r="K178" i="55"/>
  <c r="E176" i="55"/>
  <c r="I176" i="55"/>
  <c r="C182" i="55"/>
  <c r="G182" i="55"/>
  <c r="E182" i="55"/>
  <c r="I182" i="55"/>
  <c r="C183" i="55"/>
  <c r="G183" i="55"/>
  <c r="E183" i="55"/>
  <c r="I183" i="55"/>
  <c r="C184" i="55"/>
  <c r="G184" i="55"/>
  <c r="E184" i="55"/>
  <c r="I184" i="55"/>
  <c r="E185" i="55"/>
  <c r="I185" i="55"/>
  <c r="C185" i="55"/>
  <c r="G185" i="55"/>
  <c r="C186" i="55"/>
  <c r="G186" i="55"/>
  <c r="E186" i="55"/>
  <c r="I186" i="55"/>
  <c r="E187" i="55"/>
  <c r="I187" i="55"/>
  <c r="C187" i="55"/>
  <c r="G187" i="55"/>
  <c r="C188" i="55"/>
  <c r="G188" i="55"/>
  <c r="E188" i="55"/>
  <c r="I188" i="55"/>
  <c r="C189" i="55"/>
  <c r="G189" i="55"/>
  <c r="J192" i="55"/>
  <c r="K192" i="55"/>
  <c r="E190" i="55"/>
  <c r="I190" i="55"/>
  <c r="C221" i="48"/>
  <c r="G221" i="48"/>
  <c r="C233" i="48"/>
  <c r="G233" i="48"/>
  <c r="C202" i="48"/>
  <c r="G202" i="48"/>
  <c r="C218" i="48"/>
  <c r="G218" i="48"/>
  <c r="C189" i="48"/>
  <c r="G189" i="48"/>
  <c r="C199" i="48"/>
  <c r="G199" i="48"/>
  <c r="C175" i="48"/>
  <c r="G175" i="48"/>
  <c r="C182" i="48"/>
  <c r="G182" i="48"/>
  <c r="C163" i="48"/>
  <c r="G163" i="48"/>
  <c r="C172" i="48"/>
  <c r="G172" i="48"/>
  <c r="E145" i="48"/>
  <c r="I145" i="48"/>
  <c r="E156" i="48"/>
  <c r="I156" i="48"/>
  <c r="J142" i="48"/>
  <c r="K142" i="48"/>
  <c r="E140" i="48"/>
  <c r="I140" i="48"/>
  <c r="E142" i="48"/>
  <c r="I142" i="48"/>
  <c r="D138" i="48"/>
  <c r="H138" i="48" s="1"/>
  <c r="E123" i="48"/>
  <c r="I123" i="48"/>
  <c r="E133" i="48"/>
  <c r="I133" i="48"/>
  <c r="J120" i="48"/>
  <c r="E117" i="48"/>
  <c r="I117" i="48"/>
  <c r="E120" i="48"/>
  <c r="D115" i="48"/>
  <c r="H115" i="48" s="1"/>
  <c r="E93" i="48"/>
  <c r="I93" i="48"/>
  <c r="E110" i="48"/>
  <c r="I110" i="48"/>
  <c r="E81" i="48"/>
  <c r="I81" i="48"/>
  <c r="E90" i="48"/>
  <c r="I90" i="48"/>
  <c r="C64" i="48"/>
  <c r="G64" i="48"/>
  <c r="C74" i="48"/>
  <c r="G74" i="48"/>
  <c r="C44" i="48"/>
  <c r="G44" i="48"/>
  <c r="C61" i="48"/>
  <c r="G61" i="48"/>
  <c r="C33" i="48"/>
  <c r="G33" i="48"/>
  <c r="C37" i="48"/>
  <c r="G37" i="48"/>
  <c r="C18" i="48"/>
  <c r="G18" i="48"/>
  <c r="C30" i="48"/>
  <c r="G30" i="48"/>
  <c r="E7" i="48"/>
  <c r="I7" i="48"/>
  <c r="E11" i="48"/>
  <c r="I11" i="48"/>
  <c r="E221" i="48"/>
  <c r="I221" i="48"/>
  <c r="E233" i="48"/>
  <c r="I233" i="48"/>
  <c r="E202" i="48"/>
  <c r="I202" i="48"/>
  <c r="E218" i="48"/>
  <c r="I218" i="48"/>
  <c r="E189" i="48"/>
  <c r="I189" i="48"/>
  <c r="E199" i="48"/>
  <c r="I199" i="48"/>
  <c r="E175" i="48"/>
  <c r="I175" i="48"/>
  <c r="E182" i="48"/>
  <c r="I182" i="48"/>
  <c r="E163" i="48"/>
  <c r="I163" i="48"/>
  <c r="E172" i="48"/>
  <c r="I172" i="48"/>
  <c r="C145" i="48"/>
  <c r="G145" i="48"/>
  <c r="C156" i="48"/>
  <c r="G156" i="48"/>
  <c r="C140" i="48"/>
  <c r="G140" i="48"/>
  <c r="C123" i="48"/>
  <c r="G123" i="48"/>
  <c r="C133" i="48"/>
  <c r="G133" i="48"/>
  <c r="C117" i="48"/>
  <c r="G117" i="48"/>
  <c r="C120" i="48"/>
  <c r="G120" i="48"/>
  <c r="C93" i="48"/>
  <c r="G93" i="48"/>
  <c r="C110" i="48"/>
  <c r="G110" i="48"/>
  <c r="C81" i="48"/>
  <c r="G81" i="48"/>
  <c r="C90" i="48"/>
  <c r="G90" i="48"/>
  <c r="E64" i="48"/>
  <c r="I64" i="48"/>
  <c r="E74" i="48"/>
  <c r="I74" i="48"/>
  <c r="E44" i="48"/>
  <c r="I44" i="48"/>
  <c r="E61" i="48"/>
  <c r="I61" i="48"/>
  <c r="E33" i="48"/>
  <c r="I33" i="48"/>
  <c r="E18" i="48"/>
  <c r="I18" i="48"/>
  <c r="E30" i="48"/>
  <c r="I30" i="48"/>
  <c r="C7" i="48"/>
  <c r="G7" i="48"/>
  <c r="C11" i="48"/>
  <c r="G11" i="48"/>
  <c r="F5" i="48"/>
  <c r="C8" i="48"/>
  <c r="G8" i="48"/>
  <c r="K11" i="48"/>
  <c r="J11" i="48"/>
  <c r="E9" i="48"/>
  <c r="I9" i="48"/>
  <c r="F16" i="48"/>
  <c r="E19" i="48"/>
  <c r="I19" i="48"/>
  <c r="C19" i="48"/>
  <c r="G19" i="48"/>
  <c r="I20" i="48"/>
  <c r="C20" i="48"/>
  <c r="G20" i="48"/>
  <c r="E20" i="48"/>
  <c r="C21" i="48"/>
  <c r="G21" i="48"/>
  <c r="E21" i="48"/>
  <c r="I21" i="48"/>
  <c r="E22" i="48"/>
  <c r="I22" i="48"/>
  <c r="C22" i="48"/>
  <c r="G22" i="48"/>
  <c r="E23" i="48"/>
  <c r="I23" i="48"/>
  <c r="C23" i="48"/>
  <c r="G23" i="48"/>
  <c r="E24" i="48"/>
  <c r="I24" i="48"/>
  <c r="C24" i="48"/>
  <c r="G24" i="48"/>
  <c r="E25" i="48"/>
  <c r="I25" i="48"/>
  <c r="C25" i="48"/>
  <c r="G25" i="48"/>
  <c r="E26" i="48"/>
  <c r="I26" i="48"/>
  <c r="C26" i="48"/>
  <c r="G26" i="48"/>
  <c r="C27" i="48"/>
  <c r="G27" i="48"/>
  <c r="K30" i="48"/>
  <c r="J30" i="48"/>
  <c r="E28" i="48"/>
  <c r="I28" i="48"/>
  <c r="K37" i="48"/>
  <c r="J37" i="48"/>
  <c r="E34" i="48"/>
  <c r="I34" i="48"/>
  <c r="C34" i="48"/>
  <c r="G34" i="48"/>
  <c r="E35" i="48"/>
  <c r="I35" i="48"/>
  <c r="C45" i="48"/>
  <c r="G45" i="48"/>
  <c r="E45" i="48"/>
  <c r="I45" i="48"/>
  <c r="E46" i="48"/>
  <c r="I46" i="48"/>
  <c r="C46" i="48"/>
  <c r="G46" i="48"/>
  <c r="E47" i="48"/>
  <c r="I47" i="48"/>
  <c r="C47" i="48"/>
  <c r="G47" i="48"/>
  <c r="E48" i="48"/>
  <c r="I48" i="48"/>
  <c r="C48" i="48"/>
  <c r="G48" i="48"/>
  <c r="C49" i="48"/>
  <c r="G49" i="48"/>
  <c r="E49" i="48"/>
  <c r="I49" i="48"/>
  <c r="E50" i="48"/>
  <c r="I50" i="48"/>
  <c r="C50" i="48"/>
  <c r="G50" i="48"/>
  <c r="C51" i="48"/>
  <c r="G51" i="48"/>
  <c r="E51" i="48"/>
  <c r="I51" i="48"/>
  <c r="E52" i="48"/>
  <c r="I52" i="48"/>
  <c r="C52" i="48"/>
  <c r="G52" i="48"/>
  <c r="E53" i="48"/>
  <c r="I53" i="48"/>
  <c r="C53" i="48"/>
  <c r="G53" i="48"/>
  <c r="E54" i="48"/>
  <c r="I54" i="48"/>
  <c r="C54" i="48"/>
  <c r="G54" i="48"/>
  <c r="E55" i="48"/>
  <c r="I55" i="48"/>
  <c r="C55" i="48"/>
  <c r="G55" i="48"/>
  <c r="C56" i="48"/>
  <c r="G56" i="48"/>
  <c r="E56" i="48"/>
  <c r="I56" i="48"/>
  <c r="C57" i="48"/>
  <c r="G57" i="48"/>
  <c r="E57" i="48"/>
  <c r="K61" i="48"/>
  <c r="C58" i="48"/>
  <c r="G58" i="48"/>
  <c r="I58" i="48"/>
  <c r="J61" i="48"/>
  <c r="E59" i="48"/>
  <c r="I59" i="48"/>
  <c r="C65" i="48"/>
  <c r="G65" i="48"/>
  <c r="E65" i="48"/>
  <c r="I65" i="48"/>
  <c r="E66" i="48"/>
  <c r="I66" i="48"/>
  <c r="C66" i="48"/>
  <c r="G66" i="48"/>
  <c r="E67" i="48"/>
  <c r="I67" i="48"/>
  <c r="C67" i="48"/>
  <c r="G67" i="48"/>
  <c r="E68" i="48"/>
  <c r="I68" i="48"/>
  <c r="C68" i="48"/>
  <c r="G68" i="48"/>
  <c r="C69" i="48"/>
  <c r="G69" i="48"/>
  <c r="I69" i="48"/>
  <c r="C70" i="48"/>
  <c r="G70" i="48"/>
  <c r="J74" i="48"/>
  <c r="E70" i="48"/>
  <c r="I70" i="48"/>
  <c r="E71" i="48"/>
  <c r="I71" i="48"/>
  <c r="C71" i="48"/>
  <c r="G71" i="48"/>
  <c r="K74" i="48"/>
  <c r="E72" i="48"/>
  <c r="F79" i="48"/>
  <c r="E82" i="48"/>
  <c r="I82" i="48"/>
  <c r="C82" i="48"/>
  <c r="G82" i="48"/>
  <c r="E83" i="48"/>
  <c r="I83" i="48"/>
  <c r="C83" i="48"/>
  <c r="G83" i="48"/>
  <c r="E84" i="48"/>
  <c r="I84" i="48"/>
  <c r="C84" i="48"/>
  <c r="G84" i="48"/>
  <c r="E85" i="48"/>
  <c r="I85" i="48"/>
  <c r="C85" i="48"/>
  <c r="G85" i="48"/>
  <c r="E86" i="48"/>
  <c r="C86" i="48"/>
  <c r="G86" i="48"/>
  <c r="K90" i="48"/>
  <c r="I87" i="48"/>
  <c r="C87" i="48"/>
  <c r="G87" i="48"/>
  <c r="J90" i="48"/>
  <c r="E88" i="48"/>
  <c r="I88" i="48"/>
  <c r="E94" i="48"/>
  <c r="I94" i="48"/>
  <c r="C94" i="48"/>
  <c r="G94" i="48"/>
  <c r="E95" i="48"/>
  <c r="I95" i="48"/>
  <c r="C95" i="48"/>
  <c r="G95" i="48"/>
  <c r="E96" i="48"/>
  <c r="I96" i="48"/>
  <c r="C96" i="48"/>
  <c r="G96" i="48"/>
  <c r="E97" i="48"/>
  <c r="I97" i="48"/>
  <c r="C97" i="48"/>
  <c r="G97" i="48"/>
  <c r="C98" i="48"/>
  <c r="G98" i="48"/>
  <c r="E98" i="48"/>
  <c r="I98" i="48"/>
  <c r="E99" i="48"/>
  <c r="I99" i="48"/>
  <c r="C99" i="48"/>
  <c r="G99" i="48"/>
  <c r="E100" i="48"/>
  <c r="I100" i="48"/>
  <c r="C100" i="48"/>
  <c r="G100" i="48"/>
  <c r="E101" i="48"/>
  <c r="I101" i="48"/>
  <c r="C101" i="48"/>
  <c r="G101" i="48"/>
  <c r="E102" i="48"/>
  <c r="I102" i="48"/>
  <c r="C102" i="48"/>
  <c r="G102" i="48"/>
  <c r="C103" i="48"/>
  <c r="G103" i="48"/>
  <c r="E103" i="48"/>
  <c r="I103" i="48"/>
  <c r="E104" i="48"/>
  <c r="I104" i="48"/>
  <c r="C104" i="48"/>
  <c r="G104" i="48"/>
  <c r="I105" i="48"/>
  <c r="C105" i="48"/>
  <c r="G105" i="48"/>
  <c r="C106" i="48"/>
  <c r="G106" i="48"/>
  <c r="J110" i="48"/>
  <c r="E106" i="48"/>
  <c r="I106" i="48"/>
  <c r="C107" i="48"/>
  <c r="G107" i="48"/>
  <c r="E107" i="48"/>
  <c r="K110" i="48"/>
  <c r="E108" i="48"/>
  <c r="I108" i="48"/>
  <c r="K120" i="48"/>
  <c r="E118" i="48"/>
  <c r="I118" i="48"/>
  <c r="E124" i="48"/>
  <c r="I124" i="48"/>
  <c r="C124" i="48"/>
  <c r="G124" i="48"/>
  <c r="C125" i="48"/>
  <c r="G125" i="48"/>
  <c r="E125" i="48"/>
  <c r="I125" i="48"/>
  <c r="E126" i="48"/>
  <c r="I126" i="48"/>
  <c r="C126" i="48"/>
  <c r="G126" i="48"/>
  <c r="C127" i="48"/>
  <c r="G127" i="48"/>
  <c r="E127" i="48"/>
  <c r="I127" i="48"/>
  <c r="C128" i="48"/>
  <c r="G128" i="48"/>
  <c r="E128" i="48"/>
  <c r="I128" i="48"/>
  <c r="E129" i="48"/>
  <c r="C129" i="48"/>
  <c r="G129" i="48"/>
  <c r="K133" i="48"/>
  <c r="I130" i="48"/>
  <c r="C130" i="48"/>
  <c r="G130" i="48"/>
  <c r="J133" i="48"/>
  <c r="E131" i="48"/>
  <c r="I131" i="48"/>
  <c r="E146" i="48"/>
  <c r="I146" i="48"/>
  <c r="C146" i="48"/>
  <c r="G146" i="48"/>
  <c r="C147" i="48"/>
  <c r="G147" i="48"/>
  <c r="E147" i="48"/>
  <c r="I147" i="48"/>
  <c r="E148" i="48"/>
  <c r="I148" i="48"/>
  <c r="C148" i="48"/>
  <c r="G148" i="48"/>
  <c r="E149" i="48"/>
  <c r="I149" i="48"/>
  <c r="C149" i="48"/>
  <c r="G149" i="48"/>
  <c r="E150" i="48"/>
  <c r="I150" i="48"/>
  <c r="C150" i="48"/>
  <c r="G150" i="48"/>
  <c r="E151" i="48"/>
  <c r="I151" i="48"/>
  <c r="C151" i="48"/>
  <c r="G151" i="48"/>
  <c r="I152" i="48"/>
  <c r="C152" i="48"/>
  <c r="G152" i="48"/>
  <c r="J156" i="48"/>
  <c r="E153" i="48"/>
  <c r="C153" i="48"/>
  <c r="G153" i="48"/>
  <c r="K156" i="48"/>
  <c r="E154" i="48"/>
  <c r="I154" i="48"/>
  <c r="F161" i="48"/>
  <c r="E164" i="48"/>
  <c r="I164" i="48"/>
  <c r="C164" i="48"/>
  <c r="G164" i="48"/>
  <c r="E165" i="48"/>
  <c r="I165" i="48"/>
  <c r="C165" i="48"/>
  <c r="G165" i="48"/>
  <c r="C166" i="48"/>
  <c r="G166" i="48"/>
  <c r="E166" i="48"/>
  <c r="I166" i="48"/>
  <c r="I167" i="48"/>
  <c r="C167" i="48"/>
  <c r="G167" i="48"/>
  <c r="J172" i="48"/>
  <c r="E168" i="48"/>
  <c r="I168" i="48"/>
  <c r="C168" i="48"/>
  <c r="G168" i="48"/>
  <c r="C169" i="48"/>
  <c r="G169" i="48"/>
  <c r="E169" i="48"/>
  <c r="K172" i="48"/>
  <c r="E170" i="48"/>
  <c r="I170" i="48"/>
  <c r="E176" i="48"/>
  <c r="I176" i="48"/>
  <c r="C176" i="48"/>
  <c r="G176" i="48"/>
  <c r="E177" i="48"/>
  <c r="I177" i="48"/>
  <c r="C177" i="48"/>
  <c r="G177" i="48"/>
  <c r="E178" i="48"/>
  <c r="I178" i="48"/>
  <c r="C178" i="48"/>
  <c r="G178" i="48"/>
  <c r="C179" i="48"/>
  <c r="G179" i="48"/>
  <c r="K182" i="48"/>
  <c r="J182" i="48"/>
  <c r="E180" i="48"/>
  <c r="I180" i="48"/>
  <c r="E190" i="48"/>
  <c r="I190" i="48"/>
  <c r="C190" i="48"/>
  <c r="G190" i="48"/>
  <c r="E191" i="48"/>
  <c r="I191" i="48"/>
  <c r="C191" i="48"/>
  <c r="G191" i="48"/>
  <c r="E192" i="48"/>
  <c r="I192" i="48"/>
  <c r="C192" i="48"/>
  <c r="G192" i="48"/>
  <c r="E193" i="48"/>
  <c r="I193" i="48"/>
  <c r="C193" i="48"/>
  <c r="G193" i="48"/>
  <c r="C194" i="48"/>
  <c r="G194" i="48"/>
  <c r="I194" i="48"/>
  <c r="J199" i="48"/>
  <c r="E195" i="48"/>
  <c r="I195" i="48"/>
  <c r="C195" i="48"/>
  <c r="G195" i="48"/>
  <c r="E196" i="48"/>
  <c r="C196" i="48"/>
  <c r="G196" i="48"/>
  <c r="K199" i="48"/>
  <c r="E197" i="48"/>
  <c r="I197" i="48"/>
  <c r="C203" i="48"/>
  <c r="G203" i="48"/>
  <c r="E203" i="48"/>
  <c r="I203" i="48"/>
  <c r="E204" i="48"/>
  <c r="I204" i="48"/>
  <c r="C204" i="48"/>
  <c r="G204" i="48"/>
  <c r="E205" i="48"/>
  <c r="I205" i="48"/>
  <c r="C205" i="48"/>
  <c r="G205" i="48"/>
  <c r="E206" i="48"/>
  <c r="I206" i="48"/>
  <c r="C206" i="48"/>
  <c r="G206" i="48"/>
  <c r="C207" i="48"/>
  <c r="G207" i="48"/>
  <c r="E207" i="48"/>
  <c r="I207" i="48"/>
  <c r="C208" i="48"/>
  <c r="G208" i="48"/>
  <c r="E208" i="48"/>
  <c r="I208" i="48"/>
  <c r="E209" i="48"/>
  <c r="I209" i="48"/>
  <c r="C209" i="48"/>
  <c r="G209" i="48"/>
  <c r="E210" i="48"/>
  <c r="I210" i="48"/>
  <c r="C210" i="48"/>
  <c r="G210" i="48"/>
  <c r="C211" i="48"/>
  <c r="G211" i="48"/>
  <c r="E211" i="48"/>
  <c r="I211" i="48"/>
  <c r="C212" i="48"/>
  <c r="G212" i="48"/>
  <c r="E212" i="48"/>
  <c r="I212" i="48"/>
  <c r="E213" i="48"/>
  <c r="I213" i="48"/>
  <c r="C213" i="48"/>
  <c r="G213" i="48"/>
  <c r="C214" i="48"/>
  <c r="G214" i="48"/>
  <c r="E214" i="48"/>
  <c r="I214" i="48"/>
  <c r="C215" i="48"/>
  <c r="G215" i="48"/>
  <c r="K218" i="48"/>
  <c r="J218" i="48"/>
  <c r="E216" i="48"/>
  <c r="I216" i="48"/>
  <c r="C222" i="48"/>
  <c r="G222" i="48"/>
  <c r="E222" i="48"/>
  <c r="I222" i="48"/>
  <c r="E223" i="48"/>
  <c r="I223" i="48"/>
  <c r="C223" i="48"/>
  <c r="G223" i="48"/>
  <c r="C224" i="48"/>
  <c r="G224" i="48"/>
  <c r="E224" i="48"/>
  <c r="I224" i="48"/>
  <c r="E225" i="48"/>
  <c r="I225" i="48"/>
  <c r="C225" i="48"/>
  <c r="G225" i="48"/>
  <c r="E226" i="48"/>
  <c r="I226" i="48"/>
  <c r="C226" i="48"/>
  <c r="G226" i="48"/>
  <c r="I227" i="48"/>
  <c r="C227" i="48"/>
  <c r="G227" i="48"/>
  <c r="C228" i="48"/>
  <c r="G228" i="48"/>
  <c r="J233" i="48"/>
  <c r="E228" i="48"/>
  <c r="I228" i="48"/>
  <c r="C229" i="48"/>
  <c r="G229" i="48"/>
  <c r="E229" i="48"/>
  <c r="I229" i="48"/>
  <c r="E230" i="48"/>
  <c r="C230" i="48"/>
  <c r="G230" i="48"/>
  <c r="K233" i="48"/>
  <c r="E231" i="48"/>
  <c r="I231" i="48"/>
  <c r="E39" i="47"/>
  <c r="D39" i="47"/>
  <c r="C39" i="47"/>
  <c r="B39" i="47"/>
  <c r="J37" i="47"/>
  <c r="H37" i="47"/>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K15" i="51"/>
  <c r="B33" i="46"/>
  <c r="E33" i="46"/>
  <c r="D33" i="46"/>
  <c r="C33" i="46"/>
  <c r="K237" i="48"/>
  <c r="J237" i="48"/>
  <c r="C11" i="44"/>
  <c r="C45" i="44"/>
  <c r="D11" i="44"/>
  <c r="D45" i="44"/>
  <c r="E11" i="44"/>
  <c r="J11" i="44" s="1"/>
  <c r="E45" i="44"/>
  <c r="B11" i="44"/>
  <c r="B45" i="44"/>
  <c r="E11" i="45"/>
  <c r="D11" i="45"/>
  <c r="C11" i="45"/>
  <c r="B11" i="45"/>
  <c r="E565" i="49"/>
  <c r="D565" i="49"/>
  <c r="C565" i="49"/>
  <c r="B565" i="49"/>
  <c r="B5" i="49"/>
  <c r="C5" i="49" s="1"/>
  <c r="E5" i="49" s="1"/>
  <c r="B5" i="47"/>
  <c r="C5" i="47" s="1"/>
  <c r="E5" i="47" s="1"/>
  <c r="E73" i="26"/>
  <c r="C73" i="26"/>
  <c r="H6" i="26"/>
  <c r="H73" i="26" s="1"/>
  <c r="G6" i="26"/>
  <c r="G73" i="26" s="1"/>
  <c r="D73" i="26"/>
  <c r="B73"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3" i="33" s="1"/>
  <c r="G6" i="33"/>
  <c r="G73" i="33" s="1"/>
  <c r="E73" i="33"/>
  <c r="D73" i="33"/>
  <c r="C73" i="33"/>
  <c r="B73" i="33"/>
  <c r="H33" i="46" l="1"/>
  <c r="G565" i="49"/>
  <c r="I565" i="49" s="1"/>
  <c r="H565" i="49"/>
  <c r="J565" i="49" s="1"/>
  <c r="D5" i="49"/>
  <c r="H11" i="44"/>
  <c r="D46" i="44"/>
  <c r="G45" i="44"/>
  <c r="I45" i="44" s="1"/>
  <c r="H45" i="44"/>
  <c r="J45" i="44" s="1"/>
  <c r="B46" i="44"/>
  <c r="E46" i="44"/>
  <c r="C46" i="44"/>
  <c r="C5" i="44"/>
  <c r="E5" i="44" s="1"/>
  <c r="H28" i="47"/>
  <c r="J28" i="47" s="1"/>
  <c r="G28" i="47"/>
  <c r="I28" i="47" s="1"/>
  <c r="H39" i="47"/>
  <c r="J39" i="47" s="1"/>
  <c r="G39" i="47"/>
  <c r="I39" i="47" s="1"/>
  <c r="D5" i="47"/>
  <c r="J33" i="46"/>
  <c r="G33" i="46"/>
  <c r="I33" i="46" s="1"/>
  <c r="D5" i="46"/>
  <c r="D5" i="33"/>
  <c r="I6" i="26"/>
  <c r="J6" i="26"/>
  <c r="I73" i="26"/>
  <c r="J73"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D48" i="45"/>
  <c r="D49" i="45"/>
  <c r="D50" i="45"/>
  <c r="D51" i="45"/>
  <c r="D52" i="45"/>
  <c r="D53" i="45"/>
  <c r="D54" i="45"/>
  <c r="D55" i="45"/>
  <c r="D56" i="45"/>
  <c r="D57" i="45"/>
  <c r="D58" i="45"/>
  <c r="D59" i="45"/>
  <c r="D60" i="45"/>
  <c r="D61" i="45"/>
  <c r="H61" i="45" s="1"/>
  <c r="D62" i="45"/>
  <c r="H62" i="45" s="1"/>
  <c r="D63" i="45"/>
  <c r="D64" i="45"/>
  <c r="D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G34" i="45"/>
  <c r="I34" i="45" s="1"/>
  <c r="H34" i="45"/>
  <c r="J34" i="45" s="1"/>
  <c r="H11" i="45"/>
  <c r="J11" i="45" s="1"/>
  <c r="G11" i="45"/>
  <c r="I11" i="45" s="1"/>
  <c r="J15" i="51"/>
  <c r="J24" i="51"/>
  <c r="K24" i="51"/>
  <c r="D13" i="51"/>
  <c r="F13" i="51" s="1"/>
  <c r="G11" i="44"/>
  <c r="C6" i="45"/>
  <c r="B38" i="45"/>
  <c r="I11" i="44"/>
  <c r="G46" i="44" l="1"/>
  <c r="I46" i="44" s="1"/>
  <c r="H46" i="44"/>
  <c r="J46" i="44" s="1"/>
  <c r="D43" i="45"/>
  <c r="H39" i="45"/>
  <c r="G39" i="45"/>
  <c r="B43" i="45"/>
  <c r="G60" i="45"/>
  <c r="G65" i="45"/>
  <c r="G63" i="45"/>
  <c r="G61" i="45"/>
  <c r="G59" i="45"/>
  <c r="G57" i="45"/>
  <c r="G55" i="45"/>
  <c r="G53" i="45"/>
  <c r="G51" i="45"/>
  <c r="G49" i="45"/>
  <c r="G47" i="45"/>
  <c r="H42" i="45"/>
  <c r="H40" i="45"/>
  <c r="H65" i="45"/>
  <c r="H63" i="45"/>
  <c r="H59" i="45"/>
  <c r="H57" i="45"/>
  <c r="H55" i="45"/>
  <c r="H53" i="45"/>
  <c r="H51" i="45"/>
  <c r="H49" i="45"/>
  <c r="H47" i="45"/>
  <c r="C66" i="45"/>
  <c r="G64" i="45"/>
  <c r="G62" i="45"/>
  <c r="G58" i="45"/>
  <c r="G56" i="45"/>
  <c r="G54" i="45"/>
  <c r="G52" i="45"/>
  <c r="G50" i="45"/>
  <c r="G48" i="45"/>
  <c r="G46" i="45"/>
  <c r="B66" i="45"/>
  <c r="G66" i="45" s="1"/>
  <c r="D66" i="45"/>
  <c r="H46" i="45"/>
  <c r="H41" i="45"/>
  <c r="E43" i="45"/>
  <c r="C43" i="45"/>
  <c r="H64" i="45"/>
  <c r="H60" i="45"/>
  <c r="H58" i="45"/>
  <c r="H56" i="45"/>
  <c r="H54" i="45"/>
  <c r="H52" i="45"/>
  <c r="H50" i="45"/>
  <c r="H48" i="45"/>
  <c r="E66" i="45"/>
  <c r="C38" i="45"/>
  <c r="E6" i="45"/>
  <c r="E38" i="45" s="1"/>
  <c r="H66" i="45" l="1"/>
  <c r="G43" i="45"/>
  <c r="H43" i="45"/>
</calcChain>
</file>

<file path=xl/sharedStrings.xml><?xml version="1.0" encoding="utf-8"?>
<sst xmlns="http://schemas.openxmlformats.org/spreadsheetml/2006/main" count="1895" uniqueCount="679">
  <si>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</si>
  <si>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</si>
  <si>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</si>
  <si>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</si>
  <si>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</si>
  <si>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</si>
  <si>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</si>
  <si>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</si>
  <si>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</si>
  <si>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</si>
  <si>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</si>
  <si>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</si>
  <si>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</si>
  <si>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</si>
  <si>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</si>
  <si>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</si>
  <si>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</si>
  <si>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</si>
  <si>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</si>
  <si>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</si>
  <si>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</si>
  <si>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</si>
  <si>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</si>
  <si>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</si>
  <si>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</si>
  <si>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</si>
  <si>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</si>
  <si>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</si>
  <si>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</si>
  <si>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</si>
  <si>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</si>
  <si>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</si>
  <si>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</si>
  <si>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</si>
  <si>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</si>
  <si>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</si>
  <si>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</si>
  <si>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</si>
  <si>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</si>
  <si>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</si>
  <si>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</si>
  <si>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</si>
  <si>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</si>
  <si>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</si>
  <si>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</si>
  <si>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</si>
  <si>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</si>
  <si>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</si>
  <si>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</si>
  <si>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</si>
  <si>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</si>
  <si>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</si>
  <si>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</si>
  <si>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</si>
  <si>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</si>
  <si>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</si>
  <si>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</si>
  <si>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</si>
  <si>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</si>
  <si>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</si>
  <si>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</si>
  <si>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</si>
  <si>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</si>
  <si>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</si>
  <si>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</si>
  <si>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</si>
  <si>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</si>
  <si>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</si>
  <si>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</si>
  <si>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</si>
  <si>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</si>
  <si>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</si>
  <si>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</si>
  <si>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</si>
  <si>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</si>
  <si>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</si>
  <si>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</si>
  <si>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</si>
  <si>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</si>
  <si>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</si>
  <si>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</si>
  <si>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</si>
  <si>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</si>
  <si>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</si>
  <si>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</si>
  <si>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SEA Electric</t>
  </si>
  <si>
    <t>Skoda</t>
  </si>
  <si>
    <t>SsangYong</t>
  </si>
  <si>
    <t>Subaru</t>
  </si>
  <si>
    <t>Suzuki</t>
  </si>
  <si>
    <t>Tesla</t>
  </si>
  <si>
    <t>Toyota</t>
  </si>
  <si>
    <t>UD Trucks</t>
  </si>
  <si>
    <t>Volkswagen</t>
  </si>
  <si>
    <t>Volvo Car</t>
  </si>
  <si>
    <t>Volvo Commercial</t>
  </si>
  <si>
    <t>Western Star</t>
  </si>
  <si>
    <t>VFACTS SA REPORT</t>
  </si>
  <si>
    <t>SEPTEMBER 2022</t>
  </si>
  <si>
    <t>AUSTRALIAN CAPITAL TERRITORY</t>
  </si>
  <si>
    <t>NEW SOUTH WALES</t>
  </si>
  <si>
    <t>NORTHERN TERRITORY</t>
  </si>
  <si>
    <t>QUEENSLAND</t>
  </si>
  <si>
    <t>SOUTH AUSTRALIA</t>
  </si>
  <si>
    <t>TASMANIA</t>
  </si>
  <si>
    <t>VICTORIA</t>
  </si>
  <si>
    <t>WESTERN AUSTRALIA</t>
  </si>
  <si>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</si>
  <si>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</si>
  <si>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</si>
  <si>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</si>
  <si>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</si>
  <si>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</si>
  <si>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</si>
  <si>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</si>
  <si>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</si>
  <si>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</si>
  <si>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</si>
  <si>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</si>
  <si>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</si>
  <si>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</si>
  <si>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</si>
  <si>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</si>
  <si>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</si>
  <si>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</si>
  <si>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</si>
  <si>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</si>
  <si>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</si>
  <si>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</si>
  <si>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</si>
  <si>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</si>
  <si>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</si>
  <si>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</si>
  <si>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</si>
  <si>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</si>
  <si>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</si>
  <si>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</si>
  <si>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</si>
  <si>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</si>
  <si>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</si>
  <si>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</si>
  <si>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</si>
  <si>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</si>
  <si>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</si>
  <si>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</si>
  <si>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</si>
  <si>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</si>
  <si>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</si>
  <si>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</si>
  <si>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</si>
  <si>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</si>
  <si>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</si>
  <si>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</si>
  <si>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</si>
  <si>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</si>
  <si>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</si>
  <si>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</si>
  <si>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</si>
  <si>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</si>
  <si>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</si>
  <si>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</si>
  <si>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</si>
  <si>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</si>
  <si>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</si>
  <si>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</si>
  <si>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</si>
  <si>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</si>
  <si>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</si>
  <si>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</si>
  <si>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</si>
  <si>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</si>
  <si>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</si>
  <si>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</si>
  <si>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</si>
  <si>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</si>
  <si>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</si>
  <si>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</si>
  <si>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</si>
  <si>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</si>
  <si>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</si>
  <si>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</si>
  <si>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</si>
  <si>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</si>
  <si>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</si>
  <si>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</si>
  <si>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</si>
  <si>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</si>
  <si>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</si>
  <si>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</si>
  <si>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</si>
  <si>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</si>
  <si>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</si>
  <si>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</si>
  <si>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</si>
  <si>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</si>
  <si>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</si>
  <si>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</si>
  <si>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</si>
  <si>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</si>
  <si>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</si>
  <si>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</si>
  <si>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</si>
  <si>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</si>
  <si>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</si>
  <si>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</si>
  <si>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</si>
  <si>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</si>
  <si>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</si>
  <si>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</si>
  <si>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</si>
  <si>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</si>
  <si>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</si>
  <si>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</si>
  <si>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</si>
  <si>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</si>
  <si>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</si>
  <si>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</si>
  <si>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</si>
  <si>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</si>
  <si>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</si>
  <si>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</si>
  <si>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</si>
  <si>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</si>
  <si>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</si>
  <si>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</si>
  <si>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</si>
  <si>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</si>
  <si>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</si>
  <si>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</si>
  <si>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</si>
  <si>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</si>
  <si>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</si>
  <si>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</si>
  <si>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</si>
  <si>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Mercedes-Benz A-Class</t>
  </si>
  <si>
    <t>Mercedes-Benz B-Class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</si>
  <si>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</si>
  <si>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</si>
  <si>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</si>
  <si>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</si>
  <si>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</si>
  <si>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</si>
  <si>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</si>
  <si>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</si>
  <si>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</si>
  <si>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</si>
  <si>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</si>
  <si>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</si>
  <si>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</si>
  <si>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</si>
  <si>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</si>
  <si>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</si>
  <si>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</si>
  <si>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</si>
  <si>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</si>
  <si>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</si>
  <si>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</si>
  <si>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</si>
  <si>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</si>
  <si>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</si>
  <si>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</si>
  <si>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</si>
  <si>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</si>
  <si>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</si>
  <si>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</si>
  <si>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</si>
  <si>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</si>
  <si>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</si>
  <si>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</si>
  <si>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</si>
  <si>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</si>
  <si>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</si>
  <si>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</si>
  <si>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</si>
  <si>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</si>
  <si>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</si>
  <si>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</si>
  <si>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</si>
  <si>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</si>
  <si>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Lexus LS</t>
  </si>
  <si>
    <t>Mercedes-AMG GT 4D</t>
  </si>
  <si>
    <t>Mercedes-Benz EQS</t>
  </si>
  <si>
    <t>Mercedes-Benz S-Class</t>
  </si>
  <si>
    <t>Porsche Panamera</t>
  </si>
  <si>
    <t>Honda Odyssey</t>
  </si>
  <si>
    <t>Hyundai iMAX</t>
  </si>
  <si>
    <t>Hyundai Staria</t>
  </si>
  <si>
    <t>Kia Carnival</t>
  </si>
  <si>
    <t>LDV G10 Wagon</t>
  </si>
  <si>
    <t>Volkswagen Caddy</t>
  </si>
  <si>
    <t>Volkswagen Caravelle</t>
  </si>
  <si>
    <t>Volkswagen Multivan</t>
  </si>
  <si>
    <t>Mercedes-Benz Marco Polo</t>
  </si>
  <si>
    <t>Mercedes-Benz Valente</t>
  </si>
  <si>
    <t>Mercedes-Benz V-Class</t>
  </si>
  <si>
    <t>Mercedes-Benz Vito/eVito Tour</t>
  </si>
  <si>
    <t>Toyota Granvia</t>
  </si>
  <si>
    <t>Volkswagen California</t>
  </si>
  <si>
    <t>Audi A3 Convertible</t>
  </si>
  <si>
    <t>BMW 2 Series Coupe/Conv</t>
  </si>
  <si>
    <t>Ford Mustang</t>
  </si>
  <si>
    <t>Hyundai Veloster</t>
  </si>
  <si>
    <t>Mazda MX5</t>
  </si>
  <si>
    <t>MINI Cabrio</t>
  </si>
  <si>
    <t>Nissan 370Z</t>
  </si>
  <si>
    <t>Subaru BRZ</t>
  </si>
  <si>
    <t>Toyota GR86 / 86</t>
  </si>
  <si>
    <t>Alfa Romeo 4C</t>
  </si>
  <si>
    <t>Audi A5</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</si>
  <si>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</si>
  <si>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</si>
  <si>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</si>
  <si>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</si>
  <si>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</si>
  <si>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</si>
  <si>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</si>
  <si>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</si>
  <si>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</si>
  <si>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</si>
  <si>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</si>
  <si>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</si>
  <si>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</si>
  <si>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</si>
  <si>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</si>
  <si>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</si>
  <si>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</si>
  <si>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</si>
  <si>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</si>
  <si>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</si>
  <si>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</si>
  <si>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</si>
  <si>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</si>
  <si>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</si>
  <si>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</si>
  <si>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</si>
  <si>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</si>
  <si>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</si>
  <si>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</si>
  <si>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</si>
  <si>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</si>
  <si>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</si>
  <si>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</si>
  <si>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</si>
  <si>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</si>
  <si>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</si>
  <si>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</si>
  <si>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</si>
  <si>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</si>
  <si>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</si>
  <si>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</si>
  <si>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</si>
  <si>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</si>
  <si>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</si>
  <si>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</si>
  <si>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</si>
  <si>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</si>
  <si>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</si>
  <si>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</si>
  <si>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</si>
  <si>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</si>
  <si>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</si>
  <si>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</si>
  <si>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</si>
  <si>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</si>
  <si>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</si>
  <si>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</si>
  <si>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</si>
  <si>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</si>
  <si>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</si>
  <si>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</si>
  <si>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</si>
  <si>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</si>
  <si>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</si>
  <si>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</si>
  <si>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</si>
  <si>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</si>
  <si>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</si>
  <si>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</si>
  <si>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</si>
  <si>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</si>
  <si>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</si>
  <si>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</si>
  <si>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</si>
  <si>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</si>
  <si>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</si>
  <si>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</si>
  <si>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</si>
  <si>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</si>
  <si>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</si>
  <si>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</si>
  <si>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</si>
  <si>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</si>
  <si>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</si>
  <si>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</si>
  <si>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</si>
  <si>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</si>
  <si>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</si>
  <si>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</si>
  <si>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</si>
  <si>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</si>
  <si>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</si>
  <si>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</si>
  <si>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</si>
  <si>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</si>
  <si>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</si>
  <si>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</si>
  <si>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</si>
  <si>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</si>
  <si>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</si>
  <si>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</si>
  <si>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</si>
  <si>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</si>
  <si>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</si>
  <si>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</si>
  <si>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</si>
  <si>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</si>
  <si>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</si>
  <si>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</si>
  <si>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</si>
  <si>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</si>
  <si>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</si>
  <si>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</si>
  <si>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</si>
  <si>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</si>
  <si>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</si>
  <si>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</si>
  <si>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</si>
  <si>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</si>
  <si>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</si>
  <si>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</si>
  <si>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</si>
  <si>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</si>
  <si>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</si>
  <si>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</si>
  <si>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</si>
  <si>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</si>
  <si>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</si>
  <si>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</si>
  <si>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</si>
  <si>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</si>
  <si>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</si>
  <si>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</si>
  <si>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</si>
  <si>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</si>
  <si>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</si>
  <si>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</si>
  <si>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</si>
  <si>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</si>
  <si>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</si>
  <si>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</si>
  <si>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</si>
  <si>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</si>
  <si>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</si>
  <si>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</si>
  <si>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</si>
  <si>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</si>
  <si>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</si>
  <si>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</si>
  <si>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</si>
  <si>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</si>
  <si>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</si>
  <si>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</si>
  <si>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</si>
  <si>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</si>
  <si>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</si>
  <si>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</si>
  <si>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</si>
  <si>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</si>
  <si>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</si>
  <si>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</si>
  <si>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</si>
  <si>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</si>
  <si>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</si>
  <si>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</si>
  <si>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</si>
  <si>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</si>
  <si>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</si>
  <si>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</si>
  <si>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</si>
  <si>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</si>
  <si>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</si>
  <si>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</si>
  <si>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</si>
  <si>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</si>
  <si>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</si>
  <si>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</si>
  <si>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</si>
  <si>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</si>
  <si>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</si>
  <si>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</si>
  <si>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</si>
  <si>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</si>
  <si>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</si>
  <si>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</si>
  <si>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</si>
  <si>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</si>
  <si>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</si>
  <si>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</si>
  <si>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</si>
  <si>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</si>
  <si>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</si>
  <si>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</si>
  <si>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</si>
  <si>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</si>
  <si>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</si>
  <si>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</si>
  <si>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</si>
  <si>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</si>
  <si>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</si>
  <si>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</si>
  <si>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</si>
  <si>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</si>
  <si>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</si>
  <si>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</si>
  <si>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</si>
  <si>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</si>
  <si>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</si>
  <si>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</si>
  <si>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</si>
  <si>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</si>
  <si>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</si>
  <si>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</si>
  <si>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</si>
  <si>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</si>
  <si>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</si>
  <si>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</si>
  <si>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</si>
  <si>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</si>
  <si>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Renault Master</t>
  </si>
  <si>
    <t>Volkswagen Crafter</t>
  </si>
  <si>
    <t>Fuso Fighter (MD)</t>
  </si>
  <si>
    <t>Hino (MD)</t>
  </si>
  <si>
    <t>Hyundai EX10</t>
  </si>
  <si>
    <t>Hyundai EX9</t>
  </si>
  <si>
    <t>Hyundai Pavise</t>
  </si>
  <si>
    <t>Isuzu N-Series (MD)</t>
  </si>
  <si>
    <t>Iveco (MD)</t>
  </si>
  <si>
    <t>MAN (MD)</t>
  </si>
  <si>
    <t>SEA Electric (MD)</t>
  </si>
  <si>
    <t>UD Trucks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</si>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</sst>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97</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98</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99</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100</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101</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102</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103</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104</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105</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106</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678</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118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118</v>
      </c>
      <c r="B6" s="61" t="s">
        <v>12</v>
      </c>
      <c r="C6" s="62" t="s">
        <v>13</v>
      </c>
      <c r="D6" s="61" t="s">
        <v>12</v>
      </c>
      <c r="E6" s="63" t="s">
        <v>13</v>
      </c>
      <c r="F6" s="62" t="s">
        <v>12</v>
      </c>
      <c r="G6" s="62" t="s">
        <v>13</v>
      </c>
      <c r="H6" s="61" t="s">
        <v>12</v>
      </c>
      <c r="I6" s="63" t="s">
        <v>13</v>
      </c>
      <c r="J6" s="61"/>
      <c r="K6" s="63"/>
    </row>
    <row r="7" spans="1:11" x14ac:dyDescent="0.25">
      <c r="A7" s="7" t="s">
        <v>333</v>
      </c>
      <c r="B7" s="65">
        <v>6</v>
      </c>
      <c r="C7" s="34">
        <f>IF(B18=0, "-", B7/B18)</f>
        <v>1.7341040462427744E-2</v>
      </c>
      <c r="D7" s="65">
        <v>14</v>
      </c>
      <c r="E7" s="9">
        <f>IF(D18=0, "-", D7/D18)</f>
        <v>4.6666666666666669E-2</v>
      </c>
      <c r="F7" s="81">
        <v>123</v>
      </c>
      <c r="G7" s="34">
        <f>IF(F18=0, "-", F7/F18)</f>
        <v>4.2022548684660065E-2</v>
      </c>
      <c r="H7" s="65">
        <v>160</v>
      </c>
      <c r="I7" s="9">
        <f>IF(H18=0, "-", H7/H18)</f>
        <v>5.1779935275080909E-2</v>
      </c>
      <c r="J7" s="8">
        <f t="shared" ref="J7:J16" si="0">IF(D7=0, "-", IF((B7-D7)/D7&lt;10, (B7-D7)/D7, "&gt;999%"))</f>
        <v>-0.5714285714285714</v>
      </c>
      <c r="K7" s="9">
        <f t="shared" ref="K7:K16" si="1">IF(H7=0, "-", IF((F7-H7)/H7&lt;10, (F7-H7)/H7, "&gt;999%"))</f>
        <v>-0.23125000000000001</v>
      </c>
    </row>
    <row r="8" spans="1:11" x14ac:dyDescent="0.25">
      <c r="A8" s="7" t="s">
        <v>334</v>
      </c>
      <c r="B8" s="65">
        <v>34</v>
      </c>
      <c r="C8" s="34">
        <f>IF(B18=0, "-", B8/B18)</f>
        <v>9.8265895953757232E-2</v>
      </c>
      <c r="D8" s="65">
        <v>35</v>
      </c>
      <c r="E8" s="9">
        <f>IF(D18=0, "-", D8/D18)</f>
        <v>0.11666666666666667</v>
      </c>
      <c r="F8" s="81">
        <v>341</v>
      </c>
      <c r="G8" s="34">
        <f>IF(F18=0, "-", F8/F18)</f>
        <v>0.11650153741031773</v>
      </c>
      <c r="H8" s="65">
        <v>346</v>
      </c>
      <c r="I8" s="9">
        <f>IF(H18=0, "-", H8/H18)</f>
        <v>0.11197411003236246</v>
      </c>
      <c r="J8" s="8">
        <f t="shared" si="0"/>
        <v>-2.8571428571428571E-2</v>
      </c>
      <c r="K8" s="9">
        <f t="shared" si="1"/>
        <v>-1.4450867052023121E-2</v>
      </c>
    </row>
    <row r="9" spans="1:11" x14ac:dyDescent="0.25">
      <c r="A9" s="7" t="s">
        <v>335</v>
      </c>
      <c r="B9" s="65">
        <v>46</v>
      </c>
      <c r="C9" s="34">
        <f>IF(B18=0, "-", B9/B18)</f>
        <v>0.13294797687861271</v>
      </c>
      <c r="D9" s="65">
        <v>40</v>
      </c>
      <c r="E9" s="9">
        <f>IF(D18=0, "-", D9/D18)</f>
        <v>0.13333333333333333</v>
      </c>
      <c r="F9" s="81">
        <v>301</v>
      </c>
      <c r="G9" s="34">
        <f>IF(F18=0, "-", F9/F18)</f>
        <v>0.10283566791937138</v>
      </c>
      <c r="H9" s="65">
        <v>360</v>
      </c>
      <c r="I9" s="9">
        <f>IF(H18=0, "-", H9/H18)</f>
        <v>0.11650485436893204</v>
      </c>
      <c r="J9" s="8">
        <f t="shared" si="0"/>
        <v>0.15</v>
      </c>
      <c r="K9" s="9">
        <f t="shared" si="1"/>
        <v>-0.16388888888888889</v>
      </c>
    </row>
    <row r="10" spans="1:11" x14ac:dyDescent="0.25">
      <c r="A10" s="7" t="s">
        <v>336</v>
      </c>
      <c r="B10" s="65">
        <v>101</v>
      </c>
      <c r="C10" s="34">
        <f>IF(B18=0, "-", B10/B18)</f>
        <v>0.29190751445086704</v>
      </c>
      <c r="D10" s="65">
        <v>40</v>
      </c>
      <c r="E10" s="9">
        <f>IF(D18=0, "-", D10/D18)</f>
        <v>0.13333333333333333</v>
      </c>
      <c r="F10" s="81">
        <v>713</v>
      </c>
      <c r="G10" s="34">
        <f>IF(F18=0, "-", F10/F18)</f>
        <v>0.24359412367611891</v>
      </c>
      <c r="H10" s="65">
        <v>993</v>
      </c>
      <c r="I10" s="9">
        <f>IF(H18=0, "-", H10/H18)</f>
        <v>0.32135922330097089</v>
      </c>
      <c r="J10" s="8">
        <f t="shared" si="0"/>
        <v>1.5249999999999999</v>
      </c>
      <c r="K10" s="9">
        <f t="shared" si="1"/>
        <v>-0.28197381671701915</v>
      </c>
    </row>
    <row r="11" spans="1:11" x14ac:dyDescent="0.25">
      <c r="A11" s="7" t="s">
        <v>337</v>
      </c>
      <c r="B11" s="65">
        <v>3</v>
      </c>
      <c r="C11" s="34">
        <f>IF(B18=0, "-", B11/B18)</f>
        <v>8.670520231213872E-3</v>
      </c>
      <c r="D11" s="65">
        <v>14</v>
      </c>
      <c r="E11" s="9">
        <f>IF(D18=0, "-", D11/D18)</f>
        <v>4.6666666666666669E-2</v>
      </c>
      <c r="F11" s="81">
        <v>79</v>
      </c>
      <c r="G11" s="34">
        <f>IF(F18=0, "-", F11/F18)</f>
        <v>2.6990092244619065E-2</v>
      </c>
      <c r="H11" s="65">
        <v>108</v>
      </c>
      <c r="I11" s="9">
        <f>IF(H18=0, "-", H11/H18)</f>
        <v>3.4951456310679613E-2</v>
      </c>
      <c r="J11" s="8">
        <f t="shared" si="0"/>
        <v>-0.7857142857142857</v>
      </c>
      <c r="K11" s="9">
        <f t="shared" si="1"/>
        <v>-0.26851851851851855</v>
      </c>
    </row>
    <row r="12" spans="1:11" x14ac:dyDescent="0.25">
      <c r="A12" s="7" t="s">
        <v>338</v>
      </c>
      <c r="B12" s="65">
        <v>14</v>
      </c>
      <c r="C12" s="34">
        <f>IF(B18=0, "-", B12/B18)</f>
        <v>4.046242774566474E-2</v>
      </c>
      <c r="D12" s="65">
        <v>7</v>
      </c>
      <c r="E12" s="9">
        <f>IF(D18=0, "-", D12/D18)</f>
        <v>2.3333333333333334E-2</v>
      </c>
      <c r="F12" s="81">
        <v>86</v>
      </c>
      <c r="G12" s="34">
        <f>IF(F18=0, "-", F12/F18)</f>
        <v>2.9381619405534676E-2</v>
      </c>
      <c r="H12" s="65">
        <v>49</v>
      </c>
      <c r="I12" s="9">
        <f>IF(H18=0, "-", H12/H18)</f>
        <v>1.5857605177993526E-2</v>
      </c>
      <c r="J12" s="8">
        <f t="shared" si="0"/>
        <v>1</v>
      </c>
      <c r="K12" s="9">
        <f t="shared" si="1"/>
        <v>0.75510204081632648</v>
      </c>
    </row>
    <row r="13" spans="1:11" x14ac:dyDescent="0.25">
      <c r="A13" s="7" t="s">
        <v>339</v>
      </c>
      <c r="B13" s="65">
        <v>13</v>
      </c>
      <c r="C13" s="34">
        <f>IF(B18=0, "-", B13/B18)</f>
        <v>3.7572254335260118E-2</v>
      </c>
      <c r="D13" s="65">
        <v>13</v>
      </c>
      <c r="E13" s="9">
        <f>IF(D18=0, "-", D13/D18)</f>
        <v>4.3333333333333335E-2</v>
      </c>
      <c r="F13" s="81">
        <v>119</v>
      </c>
      <c r="G13" s="34">
        <f>IF(F18=0, "-", F13/F18)</f>
        <v>4.0655961735565425E-2</v>
      </c>
      <c r="H13" s="65">
        <v>124</v>
      </c>
      <c r="I13" s="9">
        <f>IF(H18=0, "-", H13/H18)</f>
        <v>4.0129449838187704E-2</v>
      </c>
      <c r="J13" s="8">
        <f t="shared" si="0"/>
        <v>0</v>
      </c>
      <c r="K13" s="9">
        <f t="shared" si="1"/>
        <v>-4.0322580645161289E-2</v>
      </c>
    </row>
    <row r="14" spans="1:11" x14ac:dyDescent="0.25">
      <c r="A14" s="7" t="s">
        <v>340</v>
      </c>
      <c r="B14" s="65">
        <v>43</v>
      </c>
      <c r="C14" s="34">
        <f>IF(B18=0, "-", B14/B18)</f>
        <v>0.12427745664739884</v>
      </c>
      <c r="D14" s="65">
        <v>39</v>
      </c>
      <c r="E14" s="9">
        <f>IF(D18=0, "-", D14/D18)</f>
        <v>0.13</v>
      </c>
      <c r="F14" s="81">
        <v>415</v>
      </c>
      <c r="G14" s="34">
        <f>IF(F18=0, "-", F14/F18)</f>
        <v>0.14178339596856851</v>
      </c>
      <c r="H14" s="65">
        <v>193</v>
      </c>
      <c r="I14" s="9">
        <f>IF(H18=0, "-", H14/H18)</f>
        <v>6.2459546925566344E-2</v>
      </c>
      <c r="J14" s="8">
        <f t="shared" si="0"/>
        <v>0.10256410256410256</v>
      </c>
      <c r="K14" s="9">
        <f t="shared" si="1"/>
        <v>1.150259067357513</v>
      </c>
    </row>
    <row r="15" spans="1:11" x14ac:dyDescent="0.25">
      <c r="A15" s="7" t="s">
        <v>341</v>
      </c>
      <c r="B15" s="65">
        <v>31</v>
      </c>
      <c r="C15" s="34">
        <f>IF(B18=0, "-", B15/B18)</f>
        <v>8.9595375722543349E-2</v>
      </c>
      <c r="D15" s="65">
        <v>58</v>
      </c>
      <c r="E15" s="9">
        <f>IF(D18=0, "-", D15/D18)</f>
        <v>0.19333333333333333</v>
      </c>
      <c r="F15" s="81">
        <v>469</v>
      </c>
      <c r="G15" s="34">
        <f>IF(F18=0, "-", F15/F18)</f>
        <v>0.16023231978134608</v>
      </c>
      <c r="H15" s="65">
        <v>456</v>
      </c>
      <c r="I15" s="9">
        <f>IF(H18=0, "-", H15/H18)</f>
        <v>0.14757281553398058</v>
      </c>
      <c r="J15" s="8">
        <f t="shared" si="0"/>
        <v>-0.46551724137931033</v>
      </c>
      <c r="K15" s="9">
        <f t="shared" si="1"/>
        <v>2.850877192982456E-2</v>
      </c>
    </row>
    <row r="16" spans="1:11" x14ac:dyDescent="0.25">
      <c r="A16" s="7" t="s">
        <v>342</v>
      </c>
      <c r="B16" s="65">
        <v>55</v>
      </c>
      <c r="C16" s="34">
        <f>IF(B18=0, "-", B16/B18)</f>
        <v>0.15895953757225434</v>
      </c>
      <c r="D16" s="65">
        <v>40</v>
      </c>
      <c r="E16" s="9">
        <f>IF(D18=0, "-", D16/D18)</f>
        <v>0.13333333333333333</v>
      </c>
      <c r="F16" s="81">
        <v>281</v>
      </c>
      <c r="G16" s="34">
        <f>IF(F18=0, "-", F16/F18)</f>
        <v>9.6002733173898194E-2</v>
      </c>
      <c r="H16" s="65">
        <v>301</v>
      </c>
      <c r="I16" s="9">
        <f>IF(H18=0, "-", H16/H18)</f>
        <v>9.7411003236245949E-2</v>
      </c>
      <c r="J16" s="8">
        <f t="shared" si="0"/>
        <v>0.375</v>
      </c>
      <c r="K16" s="9">
        <f t="shared" si="1"/>
        <v>-6.6445182724252497E-2</v>
      </c>
    </row>
    <row r="17" spans="1:11" x14ac:dyDescent="0.25">
      <c r="A17" s="2"/>
      <c r="B17" s="68"/>
      <c r="C17" s="33"/>
      <c r="D17" s="68"/>
      <c r="E17" s="6"/>
      <c r="F17" s="82"/>
      <c r="G17" s="33"/>
      <c r="H17" s="68"/>
      <c r="I17" s="6"/>
      <c r="J17" s="5"/>
      <c r="K17" s="6"/>
    </row>
    <row r="18" spans="1:11" s="43" customFormat="1" x14ac:dyDescent="0.25">
      <c r="A18" s="162" t="s">
        <v>596</v>
      </c>
      <c r="B18" s="71">
        <f>SUM(B7:B17)</f>
        <v>346</v>
      </c>
      <c r="C18" s="40">
        <f>B18/6005</f>
        <v>5.761865112406328E-2</v>
      </c>
      <c r="D18" s="71">
        <f>SUM(D7:D17)</f>
        <v>300</v>
      </c>
      <c r="E18" s="41">
        <f>D18/6139</f>
        <v>4.8867893793777491E-2</v>
      </c>
      <c r="F18" s="77">
        <f>SUM(F7:F17)</f>
        <v>2927</v>
      </c>
      <c r="G18" s="42">
        <f>F18/52487</f>
        <v>5.5766189723169546E-2</v>
      </c>
      <c r="H18" s="71">
        <f>SUM(H7:H17)</f>
        <v>3090</v>
      </c>
      <c r="I18" s="41">
        <f>H18/53716</f>
        <v>5.7524759848089954E-2</v>
      </c>
      <c r="J18" s="37">
        <f>IF(D18=0, "-", IF((B18-D18)/D18&lt;10, (B18-D18)/D18, "&gt;999%"))</f>
        <v>0.15333333333333332</v>
      </c>
      <c r="K18" s="38">
        <f>IF(H18=0, "-", IF((F18-H18)/H18&lt;10, (F18-H18)/H18, "&gt;999%"))</f>
        <v>-5.2750809061488671E-2</v>
      </c>
    </row>
    <row r="19" spans="1:11" x14ac:dyDescent="0.25">
      <c r="B19" s="83"/>
      <c r="D19" s="83"/>
      <c r="F19" s="83"/>
      <c r="H19" s="83"/>
    </row>
    <row r="20" spans="1:11" s="43" customFormat="1" x14ac:dyDescent="0.25">
      <c r="A20" s="162" t="s">
        <v>596</v>
      </c>
      <c r="B20" s="71">
        <v>346</v>
      </c>
      <c r="C20" s="40">
        <f>B20/6005</f>
        <v>5.761865112406328E-2</v>
      </c>
      <c r="D20" s="71">
        <v>300</v>
      </c>
      <c r="E20" s="41">
        <f>D20/6139</f>
        <v>4.8867893793777491E-2</v>
      </c>
      <c r="F20" s="77">
        <v>2927</v>
      </c>
      <c r="G20" s="42">
        <f>F20/52487</f>
        <v>5.5766189723169546E-2</v>
      </c>
      <c r="H20" s="71">
        <v>3090</v>
      </c>
      <c r="I20" s="41">
        <f>H20/53716</f>
        <v>5.7524759848089954E-2</v>
      </c>
      <c r="J20" s="37">
        <f>IF(D20=0, "-", IF((B20-D20)/D20&lt;10, (B20-D20)/D20, "&gt;999%"))</f>
        <v>0.15333333333333332</v>
      </c>
      <c r="K20" s="38">
        <f>IF(H20=0, "-", IF((F20-H20)/H20&lt;10, (F20-H20)/H20, "&gt;999%"))</f>
        <v>-5.2750809061488671E-2</v>
      </c>
    </row>
    <row r="21" spans="1:11" x14ac:dyDescent="0.25">
      <c r="B21" s="83"/>
      <c r="D21" s="83"/>
      <c r="F21" s="83"/>
      <c r="H21" s="83"/>
    </row>
    <row r="22" spans="1:11" ht="15.6" x14ac:dyDescent="0.3">
      <c r="A22" s="164" t="s">
        <v>119</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149</v>
      </c>
      <c r="B24" s="61" t="s">
        <v>12</v>
      </c>
      <c r="C24" s="62" t="s">
        <v>13</v>
      </c>
      <c r="D24" s="61" t="s">
        <v>12</v>
      </c>
      <c r="E24" s="63" t="s">
        <v>13</v>
      </c>
      <c r="F24" s="62" t="s">
        <v>12</v>
      </c>
      <c r="G24" s="62" t="s">
        <v>13</v>
      </c>
      <c r="H24" s="61" t="s">
        <v>12</v>
      </c>
      <c r="I24" s="63" t="s">
        <v>13</v>
      </c>
      <c r="J24" s="61"/>
      <c r="K24" s="63"/>
    </row>
    <row r="25" spans="1:11" x14ac:dyDescent="0.25">
      <c r="A25" s="7" t="s">
        <v>343</v>
      </c>
      <c r="B25" s="65">
        <v>0</v>
      </c>
      <c r="C25" s="34">
        <f>IF(B48=0, "-", B25/B48)</f>
        <v>0</v>
      </c>
      <c r="D25" s="65">
        <v>0</v>
      </c>
      <c r="E25" s="9">
        <f>IF(D48=0, "-", D25/D48)</f>
        <v>0</v>
      </c>
      <c r="F25" s="81">
        <v>4</v>
      </c>
      <c r="G25" s="34">
        <f>IF(F48=0, "-", F25/F48)</f>
        <v>6.646726487205051E-4</v>
      </c>
      <c r="H25" s="65">
        <v>0</v>
      </c>
      <c r="I25" s="9">
        <f>IF(H48=0, "-", H25/H48)</f>
        <v>0</v>
      </c>
      <c r="J25" s="8" t="str">
        <f t="shared" ref="J25:J46" si="2">IF(D25=0, "-", IF((B25-D25)/D25&lt;10, (B25-D25)/D25, "&gt;999%"))</f>
        <v>-</v>
      </c>
      <c r="K25" s="9" t="str">
        <f t="shared" ref="K25:K46" si="3">IF(H25=0, "-", IF((F25-H25)/H25&lt;10, (F25-H25)/H25, "&gt;999%"))</f>
        <v>-</v>
      </c>
    </row>
    <row r="26" spans="1:11" x14ac:dyDescent="0.25">
      <c r="A26" s="7" t="s">
        <v>344</v>
      </c>
      <c r="B26" s="65">
        <v>0</v>
      </c>
      <c r="C26" s="34">
        <f>IF(B48=0, "-", B26/B48)</f>
        <v>0</v>
      </c>
      <c r="D26" s="65">
        <v>1</v>
      </c>
      <c r="E26" s="9">
        <f>IF(D48=0, "-", D26/D48)</f>
        <v>1.1723329425556857E-3</v>
      </c>
      <c r="F26" s="81">
        <v>0</v>
      </c>
      <c r="G26" s="34">
        <f>IF(F48=0, "-", F26/F48)</f>
        <v>0</v>
      </c>
      <c r="H26" s="65">
        <v>86</v>
      </c>
      <c r="I26" s="9">
        <f>IF(H48=0, "-", H26/H48)</f>
        <v>1.2434933487565067E-2</v>
      </c>
      <c r="J26" s="8">
        <f t="shared" si="2"/>
        <v>-1</v>
      </c>
      <c r="K26" s="9">
        <f t="shared" si="3"/>
        <v>-1</v>
      </c>
    </row>
    <row r="27" spans="1:11" x14ac:dyDescent="0.25">
      <c r="A27" s="7" t="s">
        <v>345</v>
      </c>
      <c r="B27" s="65">
        <v>32</v>
      </c>
      <c r="C27" s="34">
        <f>IF(B48=0, "-", B27/B48)</f>
        <v>5.3156146179401995E-2</v>
      </c>
      <c r="D27" s="65">
        <v>46</v>
      </c>
      <c r="E27" s="9">
        <f>IF(D48=0, "-", D27/D48)</f>
        <v>5.3927315357561546E-2</v>
      </c>
      <c r="F27" s="81">
        <v>262</v>
      </c>
      <c r="G27" s="34">
        <f>IF(F48=0, "-", F27/F48)</f>
        <v>4.3536058491193089E-2</v>
      </c>
      <c r="H27" s="65">
        <v>131</v>
      </c>
      <c r="I27" s="9">
        <f>IF(H48=0, "-", H27/H48)</f>
        <v>1.8941584731058416E-2</v>
      </c>
      <c r="J27" s="8">
        <f t="shared" si="2"/>
        <v>-0.30434782608695654</v>
      </c>
      <c r="K27" s="9">
        <f t="shared" si="3"/>
        <v>1</v>
      </c>
    </row>
    <row r="28" spans="1:11" x14ac:dyDescent="0.25">
      <c r="A28" s="7" t="s">
        <v>346</v>
      </c>
      <c r="B28" s="65">
        <v>18</v>
      </c>
      <c r="C28" s="34">
        <f>IF(B48=0, "-", B28/B48)</f>
        <v>2.9900332225913623E-2</v>
      </c>
      <c r="D28" s="65">
        <v>13</v>
      </c>
      <c r="E28" s="9">
        <f>IF(D48=0, "-", D28/D48)</f>
        <v>1.5240328253223915E-2</v>
      </c>
      <c r="F28" s="81">
        <v>162</v>
      </c>
      <c r="G28" s="34">
        <f>IF(F48=0, "-", F28/F48)</f>
        <v>2.6919242273180457E-2</v>
      </c>
      <c r="H28" s="65">
        <v>248</v>
      </c>
      <c r="I28" s="9">
        <f>IF(H48=0, "-", H28/H48)</f>
        <v>3.5858877964141125E-2</v>
      </c>
      <c r="J28" s="8">
        <f t="shared" si="2"/>
        <v>0.38461538461538464</v>
      </c>
      <c r="K28" s="9">
        <f t="shared" si="3"/>
        <v>-0.34677419354838712</v>
      </c>
    </row>
    <row r="29" spans="1:11" x14ac:dyDescent="0.25">
      <c r="A29" s="7" t="s">
        <v>347</v>
      </c>
      <c r="B29" s="65">
        <v>40</v>
      </c>
      <c r="C29" s="34">
        <f>IF(B48=0, "-", B29/B48)</f>
        <v>6.6445182724252497E-2</v>
      </c>
      <c r="D29" s="65">
        <v>46</v>
      </c>
      <c r="E29" s="9">
        <f>IF(D48=0, "-", D29/D48)</f>
        <v>5.3927315357561546E-2</v>
      </c>
      <c r="F29" s="81">
        <v>505</v>
      </c>
      <c r="G29" s="34">
        <f>IF(F48=0, "-", F29/F48)</f>
        <v>8.3914921900963779E-2</v>
      </c>
      <c r="H29" s="65">
        <v>611</v>
      </c>
      <c r="I29" s="9">
        <f>IF(H48=0, "-", H29/H48)</f>
        <v>8.834586466165413E-2</v>
      </c>
      <c r="J29" s="8">
        <f t="shared" si="2"/>
        <v>-0.13043478260869565</v>
      </c>
      <c r="K29" s="9">
        <f t="shared" si="3"/>
        <v>-0.17348608837970539</v>
      </c>
    </row>
    <row r="30" spans="1:11" x14ac:dyDescent="0.25">
      <c r="A30" s="7" t="s">
        <v>348</v>
      </c>
      <c r="B30" s="65">
        <v>16</v>
      </c>
      <c r="C30" s="34">
        <f>IF(B48=0, "-", B30/B48)</f>
        <v>2.6578073089700997E-2</v>
      </c>
      <c r="D30" s="65">
        <v>23</v>
      </c>
      <c r="E30" s="9">
        <f>IF(D48=0, "-", D30/D48)</f>
        <v>2.6963657678780773E-2</v>
      </c>
      <c r="F30" s="81">
        <v>82</v>
      </c>
      <c r="G30" s="34">
        <f>IF(F48=0, "-", F30/F48)</f>
        <v>1.3625789298770355E-2</v>
      </c>
      <c r="H30" s="65">
        <v>55</v>
      </c>
      <c r="I30" s="9">
        <f>IF(H48=0, "-", H30/H48)</f>
        <v>7.9525737420474262E-3</v>
      </c>
      <c r="J30" s="8">
        <f t="shared" si="2"/>
        <v>-0.30434782608695654</v>
      </c>
      <c r="K30" s="9">
        <f t="shared" si="3"/>
        <v>0.49090909090909091</v>
      </c>
    </row>
    <row r="31" spans="1:11" x14ac:dyDescent="0.25">
      <c r="A31" s="7" t="s">
        <v>349</v>
      </c>
      <c r="B31" s="65">
        <v>1</v>
      </c>
      <c r="C31" s="34">
        <f>IF(B48=0, "-", B31/B48)</f>
        <v>1.6611295681063123E-3</v>
      </c>
      <c r="D31" s="65">
        <v>2</v>
      </c>
      <c r="E31" s="9">
        <f>IF(D48=0, "-", D31/D48)</f>
        <v>2.3446658851113715E-3</v>
      </c>
      <c r="F31" s="81">
        <v>49</v>
      </c>
      <c r="G31" s="34">
        <f>IF(F48=0, "-", F31/F48)</f>
        <v>8.1422399468261877E-3</v>
      </c>
      <c r="H31" s="65">
        <v>17</v>
      </c>
      <c r="I31" s="9">
        <f>IF(H48=0, "-", H31/H48)</f>
        <v>2.4580682475419317E-3</v>
      </c>
      <c r="J31" s="8">
        <f t="shared" si="2"/>
        <v>-0.5</v>
      </c>
      <c r="K31" s="9">
        <f t="shared" si="3"/>
        <v>1.8823529411764706</v>
      </c>
    </row>
    <row r="32" spans="1:11" x14ac:dyDescent="0.25">
      <c r="A32" s="7" t="s">
        <v>350</v>
      </c>
      <c r="B32" s="65">
        <v>46</v>
      </c>
      <c r="C32" s="34">
        <f>IF(B48=0, "-", B32/B48)</f>
        <v>7.6411960132890366E-2</v>
      </c>
      <c r="D32" s="65">
        <v>27</v>
      </c>
      <c r="E32" s="9">
        <f>IF(D48=0, "-", D32/D48)</f>
        <v>3.1652989449003514E-2</v>
      </c>
      <c r="F32" s="81">
        <v>501</v>
      </c>
      <c r="G32" s="34">
        <f>IF(F48=0, "-", F32/F48)</f>
        <v>8.3250249252243266E-2</v>
      </c>
      <c r="H32" s="65">
        <v>443</v>
      </c>
      <c r="I32" s="9">
        <f>IF(H48=0, "-", H32/H48)</f>
        <v>6.4054366685945635E-2</v>
      </c>
      <c r="J32" s="8">
        <f t="shared" si="2"/>
        <v>0.70370370370370372</v>
      </c>
      <c r="K32" s="9">
        <f t="shared" si="3"/>
        <v>0.1309255079006772</v>
      </c>
    </row>
    <row r="33" spans="1:11" x14ac:dyDescent="0.25">
      <c r="A33" s="7" t="s">
        <v>351</v>
      </c>
      <c r="B33" s="65">
        <v>100</v>
      </c>
      <c r="C33" s="34">
        <f>IF(B48=0, "-", B33/B48)</f>
        <v>0.16611295681063123</v>
      </c>
      <c r="D33" s="65">
        <v>148</v>
      </c>
      <c r="E33" s="9">
        <f>IF(D48=0, "-", D33/D48)</f>
        <v>0.17350527549824149</v>
      </c>
      <c r="F33" s="81">
        <v>831</v>
      </c>
      <c r="G33" s="34">
        <f>IF(F48=0, "-", F33/F48)</f>
        <v>0.13808574277168495</v>
      </c>
      <c r="H33" s="65">
        <v>868</v>
      </c>
      <c r="I33" s="9">
        <f>IF(H48=0, "-", H33/H48)</f>
        <v>0.12550607287449392</v>
      </c>
      <c r="J33" s="8">
        <f t="shared" si="2"/>
        <v>-0.32432432432432434</v>
      </c>
      <c r="K33" s="9">
        <f t="shared" si="3"/>
        <v>-4.2626728110599081E-2</v>
      </c>
    </row>
    <row r="34" spans="1:11" x14ac:dyDescent="0.25">
      <c r="A34" s="7" t="s">
        <v>352</v>
      </c>
      <c r="B34" s="65">
        <v>6</v>
      </c>
      <c r="C34" s="34">
        <f>IF(B48=0, "-", B34/B48)</f>
        <v>9.9667774086378731E-3</v>
      </c>
      <c r="D34" s="65">
        <v>13</v>
      </c>
      <c r="E34" s="9">
        <f>IF(D48=0, "-", D34/D48)</f>
        <v>1.5240328253223915E-2</v>
      </c>
      <c r="F34" s="81">
        <v>73</v>
      </c>
      <c r="G34" s="34">
        <f>IF(F48=0, "-", F34/F48)</f>
        <v>1.2130275839149218E-2</v>
      </c>
      <c r="H34" s="65">
        <v>64</v>
      </c>
      <c r="I34" s="9">
        <f>IF(H48=0, "-", H34/H48)</f>
        <v>9.2539039907460954E-3</v>
      </c>
      <c r="J34" s="8">
        <f t="shared" si="2"/>
        <v>-0.53846153846153844</v>
      </c>
      <c r="K34" s="9">
        <f t="shared" si="3"/>
        <v>0.140625</v>
      </c>
    </row>
    <row r="35" spans="1:11" x14ac:dyDescent="0.25">
      <c r="A35" s="7" t="s">
        <v>353</v>
      </c>
      <c r="B35" s="65">
        <v>25</v>
      </c>
      <c r="C35" s="34">
        <f>IF(B48=0, "-", B35/B48)</f>
        <v>4.1528239202657809E-2</v>
      </c>
      <c r="D35" s="65">
        <v>71</v>
      </c>
      <c r="E35" s="9">
        <f>IF(D48=0, "-", D35/D48)</f>
        <v>8.3235638921453692E-2</v>
      </c>
      <c r="F35" s="81">
        <v>1082</v>
      </c>
      <c r="G35" s="34">
        <f>IF(F48=0, "-", F35/F48)</f>
        <v>0.17979395147889665</v>
      </c>
      <c r="H35" s="65">
        <v>776</v>
      </c>
      <c r="I35" s="9">
        <f>IF(H48=0, "-", H35/H48)</f>
        <v>0.11220358588779641</v>
      </c>
      <c r="J35" s="8">
        <f t="shared" si="2"/>
        <v>-0.647887323943662</v>
      </c>
      <c r="K35" s="9">
        <f t="shared" si="3"/>
        <v>0.39432989690721648</v>
      </c>
    </row>
    <row r="36" spans="1:11" x14ac:dyDescent="0.25">
      <c r="A36" s="7" t="s">
        <v>354</v>
      </c>
      <c r="B36" s="65">
        <v>98</v>
      </c>
      <c r="C36" s="34">
        <f>IF(B48=0, "-", B36/B48)</f>
        <v>0.16279069767441862</v>
      </c>
      <c r="D36" s="65">
        <v>134</v>
      </c>
      <c r="E36" s="9">
        <f>IF(D48=0, "-", D36/D48)</f>
        <v>0.15709261430246191</v>
      </c>
      <c r="F36" s="81">
        <v>733</v>
      </c>
      <c r="G36" s="34">
        <f>IF(F48=0, "-", F36/F48)</f>
        <v>0.12180126287803257</v>
      </c>
      <c r="H36" s="65">
        <v>997</v>
      </c>
      <c r="I36" s="9">
        <f>IF(H48=0, "-", H36/H48)</f>
        <v>0.14415847310584154</v>
      </c>
      <c r="J36" s="8">
        <f t="shared" si="2"/>
        <v>-0.26865671641791045</v>
      </c>
      <c r="K36" s="9">
        <f t="shared" si="3"/>
        <v>-0.26479438314944836</v>
      </c>
    </row>
    <row r="37" spans="1:11" x14ac:dyDescent="0.25">
      <c r="A37" s="7" t="s">
        <v>355</v>
      </c>
      <c r="B37" s="65">
        <v>29</v>
      </c>
      <c r="C37" s="34">
        <f>IF(B48=0, "-", B37/B48)</f>
        <v>4.817275747508306E-2</v>
      </c>
      <c r="D37" s="65">
        <v>91</v>
      </c>
      <c r="E37" s="9">
        <f>IF(D48=0, "-", D37/D48)</f>
        <v>0.10668229777256741</v>
      </c>
      <c r="F37" s="81">
        <v>410</v>
      </c>
      <c r="G37" s="34">
        <f>IF(F48=0, "-", F37/F48)</f>
        <v>6.8128946493851775E-2</v>
      </c>
      <c r="H37" s="65">
        <v>487</v>
      </c>
      <c r="I37" s="9">
        <f>IF(H48=0, "-", H37/H48)</f>
        <v>7.0416425679583575E-2</v>
      </c>
      <c r="J37" s="8">
        <f t="shared" si="2"/>
        <v>-0.68131868131868134</v>
      </c>
      <c r="K37" s="9">
        <f t="shared" si="3"/>
        <v>-0.15811088295687886</v>
      </c>
    </row>
    <row r="38" spans="1:11" x14ac:dyDescent="0.25">
      <c r="A38" s="7" t="s">
        <v>356</v>
      </c>
      <c r="B38" s="65">
        <v>0</v>
      </c>
      <c r="C38" s="34">
        <f>IF(B48=0, "-", B38/B48)</f>
        <v>0</v>
      </c>
      <c r="D38" s="65">
        <v>31</v>
      </c>
      <c r="E38" s="9">
        <f>IF(D48=0, "-", D38/D48)</f>
        <v>3.6342321219226259E-2</v>
      </c>
      <c r="F38" s="81">
        <v>2</v>
      </c>
      <c r="G38" s="34">
        <f>IF(F48=0, "-", F38/F48)</f>
        <v>3.3233632436025255E-4</v>
      </c>
      <c r="H38" s="65">
        <v>407</v>
      </c>
      <c r="I38" s="9">
        <f>IF(H48=0, "-", H38/H48)</f>
        <v>5.8849045691150952E-2</v>
      </c>
      <c r="J38" s="8">
        <f t="shared" si="2"/>
        <v>-1</v>
      </c>
      <c r="K38" s="9">
        <f t="shared" si="3"/>
        <v>-0.99508599508599505</v>
      </c>
    </row>
    <row r="39" spans="1:11" x14ac:dyDescent="0.25">
      <c r="A39" s="7" t="s">
        <v>357</v>
      </c>
      <c r="B39" s="65">
        <v>2</v>
      </c>
      <c r="C39" s="34">
        <f>IF(B48=0, "-", B39/B48)</f>
        <v>3.3222591362126247E-3</v>
      </c>
      <c r="D39" s="65">
        <v>4</v>
      </c>
      <c r="E39" s="9">
        <f>IF(D48=0, "-", D39/D48)</f>
        <v>4.6893317702227429E-3</v>
      </c>
      <c r="F39" s="81">
        <v>5</v>
      </c>
      <c r="G39" s="34">
        <f>IF(F48=0, "-", F39/F48)</f>
        <v>8.3084081090063148E-4</v>
      </c>
      <c r="H39" s="65">
        <v>15</v>
      </c>
      <c r="I39" s="9">
        <f>IF(H48=0, "-", H39/H48)</f>
        <v>2.1688837478311164E-3</v>
      </c>
      <c r="J39" s="8">
        <f t="shared" si="2"/>
        <v>-0.5</v>
      </c>
      <c r="K39" s="9">
        <f t="shared" si="3"/>
        <v>-0.66666666666666663</v>
      </c>
    </row>
    <row r="40" spans="1:11" x14ac:dyDescent="0.25">
      <c r="A40" s="7" t="s">
        <v>358</v>
      </c>
      <c r="B40" s="65">
        <v>5</v>
      </c>
      <c r="C40" s="34">
        <f>IF(B48=0, "-", B40/B48)</f>
        <v>8.3056478405315621E-3</v>
      </c>
      <c r="D40" s="65">
        <v>3</v>
      </c>
      <c r="E40" s="9">
        <f>IF(D48=0, "-", D40/D48)</f>
        <v>3.5169988276670576E-3</v>
      </c>
      <c r="F40" s="81">
        <v>65</v>
      </c>
      <c r="G40" s="34">
        <f>IF(F48=0, "-", F40/F48)</f>
        <v>1.0800930541708208E-2</v>
      </c>
      <c r="H40" s="65">
        <v>8</v>
      </c>
      <c r="I40" s="9">
        <f>IF(H48=0, "-", H40/H48)</f>
        <v>1.1567379988432619E-3</v>
      </c>
      <c r="J40" s="8">
        <f t="shared" si="2"/>
        <v>0.66666666666666663</v>
      </c>
      <c r="K40" s="9">
        <f t="shared" si="3"/>
        <v>7.125</v>
      </c>
    </row>
    <row r="41" spans="1:11" x14ac:dyDescent="0.25">
      <c r="A41" s="7" t="s">
        <v>359</v>
      </c>
      <c r="B41" s="65">
        <v>8</v>
      </c>
      <c r="C41" s="34">
        <f>IF(B48=0, "-", B41/B48)</f>
        <v>1.3289036544850499E-2</v>
      </c>
      <c r="D41" s="65">
        <v>18</v>
      </c>
      <c r="E41" s="9">
        <f>IF(D48=0, "-", D41/D48)</f>
        <v>2.1101992966002344E-2</v>
      </c>
      <c r="F41" s="81">
        <v>59</v>
      </c>
      <c r="G41" s="34">
        <f>IF(F48=0, "-", F41/F48)</f>
        <v>9.8039215686274508E-3</v>
      </c>
      <c r="H41" s="65">
        <v>126</v>
      </c>
      <c r="I41" s="9">
        <f>IF(H48=0, "-", H41/H48)</f>
        <v>1.8218623481781375E-2</v>
      </c>
      <c r="J41" s="8">
        <f t="shared" si="2"/>
        <v>-0.55555555555555558</v>
      </c>
      <c r="K41" s="9">
        <f t="shared" si="3"/>
        <v>-0.53174603174603174</v>
      </c>
    </row>
    <row r="42" spans="1:11" x14ac:dyDescent="0.25">
      <c r="A42" s="7" t="s">
        <v>360</v>
      </c>
      <c r="B42" s="65">
        <v>89</v>
      </c>
      <c r="C42" s="34">
        <f>IF(B48=0, "-", B42/B48)</f>
        <v>0.14784053156146179</v>
      </c>
      <c r="D42" s="65">
        <v>87</v>
      </c>
      <c r="E42" s="9">
        <f>IF(D48=0, "-", D42/D48)</f>
        <v>0.10199296600234467</v>
      </c>
      <c r="F42" s="81">
        <v>494</v>
      </c>
      <c r="G42" s="34">
        <f>IF(F48=0, "-", F42/F48)</f>
        <v>8.2087072116982393E-2</v>
      </c>
      <c r="H42" s="65">
        <v>640</v>
      </c>
      <c r="I42" s="9">
        <f>IF(H48=0, "-", H42/H48)</f>
        <v>9.2539039907460957E-2</v>
      </c>
      <c r="J42" s="8">
        <f t="shared" si="2"/>
        <v>2.2988505747126436E-2</v>
      </c>
      <c r="K42" s="9">
        <f t="shared" si="3"/>
        <v>-0.22812499999999999</v>
      </c>
    </row>
    <row r="43" spans="1:11" x14ac:dyDescent="0.25">
      <c r="A43" s="7" t="s">
        <v>361</v>
      </c>
      <c r="B43" s="65">
        <v>10</v>
      </c>
      <c r="C43" s="34">
        <f>IF(B48=0, "-", B43/B48)</f>
        <v>1.6611295681063124E-2</v>
      </c>
      <c r="D43" s="65">
        <v>0</v>
      </c>
      <c r="E43" s="9">
        <f>IF(D48=0, "-", D43/D48)</f>
        <v>0</v>
      </c>
      <c r="F43" s="81">
        <v>18</v>
      </c>
      <c r="G43" s="34">
        <f>IF(F48=0, "-", F43/F48)</f>
        <v>2.9910269192422734E-3</v>
      </c>
      <c r="H43" s="65">
        <v>19</v>
      </c>
      <c r="I43" s="9">
        <f>IF(H48=0, "-", H43/H48)</f>
        <v>2.7472527472527475E-3</v>
      </c>
      <c r="J43" s="8" t="str">
        <f t="shared" si="2"/>
        <v>-</v>
      </c>
      <c r="K43" s="9">
        <f t="shared" si="3"/>
        <v>-5.2631578947368418E-2</v>
      </c>
    </row>
    <row r="44" spans="1:11" x14ac:dyDescent="0.25">
      <c r="A44" s="7" t="s">
        <v>362</v>
      </c>
      <c r="B44" s="65">
        <v>20</v>
      </c>
      <c r="C44" s="34">
        <f>IF(B48=0, "-", B44/B48)</f>
        <v>3.3222591362126248E-2</v>
      </c>
      <c r="D44" s="65">
        <v>30</v>
      </c>
      <c r="E44" s="9">
        <f>IF(D48=0, "-", D44/D48)</f>
        <v>3.5169988276670575E-2</v>
      </c>
      <c r="F44" s="81">
        <v>170</v>
      </c>
      <c r="G44" s="34">
        <f>IF(F48=0, "-", F44/F48)</f>
        <v>2.8248587570621469E-2</v>
      </c>
      <c r="H44" s="65">
        <v>284</v>
      </c>
      <c r="I44" s="9">
        <f>IF(H48=0, "-", H44/H48)</f>
        <v>4.1064198958935802E-2</v>
      </c>
      <c r="J44" s="8">
        <f t="shared" si="2"/>
        <v>-0.33333333333333331</v>
      </c>
      <c r="K44" s="9">
        <f t="shared" si="3"/>
        <v>-0.40140845070422537</v>
      </c>
    </row>
    <row r="45" spans="1:11" x14ac:dyDescent="0.25">
      <c r="A45" s="7" t="s">
        <v>363</v>
      </c>
      <c r="B45" s="65">
        <v>13</v>
      </c>
      <c r="C45" s="34">
        <f>IF(B48=0, "-", B45/B48)</f>
        <v>2.1594684385382059E-2</v>
      </c>
      <c r="D45" s="65">
        <v>20</v>
      </c>
      <c r="E45" s="9">
        <f>IF(D48=0, "-", D45/D48)</f>
        <v>2.3446658851113716E-2</v>
      </c>
      <c r="F45" s="81">
        <v>373</v>
      </c>
      <c r="G45" s="34">
        <f>IF(F48=0, "-", F45/F48)</f>
        <v>6.1980724493187103E-2</v>
      </c>
      <c r="H45" s="65">
        <v>347</v>
      </c>
      <c r="I45" s="9">
        <f>IF(H48=0, "-", H45/H48)</f>
        <v>5.0173510699826486E-2</v>
      </c>
      <c r="J45" s="8">
        <f t="shared" si="2"/>
        <v>-0.35</v>
      </c>
      <c r="K45" s="9">
        <f t="shared" si="3"/>
        <v>7.492795389048991E-2</v>
      </c>
    </row>
    <row r="46" spans="1:11" x14ac:dyDescent="0.25">
      <c r="A46" s="7" t="s">
        <v>364</v>
      </c>
      <c r="B46" s="65">
        <v>44</v>
      </c>
      <c r="C46" s="34">
        <f>IF(B48=0, "-", B46/B48)</f>
        <v>7.3089700996677748E-2</v>
      </c>
      <c r="D46" s="65">
        <v>45</v>
      </c>
      <c r="E46" s="9">
        <f>IF(D48=0, "-", D46/D48)</f>
        <v>5.2754982415005862E-2</v>
      </c>
      <c r="F46" s="81">
        <v>138</v>
      </c>
      <c r="G46" s="34">
        <f>IF(F48=0, "-", F46/F48)</f>
        <v>2.2931206380857428E-2</v>
      </c>
      <c r="H46" s="65">
        <v>287</v>
      </c>
      <c r="I46" s="9">
        <f>IF(H48=0, "-", H46/H48)</f>
        <v>4.1497975708502027E-2</v>
      </c>
      <c r="J46" s="8">
        <f t="shared" si="2"/>
        <v>-2.2222222222222223E-2</v>
      </c>
      <c r="K46" s="9">
        <f t="shared" si="3"/>
        <v>-0.51916376306620204</v>
      </c>
    </row>
    <row r="47" spans="1:11" x14ac:dyDescent="0.25">
      <c r="A47" s="2"/>
      <c r="B47" s="68"/>
      <c r="C47" s="33"/>
      <c r="D47" s="68"/>
      <c r="E47" s="6"/>
      <c r="F47" s="82"/>
      <c r="G47" s="33"/>
      <c r="H47" s="68"/>
      <c r="I47" s="6"/>
      <c r="J47" s="5"/>
      <c r="K47" s="6"/>
    </row>
    <row r="48" spans="1:11" s="43" customFormat="1" x14ac:dyDescent="0.25">
      <c r="A48" s="162" t="s">
        <v>595</v>
      </c>
      <c r="B48" s="71">
        <f>SUM(B25:B47)</f>
        <v>602</v>
      </c>
      <c r="C48" s="40">
        <f>B48/6005</f>
        <v>0.10024979184013322</v>
      </c>
      <c r="D48" s="71">
        <f>SUM(D25:D47)</f>
        <v>853</v>
      </c>
      <c r="E48" s="41">
        <f>D48/6139</f>
        <v>0.13894771135364065</v>
      </c>
      <c r="F48" s="77">
        <f>SUM(F25:F47)</f>
        <v>6018</v>
      </c>
      <c r="G48" s="42">
        <f>F48/52487</f>
        <v>0.11465696267647227</v>
      </c>
      <c r="H48" s="71">
        <f>SUM(H25:H47)</f>
        <v>6916</v>
      </c>
      <c r="I48" s="41">
        <f>H48/53716</f>
        <v>0.1287512100677638</v>
      </c>
      <c r="J48" s="37">
        <f>IF(D48=0, "-", IF((B48-D48)/D48&lt;10, (B48-D48)/D48, "&gt;999%"))</f>
        <v>-0.29425556858147717</v>
      </c>
      <c r="K48" s="38">
        <f>IF(H48=0, "-", IF((F48-H48)/H48&lt;10, (F48-H48)/H48, "&gt;999%"))</f>
        <v>-0.12984384037015617</v>
      </c>
    </row>
    <row r="49" spans="1:11" x14ac:dyDescent="0.25">
      <c r="B49" s="83"/>
      <c r="D49" s="83"/>
      <c r="F49" s="83"/>
      <c r="H49" s="83"/>
    </row>
    <row r="50" spans="1:11" x14ac:dyDescent="0.25">
      <c r="A50" s="163" t="s">
        <v>150</v>
      </c>
      <c r="B50" s="61" t="s">
        <v>12</v>
      </c>
      <c r="C50" s="62" t="s">
        <v>13</v>
      </c>
      <c r="D50" s="61" t="s">
        <v>12</v>
      </c>
      <c r="E50" s="63" t="s">
        <v>13</v>
      </c>
      <c r="F50" s="62" t="s">
        <v>12</v>
      </c>
      <c r="G50" s="62" t="s">
        <v>13</v>
      </c>
      <c r="H50" s="61" t="s">
        <v>12</v>
      </c>
      <c r="I50" s="63" t="s">
        <v>13</v>
      </c>
      <c r="J50" s="61"/>
      <c r="K50" s="63"/>
    </row>
    <row r="51" spans="1:11" x14ac:dyDescent="0.25">
      <c r="A51" s="7" t="s">
        <v>365</v>
      </c>
      <c r="B51" s="65">
        <v>2</v>
      </c>
      <c r="C51" s="34">
        <f>IF(B62=0, "-", B51/B62)</f>
        <v>3.125E-2</v>
      </c>
      <c r="D51" s="65">
        <v>5</v>
      </c>
      <c r="E51" s="9">
        <f>IF(D62=0, "-", D51/D62)</f>
        <v>6.4102564102564097E-2</v>
      </c>
      <c r="F51" s="81">
        <v>21</v>
      </c>
      <c r="G51" s="34">
        <f>IF(F62=0, "-", F51/F62)</f>
        <v>3.074670571010249E-2</v>
      </c>
      <c r="H51" s="65">
        <v>51</v>
      </c>
      <c r="I51" s="9">
        <f>IF(H62=0, "-", H51/H62)</f>
        <v>7.3170731707317069E-2</v>
      </c>
      <c r="J51" s="8">
        <f t="shared" ref="J51:J60" si="4">IF(D51=0, "-", IF((B51-D51)/D51&lt;10, (B51-D51)/D51, "&gt;999%"))</f>
        <v>-0.6</v>
      </c>
      <c r="K51" s="9">
        <f t="shared" ref="K51:K60" si="5">IF(H51=0, "-", IF((F51-H51)/H51&lt;10, (F51-H51)/H51, "&gt;999%"))</f>
        <v>-0.58823529411764708</v>
      </c>
    </row>
    <row r="52" spans="1:11" x14ac:dyDescent="0.25">
      <c r="A52" s="7" t="s">
        <v>366</v>
      </c>
      <c r="B52" s="65">
        <v>7</v>
      </c>
      <c r="C52" s="34">
        <f>IF(B62=0, "-", B52/B62)</f>
        <v>0.109375</v>
      </c>
      <c r="D52" s="65">
        <v>22</v>
      </c>
      <c r="E52" s="9">
        <f>IF(D62=0, "-", D52/D62)</f>
        <v>0.28205128205128205</v>
      </c>
      <c r="F52" s="81">
        <v>137</v>
      </c>
      <c r="G52" s="34">
        <f>IF(F62=0, "-", F52/F62)</f>
        <v>0.20058565153733529</v>
      </c>
      <c r="H52" s="65">
        <v>184</v>
      </c>
      <c r="I52" s="9">
        <f>IF(H62=0, "-", H52/H62)</f>
        <v>0.26398852223816355</v>
      </c>
      <c r="J52" s="8">
        <f t="shared" si="4"/>
        <v>-0.68181818181818177</v>
      </c>
      <c r="K52" s="9">
        <f t="shared" si="5"/>
        <v>-0.25543478260869568</v>
      </c>
    </row>
    <row r="53" spans="1:11" x14ac:dyDescent="0.25">
      <c r="A53" s="7" t="s">
        <v>367</v>
      </c>
      <c r="B53" s="65">
        <v>3</v>
      </c>
      <c r="C53" s="34">
        <f>IF(B62=0, "-", B53/B62)</f>
        <v>4.6875E-2</v>
      </c>
      <c r="D53" s="65">
        <v>8</v>
      </c>
      <c r="E53" s="9">
        <f>IF(D62=0, "-", D53/D62)</f>
        <v>0.10256410256410256</v>
      </c>
      <c r="F53" s="81">
        <v>83</v>
      </c>
      <c r="G53" s="34">
        <f>IF(F62=0, "-", F53/F62)</f>
        <v>0.12152269399707175</v>
      </c>
      <c r="H53" s="65">
        <v>84</v>
      </c>
      <c r="I53" s="9">
        <f>IF(H62=0, "-", H53/H62)</f>
        <v>0.12051649928263988</v>
      </c>
      <c r="J53" s="8">
        <f t="shared" si="4"/>
        <v>-0.625</v>
      </c>
      <c r="K53" s="9">
        <f t="shared" si="5"/>
        <v>-1.1904761904761904E-2</v>
      </c>
    </row>
    <row r="54" spans="1:11" x14ac:dyDescent="0.25">
      <c r="A54" s="7" t="s">
        <v>368</v>
      </c>
      <c r="B54" s="65">
        <v>6</v>
      </c>
      <c r="C54" s="34">
        <f>IF(B62=0, "-", B54/B62)</f>
        <v>9.375E-2</v>
      </c>
      <c r="D54" s="65">
        <v>3</v>
      </c>
      <c r="E54" s="9">
        <f>IF(D62=0, "-", D54/D62)</f>
        <v>3.8461538461538464E-2</v>
      </c>
      <c r="F54" s="81">
        <v>36</v>
      </c>
      <c r="G54" s="34">
        <f>IF(F62=0, "-", F54/F62)</f>
        <v>5.2708638360175697E-2</v>
      </c>
      <c r="H54" s="65">
        <v>28</v>
      </c>
      <c r="I54" s="9">
        <f>IF(H62=0, "-", H54/H62)</f>
        <v>4.0172166427546625E-2</v>
      </c>
      <c r="J54" s="8">
        <f t="shared" si="4"/>
        <v>1</v>
      </c>
      <c r="K54" s="9">
        <f t="shared" si="5"/>
        <v>0.2857142857142857</v>
      </c>
    </row>
    <row r="55" spans="1:11" x14ac:dyDescent="0.25">
      <c r="A55" s="7" t="s">
        <v>369</v>
      </c>
      <c r="B55" s="65">
        <v>2</v>
      </c>
      <c r="C55" s="34">
        <f>IF(B62=0, "-", B55/B62)</f>
        <v>3.125E-2</v>
      </c>
      <c r="D55" s="65">
        <v>3</v>
      </c>
      <c r="E55" s="9">
        <f>IF(D62=0, "-", D55/D62)</f>
        <v>3.8461538461538464E-2</v>
      </c>
      <c r="F55" s="81">
        <v>16</v>
      </c>
      <c r="G55" s="34">
        <f>IF(F62=0, "-", F55/F62)</f>
        <v>2.3426061493411421E-2</v>
      </c>
      <c r="H55" s="65">
        <v>19</v>
      </c>
      <c r="I55" s="9">
        <f>IF(H62=0, "-", H55/H62)</f>
        <v>2.7259684361549498E-2</v>
      </c>
      <c r="J55" s="8">
        <f t="shared" si="4"/>
        <v>-0.33333333333333331</v>
      </c>
      <c r="K55" s="9">
        <f t="shared" si="5"/>
        <v>-0.15789473684210525</v>
      </c>
    </row>
    <row r="56" spans="1:11" x14ac:dyDescent="0.25">
      <c r="A56" s="7" t="s">
        <v>370</v>
      </c>
      <c r="B56" s="65">
        <v>5</v>
      </c>
      <c r="C56" s="34">
        <f>IF(B62=0, "-", B56/B62)</f>
        <v>7.8125E-2</v>
      </c>
      <c r="D56" s="65">
        <v>7</v>
      </c>
      <c r="E56" s="9">
        <f>IF(D62=0, "-", D56/D62)</f>
        <v>8.9743589743589744E-2</v>
      </c>
      <c r="F56" s="81">
        <v>39</v>
      </c>
      <c r="G56" s="34">
        <f>IF(F62=0, "-", F56/F62)</f>
        <v>5.7101024890190338E-2</v>
      </c>
      <c r="H56" s="65">
        <v>56</v>
      </c>
      <c r="I56" s="9">
        <f>IF(H62=0, "-", H56/H62)</f>
        <v>8.0344332855093251E-2</v>
      </c>
      <c r="J56" s="8">
        <f t="shared" si="4"/>
        <v>-0.2857142857142857</v>
      </c>
      <c r="K56" s="9">
        <f t="shared" si="5"/>
        <v>-0.30357142857142855</v>
      </c>
    </row>
    <row r="57" spans="1:11" x14ac:dyDescent="0.25">
      <c r="A57" s="7" t="s">
        <v>371</v>
      </c>
      <c r="B57" s="65">
        <v>5</v>
      </c>
      <c r="C57" s="34">
        <f>IF(B62=0, "-", B57/B62)</f>
        <v>7.8125E-2</v>
      </c>
      <c r="D57" s="65">
        <v>1</v>
      </c>
      <c r="E57" s="9">
        <f>IF(D62=0, "-", D57/D62)</f>
        <v>1.282051282051282E-2</v>
      </c>
      <c r="F57" s="81">
        <v>36</v>
      </c>
      <c r="G57" s="34">
        <f>IF(F62=0, "-", F57/F62)</f>
        <v>5.2708638360175697E-2</v>
      </c>
      <c r="H57" s="65">
        <v>14</v>
      </c>
      <c r="I57" s="9">
        <f>IF(H62=0, "-", H57/H62)</f>
        <v>2.0086083213773313E-2</v>
      </c>
      <c r="J57" s="8">
        <f t="shared" si="4"/>
        <v>4</v>
      </c>
      <c r="K57" s="9">
        <f t="shared" si="5"/>
        <v>1.5714285714285714</v>
      </c>
    </row>
    <row r="58" spans="1:11" x14ac:dyDescent="0.25">
      <c r="A58" s="7" t="s">
        <v>372</v>
      </c>
      <c r="B58" s="65">
        <v>14</v>
      </c>
      <c r="C58" s="34">
        <f>IF(B62=0, "-", B58/B62)</f>
        <v>0.21875</v>
      </c>
      <c r="D58" s="65">
        <v>8</v>
      </c>
      <c r="E58" s="9">
        <f>IF(D62=0, "-", D58/D62)</f>
        <v>0.10256410256410256</v>
      </c>
      <c r="F58" s="81">
        <v>129</v>
      </c>
      <c r="G58" s="34">
        <f>IF(F62=0, "-", F58/F62)</f>
        <v>0.18887262079062958</v>
      </c>
      <c r="H58" s="65">
        <v>71</v>
      </c>
      <c r="I58" s="9">
        <f>IF(H62=0, "-", H58/H62)</f>
        <v>0.10186513629842181</v>
      </c>
      <c r="J58" s="8">
        <f t="shared" si="4"/>
        <v>0.75</v>
      </c>
      <c r="K58" s="9">
        <f t="shared" si="5"/>
        <v>0.81690140845070425</v>
      </c>
    </row>
    <row r="59" spans="1:11" x14ac:dyDescent="0.25">
      <c r="A59" s="7" t="s">
        <v>373</v>
      </c>
      <c r="B59" s="65">
        <v>9</v>
      </c>
      <c r="C59" s="34">
        <f>IF(B62=0, "-", B59/B62)</f>
        <v>0.140625</v>
      </c>
      <c r="D59" s="65">
        <v>5</v>
      </c>
      <c r="E59" s="9">
        <f>IF(D62=0, "-", D59/D62)</f>
        <v>6.4102564102564097E-2</v>
      </c>
      <c r="F59" s="81">
        <v>41</v>
      </c>
      <c r="G59" s="34">
        <f>IF(F62=0, "-", F59/F62)</f>
        <v>6.0029282576866766E-2</v>
      </c>
      <c r="H59" s="65">
        <v>40</v>
      </c>
      <c r="I59" s="9">
        <f>IF(H62=0, "-", H59/H62)</f>
        <v>5.7388809182209469E-2</v>
      </c>
      <c r="J59" s="8">
        <f t="shared" si="4"/>
        <v>0.8</v>
      </c>
      <c r="K59" s="9">
        <f t="shared" si="5"/>
        <v>2.5000000000000001E-2</v>
      </c>
    </row>
    <row r="60" spans="1:11" x14ac:dyDescent="0.25">
      <c r="A60" s="7" t="s">
        <v>374</v>
      </c>
      <c r="B60" s="65">
        <v>11</v>
      </c>
      <c r="C60" s="34">
        <f>IF(B62=0, "-", B60/B62)</f>
        <v>0.171875</v>
      </c>
      <c r="D60" s="65">
        <v>16</v>
      </c>
      <c r="E60" s="9">
        <f>IF(D62=0, "-", D60/D62)</f>
        <v>0.20512820512820512</v>
      </c>
      <c r="F60" s="81">
        <v>145</v>
      </c>
      <c r="G60" s="34">
        <f>IF(F62=0, "-", F60/F62)</f>
        <v>0.212298682284041</v>
      </c>
      <c r="H60" s="65">
        <v>150</v>
      </c>
      <c r="I60" s="9">
        <f>IF(H62=0, "-", H60/H62)</f>
        <v>0.21520803443328551</v>
      </c>
      <c r="J60" s="8">
        <f t="shared" si="4"/>
        <v>-0.3125</v>
      </c>
      <c r="K60" s="9">
        <f t="shared" si="5"/>
        <v>-3.3333333333333333E-2</v>
      </c>
    </row>
    <row r="61" spans="1:11" x14ac:dyDescent="0.25">
      <c r="A61" s="2"/>
      <c r="B61" s="68"/>
      <c r="C61" s="33"/>
      <c r="D61" s="68"/>
      <c r="E61" s="6"/>
      <c r="F61" s="82"/>
      <c r="G61" s="33"/>
      <c r="H61" s="68"/>
      <c r="I61" s="6"/>
      <c r="J61" s="5"/>
      <c r="K61" s="6"/>
    </row>
    <row r="62" spans="1:11" s="43" customFormat="1" x14ac:dyDescent="0.25">
      <c r="A62" s="162" t="s">
        <v>594</v>
      </c>
      <c r="B62" s="71">
        <f>SUM(B51:B61)</f>
        <v>64</v>
      </c>
      <c r="C62" s="40">
        <f>B62/6005</f>
        <v>1.0657785179017486E-2</v>
      </c>
      <c r="D62" s="71">
        <f>SUM(D51:D61)</f>
        <v>78</v>
      </c>
      <c r="E62" s="41">
        <f>D62/6139</f>
        <v>1.2705652386382146E-2</v>
      </c>
      <c r="F62" s="77">
        <f>SUM(F51:F61)</f>
        <v>683</v>
      </c>
      <c r="G62" s="42">
        <f>F62/52487</f>
        <v>1.3012746013298531E-2</v>
      </c>
      <c r="H62" s="71">
        <f>SUM(H51:H61)</f>
        <v>697</v>
      </c>
      <c r="I62" s="41">
        <f>H62/53716</f>
        <v>1.2975649713307022E-2</v>
      </c>
      <c r="J62" s="37">
        <f>IF(D62=0, "-", IF((B62-D62)/D62&lt;10, (B62-D62)/D62, "&gt;999%"))</f>
        <v>-0.17948717948717949</v>
      </c>
      <c r="K62" s="38">
        <f>IF(H62=0, "-", IF((F62-H62)/H62&lt;10, (F62-H62)/H62, "&gt;999%"))</f>
        <v>-2.0086083213773313E-2</v>
      </c>
    </row>
    <row r="63" spans="1:11" x14ac:dyDescent="0.25">
      <c r="B63" s="83"/>
      <c r="D63" s="83"/>
      <c r="F63" s="83"/>
      <c r="H63" s="83"/>
    </row>
    <row r="64" spans="1:11" s="43" customFormat="1" x14ac:dyDescent="0.25">
      <c r="A64" s="162" t="s">
        <v>593</v>
      </c>
      <c r="B64" s="71">
        <v>666</v>
      </c>
      <c r="C64" s="40">
        <f>B64/6005</f>
        <v>0.1109075770191507</v>
      </c>
      <c r="D64" s="71">
        <v>931</v>
      </c>
      <c r="E64" s="41">
        <f>D64/6139</f>
        <v>0.15165336374002281</v>
      </c>
      <c r="F64" s="77">
        <v>6701</v>
      </c>
      <c r="G64" s="42">
        <f>F64/52487</f>
        <v>0.12766970868977079</v>
      </c>
      <c r="H64" s="71">
        <v>7613</v>
      </c>
      <c r="I64" s="41">
        <f>H64/53716</f>
        <v>0.14172685978107083</v>
      </c>
      <c r="J64" s="37">
        <f>IF(D64=0, "-", IF((B64-D64)/D64&lt;10, (B64-D64)/D64, "&gt;999%"))</f>
        <v>-0.28464017185821699</v>
      </c>
      <c r="K64" s="38">
        <f>IF(H64=0, "-", IF((F64-H64)/H64&lt;10, (F64-H64)/H64, "&gt;999%"))</f>
        <v>-0.11979508735058453</v>
      </c>
    </row>
    <row r="65" spans="1:11" x14ac:dyDescent="0.25">
      <c r="B65" s="83"/>
      <c r="D65" s="83"/>
      <c r="F65" s="83"/>
      <c r="H65" s="83"/>
    </row>
    <row r="66" spans="1:11" ht="15.6" x14ac:dyDescent="0.3">
      <c r="A66" s="164" t="s">
        <v>120</v>
      </c>
      <c r="B66" s="196" t="s">
        <v>1</v>
      </c>
      <c r="C66" s="200"/>
      <c r="D66" s="200"/>
      <c r="E66" s="197"/>
      <c r="F66" s="196" t="s">
        <v>14</v>
      </c>
      <c r="G66" s="200"/>
      <c r="H66" s="200"/>
      <c r="I66" s="197"/>
      <c r="J66" s="196" t="s">
        <v>15</v>
      </c>
      <c r="K66" s="197"/>
    </row>
    <row r="67" spans="1:11" x14ac:dyDescent="0.25">
      <c r="A67" s="22"/>
      <c r="B67" s="196">
        <f>VALUE(RIGHT($B$2, 4))</f>
        <v>2022</v>
      </c>
      <c r="C67" s="197"/>
      <c r="D67" s="196">
        <f>B67-1</f>
        <v>2021</v>
      </c>
      <c r="E67" s="204"/>
      <c r="F67" s="196">
        <f>B67</f>
        <v>2022</v>
      </c>
      <c r="G67" s="204"/>
      <c r="H67" s="196">
        <f>D67</f>
        <v>2021</v>
      </c>
      <c r="I67" s="204"/>
      <c r="J67" s="140" t="s">
        <v>4</v>
      </c>
      <c r="K67" s="141" t="s">
        <v>2</v>
      </c>
    </row>
    <row r="68" spans="1:11" x14ac:dyDescent="0.25">
      <c r="A68" s="163" t="s">
        <v>151</v>
      </c>
      <c r="B68" s="61" t="s">
        <v>12</v>
      </c>
      <c r="C68" s="62" t="s">
        <v>13</v>
      </c>
      <c r="D68" s="61" t="s">
        <v>12</v>
      </c>
      <c r="E68" s="63" t="s">
        <v>13</v>
      </c>
      <c r="F68" s="62" t="s">
        <v>12</v>
      </c>
      <c r="G68" s="62" t="s">
        <v>13</v>
      </c>
      <c r="H68" s="61" t="s">
        <v>12</v>
      </c>
      <c r="I68" s="63" t="s">
        <v>13</v>
      </c>
      <c r="J68" s="61"/>
      <c r="K68" s="63"/>
    </row>
    <row r="69" spans="1:11" x14ac:dyDescent="0.25">
      <c r="A69" s="7" t="s">
        <v>375</v>
      </c>
      <c r="B69" s="65">
        <v>0</v>
      </c>
      <c r="C69" s="34">
        <f>IF(B90=0, "-", B69/B90)</f>
        <v>0</v>
      </c>
      <c r="D69" s="65">
        <v>2</v>
      </c>
      <c r="E69" s="9">
        <f>IF(D90=0, "-", D69/D90)</f>
        <v>1.9665683382497543E-3</v>
      </c>
      <c r="F69" s="81">
        <v>0</v>
      </c>
      <c r="G69" s="34">
        <f>IF(F90=0, "-", F69/F90)</f>
        <v>0</v>
      </c>
      <c r="H69" s="65">
        <v>3</v>
      </c>
      <c r="I69" s="9">
        <f>IF(H90=0, "-", H69/H90)</f>
        <v>3.4582132564841498E-4</v>
      </c>
      <c r="J69" s="8">
        <f t="shared" ref="J69:J88" si="6">IF(D69=0, "-", IF((B69-D69)/D69&lt;10, (B69-D69)/D69, "&gt;999%"))</f>
        <v>-1</v>
      </c>
      <c r="K69" s="9">
        <f t="shared" ref="K69:K88" si="7">IF(H69=0, "-", IF((F69-H69)/H69&lt;10, (F69-H69)/H69, "&gt;999%"))</f>
        <v>-1</v>
      </c>
    </row>
    <row r="70" spans="1:11" x14ac:dyDescent="0.25">
      <c r="A70" s="7" t="s">
        <v>376</v>
      </c>
      <c r="B70" s="65">
        <v>11</v>
      </c>
      <c r="C70" s="34">
        <f>IF(B90=0, "-", B70/B90)</f>
        <v>1.1603375527426161E-2</v>
      </c>
      <c r="D70" s="65">
        <v>0</v>
      </c>
      <c r="E70" s="9">
        <f>IF(D90=0, "-", D70/D90)</f>
        <v>0</v>
      </c>
      <c r="F70" s="81">
        <v>20</v>
      </c>
      <c r="G70" s="34">
        <f>IF(F90=0, "-", F70/F90)</f>
        <v>2.2740193291642978E-3</v>
      </c>
      <c r="H70" s="65">
        <v>0</v>
      </c>
      <c r="I70" s="9">
        <f>IF(H90=0, "-", H70/H90)</f>
        <v>0</v>
      </c>
      <c r="J70" s="8" t="str">
        <f t="shared" si="6"/>
        <v>-</v>
      </c>
      <c r="K70" s="9" t="str">
        <f t="shared" si="7"/>
        <v>-</v>
      </c>
    </row>
    <row r="71" spans="1:11" x14ac:dyDescent="0.25">
      <c r="A71" s="7" t="s">
        <v>377</v>
      </c>
      <c r="B71" s="65">
        <v>23</v>
      </c>
      <c r="C71" s="34">
        <f>IF(B90=0, "-", B71/B90)</f>
        <v>2.4261603375527425E-2</v>
      </c>
      <c r="D71" s="65">
        <v>1</v>
      </c>
      <c r="E71" s="9">
        <f>IF(D90=0, "-", D71/D90)</f>
        <v>9.8328416912487715E-4</v>
      </c>
      <c r="F71" s="81">
        <v>146</v>
      </c>
      <c r="G71" s="34">
        <f>IF(F90=0, "-", F71/F90)</f>
        <v>1.6600341102899374E-2</v>
      </c>
      <c r="H71" s="65">
        <v>97</v>
      </c>
      <c r="I71" s="9">
        <f>IF(H90=0, "-", H71/H90)</f>
        <v>1.1181556195965418E-2</v>
      </c>
      <c r="J71" s="8" t="str">
        <f t="shared" si="6"/>
        <v>&gt;999%</v>
      </c>
      <c r="K71" s="9">
        <f t="shared" si="7"/>
        <v>0.50515463917525771</v>
      </c>
    </row>
    <row r="72" spans="1:11" x14ac:dyDescent="0.25">
      <c r="A72" s="7" t="s">
        <v>378</v>
      </c>
      <c r="B72" s="65">
        <v>54</v>
      </c>
      <c r="C72" s="34">
        <f>IF(B90=0, "-", B72/B90)</f>
        <v>5.6962025316455694E-2</v>
      </c>
      <c r="D72" s="65">
        <v>36</v>
      </c>
      <c r="E72" s="9">
        <f>IF(D90=0, "-", D72/D90)</f>
        <v>3.5398230088495575E-2</v>
      </c>
      <c r="F72" s="81">
        <v>279</v>
      </c>
      <c r="G72" s="34">
        <f>IF(F90=0, "-", F72/F90)</f>
        <v>3.1722569641841954E-2</v>
      </c>
      <c r="H72" s="65">
        <v>121</v>
      </c>
      <c r="I72" s="9">
        <f>IF(H90=0, "-", H72/H90)</f>
        <v>1.3948126801152738E-2</v>
      </c>
      <c r="J72" s="8">
        <f t="shared" si="6"/>
        <v>0.5</v>
      </c>
      <c r="K72" s="9">
        <f t="shared" si="7"/>
        <v>1.3057851239669422</v>
      </c>
    </row>
    <row r="73" spans="1:11" x14ac:dyDescent="0.25">
      <c r="A73" s="7" t="s">
        <v>379</v>
      </c>
      <c r="B73" s="65">
        <v>20</v>
      </c>
      <c r="C73" s="34">
        <f>IF(B90=0, "-", B73/B90)</f>
        <v>2.1097046413502109E-2</v>
      </c>
      <c r="D73" s="65">
        <v>20</v>
      </c>
      <c r="E73" s="9">
        <f>IF(D90=0, "-", D73/D90)</f>
        <v>1.966568338249754E-2</v>
      </c>
      <c r="F73" s="81">
        <v>259</v>
      </c>
      <c r="G73" s="34">
        <f>IF(F90=0, "-", F73/F90)</f>
        <v>2.9448550312677658E-2</v>
      </c>
      <c r="H73" s="65">
        <v>278</v>
      </c>
      <c r="I73" s="9">
        <f>IF(H90=0, "-", H73/H90)</f>
        <v>3.2046109510086455E-2</v>
      </c>
      <c r="J73" s="8">
        <f t="shared" si="6"/>
        <v>0</v>
      </c>
      <c r="K73" s="9">
        <f t="shared" si="7"/>
        <v>-6.83453237410072E-2</v>
      </c>
    </row>
    <row r="74" spans="1:11" x14ac:dyDescent="0.25">
      <c r="A74" s="7" t="s">
        <v>380</v>
      </c>
      <c r="B74" s="65">
        <v>60</v>
      </c>
      <c r="C74" s="34">
        <f>IF(B90=0, "-", B74/B90)</f>
        <v>6.3291139240506333E-2</v>
      </c>
      <c r="D74" s="65">
        <v>101</v>
      </c>
      <c r="E74" s="9">
        <f>IF(D90=0, "-", D74/D90)</f>
        <v>9.931170108161258E-2</v>
      </c>
      <c r="F74" s="81">
        <v>692</v>
      </c>
      <c r="G74" s="34">
        <f>IF(F90=0, "-", F74/F90)</f>
        <v>7.8681068789084707E-2</v>
      </c>
      <c r="H74" s="65">
        <v>646</v>
      </c>
      <c r="I74" s="9">
        <f>IF(H90=0, "-", H74/H90)</f>
        <v>7.4466858789625362E-2</v>
      </c>
      <c r="J74" s="8">
        <f t="shared" si="6"/>
        <v>-0.40594059405940597</v>
      </c>
      <c r="K74" s="9">
        <f t="shared" si="7"/>
        <v>7.1207430340557279E-2</v>
      </c>
    </row>
    <row r="75" spans="1:11" x14ac:dyDescent="0.25">
      <c r="A75" s="7" t="s">
        <v>381</v>
      </c>
      <c r="B75" s="65">
        <v>1</v>
      </c>
      <c r="C75" s="34">
        <f>IF(B90=0, "-", B75/B90)</f>
        <v>1.0548523206751054E-3</v>
      </c>
      <c r="D75" s="65">
        <v>2</v>
      </c>
      <c r="E75" s="9">
        <f>IF(D90=0, "-", D75/D90)</f>
        <v>1.9665683382497543E-3</v>
      </c>
      <c r="F75" s="81">
        <v>13</v>
      </c>
      <c r="G75" s="34">
        <f>IF(F90=0, "-", F75/F90)</f>
        <v>1.4781125639567935E-3</v>
      </c>
      <c r="H75" s="65">
        <v>23</v>
      </c>
      <c r="I75" s="9">
        <f>IF(H90=0, "-", H75/H90)</f>
        <v>2.6512968299711817E-3</v>
      </c>
      <c r="J75" s="8">
        <f t="shared" si="6"/>
        <v>-0.5</v>
      </c>
      <c r="K75" s="9">
        <f t="shared" si="7"/>
        <v>-0.43478260869565216</v>
      </c>
    </row>
    <row r="76" spans="1:11" x14ac:dyDescent="0.25">
      <c r="A76" s="7" t="s">
        <v>382</v>
      </c>
      <c r="B76" s="65">
        <v>64</v>
      </c>
      <c r="C76" s="34">
        <f>IF(B90=0, "-", B76/B90)</f>
        <v>6.7510548523206745E-2</v>
      </c>
      <c r="D76" s="65">
        <v>32</v>
      </c>
      <c r="E76" s="9">
        <f>IF(D90=0, "-", D76/D90)</f>
        <v>3.1465093411996069E-2</v>
      </c>
      <c r="F76" s="81">
        <v>795</v>
      </c>
      <c r="G76" s="34">
        <f>IF(F90=0, "-", F76/F90)</f>
        <v>9.0392268334280837E-2</v>
      </c>
      <c r="H76" s="65">
        <v>313</v>
      </c>
      <c r="I76" s="9">
        <f>IF(H90=0, "-", H76/H90)</f>
        <v>3.6080691642651298E-2</v>
      </c>
      <c r="J76" s="8">
        <f t="shared" si="6"/>
        <v>1</v>
      </c>
      <c r="K76" s="9">
        <f t="shared" si="7"/>
        <v>1.5399361022364217</v>
      </c>
    </row>
    <row r="77" spans="1:11" x14ac:dyDescent="0.25">
      <c r="A77" s="7" t="s">
        <v>383</v>
      </c>
      <c r="B77" s="65">
        <v>160</v>
      </c>
      <c r="C77" s="34">
        <f>IF(B90=0, "-", B77/B90)</f>
        <v>0.16877637130801687</v>
      </c>
      <c r="D77" s="65">
        <v>233</v>
      </c>
      <c r="E77" s="9">
        <f>IF(D90=0, "-", D77/D90)</f>
        <v>0.22910521140609635</v>
      </c>
      <c r="F77" s="81">
        <v>1652</v>
      </c>
      <c r="G77" s="34">
        <f>IF(F90=0, "-", F77/F90)</f>
        <v>0.18783399658897101</v>
      </c>
      <c r="H77" s="65">
        <v>1917</v>
      </c>
      <c r="I77" s="9">
        <f>IF(H90=0, "-", H77/H90)</f>
        <v>0.22097982708933717</v>
      </c>
      <c r="J77" s="8">
        <f t="shared" si="6"/>
        <v>-0.31330472103004292</v>
      </c>
      <c r="K77" s="9">
        <f t="shared" si="7"/>
        <v>-0.13823682837767345</v>
      </c>
    </row>
    <row r="78" spans="1:11" x14ac:dyDescent="0.25">
      <c r="A78" s="7" t="s">
        <v>384</v>
      </c>
      <c r="B78" s="65">
        <v>53</v>
      </c>
      <c r="C78" s="34">
        <f>IF(B90=0, "-", B78/B90)</f>
        <v>5.5907172995780588E-2</v>
      </c>
      <c r="D78" s="65">
        <v>21</v>
      </c>
      <c r="E78" s="9">
        <f>IF(D90=0, "-", D78/D90)</f>
        <v>2.0648967551622419E-2</v>
      </c>
      <c r="F78" s="81">
        <v>324</v>
      </c>
      <c r="G78" s="34">
        <f>IF(F90=0, "-", F78/F90)</f>
        <v>3.6839113132461625E-2</v>
      </c>
      <c r="H78" s="65">
        <v>204</v>
      </c>
      <c r="I78" s="9">
        <f>IF(H90=0, "-", H78/H90)</f>
        <v>2.3515850144092219E-2</v>
      </c>
      <c r="J78" s="8">
        <f t="shared" si="6"/>
        <v>1.5238095238095237</v>
      </c>
      <c r="K78" s="9">
        <f t="shared" si="7"/>
        <v>0.58823529411764708</v>
      </c>
    </row>
    <row r="79" spans="1:11" x14ac:dyDescent="0.25">
      <c r="A79" s="7" t="s">
        <v>385</v>
      </c>
      <c r="B79" s="65">
        <v>175</v>
      </c>
      <c r="C79" s="34">
        <f>IF(B90=0, "-", B79/B90)</f>
        <v>0.18459915611814345</v>
      </c>
      <c r="D79" s="65">
        <v>143</v>
      </c>
      <c r="E79" s="9">
        <f>IF(D90=0, "-", D79/D90)</f>
        <v>0.14060963618485742</v>
      </c>
      <c r="F79" s="81">
        <v>1184</v>
      </c>
      <c r="G79" s="34">
        <f>IF(F90=0, "-", F79/F90)</f>
        <v>0.13462194428652643</v>
      </c>
      <c r="H79" s="65">
        <v>1077</v>
      </c>
      <c r="I79" s="9">
        <f>IF(H90=0, "-", H79/H90)</f>
        <v>0.12414985590778098</v>
      </c>
      <c r="J79" s="8">
        <f t="shared" si="6"/>
        <v>0.22377622377622378</v>
      </c>
      <c r="K79" s="9">
        <f t="shared" si="7"/>
        <v>9.9350046425255342E-2</v>
      </c>
    </row>
    <row r="80" spans="1:11" x14ac:dyDescent="0.25">
      <c r="A80" s="7" t="s">
        <v>386</v>
      </c>
      <c r="B80" s="65">
        <v>25</v>
      </c>
      <c r="C80" s="34">
        <f>IF(B90=0, "-", B80/B90)</f>
        <v>2.6371308016877638E-2</v>
      </c>
      <c r="D80" s="65">
        <v>19</v>
      </c>
      <c r="E80" s="9">
        <f>IF(D90=0, "-", D80/D90)</f>
        <v>1.8682399213372666E-2</v>
      </c>
      <c r="F80" s="81">
        <v>322</v>
      </c>
      <c r="G80" s="34">
        <f>IF(F90=0, "-", F80/F90)</f>
        <v>3.6611711199545198E-2</v>
      </c>
      <c r="H80" s="65">
        <v>550</v>
      </c>
      <c r="I80" s="9">
        <f>IF(H90=0, "-", H80/H90)</f>
        <v>6.3400576368876083E-2</v>
      </c>
      <c r="J80" s="8">
        <f t="shared" si="6"/>
        <v>0.31578947368421051</v>
      </c>
      <c r="K80" s="9">
        <f t="shared" si="7"/>
        <v>-0.41454545454545455</v>
      </c>
    </row>
    <row r="81" spans="1:11" x14ac:dyDescent="0.25">
      <c r="A81" s="7" t="s">
        <v>387</v>
      </c>
      <c r="B81" s="65">
        <v>0</v>
      </c>
      <c r="C81" s="34">
        <f>IF(B90=0, "-", B81/B90)</f>
        <v>0</v>
      </c>
      <c r="D81" s="65">
        <v>2</v>
      </c>
      <c r="E81" s="9">
        <f>IF(D90=0, "-", D81/D90)</f>
        <v>1.9665683382497543E-3</v>
      </c>
      <c r="F81" s="81">
        <v>20</v>
      </c>
      <c r="G81" s="34">
        <f>IF(F90=0, "-", F81/F90)</f>
        <v>2.2740193291642978E-3</v>
      </c>
      <c r="H81" s="65">
        <v>22</v>
      </c>
      <c r="I81" s="9">
        <f>IF(H90=0, "-", H81/H90)</f>
        <v>2.536023054755043E-3</v>
      </c>
      <c r="J81" s="8">
        <f t="shared" si="6"/>
        <v>-1</v>
      </c>
      <c r="K81" s="9">
        <f t="shared" si="7"/>
        <v>-9.0909090909090912E-2</v>
      </c>
    </row>
    <row r="82" spans="1:11" x14ac:dyDescent="0.25">
      <c r="A82" s="7" t="s">
        <v>388</v>
      </c>
      <c r="B82" s="65">
        <v>0</v>
      </c>
      <c r="C82" s="34">
        <f>IF(B90=0, "-", B82/B90)</f>
        <v>0</v>
      </c>
      <c r="D82" s="65">
        <v>0</v>
      </c>
      <c r="E82" s="9">
        <f>IF(D90=0, "-", D82/D90)</f>
        <v>0</v>
      </c>
      <c r="F82" s="81">
        <v>5</v>
      </c>
      <c r="G82" s="34">
        <f>IF(F90=0, "-", F82/F90)</f>
        <v>5.6850483229107444E-4</v>
      </c>
      <c r="H82" s="65">
        <v>4</v>
      </c>
      <c r="I82" s="9">
        <f>IF(H90=0, "-", H82/H90)</f>
        <v>4.6109510086455333E-4</v>
      </c>
      <c r="J82" s="8" t="str">
        <f t="shared" si="6"/>
        <v>-</v>
      </c>
      <c r="K82" s="9">
        <f t="shared" si="7"/>
        <v>0.25</v>
      </c>
    </row>
    <row r="83" spans="1:11" x14ac:dyDescent="0.25">
      <c r="A83" s="7" t="s">
        <v>389</v>
      </c>
      <c r="B83" s="65">
        <v>7</v>
      </c>
      <c r="C83" s="34">
        <f>IF(B90=0, "-", B83/B90)</f>
        <v>7.3839662447257384E-3</v>
      </c>
      <c r="D83" s="65">
        <v>12</v>
      </c>
      <c r="E83" s="9">
        <f>IF(D90=0, "-", D83/D90)</f>
        <v>1.1799410029498525E-2</v>
      </c>
      <c r="F83" s="81">
        <v>98</v>
      </c>
      <c r="G83" s="34">
        <f>IF(F90=0, "-", F83/F90)</f>
        <v>1.114269471290506E-2</v>
      </c>
      <c r="H83" s="65">
        <v>127</v>
      </c>
      <c r="I83" s="9">
        <f>IF(H90=0, "-", H83/H90)</f>
        <v>1.4639769452449568E-2</v>
      </c>
      <c r="J83" s="8">
        <f t="shared" si="6"/>
        <v>-0.41666666666666669</v>
      </c>
      <c r="K83" s="9">
        <f t="shared" si="7"/>
        <v>-0.2283464566929134</v>
      </c>
    </row>
    <row r="84" spans="1:11" x14ac:dyDescent="0.25">
      <c r="A84" s="7" t="s">
        <v>390</v>
      </c>
      <c r="B84" s="65">
        <v>3</v>
      </c>
      <c r="C84" s="34">
        <f>IF(B90=0, "-", B84/B90)</f>
        <v>3.1645569620253164E-3</v>
      </c>
      <c r="D84" s="65">
        <v>6</v>
      </c>
      <c r="E84" s="9">
        <f>IF(D90=0, "-", D84/D90)</f>
        <v>5.8997050147492625E-3</v>
      </c>
      <c r="F84" s="81">
        <v>27</v>
      </c>
      <c r="G84" s="34">
        <f>IF(F90=0, "-", F84/F90)</f>
        <v>3.0699260943718022E-3</v>
      </c>
      <c r="H84" s="65">
        <v>67</v>
      </c>
      <c r="I84" s="9">
        <f>IF(H90=0, "-", H84/H90)</f>
        <v>7.7233429394812682E-3</v>
      </c>
      <c r="J84" s="8">
        <f t="shared" si="6"/>
        <v>-0.5</v>
      </c>
      <c r="K84" s="9">
        <f t="shared" si="7"/>
        <v>-0.59701492537313428</v>
      </c>
    </row>
    <row r="85" spans="1:11" x14ac:dyDescent="0.25">
      <c r="A85" s="7" t="s">
        <v>391</v>
      </c>
      <c r="B85" s="65">
        <v>1</v>
      </c>
      <c r="C85" s="34">
        <f>IF(B90=0, "-", B85/B90)</f>
        <v>1.0548523206751054E-3</v>
      </c>
      <c r="D85" s="65">
        <v>2</v>
      </c>
      <c r="E85" s="9">
        <f>IF(D90=0, "-", D85/D90)</f>
        <v>1.9665683382497543E-3</v>
      </c>
      <c r="F85" s="81">
        <v>11</v>
      </c>
      <c r="G85" s="34">
        <f>IF(F90=0, "-", F85/F90)</f>
        <v>1.2507106310403638E-3</v>
      </c>
      <c r="H85" s="65">
        <v>9</v>
      </c>
      <c r="I85" s="9">
        <f>IF(H90=0, "-", H85/H90)</f>
        <v>1.0374639769452449E-3</v>
      </c>
      <c r="J85" s="8">
        <f t="shared" si="6"/>
        <v>-0.5</v>
      </c>
      <c r="K85" s="9">
        <f t="shared" si="7"/>
        <v>0.22222222222222221</v>
      </c>
    </row>
    <row r="86" spans="1:11" x14ac:dyDescent="0.25">
      <c r="A86" s="7" t="s">
        <v>392</v>
      </c>
      <c r="B86" s="65">
        <v>87</v>
      </c>
      <c r="C86" s="34">
        <f>IF(B90=0, "-", B86/B90)</f>
        <v>9.1772151898734181E-2</v>
      </c>
      <c r="D86" s="65">
        <v>94</v>
      </c>
      <c r="E86" s="9">
        <f>IF(D90=0, "-", D86/D90)</f>
        <v>9.242871189773845E-2</v>
      </c>
      <c r="F86" s="81">
        <v>663</v>
      </c>
      <c r="G86" s="34">
        <f>IF(F90=0, "-", F86/F90)</f>
        <v>7.5383740761796478E-2</v>
      </c>
      <c r="H86" s="65">
        <v>740</v>
      </c>
      <c r="I86" s="9">
        <f>IF(H90=0, "-", H86/H90)</f>
        <v>8.5302593659942361E-2</v>
      </c>
      <c r="J86" s="8">
        <f t="shared" si="6"/>
        <v>-7.4468085106382975E-2</v>
      </c>
      <c r="K86" s="9">
        <f t="shared" si="7"/>
        <v>-0.10405405405405406</v>
      </c>
    </row>
    <row r="87" spans="1:11" x14ac:dyDescent="0.25">
      <c r="A87" s="7" t="s">
        <v>393</v>
      </c>
      <c r="B87" s="65">
        <v>174</v>
      </c>
      <c r="C87" s="34">
        <f>IF(B90=0, "-", B87/B90)</f>
        <v>0.18354430379746836</v>
      </c>
      <c r="D87" s="65">
        <v>254</v>
      </c>
      <c r="E87" s="9">
        <f>IF(D90=0, "-", D87/D90)</f>
        <v>0.24975417895771879</v>
      </c>
      <c r="F87" s="81">
        <v>2160</v>
      </c>
      <c r="G87" s="34">
        <f>IF(F90=0, "-", F87/F90)</f>
        <v>0.24559408754974418</v>
      </c>
      <c r="H87" s="65">
        <v>2315</v>
      </c>
      <c r="I87" s="9">
        <f>IF(H90=0, "-", H87/H90)</f>
        <v>0.26685878962536025</v>
      </c>
      <c r="J87" s="8">
        <f t="shared" si="6"/>
        <v>-0.31496062992125984</v>
      </c>
      <c r="K87" s="9">
        <f t="shared" si="7"/>
        <v>-6.6954643628509725E-2</v>
      </c>
    </row>
    <row r="88" spans="1:11" x14ac:dyDescent="0.25">
      <c r="A88" s="7" t="s">
        <v>394</v>
      </c>
      <c r="B88" s="65">
        <v>30</v>
      </c>
      <c r="C88" s="34">
        <f>IF(B90=0, "-", B88/B90)</f>
        <v>3.1645569620253167E-2</v>
      </c>
      <c r="D88" s="65">
        <v>37</v>
      </c>
      <c r="E88" s="9">
        <f>IF(D90=0, "-", D88/D90)</f>
        <v>3.6381514257620449E-2</v>
      </c>
      <c r="F88" s="81">
        <v>125</v>
      </c>
      <c r="G88" s="34">
        <f>IF(F90=0, "-", F88/F90)</f>
        <v>1.4212620807276862E-2</v>
      </c>
      <c r="H88" s="65">
        <v>162</v>
      </c>
      <c r="I88" s="9">
        <f>IF(H90=0, "-", H88/H90)</f>
        <v>1.8674351585014411E-2</v>
      </c>
      <c r="J88" s="8">
        <f t="shared" si="6"/>
        <v>-0.1891891891891892</v>
      </c>
      <c r="K88" s="9">
        <f t="shared" si="7"/>
        <v>-0.22839506172839505</v>
      </c>
    </row>
    <row r="89" spans="1:11" x14ac:dyDescent="0.25">
      <c r="A89" s="2"/>
      <c r="B89" s="68"/>
      <c r="C89" s="33"/>
      <c r="D89" s="68"/>
      <c r="E89" s="6"/>
      <c r="F89" s="82"/>
      <c r="G89" s="33"/>
      <c r="H89" s="68"/>
      <c r="I89" s="6"/>
      <c r="J89" s="5"/>
      <c r="K89" s="6"/>
    </row>
    <row r="90" spans="1:11" s="43" customFormat="1" x14ac:dyDescent="0.25">
      <c r="A90" s="162" t="s">
        <v>592</v>
      </c>
      <c r="B90" s="71">
        <f>SUM(B69:B89)</f>
        <v>948</v>
      </c>
      <c r="C90" s="40">
        <f>B90/6005</f>
        <v>0.1578684429641965</v>
      </c>
      <c r="D90" s="71">
        <f>SUM(D69:D89)</f>
        <v>1017</v>
      </c>
      <c r="E90" s="41">
        <f>D90/6139</f>
        <v>0.16566215996090569</v>
      </c>
      <c r="F90" s="77">
        <f>SUM(F69:F89)</f>
        <v>8795</v>
      </c>
      <c r="G90" s="42">
        <f>F90/52487</f>
        <v>0.1675653018842761</v>
      </c>
      <c r="H90" s="71">
        <f>SUM(H69:H89)</f>
        <v>8675</v>
      </c>
      <c r="I90" s="41">
        <f>H90/53716</f>
        <v>0.16149750539876387</v>
      </c>
      <c r="J90" s="37">
        <f>IF(D90=0, "-", IF((B90-D90)/D90&lt;10, (B90-D90)/D90, "&gt;999%"))</f>
        <v>-6.7846607669616518E-2</v>
      </c>
      <c r="K90" s="38">
        <f>IF(H90=0, "-", IF((F90-H90)/H90&lt;10, (F90-H90)/H90, "&gt;999%"))</f>
        <v>1.3832853025936599E-2</v>
      </c>
    </row>
    <row r="91" spans="1:11" x14ac:dyDescent="0.25">
      <c r="B91" s="83"/>
      <c r="D91" s="83"/>
      <c r="F91" s="83"/>
      <c r="H91" s="83"/>
    </row>
    <row r="92" spans="1:11" x14ac:dyDescent="0.25">
      <c r="A92" s="163" t="s">
        <v>152</v>
      </c>
      <c r="B92" s="61" t="s">
        <v>12</v>
      </c>
      <c r="C92" s="62" t="s">
        <v>13</v>
      </c>
      <c r="D92" s="61" t="s">
        <v>12</v>
      </c>
      <c r="E92" s="63" t="s">
        <v>13</v>
      </c>
      <c r="F92" s="62" t="s">
        <v>12</v>
      </c>
      <c r="G92" s="62" t="s">
        <v>13</v>
      </c>
      <c r="H92" s="61" t="s">
        <v>12</v>
      </c>
      <c r="I92" s="63" t="s">
        <v>13</v>
      </c>
      <c r="J92" s="61"/>
      <c r="K92" s="63"/>
    </row>
    <row r="93" spans="1:11" x14ac:dyDescent="0.25">
      <c r="A93" s="7" t="s">
        <v>395</v>
      </c>
      <c r="B93" s="65">
        <v>3</v>
      </c>
      <c r="C93" s="34">
        <f>IF(B113=0, "-", B93/B113)</f>
        <v>1.2987012987012988E-2</v>
      </c>
      <c r="D93" s="65">
        <v>3</v>
      </c>
      <c r="E93" s="9">
        <f>IF(D113=0, "-", D93/D113)</f>
        <v>3.3333333333333333E-2</v>
      </c>
      <c r="F93" s="81">
        <v>17</v>
      </c>
      <c r="G93" s="34">
        <f>IF(F113=0, "-", F93/F113)</f>
        <v>1.5496809480401094E-2</v>
      </c>
      <c r="H93" s="65">
        <v>19</v>
      </c>
      <c r="I93" s="9">
        <f>IF(H113=0, "-", H93/H113)</f>
        <v>2.2222222222222223E-2</v>
      </c>
      <c r="J93" s="8">
        <f t="shared" ref="J93:J111" si="8">IF(D93=0, "-", IF((B93-D93)/D93&lt;10, (B93-D93)/D93, "&gt;999%"))</f>
        <v>0</v>
      </c>
      <c r="K93" s="9">
        <f t="shared" ref="K93:K111" si="9">IF(H93=0, "-", IF((F93-H93)/H93&lt;10, (F93-H93)/H93, "&gt;999%"))</f>
        <v>-0.10526315789473684</v>
      </c>
    </row>
    <row r="94" spans="1:11" x14ac:dyDescent="0.25">
      <c r="A94" s="7" t="s">
        <v>396</v>
      </c>
      <c r="B94" s="65">
        <v>14</v>
      </c>
      <c r="C94" s="34">
        <f>IF(B113=0, "-", B94/B113)</f>
        <v>6.0606060606060608E-2</v>
      </c>
      <c r="D94" s="65">
        <v>8</v>
      </c>
      <c r="E94" s="9">
        <f>IF(D113=0, "-", D94/D113)</f>
        <v>8.8888888888888892E-2</v>
      </c>
      <c r="F94" s="81">
        <v>90</v>
      </c>
      <c r="G94" s="34">
        <f>IF(F113=0, "-", F94/F113)</f>
        <v>8.2041932543299903E-2</v>
      </c>
      <c r="H94" s="65">
        <v>102</v>
      </c>
      <c r="I94" s="9">
        <f>IF(H113=0, "-", H94/H113)</f>
        <v>0.11929824561403508</v>
      </c>
      <c r="J94" s="8">
        <f t="shared" si="8"/>
        <v>0.75</v>
      </c>
      <c r="K94" s="9">
        <f t="shared" si="9"/>
        <v>-0.11764705882352941</v>
      </c>
    </row>
    <row r="95" spans="1:11" x14ac:dyDescent="0.25">
      <c r="A95" s="7" t="s">
        <v>397</v>
      </c>
      <c r="B95" s="65">
        <v>14</v>
      </c>
      <c r="C95" s="34">
        <f>IF(B113=0, "-", B95/B113)</f>
        <v>6.0606060606060608E-2</v>
      </c>
      <c r="D95" s="65">
        <v>10</v>
      </c>
      <c r="E95" s="9">
        <f>IF(D113=0, "-", D95/D113)</f>
        <v>0.1111111111111111</v>
      </c>
      <c r="F95" s="81">
        <v>131</v>
      </c>
      <c r="G95" s="34">
        <f>IF(F113=0, "-", F95/F113)</f>
        <v>0.11941659070191431</v>
      </c>
      <c r="H95" s="65">
        <v>98</v>
      </c>
      <c r="I95" s="9">
        <f>IF(H113=0, "-", H95/H113)</f>
        <v>0.11461988304093568</v>
      </c>
      <c r="J95" s="8">
        <f t="shared" si="8"/>
        <v>0.4</v>
      </c>
      <c r="K95" s="9">
        <f t="shared" si="9"/>
        <v>0.33673469387755101</v>
      </c>
    </row>
    <row r="96" spans="1:11" x14ac:dyDescent="0.25">
      <c r="A96" s="7" t="s">
        <v>398</v>
      </c>
      <c r="B96" s="65">
        <v>0</v>
      </c>
      <c r="C96" s="34">
        <f>IF(B113=0, "-", B96/B113)</f>
        <v>0</v>
      </c>
      <c r="D96" s="65">
        <v>3</v>
      </c>
      <c r="E96" s="9">
        <f>IF(D113=0, "-", D96/D113)</f>
        <v>3.3333333333333333E-2</v>
      </c>
      <c r="F96" s="81">
        <v>25</v>
      </c>
      <c r="G96" s="34">
        <f>IF(F113=0, "-", F96/F113)</f>
        <v>2.2789425706472195E-2</v>
      </c>
      <c r="H96" s="65">
        <v>20</v>
      </c>
      <c r="I96" s="9">
        <f>IF(H113=0, "-", H96/H113)</f>
        <v>2.3391812865497075E-2</v>
      </c>
      <c r="J96" s="8">
        <f t="shared" si="8"/>
        <v>-1</v>
      </c>
      <c r="K96" s="9">
        <f t="shared" si="9"/>
        <v>0.25</v>
      </c>
    </row>
    <row r="97" spans="1:11" x14ac:dyDescent="0.25">
      <c r="A97" s="7" t="s">
        <v>399</v>
      </c>
      <c r="B97" s="65">
        <v>4</v>
      </c>
      <c r="C97" s="34">
        <f>IF(B113=0, "-", B97/B113)</f>
        <v>1.7316017316017316E-2</v>
      </c>
      <c r="D97" s="65">
        <v>0</v>
      </c>
      <c r="E97" s="9">
        <f>IF(D113=0, "-", D97/D113)</f>
        <v>0</v>
      </c>
      <c r="F97" s="81">
        <v>6</v>
      </c>
      <c r="G97" s="34">
        <f>IF(F113=0, "-", F97/F113)</f>
        <v>5.4694621695533276E-3</v>
      </c>
      <c r="H97" s="65">
        <v>0</v>
      </c>
      <c r="I97" s="9">
        <f>IF(H113=0, "-", H97/H113)</f>
        <v>0</v>
      </c>
      <c r="J97" s="8" t="str">
        <f t="shared" si="8"/>
        <v>-</v>
      </c>
      <c r="K97" s="9" t="str">
        <f t="shared" si="9"/>
        <v>-</v>
      </c>
    </row>
    <row r="98" spans="1:11" x14ac:dyDescent="0.25">
      <c r="A98" s="7" t="s">
        <v>400</v>
      </c>
      <c r="B98" s="65">
        <v>2</v>
      </c>
      <c r="C98" s="34">
        <f>IF(B113=0, "-", B98/B113)</f>
        <v>8.658008658008658E-3</v>
      </c>
      <c r="D98" s="65">
        <v>0</v>
      </c>
      <c r="E98" s="9">
        <f>IF(D113=0, "-", D98/D113)</f>
        <v>0</v>
      </c>
      <c r="F98" s="81">
        <v>2</v>
      </c>
      <c r="G98" s="34">
        <f>IF(F113=0, "-", F98/F113)</f>
        <v>1.8231540565177757E-3</v>
      </c>
      <c r="H98" s="65">
        <v>0</v>
      </c>
      <c r="I98" s="9">
        <f>IF(H113=0, "-", H98/H113)</f>
        <v>0</v>
      </c>
      <c r="J98" s="8" t="str">
        <f t="shared" si="8"/>
        <v>-</v>
      </c>
      <c r="K98" s="9" t="str">
        <f t="shared" si="9"/>
        <v>-</v>
      </c>
    </row>
    <row r="99" spans="1:11" x14ac:dyDescent="0.25">
      <c r="A99" s="7" t="s">
        <v>401</v>
      </c>
      <c r="B99" s="65">
        <v>2</v>
      </c>
      <c r="C99" s="34">
        <f>IF(B113=0, "-", B99/B113)</f>
        <v>8.658008658008658E-3</v>
      </c>
      <c r="D99" s="65">
        <v>3</v>
      </c>
      <c r="E99" s="9">
        <f>IF(D113=0, "-", D99/D113)</f>
        <v>3.3333333333333333E-2</v>
      </c>
      <c r="F99" s="81">
        <v>9</v>
      </c>
      <c r="G99" s="34">
        <f>IF(F113=0, "-", F99/F113)</f>
        <v>8.2041932543299913E-3</v>
      </c>
      <c r="H99" s="65">
        <v>5</v>
      </c>
      <c r="I99" s="9">
        <f>IF(H113=0, "-", H99/H113)</f>
        <v>5.8479532163742687E-3</v>
      </c>
      <c r="J99" s="8">
        <f t="shared" si="8"/>
        <v>-0.33333333333333331</v>
      </c>
      <c r="K99" s="9">
        <f t="shared" si="9"/>
        <v>0.8</v>
      </c>
    </row>
    <row r="100" spans="1:11" x14ac:dyDescent="0.25">
      <c r="A100" s="7" t="s">
        <v>402</v>
      </c>
      <c r="B100" s="65">
        <v>5</v>
      </c>
      <c r="C100" s="34">
        <f>IF(B113=0, "-", B100/B113)</f>
        <v>2.1645021645021644E-2</v>
      </c>
      <c r="D100" s="65">
        <v>0</v>
      </c>
      <c r="E100" s="9">
        <f>IF(D113=0, "-", D100/D113)</f>
        <v>0</v>
      </c>
      <c r="F100" s="81">
        <v>34</v>
      </c>
      <c r="G100" s="34">
        <f>IF(F113=0, "-", F100/F113)</f>
        <v>3.0993618960802188E-2</v>
      </c>
      <c r="H100" s="65">
        <v>0</v>
      </c>
      <c r="I100" s="9">
        <f>IF(H113=0, "-", H100/H113)</f>
        <v>0</v>
      </c>
      <c r="J100" s="8" t="str">
        <f t="shared" si="8"/>
        <v>-</v>
      </c>
      <c r="K100" s="9" t="str">
        <f t="shared" si="9"/>
        <v>-</v>
      </c>
    </row>
    <row r="101" spans="1:11" x14ac:dyDescent="0.25">
      <c r="A101" s="7" t="s">
        <v>403</v>
      </c>
      <c r="B101" s="65">
        <v>4</v>
      </c>
      <c r="C101" s="34">
        <f>IF(B113=0, "-", B101/B113)</f>
        <v>1.7316017316017316E-2</v>
      </c>
      <c r="D101" s="65">
        <v>4</v>
      </c>
      <c r="E101" s="9">
        <f>IF(D113=0, "-", D101/D113)</f>
        <v>4.4444444444444446E-2</v>
      </c>
      <c r="F101" s="81">
        <v>15</v>
      </c>
      <c r="G101" s="34">
        <f>IF(F113=0, "-", F101/F113)</f>
        <v>1.3673655423883319E-2</v>
      </c>
      <c r="H101" s="65">
        <v>37</v>
      </c>
      <c r="I101" s="9">
        <f>IF(H113=0, "-", H101/H113)</f>
        <v>4.3274853801169591E-2</v>
      </c>
      <c r="J101" s="8">
        <f t="shared" si="8"/>
        <v>0</v>
      </c>
      <c r="K101" s="9">
        <f t="shared" si="9"/>
        <v>-0.59459459459459463</v>
      </c>
    </row>
    <row r="102" spans="1:11" x14ac:dyDescent="0.25">
      <c r="A102" s="7" t="s">
        <v>404</v>
      </c>
      <c r="B102" s="65">
        <v>4</v>
      </c>
      <c r="C102" s="34">
        <f>IF(B113=0, "-", B102/B113)</f>
        <v>1.7316017316017316E-2</v>
      </c>
      <c r="D102" s="65">
        <v>3</v>
      </c>
      <c r="E102" s="9">
        <f>IF(D113=0, "-", D102/D113)</f>
        <v>3.3333333333333333E-2</v>
      </c>
      <c r="F102" s="81">
        <v>40</v>
      </c>
      <c r="G102" s="34">
        <f>IF(F113=0, "-", F102/F113)</f>
        <v>3.6463081130355512E-2</v>
      </c>
      <c r="H102" s="65">
        <v>49</v>
      </c>
      <c r="I102" s="9">
        <f>IF(H113=0, "-", H102/H113)</f>
        <v>5.7309941520467839E-2</v>
      </c>
      <c r="J102" s="8">
        <f t="shared" si="8"/>
        <v>0.33333333333333331</v>
      </c>
      <c r="K102" s="9">
        <f t="shared" si="9"/>
        <v>-0.18367346938775511</v>
      </c>
    </row>
    <row r="103" spans="1:11" x14ac:dyDescent="0.25">
      <c r="A103" s="7" t="s">
        <v>405</v>
      </c>
      <c r="B103" s="65">
        <v>3</v>
      </c>
      <c r="C103" s="34">
        <f>IF(B113=0, "-", B103/B113)</f>
        <v>1.2987012987012988E-2</v>
      </c>
      <c r="D103" s="65">
        <v>11</v>
      </c>
      <c r="E103" s="9">
        <f>IF(D113=0, "-", D103/D113)</f>
        <v>0.12222222222222222</v>
      </c>
      <c r="F103" s="81">
        <v>88</v>
      </c>
      <c r="G103" s="34">
        <f>IF(F113=0, "-", F103/F113)</f>
        <v>8.0218778486782133E-2</v>
      </c>
      <c r="H103" s="65">
        <v>100</v>
      </c>
      <c r="I103" s="9">
        <f>IF(H113=0, "-", H103/H113)</f>
        <v>0.11695906432748537</v>
      </c>
      <c r="J103" s="8">
        <f t="shared" si="8"/>
        <v>-0.72727272727272729</v>
      </c>
      <c r="K103" s="9">
        <f t="shared" si="9"/>
        <v>-0.12</v>
      </c>
    </row>
    <row r="104" spans="1:11" x14ac:dyDescent="0.25">
      <c r="A104" s="7" t="s">
        <v>406</v>
      </c>
      <c r="B104" s="65">
        <v>4</v>
      </c>
      <c r="C104" s="34">
        <f>IF(B113=0, "-", B104/B113)</f>
        <v>1.7316017316017316E-2</v>
      </c>
      <c r="D104" s="65">
        <v>0</v>
      </c>
      <c r="E104" s="9">
        <f>IF(D113=0, "-", D104/D113)</f>
        <v>0</v>
      </c>
      <c r="F104" s="81">
        <v>6</v>
      </c>
      <c r="G104" s="34">
        <f>IF(F113=0, "-", F104/F113)</f>
        <v>5.4694621695533276E-3</v>
      </c>
      <c r="H104" s="65">
        <v>0</v>
      </c>
      <c r="I104" s="9">
        <f>IF(H113=0, "-", H104/H113)</f>
        <v>0</v>
      </c>
      <c r="J104" s="8" t="str">
        <f t="shared" si="8"/>
        <v>-</v>
      </c>
      <c r="K104" s="9" t="str">
        <f t="shared" si="9"/>
        <v>-</v>
      </c>
    </row>
    <row r="105" spans="1:11" x14ac:dyDescent="0.25">
      <c r="A105" s="7" t="s">
        <v>407</v>
      </c>
      <c r="B105" s="65">
        <v>0</v>
      </c>
      <c r="C105" s="34">
        <f>IF(B113=0, "-", B105/B113)</f>
        <v>0</v>
      </c>
      <c r="D105" s="65">
        <v>1</v>
      </c>
      <c r="E105" s="9">
        <f>IF(D113=0, "-", D105/D113)</f>
        <v>1.1111111111111112E-2</v>
      </c>
      <c r="F105" s="81">
        <v>18</v>
      </c>
      <c r="G105" s="34">
        <f>IF(F113=0, "-", F105/F113)</f>
        <v>1.6408386508659983E-2</v>
      </c>
      <c r="H105" s="65">
        <v>12</v>
      </c>
      <c r="I105" s="9">
        <f>IF(H113=0, "-", H105/H113)</f>
        <v>1.4035087719298246E-2</v>
      </c>
      <c r="J105" s="8">
        <f t="shared" si="8"/>
        <v>-1</v>
      </c>
      <c r="K105" s="9">
        <f t="shared" si="9"/>
        <v>0.5</v>
      </c>
    </row>
    <row r="106" spans="1:11" x14ac:dyDescent="0.25">
      <c r="A106" s="7" t="s">
        <v>408</v>
      </c>
      <c r="B106" s="65">
        <v>15</v>
      </c>
      <c r="C106" s="34">
        <f>IF(B113=0, "-", B106/B113)</f>
        <v>6.4935064935064929E-2</v>
      </c>
      <c r="D106" s="65">
        <v>2</v>
      </c>
      <c r="E106" s="9">
        <f>IF(D113=0, "-", D106/D113)</f>
        <v>2.2222222222222223E-2</v>
      </c>
      <c r="F106" s="81">
        <v>64</v>
      </c>
      <c r="G106" s="34">
        <f>IF(F113=0, "-", F106/F113)</f>
        <v>5.8340929808568823E-2</v>
      </c>
      <c r="H106" s="65">
        <v>117</v>
      </c>
      <c r="I106" s="9">
        <f>IF(H113=0, "-", H106/H113)</f>
        <v>0.1368421052631579</v>
      </c>
      <c r="J106" s="8">
        <f t="shared" si="8"/>
        <v>6.5</v>
      </c>
      <c r="K106" s="9">
        <f t="shared" si="9"/>
        <v>-0.45299145299145299</v>
      </c>
    </row>
    <row r="107" spans="1:11" x14ac:dyDescent="0.25">
      <c r="A107" s="7" t="s">
        <v>409</v>
      </c>
      <c r="B107" s="65">
        <v>3</v>
      </c>
      <c r="C107" s="34">
        <f>IF(B113=0, "-", B107/B113)</f>
        <v>1.2987012987012988E-2</v>
      </c>
      <c r="D107" s="65">
        <v>4</v>
      </c>
      <c r="E107" s="9">
        <f>IF(D113=0, "-", D107/D113)</f>
        <v>4.4444444444444446E-2</v>
      </c>
      <c r="F107" s="81">
        <v>50</v>
      </c>
      <c r="G107" s="34">
        <f>IF(F113=0, "-", F107/F113)</f>
        <v>4.5578851412944391E-2</v>
      </c>
      <c r="H107" s="65">
        <v>22</v>
      </c>
      <c r="I107" s="9">
        <f>IF(H113=0, "-", H107/H113)</f>
        <v>2.5730994152046785E-2</v>
      </c>
      <c r="J107" s="8">
        <f t="shared" si="8"/>
        <v>-0.25</v>
      </c>
      <c r="K107" s="9">
        <f t="shared" si="9"/>
        <v>1.2727272727272727</v>
      </c>
    </row>
    <row r="108" spans="1:11" x14ac:dyDescent="0.25">
      <c r="A108" s="7" t="s">
        <v>410</v>
      </c>
      <c r="B108" s="65">
        <v>14</v>
      </c>
      <c r="C108" s="34">
        <f>IF(B113=0, "-", B108/B113)</f>
        <v>6.0606060606060608E-2</v>
      </c>
      <c r="D108" s="65">
        <v>25</v>
      </c>
      <c r="E108" s="9">
        <f>IF(D113=0, "-", D108/D113)</f>
        <v>0.27777777777777779</v>
      </c>
      <c r="F108" s="81">
        <v>147</v>
      </c>
      <c r="G108" s="34">
        <f>IF(F113=0, "-", F108/F113)</f>
        <v>0.13400182315405651</v>
      </c>
      <c r="H108" s="65">
        <v>84</v>
      </c>
      <c r="I108" s="9">
        <f>IF(H113=0, "-", H108/H113)</f>
        <v>9.8245614035087719E-2</v>
      </c>
      <c r="J108" s="8">
        <f t="shared" si="8"/>
        <v>-0.44</v>
      </c>
      <c r="K108" s="9">
        <f t="shared" si="9"/>
        <v>0.75</v>
      </c>
    </row>
    <row r="109" spans="1:11" x14ac:dyDescent="0.25">
      <c r="A109" s="7" t="s">
        <v>411</v>
      </c>
      <c r="B109" s="65">
        <v>12</v>
      </c>
      <c r="C109" s="34">
        <f>IF(B113=0, "-", B109/B113)</f>
        <v>5.1948051948051951E-2</v>
      </c>
      <c r="D109" s="65">
        <v>9</v>
      </c>
      <c r="E109" s="9">
        <f>IF(D113=0, "-", D109/D113)</f>
        <v>0.1</v>
      </c>
      <c r="F109" s="81">
        <v>133</v>
      </c>
      <c r="G109" s="34">
        <f>IF(F113=0, "-", F109/F113)</f>
        <v>0.12123974475843209</v>
      </c>
      <c r="H109" s="65">
        <v>108</v>
      </c>
      <c r="I109" s="9">
        <f>IF(H113=0, "-", H109/H113)</f>
        <v>0.12631578947368421</v>
      </c>
      <c r="J109" s="8">
        <f t="shared" si="8"/>
        <v>0.33333333333333331</v>
      </c>
      <c r="K109" s="9">
        <f t="shared" si="9"/>
        <v>0.23148148148148148</v>
      </c>
    </row>
    <row r="110" spans="1:11" x14ac:dyDescent="0.25">
      <c r="A110" s="7" t="s">
        <v>412</v>
      </c>
      <c r="B110" s="65">
        <v>127</v>
      </c>
      <c r="C110" s="34">
        <f>IF(B113=0, "-", B110/B113)</f>
        <v>0.54978354978354982</v>
      </c>
      <c r="D110" s="65">
        <v>0</v>
      </c>
      <c r="E110" s="9">
        <f>IF(D113=0, "-", D110/D113)</f>
        <v>0</v>
      </c>
      <c r="F110" s="81">
        <v>151</v>
      </c>
      <c r="G110" s="34">
        <f>IF(F113=0, "-", F110/F113)</f>
        <v>0.13764813126709208</v>
      </c>
      <c r="H110" s="65">
        <v>0</v>
      </c>
      <c r="I110" s="9">
        <f>IF(H113=0, "-", H110/H113)</f>
        <v>0</v>
      </c>
      <c r="J110" s="8" t="str">
        <f t="shared" si="8"/>
        <v>-</v>
      </c>
      <c r="K110" s="9" t="str">
        <f t="shared" si="9"/>
        <v>-</v>
      </c>
    </row>
    <row r="111" spans="1:11" x14ac:dyDescent="0.25">
      <c r="A111" s="7" t="s">
        <v>413</v>
      </c>
      <c r="B111" s="65">
        <v>1</v>
      </c>
      <c r="C111" s="34">
        <f>IF(B113=0, "-", B111/B113)</f>
        <v>4.329004329004329E-3</v>
      </c>
      <c r="D111" s="65">
        <v>4</v>
      </c>
      <c r="E111" s="9">
        <f>IF(D113=0, "-", D111/D113)</f>
        <v>4.4444444444444446E-2</v>
      </c>
      <c r="F111" s="81">
        <v>71</v>
      </c>
      <c r="G111" s="34">
        <f>IF(F113=0, "-", F111/F113)</f>
        <v>6.4721969006381039E-2</v>
      </c>
      <c r="H111" s="65">
        <v>82</v>
      </c>
      <c r="I111" s="9">
        <f>IF(H113=0, "-", H111/H113)</f>
        <v>9.5906432748538009E-2</v>
      </c>
      <c r="J111" s="8">
        <f t="shared" si="8"/>
        <v>-0.75</v>
      </c>
      <c r="K111" s="9">
        <f t="shared" si="9"/>
        <v>-0.13414634146341464</v>
      </c>
    </row>
    <row r="112" spans="1:11" x14ac:dyDescent="0.25">
      <c r="A112" s="2"/>
      <c r="B112" s="68"/>
      <c r="C112" s="33"/>
      <c r="D112" s="68"/>
      <c r="E112" s="6"/>
      <c r="F112" s="82"/>
      <c r="G112" s="33"/>
      <c r="H112" s="68"/>
      <c r="I112" s="6"/>
      <c r="J112" s="5"/>
      <c r="K112" s="6"/>
    </row>
    <row r="113" spans="1:11" s="43" customFormat="1" x14ac:dyDescent="0.25">
      <c r="A113" s="162" t="s">
        <v>591</v>
      </c>
      <c r="B113" s="71">
        <f>SUM(B93:B112)</f>
        <v>231</v>
      </c>
      <c r="C113" s="40">
        <f>B113/6005</f>
        <v>3.8467943380516234E-2</v>
      </c>
      <c r="D113" s="71">
        <f>SUM(D93:D112)</f>
        <v>90</v>
      </c>
      <c r="E113" s="41">
        <f>D113/6139</f>
        <v>1.4660368138133246E-2</v>
      </c>
      <c r="F113" s="77">
        <f>SUM(F93:F112)</f>
        <v>1097</v>
      </c>
      <c r="G113" s="42">
        <f>F113/52487</f>
        <v>2.090041343570789E-2</v>
      </c>
      <c r="H113" s="71">
        <f>SUM(H93:H112)</f>
        <v>855</v>
      </c>
      <c r="I113" s="41">
        <f>H113/53716</f>
        <v>1.5917045200685084E-2</v>
      </c>
      <c r="J113" s="37">
        <f>IF(D113=0, "-", IF((B113-D113)/D113&lt;10, (B113-D113)/D113, "&gt;999%"))</f>
        <v>1.5666666666666667</v>
      </c>
      <c r="K113" s="38">
        <f>IF(H113=0, "-", IF((F113-H113)/H113&lt;10, (F113-H113)/H113, "&gt;999%"))</f>
        <v>0.28304093567251459</v>
      </c>
    </row>
    <row r="114" spans="1:11" x14ac:dyDescent="0.25">
      <c r="B114" s="83"/>
      <c r="D114" s="83"/>
      <c r="F114" s="83"/>
      <c r="H114" s="83"/>
    </row>
    <row r="115" spans="1:11" s="43" customFormat="1" x14ac:dyDescent="0.25">
      <c r="A115" s="162" t="s">
        <v>590</v>
      </c>
      <c r="B115" s="71">
        <v>1179</v>
      </c>
      <c r="C115" s="40">
        <f>B115/6005</f>
        <v>0.19633638634471273</v>
      </c>
      <c r="D115" s="71">
        <v>1107</v>
      </c>
      <c r="E115" s="41">
        <f>D115/6139</f>
        <v>0.18032252809903893</v>
      </c>
      <c r="F115" s="77">
        <v>9892</v>
      </c>
      <c r="G115" s="42">
        <f>F115/52487</f>
        <v>0.18846571531998399</v>
      </c>
      <c r="H115" s="71">
        <v>9530</v>
      </c>
      <c r="I115" s="41">
        <f>H115/53716</f>
        <v>0.17741455059944897</v>
      </c>
      <c r="J115" s="37">
        <f>IF(D115=0, "-", IF((B115-D115)/D115&lt;10, (B115-D115)/D115, "&gt;999%"))</f>
        <v>6.5040650406504072E-2</v>
      </c>
      <c r="K115" s="38">
        <f>IF(H115=0, "-", IF((F115-H115)/H115&lt;10, (F115-H115)/H115, "&gt;999%"))</f>
        <v>3.7985309548793283E-2</v>
      </c>
    </row>
    <row r="116" spans="1:11" x14ac:dyDescent="0.25">
      <c r="B116" s="83"/>
      <c r="D116" s="83"/>
      <c r="F116" s="83"/>
      <c r="H116" s="83"/>
    </row>
    <row r="117" spans="1:11" ht="15.6" x14ac:dyDescent="0.3">
      <c r="A117" s="164" t="s">
        <v>121</v>
      </c>
      <c r="B117" s="196" t="s">
        <v>1</v>
      </c>
      <c r="C117" s="200"/>
      <c r="D117" s="200"/>
      <c r="E117" s="197"/>
      <c r="F117" s="196" t="s">
        <v>14</v>
      </c>
      <c r="G117" s="200"/>
      <c r="H117" s="200"/>
      <c r="I117" s="197"/>
      <c r="J117" s="196" t="s">
        <v>15</v>
      </c>
      <c r="K117" s="197"/>
    </row>
    <row r="118" spans="1:11" x14ac:dyDescent="0.25">
      <c r="A118" s="22"/>
      <c r="B118" s="196">
        <f>VALUE(RIGHT($B$2, 4))</f>
        <v>2022</v>
      </c>
      <c r="C118" s="197"/>
      <c r="D118" s="196">
        <f>B118-1</f>
        <v>2021</v>
      </c>
      <c r="E118" s="204"/>
      <c r="F118" s="196">
        <f>B118</f>
        <v>2022</v>
      </c>
      <c r="G118" s="204"/>
      <c r="H118" s="196">
        <f>D118</f>
        <v>2021</v>
      </c>
      <c r="I118" s="204"/>
      <c r="J118" s="140" t="s">
        <v>4</v>
      </c>
      <c r="K118" s="141" t="s">
        <v>2</v>
      </c>
    </row>
    <row r="119" spans="1:11" x14ac:dyDescent="0.25">
      <c r="A119" s="163" t="s">
        <v>153</v>
      </c>
      <c r="B119" s="61" t="s">
        <v>12</v>
      </c>
      <c r="C119" s="62" t="s">
        <v>13</v>
      </c>
      <c r="D119" s="61" t="s">
        <v>12</v>
      </c>
      <c r="E119" s="63" t="s">
        <v>13</v>
      </c>
      <c r="F119" s="62" t="s">
        <v>12</v>
      </c>
      <c r="G119" s="62" t="s">
        <v>13</v>
      </c>
      <c r="H119" s="61" t="s">
        <v>12</v>
      </c>
      <c r="I119" s="63" t="s">
        <v>13</v>
      </c>
      <c r="J119" s="61"/>
      <c r="K119" s="63"/>
    </row>
    <row r="120" spans="1:11" x14ac:dyDescent="0.25">
      <c r="A120" s="7" t="s">
        <v>414</v>
      </c>
      <c r="B120" s="65">
        <v>0</v>
      </c>
      <c r="C120" s="34">
        <f>IF(B144=0, "-", B120/B144)</f>
        <v>0</v>
      </c>
      <c r="D120" s="65">
        <v>0</v>
      </c>
      <c r="E120" s="9">
        <f>IF(D144=0, "-", D120/D144)</f>
        <v>0</v>
      </c>
      <c r="F120" s="81">
        <v>0</v>
      </c>
      <c r="G120" s="34">
        <f>IF(F144=0, "-", F120/F144)</f>
        <v>0</v>
      </c>
      <c r="H120" s="65">
        <v>1</v>
      </c>
      <c r="I120" s="9">
        <f>IF(H144=0, "-", H120/H144)</f>
        <v>1.5954052329291641E-4</v>
      </c>
      <c r="J120" s="8" t="str">
        <f t="shared" ref="J120:J142" si="10">IF(D120=0, "-", IF((B120-D120)/D120&lt;10, (B120-D120)/D120, "&gt;999%"))</f>
        <v>-</v>
      </c>
      <c r="K120" s="9">
        <f t="shared" ref="K120:K142" si="11">IF(H120=0, "-", IF((F120-H120)/H120&lt;10, (F120-H120)/H120, "&gt;999%"))</f>
        <v>-1</v>
      </c>
    </row>
    <row r="121" spans="1:11" x14ac:dyDescent="0.25">
      <c r="A121" s="7" t="s">
        <v>415</v>
      </c>
      <c r="B121" s="65">
        <v>73</v>
      </c>
      <c r="C121" s="34">
        <f>IF(B144=0, "-", B121/B144)</f>
        <v>0.10688140556368961</v>
      </c>
      <c r="D121" s="65">
        <v>64</v>
      </c>
      <c r="E121" s="9">
        <f>IF(D144=0, "-", D121/D144)</f>
        <v>8.8154269972451793E-2</v>
      </c>
      <c r="F121" s="81">
        <v>446</v>
      </c>
      <c r="G121" s="34">
        <f>IF(F144=0, "-", F121/F144)</f>
        <v>7.0524984187223277E-2</v>
      </c>
      <c r="H121" s="65">
        <v>378</v>
      </c>
      <c r="I121" s="9">
        <f>IF(H144=0, "-", H121/H144)</f>
        <v>6.0306317804722398E-2</v>
      </c>
      <c r="J121" s="8">
        <f t="shared" si="10"/>
        <v>0.140625</v>
      </c>
      <c r="K121" s="9">
        <f t="shared" si="11"/>
        <v>0.17989417989417988</v>
      </c>
    </row>
    <row r="122" spans="1:11" x14ac:dyDescent="0.25">
      <c r="A122" s="7" t="s">
        <v>416</v>
      </c>
      <c r="B122" s="65">
        <v>0</v>
      </c>
      <c r="C122" s="34">
        <f>IF(B144=0, "-", B122/B144)</f>
        <v>0</v>
      </c>
      <c r="D122" s="65">
        <v>4</v>
      </c>
      <c r="E122" s="9">
        <f>IF(D144=0, "-", D122/D144)</f>
        <v>5.5096418732782371E-3</v>
      </c>
      <c r="F122" s="81">
        <v>0</v>
      </c>
      <c r="G122" s="34">
        <f>IF(F144=0, "-", F122/F144)</f>
        <v>0</v>
      </c>
      <c r="H122" s="65">
        <v>13</v>
      </c>
      <c r="I122" s="9">
        <f>IF(H144=0, "-", H122/H144)</f>
        <v>2.0740268028079131E-3</v>
      </c>
      <c r="J122" s="8">
        <f t="shared" si="10"/>
        <v>-1</v>
      </c>
      <c r="K122" s="9">
        <f t="shared" si="11"/>
        <v>-1</v>
      </c>
    </row>
    <row r="123" spans="1:11" x14ac:dyDescent="0.25">
      <c r="A123" s="7" t="s">
        <v>417</v>
      </c>
      <c r="B123" s="65">
        <v>13</v>
      </c>
      <c r="C123" s="34">
        <f>IF(B144=0, "-", B123/B144)</f>
        <v>1.9033674963396779E-2</v>
      </c>
      <c r="D123" s="65">
        <v>19</v>
      </c>
      <c r="E123" s="9">
        <f>IF(D144=0, "-", D123/D144)</f>
        <v>2.6170798898071626E-2</v>
      </c>
      <c r="F123" s="81">
        <v>156</v>
      </c>
      <c r="G123" s="34">
        <f>IF(F144=0, "-", F123/F144)</f>
        <v>2.4667931688804556E-2</v>
      </c>
      <c r="H123" s="65">
        <v>142</v>
      </c>
      <c r="I123" s="9">
        <f>IF(H144=0, "-", H123/H144)</f>
        <v>2.265475430759413E-2</v>
      </c>
      <c r="J123" s="8">
        <f t="shared" si="10"/>
        <v>-0.31578947368421051</v>
      </c>
      <c r="K123" s="9">
        <f t="shared" si="11"/>
        <v>9.8591549295774641E-2</v>
      </c>
    </row>
    <row r="124" spans="1:11" x14ac:dyDescent="0.25">
      <c r="A124" s="7" t="s">
        <v>418</v>
      </c>
      <c r="B124" s="65">
        <v>28</v>
      </c>
      <c r="C124" s="34">
        <f>IF(B144=0, "-", B124/B144)</f>
        <v>4.0995607613469986E-2</v>
      </c>
      <c r="D124" s="65">
        <v>9</v>
      </c>
      <c r="E124" s="9">
        <f>IF(D144=0, "-", D124/D144)</f>
        <v>1.2396694214876033E-2</v>
      </c>
      <c r="F124" s="81">
        <v>182</v>
      </c>
      <c r="G124" s="34">
        <f>IF(F144=0, "-", F124/F144)</f>
        <v>2.8779253636938645E-2</v>
      </c>
      <c r="H124" s="65">
        <v>185</v>
      </c>
      <c r="I124" s="9">
        <f>IF(H144=0, "-", H124/H144)</f>
        <v>2.9514996809189533E-2</v>
      </c>
      <c r="J124" s="8">
        <f t="shared" si="10"/>
        <v>2.1111111111111112</v>
      </c>
      <c r="K124" s="9">
        <f t="shared" si="11"/>
        <v>-1.6216216216216217E-2</v>
      </c>
    </row>
    <row r="125" spans="1:11" x14ac:dyDescent="0.25">
      <c r="A125" s="7" t="s">
        <v>419</v>
      </c>
      <c r="B125" s="65">
        <v>91</v>
      </c>
      <c r="C125" s="34">
        <f>IF(B144=0, "-", B125/B144)</f>
        <v>0.13323572474377746</v>
      </c>
      <c r="D125" s="65">
        <v>140</v>
      </c>
      <c r="E125" s="9">
        <f>IF(D144=0, "-", D125/D144)</f>
        <v>0.1928374655647383</v>
      </c>
      <c r="F125" s="81">
        <v>750</v>
      </c>
      <c r="G125" s="34">
        <f>IF(F144=0, "-", F125/F144)</f>
        <v>0.11859582542694497</v>
      </c>
      <c r="H125" s="65">
        <v>641</v>
      </c>
      <c r="I125" s="9">
        <f>IF(H144=0, "-", H125/H144)</f>
        <v>0.10226547543075941</v>
      </c>
      <c r="J125" s="8">
        <f t="shared" si="10"/>
        <v>-0.35</v>
      </c>
      <c r="K125" s="9">
        <f t="shared" si="11"/>
        <v>0.17004680187207488</v>
      </c>
    </row>
    <row r="126" spans="1:11" x14ac:dyDescent="0.25">
      <c r="A126" s="7" t="s">
        <v>420</v>
      </c>
      <c r="B126" s="65">
        <v>1</v>
      </c>
      <c r="C126" s="34">
        <f>IF(B144=0, "-", B126/B144)</f>
        <v>1.4641288433382138E-3</v>
      </c>
      <c r="D126" s="65">
        <v>11</v>
      </c>
      <c r="E126" s="9">
        <f>IF(D144=0, "-", D126/D144)</f>
        <v>1.5151515151515152E-2</v>
      </c>
      <c r="F126" s="81">
        <v>64</v>
      </c>
      <c r="G126" s="34">
        <f>IF(F144=0, "-", F126/F144)</f>
        <v>1.0120177103099304E-2</v>
      </c>
      <c r="H126" s="65">
        <v>112</v>
      </c>
      <c r="I126" s="9">
        <f>IF(H144=0, "-", H126/H144)</f>
        <v>1.7868538608806637E-2</v>
      </c>
      <c r="J126" s="8">
        <f t="shared" si="10"/>
        <v>-0.90909090909090906</v>
      </c>
      <c r="K126" s="9">
        <f t="shared" si="11"/>
        <v>-0.42857142857142855</v>
      </c>
    </row>
    <row r="127" spans="1:11" x14ac:dyDescent="0.25">
      <c r="A127" s="7" t="s">
        <v>421</v>
      </c>
      <c r="B127" s="65">
        <v>10</v>
      </c>
      <c r="C127" s="34">
        <f>IF(B144=0, "-", B127/B144)</f>
        <v>1.4641288433382138E-2</v>
      </c>
      <c r="D127" s="65">
        <v>4</v>
      </c>
      <c r="E127" s="9">
        <f>IF(D144=0, "-", D127/D144)</f>
        <v>5.5096418732782371E-3</v>
      </c>
      <c r="F127" s="81">
        <v>50</v>
      </c>
      <c r="G127" s="34">
        <f>IF(F144=0, "-", F127/F144)</f>
        <v>7.906388361796331E-3</v>
      </c>
      <c r="H127" s="65">
        <v>69</v>
      </c>
      <c r="I127" s="9">
        <f>IF(H144=0, "-", H127/H144)</f>
        <v>1.1008296107211232E-2</v>
      </c>
      <c r="J127" s="8">
        <f t="shared" si="10"/>
        <v>1.5</v>
      </c>
      <c r="K127" s="9">
        <f t="shared" si="11"/>
        <v>-0.27536231884057971</v>
      </c>
    </row>
    <row r="128" spans="1:11" x14ac:dyDescent="0.25">
      <c r="A128" s="7" t="s">
        <v>422</v>
      </c>
      <c r="B128" s="65">
        <v>38</v>
      </c>
      <c r="C128" s="34">
        <f>IF(B144=0, "-", B128/B144)</f>
        <v>5.5636896046852125E-2</v>
      </c>
      <c r="D128" s="65">
        <v>23</v>
      </c>
      <c r="E128" s="9">
        <f>IF(D144=0, "-", D128/D144)</f>
        <v>3.1680440771349863E-2</v>
      </c>
      <c r="F128" s="81">
        <v>367</v>
      </c>
      <c r="G128" s="34">
        <f>IF(F144=0, "-", F128/F144)</f>
        <v>5.8032890575585069E-2</v>
      </c>
      <c r="H128" s="65">
        <v>251</v>
      </c>
      <c r="I128" s="9">
        <f>IF(H144=0, "-", H128/H144)</f>
        <v>4.0044671346522016E-2</v>
      </c>
      <c r="J128" s="8">
        <f t="shared" si="10"/>
        <v>0.65217391304347827</v>
      </c>
      <c r="K128" s="9">
        <f t="shared" si="11"/>
        <v>0.46215139442231074</v>
      </c>
    </row>
    <row r="129" spans="1:11" x14ac:dyDescent="0.25">
      <c r="A129" s="7" t="s">
        <v>423</v>
      </c>
      <c r="B129" s="65">
        <v>4</v>
      </c>
      <c r="C129" s="34">
        <f>IF(B144=0, "-", B129/B144)</f>
        <v>5.8565153733528552E-3</v>
      </c>
      <c r="D129" s="65">
        <v>5</v>
      </c>
      <c r="E129" s="9">
        <f>IF(D144=0, "-", D129/D144)</f>
        <v>6.8870523415977963E-3</v>
      </c>
      <c r="F129" s="81">
        <v>52</v>
      </c>
      <c r="G129" s="34">
        <f>IF(F144=0, "-", F129/F144)</f>
        <v>8.2226438962681846E-3</v>
      </c>
      <c r="H129" s="65">
        <v>19</v>
      </c>
      <c r="I129" s="9">
        <f>IF(H144=0, "-", H129/H144)</f>
        <v>3.0312699425654116E-3</v>
      </c>
      <c r="J129" s="8">
        <f t="shared" si="10"/>
        <v>-0.2</v>
      </c>
      <c r="K129" s="9">
        <f t="shared" si="11"/>
        <v>1.736842105263158</v>
      </c>
    </row>
    <row r="130" spans="1:11" x14ac:dyDescent="0.25">
      <c r="A130" s="7" t="s">
        <v>424</v>
      </c>
      <c r="B130" s="65">
        <v>48</v>
      </c>
      <c r="C130" s="34">
        <f>IF(B144=0, "-", B130/B144)</f>
        <v>7.0278184480234263E-2</v>
      </c>
      <c r="D130" s="65">
        <v>34</v>
      </c>
      <c r="E130" s="9">
        <f>IF(D144=0, "-", D130/D144)</f>
        <v>4.6831955922865015E-2</v>
      </c>
      <c r="F130" s="81">
        <v>366</v>
      </c>
      <c r="G130" s="34">
        <f>IF(F144=0, "-", F130/F144)</f>
        <v>5.7874762808349148E-2</v>
      </c>
      <c r="H130" s="65">
        <v>377</v>
      </c>
      <c r="I130" s="9">
        <f>IF(H144=0, "-", H130/H144)</f>
        <v>6.0146777281429482E-2</v>
      </c>
      <c r="J130" s="8">
        <f t="shared" si="10"/>
        <v>0.41176470588235292</v>
      </c>
      <c r="K130" s="9">
        <f t="shared" si="11"/>
        <v>-2.9177718832891247E-2</v>
      </c>
    </row>
    <row r="131" spans="1:11" x14ac:dyDescent="0.25">
      <c r="A131" s="7" t="s">
        <v>425</v>
      </c>
      <c r="B131" s="65">
        <v>49</v>
      </c>
      <c r="C131" s="34">
        <f>IF(B144=0, "-", B131/B144)</f>
        <v>7.1742313323572476E-2</v>
      </c>
      <c r="D131" s="65">
        <v>20</v>
      </c>
      <c r="E131" s="9">
        <f>IF(D144=0, "-", D131/D144)</f>
        <v>2.7548209366391185E-2</v>
      </c>
      <c r="F131" s="81">
        <v>415</v>
      </c>
      <c r="G131" s="34">
        <f>IF(F144=0, "-", F131/F144)</f>
        <v>6.5623023402909555E-2</v>
      </c>
      <c r="H131" s="65">
        <v>420</v>
      </c>
      <c r="I131" s="9">
        <f>IF(H144=0, "-", H131/H144)</f>
        <v>6.7007019783024882E-2</v>
      </c>
      <c r="J131" s="8">
        <f t="shared" si="10"/>
        <v>1.45</v>
      </c>
      <c r="K131" s="9">
        <f t="shared" si="11"/>
        <v>-1.1904761904761904E-2</v>
      </c>
    </row>
    <row r="132" spans="1:11" x14ac:dyDescent="0.25">
      <c r="A132" s="7" t="s">
        <v>426</v>
      </c>
      <c r="B132" s="65">
        <v>0</v>
      </c>
      <c r="C132" s="34">
        <f>IF(B144=0, "-", B132/B144)</f>
        <v>0</v>
      </c>
      <c r="D132" s="65">
        <v>3</v>
      </c>
      <c r="E132" s="9">
        <f>IF(D144=0, "-", D132/D144)</f>
        <v>4.1322314049586778E-3</v>
      </c>
      <c r="F132" s="81">
        <v>2</v>
      </c>
      <c r="G132" s="34">
        <f>IF(F144=0, "-", F132/F144)</f>
        <v>3.1625553447185326E-4</v>
      </c>
      <c r="H132" s="65">
        <v>255</v>
      </c>
      <c r="I132" s="9">
        <f>IF(H144=0, "-", H132/H144)</f>
        <v>4.0682833439693679E-2</v>
      </c>
      <c r="J132" s="8">
        <f t="shared" si="10"/>
        <v>-1</v>
      </c>
      <c r="K132" s="9">
        <f t="shared" si="11"/>
        <v>-0.99215686274509807</v>
      </c>
    </row>
    <row r="133" spans="1:11" x14ac:dyDescent="0.25">
      <c r="A133" s="7" t="s">
        <v>427</v>
      </c>
      <c r="B133" s="65">
        <v>36</v>
      </c>
      <c r="C133" s="34">
        <f>IF(B144=0, "-", B133/B144)</f>
        <v>5.2708638360175697E-2</v>
      </c>
      <c r="D133" s="65">
        <v>29</v>
      </c>
      <c r="E133" s="9">
        <f>IF(D144=0, "-", D133/D144)</f>
        <v>3.9944903581267219E-2</v>
      </c>
      <c r="F133" s="81">
        <v>554</v>
      </c>
      <c r="G133" s="34">
        <f>IF(F144=0, "-", F133/F144)</f>
        <v>8.760278304870335E-2</v>
      </c>
      <c r="H133" s="65">
        <v>647</v>
      </c>
      <c r="I133" s="9">
        <f>IF(H144=0, "-", H133/H144)</f>
        <v>0.10322271857051692</v>
      </c>
      <c r="J133" s="8">
        <f t="shared" si="10"/>
        <v>0.2413793103448276</v>
      </c>
      <c r="K133" s="9">
        <f t="shared" si="11"/>
        <v>-0.14374034003091191</v>
      </c>
    </row>
    <row r="134" spans="1:11" x14ac:dyDescent="0.25">
      <c r="A134" s="7" t="s">
        <v>428</v>
      </c>
      <c r="B134" s="65">
        <v>0</v>
      </c>
      <c r="C134" s="34">
        <f>IF(B144=0, "-", B134/B144)</f>
        <v>0</v>
      </c>
      <c r="D134" s="65">
        <v>0</v>
      </c>
      <c r="E134" s="9">
        <f>IF(D144=0, "-", D134/D144)</f>
        <v>0</v>
      </c>
      <c r="F134" s="81">
        <v>0</v>
      </c>
      <c r="G134" s="34">
        <f>IF(F144=0, "-", F134/F144)</f>
        <v>0</v>
      </c>
      <c r="H134" s="65">
        <v>13</v>
      </c>
      <c r="I134" s="9">
        <f>IF(H144=0, "-", H134/H144)</f>
        <v>2.0740268028079131E-3</v>
      </c>
      <c r="J134" s="8" t="str">
        <f t="shared" si="10"/>
        <v>-</v>
      </c>
      <c r="K134" s="9">
        <f t="shared" si="11"/>
        <v>-1</v>
      </c>
    </row>
    <row r="135" spans="1:11" x14ac:dyDescent="0.25">
      <c r="A135" s="7" t="s">
        <v>429</v>
      </c>
      <c r="B135" s="65">
        <v>4</v>
      </c>
      <c r="C135" s="34">
        <f>IF(B144=0, "-", B135/B144)</f>
        <v>5.8565153733528552E-3</v>
      </c>
      <c r="D135" s="65">
        <v>5</v>
      </c>
      <c r="E135" s="9">
        <f>IF(D144=0, "-", D135/D144)</f>
        <v>6.8870523415977963E-3</v>
      </c>
      <c r="F135" s="81">
        <v>55</v>
      </c>
      <c r="G135" s="34">
        <f>IF(F144=0, "-", F135/F144)</f>
        <v>8.697027197975965E-3</v>
      </c>
      <c r="H135" s="65">
        <v>81</v>
      </c>
      <c r="I135" s="9">
        <f>IF(H144=0, "-", H135/H144)</f>
        <v>1.2922782386726228E-2</v>
      </c>
      <c r="J135" s="8">
        <f t="shared" si="10"/>
        <v>-0.2</v>
      </c>
      <c r="K135" s="9">
        <f t="shared" si="11"/>
        <v>-0.32098765432098764</v>
      </c>
    </row>
    <row r="136" spans="1:11" x14ac:dyDescent="0.25">
      <c r="A136" s="7" t="s">
        <v>430</v>
      </c>
      <c r="B136" s="65">
        <v>9</v>
      </c>
      <c r="C136" s="34">
        <f>IF(B144=0, "-", B136/B144)</f>
        <v>1.3177159590043924E-2</v>
      </c>
      <c r="D136" s="65">
        <v>0</v>
      </c>
      <c r="E136" s="9">
        <f>IF(D144=0, "-", D136/D144)</f>
        <v>0</v>
      </c>
      <c r="F136" s="81">
        <v>32</v>
      </c>
      <c r="G136" s="34">
        <f>IF(F144=0, "-", F136/F144)</f>
        <v>5.0600885515496522E-3</v>
      </c>
      <c r="H136" s="65">
        <v>8</v>
      </c>
      <c r="I136" s="9">
        <f>IF(H144=0, "-", H136/H144)</f>
        <v>1.2763241863433313E-3</v>
      </c>
      <c r="J136" s="8" t="str">
        <f t="shared" si="10"/>
        <v>-</v>
      </c>
      <c r="K136" s="9">
        <f t="shared" si="11"/>
        <v>3</v>
      </c>
    </row>
    <row r="137" spans="1:11" x14ac:dyDescent="0.25">
      <c r="A137" s="7" t="s">
        <v>431</v>
      </c>
      <c r="B137" s="65">
        <v>73</v>
      </c>
      <c r="C137" s="34">
        <f>IF(B144=0, "-", B137/B144)</f>
        <v>0.10688140556368961</v>
      </c>
      <c r="D137" s="65">
        <v>80</v>
      </c>
      <c r="E137" s="9">
        <f>IF(D144=0, "-", D137/D144)</f>
        <v>0.11019283746556474</v>
      </c>
      <c r="F137" s="81">
        <v>527</v>
      </c>
      <c r="G137" s="34">
        <f>IF(F144=0, "-", F137/F144)</f>
        <v>8.3333333333333329E-2</v>
      </c>
      <c r="H137" s="65">
        <v>489</v>
      </c>
      <c r="I137" s="9">
        <f>IF(H144=0, "-", H137/H144)</f>
        <v>7.8015315890236123E-2</v>
      </c>
      <c r="J137" s="8">
        <f t="shared" si="10"/>
        <v>-8.7499999999999994E-2</v>
      </c>
      <c r="K137" s="9">
        <f t="shared" si="11"/>
        <v>7.7709611451942745E-2</v>
      </c>
    </row>
    <row r="138" spans="1:11" x14ac:dyDescent="0.25">
      <c r="A138" s="7" t="s">
        <v>432</v>
      </c>
      <c r="B138" s="65">
        <v>19</v>
      </c>
      <c r="C138" s="34">
        <f>IF(B144=0, "-", B138/B144)</f>
        <v>2.7818448023426062E-2</v>
      </c>
      <c r="D138" s="65">
        <v>22</v>
      </c>
      <c r="E138" s="9">
        <f>IF(D144=0, "-", D138/D144)</f>
        <v>3.0303030303030304E-2</v>
      </c>
      <c r="F138" s="81">
        <v>266</v>
      </c>
      <c r="G138" s="34">
        <f>IF(F144=0, "-", F138/F144)</f>
        <v>4.2061986084756482E-2</v>
      </c>
      <c r="H138" s="65">
        <v>222</v>
      </c>
      <c r="I138" s="9">
        <f>IF(H144=0, "-", H138/H144)</f>
        <v>3.5417996171027442E-2</v>
      </c>
      <c r="J138" s="8">
        <f t="shared" si="10"/>
        <v>-0.13636363636363635</v>
      </c>
      <c r="K138" s="9">
        <f t="shared" si="11"/>
        <v>0.1981981981981982</v>
      </c>
    </row>
    <row r="139" spans="1:11" x14ac:dyDescent="0.25">
      <c r="A139" s="7" t="s">
        <v>433</v>
      </c>
      <c r="B139" s="65">
        <v>16</v>
      </c>
      <c r="C139" s="34">
        <f>IF(B144=0, "-", B139/B144)</f>
        <v>2.3426061493411421E-2</v>
      </c>
      <c r="D139" s="65">
        <v>100</v>
      </c>
      <c r="E139" s="9">
        <f>IF(D144=0, "-", D139/D144)</f>
        <v>0.13774104683195593</v>
      </c>
      <c r="F139" s="81">
        <v>668</v>
      </c>
      <c r="G139" s="34">
        <f>IF(F144=0, "-", F139/F144)</f>
        <v>0.10562934851359899</v>
      </c>
      <c r="H139" s="65">
        <v>489</v>
      </c>
      <c r="I139" s="9">
        <f>IF(H144=0, "-", H139/H144)</f>
        <v>7.8015315890236123E-2</v>
      </c>
      <c r="J139" s="8">
        <f t="shared" si="10"/>
        <v>-0.84</v>
      </c>
      <c r="K139" s="9">
        <f t="shared" si="11"/>
        <v>0.36605316973415131</v>
      </c>
    </row>
    <row r="140" spans="1:11" x14ac:dyDescent="0.25">
      <c r="A140" s="7" t="s">
        <v>434</v>
      </c>
      <c r="B140" s="65">
        <v>121</v>
      </c>
      <c r="C140" s="34">
        <f>IF(B144=0, "-", B140/B144)</f>
        <v>0.17715959004392387</v>
      </c>
      <c r="D140" s="65">
        <v>133</v>
      </c>
      <c r="E140" s="9">
        <f>IF(D144=0, "-", D140/D144)</f>
        <v>0.18319559228650137</v>
      </c>
      <c r="F140" s="81">
        <v>1224</v>
      </c>
      <c r="G140" s="34">
        <f>IF(F144=0, "-", F140/F144)</f>
        <v>0.19354838709677419</v>
      </c>
      <c r="H140" s="65">
        <v>1160</v>
      </c>
      <c r="I140" s="9">
        <f>IF(H144=0, "-", H140/H144)</f>
        <v>0.18506700701978301</v>
      </c>
      <c r="J140" s="8">
        <f t="shared" si="10"/>
        <v>-9.0225563909774431E-2</v>
      </c>
      <c r="K140" s="9">
        <f t="shared" si="11"/>
        <v>5.5172413793103448E-2</v>
      </c>
    </row>
    <row r="141" spans="1:11" x14ac:dyDescent="0.25">
      <c r="A141" s="7" t="s">
        <v>435</v>
      </c>
      <c r="B141" s="65">
        <v>0</v>
      </c>
      <c r="C141" s="34">
        <f>IF(B144=0, "-", B141/B144)</f>
        <v>0</v>
      </c>
      <c r="D141" s="65">
        <v>2</v>
      </c>
      <c r="E141" s="9">
        <f>IF(D144=0, "-", D141/D144)</f>
        <v>2.7548209366391185E-3</v>
      </c>
      <c r="F141" s="81">
        <v>8</v>
      </c>
      <c r="G141" s="34">
        <f>IF(F144=0, "-", F141/F144)</f>
        <v>1.2650221378874131E-3</v>
      </c>
      <c r="H141" s="65">
        <v>12</v>
      </c>
      <c r="I141" s="9">
        <f>IF(H144=0, "-", H141/H144)</f>
        <v>1.9144862795149968E-3</v>
      </c>
      <c r="J141" s="8">
        <f t="shared" si="10"/>
        <v>-1</v>
      </c>
      <c r="K141" s="9">
        <f t="shared" si="11"/>
        <v>-0.33333333333333331</v>
      </c>
    </row>
    <row r="142" spans="1:11" x14ac:dyDescent="0.25">
      <c r="A142" s="7" t="s">
        <v>436</v>
      </c>
      <c r="B142" s="65">
        <v>50</v>
      </c>
      <c r="C142" s="34">
        <f>IF(B144=0, "-", B142/B144)</f>
        <v>7.320644216691069E-2</v>
      </c>
      <c r="D142" s="65">
        <v>19</v>
      </c>
      <c r="E142" s="9">
        <f>IF(D144=0, "-", D142/D144)</f>
        <v>2.6170798898071626E-2</v>
      </c>
      <c r="F142" s="81">
        <v>140</v>
      </c>
      <c r="G142" s="34">
        <f>IF(F144=0, "-", F142/F144)</f>
        <v>2.2137887413029727E-2</v>
      </c>
      <c r="H142" s="65">
        <v>284</v>
      </c>
      <c r="I142" s="9">
        <f>IF(H144=0, "-", H142/H144)</f>
        <v>4.530950861518826E-2</v>
      </c>
      <c r="J142" s="8">
        <f t="shared" si="10"/>
        <v>1.631578947368421</v>
      </c>
      <c r="K142" s="9">
        <f t="shared" si="11"/>
        <v>-0.50704225352112675</v>
      </c>
    </row>
    <row r="143" spans="1:11" x14ac:dyDescent="0.25">
      <c r="A143" s="2"/>
      <c r="B143" s="68"/>
      <c r="C143" s="33"/>
      <c r="D143" s="68"/>
      <c r="E143" s="6"/>
      <c r="F143" s="82"/>
      <c r="G143" s="33"/>
      <c r="H143" s="68"/>
      <c r="I143" s="6"/>
      <c r="J143" s="5"/>
      <c r="K143" s="6"/>
    </row>
    <row r="144" spans="1:11" s="43" customFormat="1" x14ac:dyDescent="0.25">
      <c r="A144" s="162" t="s">
        <v>589</v>
      </c>
      <c r="B144" s="71">
        <f>SUM(B120:B143)</f>
        <v>683</v>
      </c>
      <c r="C144" s="40">
        <f>B144/6005</f>
        <v>0.11373855120732723</v>
      </c>
      <c r="D144" s="71">
        <f>SUM(D120:D143)</f>
        <v>726</v>
      </c>
      <c r="E144" s="41">
        <f>D144/6139</f>
        <v>0.11826030298094152</v>
      </c>
      <c r="F144" s="77">
        <f>SUM(F120:F143)</f>
        <v>6324</v>
      </c>
      <c r="G144" s="42">
        <f>F144/52487</f>
        <v>0.12048697772781831</v>
      </c>
      <c r="H144" s="71">
        <f>SUM(H120:H143)</f>
        <v>6268</v>
      </c>
      <c r="I144" s="41">
        <f>H144/53716</f>
        <v>0.11668776528408668</v>
      </c>
      <c r="J144" s="37">
        <f>IF(D144=0, "-", IF((B144-D144)/D144&lt;10, (B144-D144)/D144, "&gt;999%"))</f>
        <v>-5.9228650137741048E-2</v>
      </c>
      <c r="K144" s="38">
        <f>IF(H144=0, "-", IF((F144-H144)/H144&lt;10, (F144-H144)/H144, "&gt;999%"))</f>
        <v>8.9342693044033184E-3</v>
      </c>
    </row>
    <row r="145" spans="1:11" x14ac:dyDescent="0.25">
      <c r="B145" s="83"/>
      <c r="D145" s="83"/>
      <c r="F145" s="83"/>
      <c r="H145" s="83"/>
    </row>
    <row r="146" spans="1:11" x14ac:dyDescent="0.25">
      <c r="A146" s="163" t="s">
        <v>154</v>
      </c>
      <c r="B146" s="61" t="s">
        <v>12</v>
      </c>
      <c r="C146" s="62" t="s">
        <v>13</v>
      </c>
      <c r="D146" s="61" t="s">
        <v>12</v>
      </c>
      <c r="E146" s="63" t="s">
        <v>13</v>
      </c>
      <c r="F146" s="62" t="s">
        <v>12</v>
      </c>
      <c r="G146" s="62" t="s">
        <v>13</v>
      </c>
      <c r="H146" s="61" t="s">
        <v>12</v>
      </c>
      <c r="I146" s="63" t="s">
        <v>13</v>
      </c>
      <c r="J146" s="61"/>
      <c r="K146" s="63"/>
    </row>
    <row r="147" spans="1:11" x14ac:dyDescent="0.25">
      <c r="A147" s="7" t="s">
        <v>437</v>
      </c>
      <c r="B147" s="65">
        <v>1</v>
      </c>
      <c r="C147" s="34">
        <f>IF(B168=0, "-", B147/B168)</f>
        <v>1.3698630136986301E-2</v>
      </c>
      <c r="D147" s="65">
        <v>0</v>
      </c>
      <c r="E147" s="9">
        <f>IF(D168=0, "-", D147/D168)</f>
        <v>0</v>
      </c>
      <c r="F147" s="81">
        <v>4</v>
      </c>
      <c r="G147" s="34">
        <f>IF(F168=0, "-", F147/F168)</f>
        <v>6.0331825037707393E-3</v>
      </c>
      <c r="H147" s="65">
        <v>6</v>
      </c>
      <c r="I147" s="9">
        <f>IF(H168=0, "-", H147/H168)</f>
        <v>8.9020771513353119E-3</v>
      </c>
      <c r="J147" s="8" t="str">
        <f t="shared" ref="J147:J166" si="12">IF(D147=0, "-", IF((B147-D147)/D147&lt;10, (B147-D147)/D147, "&gt;999%"))</f>
        <v>-</v>
      </c>
      <c r="K147" s="9">
        <f t="shared" ref="K147:K166" si="13">IF(H147=0, "-", IF((F147-H147)/H147&lt;10, (F147-H147)/H147, "&gt;999%"))</f>
        <v>-0.33333333333333331</v>
      </c>
    </row>
    <row r="148" spans="1:11" x14ac:dyDescent="0.25">
      <c r="A148" s="7" t="s">
        <v>438</v>
      </c>
      <c r="B148" s="65">
        <v>3</v>
      </c>
      <c r="C148" s="34">
        <f>IF(B168=0, "-", B148/B168)</f>
        <v>4.1095890410958902E-2</v>
      </c>
      <c r="D148" s="65">
        <v>3</v>
      </c>
      <c r="E148" s="9">
        <f>IF(D168=0, "-", D148/D168)</f>
        <v>3.896103896103896E-2</v>
      </c>
      <c r="F148" s="81">
        <v>23</v>
      </c>
      <c r="G148" s="34">
        <f>IF(F168=0, "-", F148/F168)</f>
        <v>3.4690799396681751E-2</v>
      </c>
      <c r="H148" s="65">
        <v>41</v>
      </c>
      <c r="I148" s="9">
        <f>IF(H168=0, "-", H148/H168)</f>
        <v>6.0830860534124627E-2</v>
      </c>
      <c r="J148" s="8">
        <f t="shared" si="12"/>
        <v>0</v>
      </c>
      <c r="K148" s="9">
        <f t="shared" si="13"/>
        <v>-0.43902439024390244</v>
      </c>
    </row>
    <row r="149" spans="1:11" x14ac:dyDescent="0.25">
      <c r="A149" s="7" t="s">
        <v>439</v>
      </c>
      <c r="B149" s="65">
        <v>3</v>
      </c>
      <c r="C149" s="34">
        <f>IF(B168=0, "-", B149/B168)</f>
        <v>4.1095890410958902E-2</v>
      </c>
      <c r="D149" s="65">
        <v>0</v>
      </c>
      <c r="E149" s="9">
        <f>IF(D168=0, "-", D149/D168)</f>
        <v>0</v>
      </c>
      <c r="F149" s="81">
        <v>15</v>
      </c>
      <c r="G149" s="34">
        <f>IF(F168=0, "-", F149/F168)</f>
        <v>2.2624434389140271E-2</v>
      </c>
      <c r="H149" s="65">
        <v>0</v>
      </c>
      <c r="I149" s="9">
        <f>IF(H168=0, "-", H149/H168)</f>
        <v>0</v>
      </c>
      <c r="J149" s="8" t="str">
        <f t="shared" si="12"/>
        <v>-</v>
      </c>
      <c r="K149" s="9" t="str">
        <f t="shared" si="13"/>
        <v>-</v>
      </c>
    </row>
    <row r="150" spans="1:11" x14ac:dyDescent="0.25">
      <c r="A150" s="7" t="s">
        <v>440</v>
      </c>
      <c r="B150" s="65">
        <v>6</v>
      </c>
      <c r="C150" s="34">
        <f>IF(B168=0, "-", B150/B168)</f>
        <v>8.2191780821917804E-2</v>
      </c>
      <c r="D150" s="65">
        <v>7</v>
      </c>
      <c r="E150" s="9">
        <f>IF(D168=0, "-", D150/D168)</f>
        <v>9.0909090909090912E-2</v>
      </c>
      <c r="F150" s="81">
        <v>95</v>
      </c>
      <c r="G150" s="34">
        <f>IF(F168=0, "-", F150/F168)</f>
        <v>0.14328808446455504</v>
      </c>
      <c r="H150" s="65">
        <v>82</v>
      </c>
      <c r="I150" s="9">
        <f>IF(H168=0, "-", H150/H168)</f>
        <v>0.12166172106824925</v>
      </c>
      <c r="J150" s="8">
        <f t="shared" si="12"/>
        <v>-0.14285714285714285</v>
      </c>
      <c r="K150" s="9">
        <f t="shared" si="13"/>
        <v>0.15853658536585366</v>
      </c>
    </row>
    <row r="151" spans="1:11" x14ac:dyDescent="0.25">
      <c r="A151" s="7" t="s">
        <v>441</v>
      </c>
      <c r="B151" s="65">
        <v>0</v>
      </c>
      <c r="C151" s="34">
        <f>IF(B168=0, "-", B151/B168)</f>
        <v>0</v>
      </c>
      <c r="D151" s="65">
        <v>5</v>
      </c>
      <c r="E151" s="9">
        <f>IF(D168=0, "-", D151/D168)</f>
        <v>6.4935064935064929E-2</v>
      </c>
      <c r="F151" s="81">
        <v>22</v>
      </c>
      <c r="G151" s="34">
        <f>IF(F168=0, "-", F151/F168)</f>
        <v>3.3182503770739065E-2</v>
      </c>
      <c r="H151" s="65">
        <v>20</v>
      </c>
      <c r="I151" s="9">
        <f>IF(H168=0, "-", H151/H168)</f>
        <v>2.967359050445104E-2</v>
      </c>
      <c r="J151" s="8">
        <f t="shared" si="12"/>
        <v>-1</v>
      </c>
      <c r="K151" s="9">
        <f t="shared" si="13"/>
        <v>0.1</v>
      </c>
    </row>
    <row r="152" spans="1:11" x14ac:dyDescent="0.25">
      <c r="A152" s="7" t="s">
        <v>442</v>
      </c>
      <c r="B152" s="65">
        <v>0</v>
      </c>
      <c r="C152" s="34">
        <f>IF(B168=0, "-", B152/B168)</f>
        <v>0</v>
      </c>
      <c r="D152" s="65">
        <v>1</v>
      </c>
      <c r="E152" s="9">
        <f>IF(D168=0, "-", D152/D168)</f>
        <v>1.2987012987012988E-2</v>
      </c>
      <c r="F152" s="81">
        <v>2</v>
      </c>
      <c r="G152" s="34">
        <f>IF(F168=0, "-", F152/F168)</f>
        <v>3.0165912518853697E-3</v>
      </c>
      <c r="H152" s="65">
        <v>2</v>
      </c>
      <c r="I152" s="9">
        <f>IF(H168=0, "-", H152/H168)</f>
        <v>2.967359050445104E-3</v>
      </c>
      <c r="J152" s="8">
        <f t="shared" si="12"/>
        <v>-1</v>
      </c>
      <c r="K152" s="9">
        <f t="shared" si="13"/>
        <v>0</v>
      </c>
    </row>
    <row r="153" spans="1:11" x14ac:dyDescent="0.25">
      <c r="A153" s="7" t="s">
        <v>443</v>
      </c>
      <c r="B153" s="65">
        <v>2</v>
      </c>
      <c r="C153" s="34">
        <f>IF(B168=0, "-", B153/B168)</f>
        <v>2.7397260273972601E-2</v>
      </c>
      <c r="D153" s="65">
        <v>2</v>
      </c>
      <c r="E153" s="9">
        <f>IF(D168=0, "-", D153/D168)</f>
        <v>2.5974025974025976E-2</v>
      </c>
      <c r="F153" s="81">
        <v>19</v>
      </c>
      <c r="G153" s="34">
        <f>IF(F168=0, "-", F153/F168)</f>
        <v>2.8657616892911009E-2</v>
      </c>
      <c r="H153" s="65">
        <v>11</v>
      </c>
      <c r="I153" s="9">
        <f>IF(H168=0, "-", H153/H168)</f>
        <v>1.6320474777448073E-2</v>
      </c>
      <c r="J153" s="8">
        <f t="shared" si="12"/>
        <v>0</v>
      </c>
      <c r="K153" s="9">
        <f t="shared" si="13"/>
        <v>0.72727272727272729</v>
      </c>
    </row>
    <row r="154" spans="1:11" x14ac:dyDescent="0.25">
      <c r="A154" s="7" t="s">
        <v>444</v>
      </c>
      <c r="B154" s="65">
        <v>0</v>
      </c>
      <c r="C154" s="34">
        <f>IF(B168=0, "-", B154/B168)</f>
        <v>0</v>
      </c>
      <c r="D154" s="65">
        <v>1</v>
      </c>
      <c r="E154" s="9">
        <f>IF(D168=0, "-", D154/D168)</f>
        <v>1.2987012987012988E-2</v>
      </c>
      <c r="F154" s="81">
        <v>3</v>
      </c>
      <c r="G154" s="34">
        <f>IF(F168=0, "-", F154/F168)</f>
        <v>4.5248868778280547E-3</v>
      </c>
      <c r="H154" s="65">
        <v>2</v>
      </c>
      <c r="I154" s="9">
        <f>IF(H168=0, "-", H154/H168)</f>
        <v>2.967359050445104E-3</v>
      </c>
      <c r="J154" s="8">
        <f t="shared" si="12"/>
        <v>-1</v>
      </c>
      <c r="K154" s="9">
        <f t="shared" si="13"/>
        <v>0.5</v>
      </c>
    </row>
    <row r="155" spans="1:11" x14ac:dyDescent="0.25">
      <c r="A155" s="7" t="s">
        <v>445</v>
      </c>
      <c r="B155" s="65">
        <v>4</v>
      </c>
      <c r="C155" s="34">
        <f>IF(B168=0, "-", B155/B168)</f>
        <v>5.4794520547945202E-2</v>
      </c>
      <c r="D155" s="65">
        <v>0</v>
      </c>
      <c r="E155" s="9">
        <f>IF(D168=0, "-", D155/D168)</f>
        <v>0</v>
      </c>
      <c r="F155" s="81">
        <v>36</v>
      </c>
      <c r="G155" s="34">
        <f>IF(F168=0, "-", F155/F168)</f>
        <v>5.4298642533936653E-2</v>
      </c>
      <c r="H155" s="65">
        <v>0</v>
      </c>
      <c r="I155" s="9">
        <f>IF(H168=0, "-", H155/H168)</f>
        <v>0</v>
      </c>
      <c r="J155" s="8" t="str">
        <f t="shared" si="12"/>
        <v>-</v>
      </c>
      <c r="K155" s="9" t="str">
        <f t="shared" si="13"/>
        <v>-</v>
      </c>
    </row>
    <row r="156" spans="1:11" x14ac:dyDescent="0.25">
      <c r="A156" s="7" t="s">
        <v>446</v>
      </c>
      <c r="B156" s="65">
        <v>6</v>
      </c>
      <c r="C156" s="34">
        <f>IF(B168=0, "-", B156/B168)</f>
        <v>8.2191780821917804E-2</v>
      </c>
      <c r="D156" s="65">
        <v>10</v>
      </c>
      <c r="E156" s="9">
        <f>IF(D168=0, "-", D156/D168)</f>
        <v>0.12987012987012986</v>
      </c>
      <c r="F156" s="81">
        <v>51</v>
      </c>
      <c r="G156" s="34">
        <f>IF(F168=0, "-", F156/F168)</f>
        <v>7.6923076923076927E-2</v>
      </c>
      <c r="H156" s="65">
        <v>68</v>
      </c>
      <c r="I156" s="9">
        <f>IF(H168=0, "-", H156/H168)</f>
        <v>0.10089020771513353</v>
      </c>
      <c r="J156" s="8">
        <f t="shared" si="12"/>
        <v>-0.4</v>
      </c>
      <c r="K156" s="9">
        <f t="shared" si="13"/>
        <v>-0.25</v>
      </c>
    </row>
    <row r="157" spans="1:11" x14ac:dyDescent="0.25">
      <c r="A157" s="7" t="s">
        <v>447</v>
      </c>
      <c r="B157" s="65">
        <v>2</v>
      </c>
      <c r="C157" s="34">
        <f>IF(B168=0, "-", B157/B168)</f>
        <v>2.7397260273972601E-2</v>
      </c>
      <c r="D157" s="65">
        <v>0</v>
      </c>
      <c r="E157" s="9">
        <f>IF(D168=0, "-", D157/D168)</f>
        <v>0</v>
      </c>
      <c r="F157" s="81">
        <v>49</v>
      </c>
      <c r="G157" s="34">
        <f>IF(F168=0, "-", F157/F168)</f>
        <v>7.3906485671191555E-2</v>
      </c>
      <c r="H157" s="65">
        <v>50</v>
      </c>
      <c r="I157" s="9">
        <f>IF(H168=0, "-", H157/H168)</f>
        <v>7.418397626112759E-2</v>
      </c>
      <c r="J157" s="8" t="str">
        <f t="shared" si="12"/>
        <v>-</v>
      </c>
      <c r="K157" s="9">
        <f t="shared" si="13"/>
        <v>-0.02</v>
      </c>
    </row>
    <row r="158" spans="1:11" x14ac:dyDescent="0.25">
      <c r="A158" s="7" t="s">
        <v>448</v>
      </c>
      <c r="B158" s="65">
        <v>1</v>
      </c>
      <c r="C158" s="34">
        <f>IF(B168=0, "-", B158/B168)</f>
        <v>1.3698630136986301E-2</v>
      </c>
      <c r="D158" s="65">
        <v>4</v>
      </c>
      <c r="E158" s="9">
        <f>IF(D168=0, "-", D158/D168)</f>
        <v>5.1948051948051951E-2</v>
      </c>
      <c r="F158" s="81">
        <v>15</v>
      </c>
      <c r="G158" s="34">
        <f>IF(F168=0, "-", F158/F168)</f>
        <v>2.2624434389140271E-2</v>
      </c>
      <c r="H158" s="65">
        <v>28</v>
      </c>
      <c r="I158" s="9">
        <f>IF(H168=0, "-", H158/H168)</f>
        <v>4.1543026706231452E-2</v>
      </c>
      <c r="J158" s="8">
        <f t="shared" si="12"/>
        <v>-0.75</v>
      </c>
      <c r="K158" s="9">
        <f t="shared" si="13"/>
        <v>-0.4642857142857143</v>
      </c>
    </row>
    <row r="159" spans="1:11" x14ac:dyDescent="0.25">
      <c r="A159" s="7" t="s">
        <v>449</v>
      </c>
      <c r="B159" s="65">
        <v>2</v>
      </c>
      <c r="C159" s="34">
        <f>IF(B168=0, "-", B159/B168)</f>
        <v>2.7397260273972601E-2</v>
      </c>
      <c r="D159" s="65">
        <v>7</v>
      </c>
      <c r="E159" s="9">
        <f>IF(D168=0, "-", D159/D168)</f>
        <v>9.0909090909090912E-2</v>
      </c>
      <c r="F159" s="81">
        <v>44</v>
      </c>
      <c r="G159" s="34">
        <f>IF(F168=0, "-", F159/F168)</f>
        <v>6.636500754147813E-2</v>
      </c>
      <c r="H159" s="65">
        <v>55</v>
      </c>
      <c r="I159" s="9">
        <f>IF(H168=0, "-", H159/H168)</f>
        <v>8.1602373887240356E-2</v>
      </c>
      <c r="J159" s="8">
        <f t="shared" si="12"/>
        <v>-0.7142857142857143</v>
      </c>
      <c r="K159" s="9">
        <f t="shared" si="13"/>
        <v>-0.2</v>
      </c>
    </row>
    <row r="160" spans="1:11" x14ac:dyDescent="0.25">
      <c r="A160" s="7" t="s">
        <v>450</v>
      </c>
      <c r="B160" s="65">
        <v>1</v>
      </c>
      <c r="C160" s="34">
        <f>IF(B168=0, "-", B160/B168)</f>
        <v>1.3698630136986301E-2</v>
      </c>
      <c r="D160" s="65">
        <v>0</v>
      </c>
      <c r="E160" s="9">
        <f>IF(D168=0, "-", D160/D168)</f>
        <v>0</v>
      </c>
      <c r="F160" s="81">
        <v>13</v>
      </c>
      <c r="G160" s="34">
        <f>IF(F168=0, "-", F160/F168)</f>
        <v>1.9607843137254902E-2</v>
      </c>
      <c r="H160" s="65">
        <v>8</v>
      </c>
      <c r="I160" s="9">
        <f>IF(H168=0, "-", H160/H168)</f>
        <v>1.1869436201780416E-2</v>
      </c>
      <c r="J160" s="8" t="str">
        <f t="shared" si="12"/>
        <v>-</v>
      </c>
      <c r="K160" s="9">
        <f t="shared" si="13"/>
        <v>0.625</v>
      </c>
    </row>
    <row r="161" spans="1:11" x14ac:dyDescent="0.25">
      <c r="A161" s="7" t="s">
        <v>451</v>
      </c>
      <c r="B161" s="65">
        <v>1</v>
      </c>
      <c r="C161" s="34">
        <f>IF(B168=0, "-", B161/B168)</f>
        <v>1.3698630136986301E-2</v>
      </c>
      <c r="D161" s="65">
        <v>1</v>
      </c>
      <c r="E161" s="9">
        <f>IF(D168=0, "-", D161/D168)</f>
        <v>1.2987012987012988E-2</v>
      </c>
      <c r="F161" s="81">
        <v>31</v>
      </c>
      <c r="G161" s="34">
        <f>IF(F168=0, "-", F161/F168)</f>
        <v>4.6757164404223228E-2</v>
      </c>
      <c r="H161" s="65">
        <v>28</v>
      </c>
      <c r="I161" s="9">
        <f>IF(H168=0, "-", H161/H168)</f>
        <v>4.1543026706231452E-2</v>
      </c>
      <c r="J161" s="8">
        <f t="shared" si="12"/>
        <v>0</v>
      </c>
      <c r="K161" s="9">
        <f t="shared" si="13"/>
        <v>0.10714285714285714</v>
      </c>
    </row>
    <row r="162" spans="1:11" x14ac:dyDescent="0.25">
      <c r="A162" s="7" t="s">
        <v>452</v>
      </c>
      <c r="B162" s="65">
        <v>16</v>
      </c>
      <c r="C162" s="34">
        <f>IF(B168=0, "-", B162/B168)</f>
        <v>0.21917808219178081</v>
      </c>
      <c r="D162" s="65">
        <v>19</v>
      </c>
      <c r="E162" s="9">
        <f>IF(D168=0, "-", D162/D168)</f>
        <v>0.24675324675324675</v>
      </c>
      <c r="F162" s="81">
        <v>105</v>
      </c>
      <c r="G162" s="34">
        <f>IF(F168=0, "-", F162/F168)</f>
        <v>0.15837104072398189</v>
      </c>
      <c r="H162" s="65">
        <v>101</v>
      </c>
      <c r="I162" s="9">
        <f>IF(H168=0, "-", H162/H168)</f>
        <v>0.14985163204747776</v>
      </c>
      <c r="J162" s="8">
        <f t="shared" si="12"/>
        <v>-0.15789473684210525</v>
      </c>
      <c r="K162" s="9">
        <f t="shared" si="13"/>
        <v>3.9603960396039604E-2</v>
      </c>
    </row>
    <row r="163" spans="1:11" x14ac:dyDescent="0.25">
      <c r="A163" s="7" t="s">
        <v>453</v>
      </c>
      <c r="B163" s="65">
        <v>4</v>
      </c>
      <c r="C163" s="34">
        <f>IF(B168=0, "-", B163/B168)</f>
        <v>5.4794520547945202E-2</v>
      </c>
      <c r="D163" s="65">
        <v>1</v>
      </c>
      <c r="E163" s="9">
        <f>IF(D168=0, "-", D163/D168)</f>
        <v>1.2987012987012988E-2</v>
      </c>
      <c r="F163" s="81">
        <v>25</v>
      </c>
      <c r="G163" s="34">
        <f>IF(F168=0, "-", F163/F168)</f>
        <v>3.7707390648567117E-2</v>
      </c>
      <c r="H163" s="65">
        <v>22</v>
      </c>
      <c r="I163" s="9">
        <f>IF(H168=0, "-", H163/H168)</f>
        <v>3.2640949554896145E-2</v>
      </c>
      <c r="J163" s="8">
        <f t="shared" si="12"/>
        <v>3</v>
      </c>
      <c r="K163" s="9">
        <f t="shared" si="13"/>
        <v>0.13636363636363635</v>
      </c>
    </row>
    <row r="164" spans="1:11" x14ac:dyDescent="0.25">
      <c r="A164" s="7" t="s">
        <v>454</v>
      </c>
      <c r="B164" s="65">
        <v>7</v>
      </c>
      <c r="C164" s="34">
        <f>IF(B168=0, "-", B164/B168)</f>
        <v>9.5890410958904104E-2</v>
      </c>
      <c r="D164" s="65">
        <v>1</v>
      </c>
      <c r="E164" s="9">
        <f>IF(D168=0, "-", D164/D168)</f>
        <v>1.2987012987012988E-2</v>
      </c>
      <c r="F164" s="81">
        <v>30</v>
      </c>
      <c r="G164" s="34">
        <f>IF(F168=0, "-", F164/F168)</f>
        <v>4.5248868778280542E-2</v>
      </c>
      <c r="H164" s="65">
        <v>22</v>
      </c>
      <c r="I164" s="9">
        <f>IF(H168=0, "-", H164/H168)</f>
        <v>3.2640949554896145E-2</v>
      </c>
      <c r="J164" s="8">
        <f t="shared" si="12"/>
        <v>6</v>
      </c>
      <c r="K164" s="9">
        <f t="shared" si="13"/>
        <v>0.36363636363636365</v>
      </c>
    </row>
    <row r="165" spans="1:11" x14ac:dyDescent="0.25">
      <c r="A165" s="7" t="s">
        <v>455</v>
      </c>
      <c r="B165" s="65">
        <v>11</v>
      </c>
      <c r="C165" s="34">
        <f>IF(B168=0, "-", B165/B168)</f>
        <v>0.15068493150684931</v>
      </c>
      <c r="D165" s="65">
        <v>10</v>
      </c>
      <c r="E165" s="9">
        <f>IF(D168=0, "-", D165/D168)</f>
        <v>0.12987012987012986</v>
      </c>
      <c r="F165" s="81">
        <v>54</v>
      </c>
      <c r="G165" s="34">
        <f>IF(F168=0, "-", F165/F168)</f>
        <v>8.1447963800904979E-2</v>
      </c>
      <c r="H165" s="65">
        <v>96</v>
      </c>
      <c r="I165" s="9">
        <f>IF(H168=0, "-", H165/H168)</f>
        <v>0.14243323442136499</v>
      </c>
      <c r="J165" s="8">
        <f t="shared" si="12"/>
        <v>0.1</v>
      </c>
      <c r="K165" s="9">
        <f t="shared" si="13"/>
        <v>-0.4375</v>
      </c>
    </row>
    <row r="166" spans="1:11" x14ac:dyDescent="0.25">
      <c r="A166" s="7" t="s">
        <v>456</v>
      </c>
      <c r="B166" s="65">
        <v>3</v>
      </c>
      <c r="C166" s="34">
        <f>IF(B168=0, "-", B166/B168)</f>
        <v>4.1095890410958902E-2</v>
      </c>
      <c r="D166" s="65">
        <v>5</v>
      </c>
      <c r="E166" s="9">
        <f>IF(D168=0, "-", D166/D168)</f>
        <v>6.4935064935064929E-2</v>
      </c>
      <c r="F166" s="81">
        <v>27</v>
      </c>
      <c r="G166" s="34">
        <f>IF(F168=0, "-", F166/F168)</f>
        <v>4.072398190045249E-2</v>
      </c>
      <c r="H166" s="65">
        <v>32</v>
      </c>
      <c r="I166" s="9">
        <f>IF(H168=0, "-", H166/H168)</f>
        <v>4.7477744807121663E-2</v>
      </c>
      <c r="J166" s="8">
        <f t="shared" si="12"/>
        <v>-0.4</v>
      </c>
      <c r="K166" s="9">
        <f t="shared" si="13"/>
        <v>-0.15625</v>
      </c>
    </row>
    <row r="167" spans="1:11" x14ac:dyDescent="0.25">
      <c r="A167" s="2"/>
      <c r="B167" s="68"/>
      <c r="C167" s="33"/>
      <c r="D167" s="68"/>
      <c r="E167" s="6"/>
      <c r="F167" s="82"/>
      <c r="G167" s="33"/>
      <c r="H167" s="68"/>
      <c r="I167" s="6"/>
      <c r="J167" s="5"/>
      <c r="K167" s="6"/>
    </row>
    <row r="168" spans="1:11" s="43" customFormat="1" x14ac:dyDescent="0.25">
      <c r="A168" s="162" t="s">
        <v>588</v>
      </c>
      <c r="B168" s="71">
        <f>SUM(B147:B167)</f>
        <v>73</v>
      </c>
      <c r="C168" s="40">
        <f>B168/6005</f>
        <v>1.215653621981682E-2</v>
      </c>
      <c r="D168" s="71">
        <f>SUM(D147:D167)</f>
        <v>77</v>
      </c>
      <c r="E168" s="41">
        <f>D168/6139</f>
        <v>1.2542759407069556E-2</v>
      </c>
      <c r="F168" s="77">
        <f>SUM(F147:F167)</f>
        <v>663</v>
      </c>
      <c r="G168" s="42">
        <f>F168/52487</f>
        <v>1.2631699277916436E-2</v>
      </c>
      <c r="H168" s="71">
        <f>SUM(H147:H167)</f>
        <v>674</v>
      </c>
      <c r="I168" s="41">
        <f>H168/53716</f>
        <v>1.2547471889195026E-2</v>
      </c>
      <c r="J168" s="37">
        <f>IF(D168=0, "-", IF((B168-D168)/D168&lt;10, (B168-D168)/D168, "&gt;999%"))</f>
        <v>-5.1948051948051951E-2</v>
      </c>
      <c r="K168" s="38">
        <f>IF(H168=0, "-", IF((F168-H168)/H168&lt;10, (F168-H168)/H168, "&gt;999%"))</f>
        <v>-1.6320474777448073E-2</v>
      </c>
    </row>
    <row r="169" spans="1:11" x14ac:dyDescent="0.25">
      <c r="B169" s="83"/>
      <c r="D169" s="83"/>
      <c r="F169" s="83"/>
      <c r="H169" s="83"/>
    </row>
    <row r="170" spans="1:11" s="43" customFormat="1" x14ac:dyDescent="0.25">
      <c r="A170" s="162" t="s">
        <v>587</v>
      </c>
      <c r="B170" s="71">
        <v>756</v>
      </c>
      <c r="C170" s="40">
        <f>B170/6005</f>
        <v>0.12589508742714406</v>
      </c>
      <c r="D170" s="71">
        <v>803</v>
      </c>
      <c r="E170" s="41">
        <f>D170/6139</f>
        <v>0.13080306238801107</v>
      </c>
      <c r="F170" s="77">
        <v>6987</v>
      </c>
      <c r="G170" s="42">
        <f>F170/52487</f>
        <v>0.13311867700573476</v>
      </c>
      <c r="H170" s="71">
        <v>6942</v>
      </c>
      <c r="I170" s="41">
        <f>H170/53716</f>
        <v>0.1292352371732817</v>
      </c>
      <c r="J170" s="37">
        <f>IF(D170=0, "-", IF((B170-D170)/D170&lt;10, (B170-D170)/D170, "&gt;999%"))</f>
        <v>-5.8530510585305104E-2</v>
      </c>
      <c r="K170" s="38">
        <f>IF(H170=0, "-", IF((F170-H170)/H170&lt;10, (F170-H170)/H170, "&gt;999%"))</f>
        <v>6.4822817631806397E-3</v>
      </c>
    </row>
    <row r="171" spans="1:11" x14ac:dyDescent="0.25">
      <c r="B171" s="83"/>
      <c r="D171" s="83"/>
      <c r="F171" s="83"/>
      <c r="H171" s="83"/>
    </row>
    <row r="172" spans="1:11" ht="15.6" x14ac:dyDescent="0.3">
      <c r="A172" s="164" t="s">
        <v>122</v>
      </c>
      <c r="B172" s="196" t="s">
        <v>1</v>
      </c>
      <c r="C172" s="200"/>
      <c r="D172" s="200"/>
      <c r="E172" s="197"/>
      <c r="F172" s="196" t="s">
        <v>14</v>
      </c>
      <c r="G172" s="200"/>
      <c r="H172" s="200"/>
      <c r="I172" s="197"/>
      <c r="J172" s="196" t="s">
        <v>15</v>
      </c>
      <c r="K172" s="197"/>
    </row>
    <row r="173" spans="1:11" x14ac:dyDescent="0.25">
      <c r="A173" s="22"/>
      <c r="B173" s="196">
        <f>VALUE(RIGHT($B$2, 4))</f>
        <v>2022</v>
      </c>
      <c r="C173" s="197"/>
      <c r="D173" s="196">
        <f>B173-1</f>
        <v>2021</v>
      </c>
      <c r="E173" s="204"/>
      <c r="F173" s="196">
        <f>B173</f>
        <v>2022</v>
      </c>
      <c r="G173" s="204"/>
      <c r="H173" s="196">
        <f>D173</f>
        <v>2021</v>
      </c>
      <c r="I173" s="204"/>
      <c r="J173" s="140" t="s">
        <v>4</v>
      </c>
      <c r="K173" s="141" t="s">
        <v>2</v>
      </c>
    </row>
    <row r="174" spans="1:11" x14ac:dyDescent="0.25">
      <c r="A174" s="163" t="s">
        <v>155</v>
      </c>
      <c r="B174" s="61" t="s">
        <v>12</v>
      </c>
      <c r="C174" s="62" t="s">
        <v>13</v>
      </c>
      <c r="D174" s="61" t="s">
        <v>12</v>
      </c>
      <c r="E174" s="63" t="s">
        <v>13</v>
      </c>
      <c r="F174" s="62" t="s">
        <v>12</v>
      </c>
      <c r="G174" s="62" t="s">
        <v>13</v>
      </c>
      <c r="H174" s="61" t="s">
        <v>12</v>
      </c>
      <c r="I174" s="63" t="s">
        <v>13</v>
      </c>
      <c r="J174" s="61"/>
      <c r="K174" s="63"/>
    </row>
    <row r="175" spans="1:11" x14ac:dyDescent="0.25">
      <c r="A175" s="7" t="s">
        <v>457</v>
      </c>
      <c r="B175" s="65">
        <v>42</v>
      </c>
      <c r="C175" s="34">
        <f>IF(B178=0, "-", B175/B178)</f>
        <v>0.4329896907216495</v>
      </c>
      <c r="D175" s="65">
        <v>59</v>
      </c>
      <c r="E175" s="9">
        <f>IF(D178=0, "-", D175/D178)</f>
        <v>0.81944444444444442</v>
      </c>
      <c r="F175" s="81">
        <v>207</v>
      </c>
      <c r="G175" s="34">
        <f>IF(F178=0, "-", F175/F178)</f>
        <v>0.22378378378378377</v>
      </c>
      <c r="H175" s="65">
        <v>176</v>
      </c>
      <c r="I175" s="9">
        <f>IF(H178=0, "-", H175/H178)</f>
        <v>0.15742397137745975</v>
      </c>
      <c r="J175" s="8">
        <f>IF(D175=0, "-", IF((B175-D175)/D175&lt;10, (B175-D175)/D175, "&gt;999%"))</f>
        <v>-0.28813559322033899</v>
      </c>
      <c r="K175" s="9">
        <f>IF(H175=0, "-", IF((F175-H175)/H175&lt;10, (F175-H175)/H175, "&gt;999%"))</f>
        <v>0.17613636363636365</v>
      </c>
    </row>
    <row r="176" spans="1:11" x14ac:dyDescent="0.25">
      <c r="A176" s="7" t="s">
        <v>458</v>
      </c>
      <c r="B176" s="65">
        <v>55</v>
      </c>
      <c r="C176" s="34">
        <f>IF(B178=0, "-", B176/B178)</f>
        <v>0.5670103092783505</v>
      </c>
      <c r="D176" s="65">
        <v>13</v>
      </c>
      <c r="E176" s="9">
        <f>IF(D178=0, "-", D176/D178)</f>
        <v>0.18055555555555555</v>
      </c>
      <c r="F176" s="81">
        <v>718</v>
      </c>
      <c r="G176" s="34">
        <f>IF(F178=0, "-", F176/F178)</f>
        <v>0.77621621621621617</v>
      </c>
      <c r="H176" s="65">
        <v>942</v>
      </c>
      <c r="I176" s="9">
        <f>IF(H178=0, "-", H176/H178)</f>
        <v>0.84257602862254022</v>
      </c>
      <c r="J176" s="8">
        <f>IF(D176=0, "-", IF((B176-D176)/D176&lt;10, (B176-D176)/D176, "&gt;999%"))</f>
        <v>3.2307692307692308</v>
      </c>
      <c r="K176" s="9">
        <f>IF(H176=0, "-", IF((F176-H176)/H176&lt;10, (F176-H176)/H176, "&gt;999%"))</f>
        <v>-0.23779193205944799</v>
      </c>
    </row>
    <row r="177" spans="1:11" x14ac:dyDescent="0.25">
      <c r="A177" s="2"/>
      <c r="B177" s="68"/>
      <c r="C177" s="33"/>
      <c r="D177" s="68"/>
      <c r="E177" s="6"/>
      <c r="F177" s="82"/>
      <c r="G177" s="33"/>
      <c r="H177" s="68"/>
      <c r="I177" s="6"/>
      <c r="J177" s="5"/>
      <c r="K177" s="6"/>
    </row>
    <row r="178" spans="1:11" s="43" customFormat="1" x14ac:dyDescent="0.25">
      <c r="A178" s="162" t="s">
        <v>586</v>
      </c>
      <c r="B178" s="71">
        <f>SUM(B175:B177)</f>
        <v>97</v>
      </c>
      <c r="C178" s="40">
        <f>B178/6005</f>
        <v>1.6153205661948375E-2</v>
      </c>
      <c r="D178" s="71">
        <f>SUM(D175:D177)</f>
        <v>72</v>
      </c>
      <c r="E178" s="41">
        <f>D178/6139</f>
        <v>1.1728294510506597E-2</v>
      </c>
      <c r="F178" s="77">
        <f>SUM(F175:F177)</f>
        <v>925</v>
      </c>
      <c r="G178" s="42">
        <f>F178/52487</f>
        <v>1.7623411511421876E-2</v>
      </c>
      <c r="H178" s="71">
        <f>SUM(H175:H177)</f>
        <v>1118</v>
      </c>
      <c r="I178" s="41">
        <f>H178/53716</f>
        <v>2.0813165537270088E-2</v>
      </c>
      <c r="J178" s="37">
        <f>IF(D178=0, "-", IF((B178-D178)/D178&lt;10, (B178-D178)/D178, "&gt;999%"))</f>
        <v>0.34722222222222221</v>
      </c>
      <c r="K178" s="38">
        <f>IF(H178=0, "-", IF((F178-H178)/H178&lt;10, (F178-H178)/H178, "&gt;999%"))</f>
        <v>-0.17262969588550983</v>
      </c>
    </row>
    <row r="179" spans="1:11" x14ac:dyDescent="0.25">
      <c r="B179" s="83"/>
      <c r="D179" s="83"/>
      <c r="F179" s="83"/>
      <c r="H179" s="83"/>
    </row>
    <row r="180" spans="1:11" x14ac:dyDescent="0.25">
      <c r="A180" s="163" t="s">
        <v>156</v>
      </c>
      <c r="B180" s="61" t="s">
        <v>12</v>
      </c>
      <c r="C180" s="62" t="s">
        <v>13</v>
      </c>
      <c r="D180" s="61" t="s">
        <v>12</v>
      </c>
      <c r="E180" s="63" t="s">
        <v>13</v>
      </c>
      <c r="F180" s="62" t="s">
        <v>12</v>
      </c>
      <c r="G180" s="62" t="s">
        <v>13</v>
      </c>
      <c r="H180" s="61" t="s">
        <v>12</v>
      </c>
      <c r="I180" s="63" t="s">
        <v>13</v>
      </c>
      <c r="J180" s="61"/>
      <c r="K180" s="63"/>
    </row>
    <row r="181" spans="1:11" x14ac:dyDescent="0.25">
      <c r="A181" s="7" t="s">
        <v>459</v>
      </c>
      <c r="B181" s="65">
        <v>0</v>
      </c>
      <c r="C181" s="34">
        <f>IF(B192=0, "-", B181/B192)</f>
        <v>0</v>
      </c>
      <c r="D181" s="65">
        <v>0</v>
      </c>
      <c r="E181" s="9">
        <f>IF(D192=0, "-", D181/D192)</f>
        <v>0</v>
      </c>
      <c r="F181" s="81">
        <v>2</v>
      </c>
      <c r="G181" s="34">
        <f>IF(F192=0, "-", F181/F192)</f>
        <v>1.1428571428571429E-2</v>
      </c>
      <c r="H181" s="65">
        <v>2</v>
      </c>
      <c r="I181" s="9">
        <f>IF(H192=0, "-", H181/H192)</f>
        <v>1.7543859649122806E-2</v>
      </c>
      <c r="J181" s="8" t="str">
        <f t="shared" ref="J181:J190" si="14">IF(D181=0, "-", IF((B181-D181)/D181&lt;10, (B181-D181)/D181, "&gt;999%"))</f>
        <v>-</v>
      </c>
      <c r="K181" s="9">
        <f t="shared" ref="K181:K190" si="15">IF(H181=0, "-", IF((F181-H181)/H181&lt;10, (F181-H181)/H181, "&gt;999%"))</f>
        <v>0</v>
      </c>
    </row>
    <row r="182" spans="1:11" x14ac:dyDescent="0.25">
      <c r="A182" s="7" t="s">
        <v>460</v>
      </c>
      <c r="B182" s="65">
        <v>5</v>
      </c>
      <c r="C182" s="34">
        <f>IF(B192=0, "-", B182/B192)</f>
        <v>0.27777777777777779</v>
      </c>
      <c r="D182" s="65">
        <v>0</v>
      </c>
      <c r="E182" s="9">
        <f>IF(D192=0, "-", D182/D192)</f>
        <v>0</v>
      </c>
      <c r="F182" s="81">
        <v>19</v>
      </c>
      <c r="G182" s="34">
        <f>IF(F192=0, "-", F182/F192)</f>
        <v>0.10857142857142857</v>
      </c>
      <c r="H182" s="65">
        <v>10</v>
      </c>
      <c r="I182" s="9">
        <f>IF(H192=0, "-", H182/H192)</f>
        <v>8.771929824561403E-2</v>
      </c>
      <c r="J182" s="8" t="str">
        <f t="shared" si="14"/>
        <v>-</v>
      </c>
      <c r="K182" s="9">
        <f t="shared" si="15"/>
        <v>0.9</v>
      </c>
    </row>
    <row r="183" spans="1:11" x14ac:dyDescent="0.25">
      <c r="A183" s="7" t="s">
        <v>461</v>
      </c>
      <c r="B183" s="65">
        <v>0</v>
      </c>
      <c r="C183" s="34">
        <f>IF(B192=0, "-", B183/B192)</f>
        <v>0</v>
      </c>
      <c r="D183" s="65">
        <v>1</v>
      </c>
      <c r="E183" s="9">
        <f>IF(D192=0, "-", D183/D192)</f>
        <v>8.3333333333333329E-2</v>
      </c>
      <c r="F183" s="81">
        <v>7</v>
      </c>
      <c r="G183" s="34">
        <f>IF(F192=0, "-", F183/F192)</f>
        <v>0.04</v>
      </c>
      <c r="H183" s="65">
        <v>6</v>
      </c>
      <c r="I183" s="9">
        <f>IF(H192=0, "-", H183/H192)</f>
        <v>5.2631578947368418E-2</v>
      </c>
      <c r="J183" s="8">
        <f t="shared" si="14"/>
        <v>-1</v>
      </c>
      <c r="K183" s="9">
        <f t="shared" si="15"/>
        <v>0.16666666666666666</v>
      </c>
    </row>
    <row r="184" spans="1:11" x14ac:dyDescent="0.25">
      <c r="A184" s="7" t="s">
        <v>462</v>
      </c>
      <c r="B184" s="65">
        <v>3</v>
      </c>
      <c r="C184" s="34">
        <f>IF(B192=0, "-", B184/B192)</f>
        <v>0.16666666666666666</v>
      </c>
      <c r="D184" s="65">
        <v>3</v>
      </c>
      <c r="E184" s="9">
        <f>IF(D192=0, "-", D184/D192)</f>
        <v>0.25</v>
      </c>
      <c r="F184" s="81">
        <v>33</v>
      </c>
      <c r="G184" s="34">
        <f>IF(F192=0, "-", F184/F192)</f>
        <v>0.18857142857142858</v>
      </c>
      <c r="H184" s="65">
        <v>16</v>
      </c>
      <c r="I184" s="9">
        <f>IF(H192=0, "-", H184/H192)</f>
        <v>0.14035087719298245</v>
      </c>
      <c r="J184" s="8">
        <f t="shared" si="14"/>
        <v>0</v>
      </c>
      <c r="K184" s="9">
        <f t="shared" si="15"/>
        <v>1.0625</v>
      </c>
    </row>
    <row r="185" spans="1:11" x14ac:dyDescent="0.25">
      <c r="A185" s="7" t="s">
        <v>463</v>
      </c>
      <c r="B185" s="65">
        <v>0</v>
      </c>
      <c r="C185" s="34">
        <f>IF(B192=0, "-", B185/B192)</f>
        <v>0</v>
      </c>
      <c r="D185" s="65">
        <v>1</v>
      </c>
      <c r="E185" s="9">
        <f>IF(D192=0, "-", D185/D192)</f>
        <v>8.3333333333333329E-2</v>
      </c>
      <c r="F185" s="81">
        <v>4</v>
      </c>
      <c r="G185" s="34">
        <f>IF(F192=0, "-", F185/F192)</f>
        <v>2.2857142857142857E-2</v>
      </c>
      <c r="H185" s="65">
        <v>4</v>
      </c>
      <c r="I185" s="9">
        <f>IF(H192=0, "-", H185/H192)</f>
        <v>3.5087719298245612E-2</v>
      </c>
      <c r="J185" s="8">
        <f t="shared" si="14"/>
        <v>-1</v>
      </c>
      <c r="K185" s="9">
        <f t="shared" si="15"/>
        <v>0</v>
      </c>
    </row>
    <row r="186" spans="1:11" x14ac:dyDescent="0.25">
      <c r="A186" s="7" t="s">
        <v>464</v>
      </c>
      <c r="B186" s="65">
        <v>3</v>
      </c>
      <c r="C186" s="34">
        <f>IF(B192=0, "-", B186/B192)</f>
        <v>0.16666666666666666</v>
      </c>
      <c r="D186" s="65">
        <v>1</v>
      </c>
      <c r="E186" s="9">
        <f>IF(D192=0, "-", D186/D192)</f>
        <v>8.3333333333333329E-2</v>
      </c>
      <c r="F186" s="81">
        <v>8</v>
      </c>
      <c r="G186" s="34">
        <f>IF(F192=0, "-", F186/F192)</f>
        <v>4.5714285714285714E-2</v>
      </c>
      <c r="H186" s="65">
        <v>18</v>
      </c>
      <c r="I186" s="9">
        <f>IF(H192=0, "-", H186/H192)</f>
        <v>0.15789473684210525</v>
      </c>
      <c r="J186" s="8">
        <f t="shared" si="14"/>
        <v>2</v>
      </c>
      <c r="K186" s="9">
        <f t="shared" si="15"/>
        <v>-0.55555555555555558</v>
      </c>
    </row>
    <row r="187" spans="1:11" x14ac:dyDescent="0.25">
      <c r="A187" s="7" t="s">
        <v>465</v>
      </c>
      <c r="B187" s="65">
        <v>0</v>
      </c>
      <c r="C187" s="34">
        <f>IF(B192=0, "-", B187/B192)</f>
        <v>0</v>
      </c>
      <c r="D187" s="65">
        <v>0</v>
      </c>
      <c r="E187" s="9">
        <f>IF(D192=0, "-", D187/D192)</f>
        <v>0</v>
      </c>
      <c r="F187" s="81">
        <v>2</v>
      </c>
      <c r="G187" s="34">
        <f>IF(F192=0, "-", F187/F192)</f>
        <v>1.1428571428571429E-2</v>
      </c>
      <c r="H187" s="65">
        <v>4</v>
      </c>
      <c r="I187" s="9">
        <f>IF(H192=0, "-", H187/H192)</f>
        <v>3.5087719298245612E-2</v>
      </c>
      <c r="J187" s="8" t="str">
        <f t="shared" si="14"/>
        <v>-</v>
      </c>
      <c r="K187" s="9">
        <f t="shared" si="15"/>
        <v>-0.5</v>
      </c>
    </row>
    <row r="188" spans="1:11" x14ac:dyDescent="0.25">
      <c r="A188" s="7" t="s">
        <v>466</v>
      </c>
      <c r="B188" s="65">
        <v>1</v>
      </c>
      <c r="C188" s="34">
        <f>IF(B192=0, "-", B188/B192)</f>
        <v>5.5555555555555552E-2</v>
      </c>
      <c r="D188" s="65">
        <v>1</v>
      </c>
      <c r="E188" s="9">
        <f>IF(D192=0, "-", D188/D192)</f>
        <v>8.3333333333333329E-2</v>
      </c>
      <c r="F188" s="81">
        <v>9</v>
      </c>
      <c r="G188" s="34">
        <f>IF(F192=0, "-", F188/F192)</f>
        <v>5.1428571428571428E-2</v>
      </c>
      <c r="H188" s="65">
        <v>7</v>
      </c>
      <c r="I188" s="9">
        <f>IF(H192=0, "-", H188/H192)</f>
        <v>6.1403508771929821E-2</v>
      </c>
      <c r="J188" s="8">
        <f t="shared" si="14"/>
        <v>0</v>
      </c>
      <c r="K188" s="9">
        <f t="shared" si="15"/>
        <v>0.2857142857142857</v>
      </c>
    </row>
    <row r="189" spans="1:11" x14ac:dyDescent="0.25">
      <c r="A189" s="7" t="s">
        <v>467</v>
      </c>
      <c r="B189" s="65">
        <v>1</v>
      </c>
      <c r="C189" s="34">
        <f>IF(B192=0, "-", B189/B192)</f>
        <v>5.5555555555555552E-2</v>
      </c>
      <c r="D189" s="65">
        <v>3</v>
      </c>
      <c r="E189" s="9">
        <f>IF(D192=0, "-", D189/D192)</f>
        <v>0.25</v>
      </c>
      <c r="F189" s="81">
        <v>58</v>
      </c>
      <c r="G189" s="34">
        <f>IF(F192=0, "-", F189/F192)</f>
        <v>0.33142857142857141</v>
      </c>
      <c r="H189" s="65">
        <v>20</v>
      </c>
      <c r="I189" s="9">
        <f>IF(H192=0, "-", H189/H192)</f>
        <v>0.17543859649122806</v>
      </c>
      <c r="J189" s="8">
        <f t="shared" si="14"/>
        <v>-0.66666666666666663</v>
      </c>
      <c r="K189" s="9">
        <f t="shared" si="15"/>
        <v>1.9</v>
      </c>
    </row>
    <row r="190" spans="1:11" x14ac:dyDescent="0.25">
      <c r="A190" s="7" t="s">
        <v>468</v>
      </c>
      <c r="B190" s="65">
        <v>5</v>
      </c>
      <c r="C190" s="34">
        <f>IF(B192=0, "-", B190/B192)</f>
        <v>0.27777777777777779</v>
      </c>
      <c r="D190" s="65">
        <v>2</v>
      </c>
      <c r="E190" s="9">
        <f>IF(D192=0, "-", D190/D192)</f>
        <v>0.16666666666666666</v>
      </c>
      <c r="F190" s="81">
        <v>33</v>
      </c>
      <c r="G190" s="34">
        <f>IF(F192=0, "-", F190/F192)</f>
        <v>0.18857142857142858</v>
      </c>
      <c r="H190" s="65">
        <v>27</v>
      </c>
      <c r="I190" s="9">
        <f>IF(H192=0, "-", H190/H192)</f>
        <v>0.23684210526315788</v>
      </c>
      <c r="J190" s="8">
        <f t="shared" si="14"/>
        <v>1.5</v>
      </c>
      <c r="K190" s="9">
        <f t="shared" si="15"/>
        <v>0.22222222222222221</v>
      </c>
    </row>
    <row r="191" spans="1:11" x14ac:dyDescent="0.25">
      <c r="A191" s="2"/>
      <c r="B191" s="68"/>
      <c r="C191" s="33"/>
      <c r="D191" s="68"/>
      <c r="E191" s="6"/>
      <c r="F191" s="82"/>
      <c r="G191" s="33"/>
      <c r="H191" s="68"/>
      <c r="I191" s="6"/>
      <c r="J191" s="5"/>
      <c r="K191" s="6"/>
    </row>
    <row r="192" spans="1:11" s="43" customFormat="1" x14ac:dyDescent="0.25">
      <c r="A192" s="162" t="s">
        <v>585</v>
      </c>
      <c r="B192" s="71">
        <f>SUM(B181:B191)</f>
        <v>18</v>
      </c>
      <c r="C192" s="40">
        <f>B192/6005</f>
        <v>2.9975020815986679E-3</v>
      </c>
      <c r="D192" s="71">
        <f>SUM(D181:D191)</f>
        <v>12</v>
      </c>
      <c r="E192" s="41">
        <f>D192/6139</f>
        <v>1.9547157517510994E-3</v>
      </c>
      <c r="F192" s="77">
        <f>SUM(F181:F191)</f>
        <v>175</v>
      </c>
      <c r="G192" s="42">
        <f>F192/52487</f>
        <v>3.3341589345933279E-3</v>
      </c>
      <c r="H192" s="71">
        <f>SUM(H181:H191)</f>
        <v>114</v>
      </c>
      <c r="I192" s="41">
        <f>H192/53716</f>
        <v>2.1222726934246781E-3</v>
      </c>
      <c r="J192" s="37">
        <f>IF(D192=0, "-", IF((B192-D192)/D192&lt;10, (B192-D192)/D192, "&gt;999%"))</f>
        <v>0.5</v>
      </c>
      <c r="K192" s="38">
        <f>IF(H192=0, "-", IF((F192-H192)/H192&lt;10, (F192-H192)/H192, "&gt;999%"))</f>
        <v>0.53508771929824561</v>
      </c>
    </row>
    <row r="193" spans="1:11" x14ac:dyDescent="0.25">
      <c r="B193" s="83"/>
      <c r="D193" s="83"/>
      <c r="F193" s="83"/>
      <c r="H193" s="83"/>
    </row>
    <row r="194" spans="1:11" s="43" customFormat="1" x14ac:dyDescent="0.25">
      <c r="A194" s="162" t="s">
        <v>584</v>
      </c>
      <c r="B194" s="71">
        <v>115</v>
      </c>
      <c r="C194" s="40">
        <f>B194/6005</f>
        <v>1.9150707743547043E-2</v>
      </c>
      <c r="D194" s="71">
        <v>84</v>
      </c>
      <c r="E194" s="41">
        <f>D194/6139</f>
        <v>1.3683010262257697E-2</v>
      </c>
      <c r="F194" s="77">
        <v>1100</v>
      </c>
      <c r="G194" s="42">
        <f>F194/52487</f>
        <v>2.0957570446015202E-2</v>
      </c>
      <c r="H194" s="71">
        <v>1232</v>
      </c>
      <c r="I194" s="41">
        <f>H194/53716</f>
        <v>2.2935438230694764E-2</v>
      </c>
      <c r="J194" s="37">
        <f>IF(D194=0, "-", IF((B194-D194)/D194&lt;10, (B194-D194)/D194, "&gt;999%"))</f>
        <v>0.36904761904761907</v>
      </c>
      <c r="K194" s="38">
        <f>IF(H194=0, "-", IF((F194-H194)/H194&lt;10, (F194-H194)/H194, "&gt;999%"))</f>
        <v>-0.10714285714285714</v>
      </c>
    </row>
    <row r="195" spans="1:11" x14ac:dyDescent="0.25">
      <c r="B195" s="83"/>
      <c r="D195" s="83"/>
      <c r="F195" s="83"/>
      <c r="H195" s="83"/>
    </row>
    <row r="196" spans="1:11" x14ac:dyDescent="0.25">
      <c r="A196" s="27" t="s">
        <v>582</v>
      </c>
      <c r="B196" s="71">
        <f>B200-B198</f>
        <v>2676</v>
      </c>
      <c r="C196" s="40">
        <f>B196/6005</f>
        <v>0.44562864279766862</v>
      </c>
      <c r="D196" s="71">
        <f>D200-D198</f>
        <v>2968</v>
      </c>
      <c r="E196" s="41">
        <f>D196/6139</f>
        <v>0.48346636259977194</v>
      </c>
      <c r="F196" s="77">
        <f>F200-F198</f>
        <v>24989</v>
      </c>
      <c r="G196" s="42">
        <f>F196/52487</f>
        <v>0.47609884352315812</v>
      </c>
      <c r="H196" s="71">
        <f>H200-H198</f>
        <v>26067</v>
      </c>
      <c r="I196" s="41">
        <f>H196/53716</f>
        <v>0.48527440613597439</v>
      </c>
      <c r="J196" s="37">
        <f>IF(D196=0, "-", IF((B196-D196)/D196&lt;10, (B196-D196)/D196, "&gt;999%"))</f>
        <v>-9.8382749326145547E-2</v>
      </c>
      <c r="K196" s="38">
        <f>IF(H196=0, "-", IF((F196-H196)/H196&lt;10, (F196-H196)/H196, "&gt;999%"))</f>
        <v>-4.1354969885295585E-2</v>
      </c>
    </row>
    <row r="197" spans="1:11" x14ac:dyDescent="0.25">
      <c r="A197" s="27"/>
      <c r="B197" s="71"/>
      <c r="C197" s="40"/>
      <c r="D197" s="71"/>
      <c r="E197" s="41"/>
      <c r="F197" s="77"/>
      <c r="G197" s="42"/>
      <c r="H197" s="71"/>
      <c r="I197" s="41"/>
      <c r="J197" s="37"/>
      <c r="K197" s="38"/>
    </row>
    <row r="198" spans="1:11" x14ac:dyDescent="0.25">
      <c r="A198" s="27" t="s">
        <v>583</v>
      </c>
      <c r="B198" s="71">
        <v>386</v>
      </c>
      <c r="C198" s="40">
        <f>B198/6005</f>
        <v>6.4279766860949203E-2</v>
      </c>
      <c r="D198" s="71">
        <v>257</v>
      </c>
      <c r="E198" s="41">
        <f>D198/6139</f>
        <v>4.1863495683336048E-2</v>
      </c>
      <c r="F198" s="77">
        <v>2618</v>
      </c>
      <c r="G198" s="42">
        <f>F198/52487</f>
        <v>4.9879017661516187E-2</v>
      </c>
      <c r="H198" s="71">
        <v>2340</v>
      </c>
      <c r="I198" s="41">
        <f>H198/53716</f>
        <v>4.3562439496611809E-2</v>
      </c>
      <c r="J198" s="37">
        <f>IF(D198=0, "-", IF((B198-D198)/D198&lt;10, (B198-D198)/D198, "&gt;999%"))</f>
        <v>0.50194552529182879</v>
      </c>
      <c r="K198" s="38">
        <f>IF(H198=0, "-", IF((F198-H198)/H198&lt;10, (F198-H198)/H198, "&gt;999%"))</f>
        <v>0.1188034188034188</v>
      </c>
    </row>
    <row r="199" spans="1:11" x14ac:dyDescent="0.25">
      <c r="A199" s="27"/>
      <c r="B199" s="71"/>
      <c r="C199" s="40"/>
      <c r="D199" s="71"/>
      <c r="E199" s="41"/>
      <c r="F199" s="77"/>
      <c r="G199" s="42"/>
      <c r="H199" s="71"/>
      <c r="I199" s="41"/>
      <c r="J199" s="37"/>
      <c r="K199" s="38"/>
    </row>
    <row r="200" spans="1:11" x14ac:dyDescent="0.25">
      <c r="A200" s="27" t="s">
        <v>581</v>
      </c>
      <c r="B200" s="71">
        <v>3062</v>
      </c>
      <c r="C200" s="40">
        <f>B200/6005</f>
        <v>0.50990840965861783</v>
      </c>
      <c r="D200" s="71">
        <v>3225</v>
      </c>
      <c r="E200" s="41">
        <f>D200/6139</f>
        <v>0.52532985828310796</v>
      </c>
      <c r="F200" s="77">
        <v>27607</v>
      </c>
      <c r="G200" s="42">
        <f>F200/52487</f>
        <v>0.52597786118467427</v>
      </c>
      <c r="H200" s="71">
        <v>28407</v>
      </c>
      <c r="I200" s="41">
        <f>H200/53716</f>
        <v>0.52883684563258615</v>
      </c>
      <c r="J200" s="37">
        <f>IF(D200=0, "-", IF((B200-D200)/D200&lt;10, (B200-D200)/D200, "&gt;999%"))</f>
        <v>-5.0542635658914731E-2</v>
      </c>
      <c r="K200" s="38">
        <f>IF(H200=0, "-", IF((F200-H200)/H200&lt;10, (F200-H200)/H200, "&gt;999%"))</f>
        <v>-2.8162072728552822E-2</v>
      </c>
    </row>
  </sheetData>
  <mergeCells count="37">
    <mergeCell ref="B1:K1"/>
    <mergeCell ref="B2:K2"/>
    <mergeCell ref="B172:E172"/>
    <mergeCell ref="F172:I172"/>
    <mergeCell ref="J172:K172"/>
    <mergeCell ref="B173:C173"/>
    <mergeCell ref="D173:E173"/>
    <mergeCell ref="F173:G173"/>
    <mergeCell ref="H173:I173"/>
    <mergeCell ref="B117:E117"/>
    <mergeCell ref="F117:I117"/>
    <mergeCell ref="J117:K117"/>
    <mergeCell ref="B118:C118"/>
    <mergeCell ref="D118:E118"/>
    <mergeCell ref="F118:G118"/>
    <mergeCell ref="H118:I118"/>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5" max="16383" man="1"/>
    <brk id="171" max="16383" man="1"/>
    <brk id="20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609</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IF(B46=0, "-", B7/B46)</f>
        <v>9.7975179621162642E-4</v>
      </c>
      <c r="D7" s="65">
        <v>3</v>
      </c>
      <c r="E7" s="21">
        <f>IF(D46=0, "-", D7/D46)</f>
        <v>9.3023255813953494E-4</v>
      </c>
      <c r="F7" s="81">
        <v>17</v>
      </c>
      <c r="G7" s="39">
        <f>IF(F46=0, "-", F7/F46)</f>
        <v>6.1578585141449629E-4</v>
      </c>
      <c r="H7" s="65">
        <v>19</v>
      </c>
      <c r="I7" s="21">
        <f>IF(H46=0, "-", H7/H46)</f>
        <v>6.6884922730312956E-4</v>
      </c>
      <c r="J7" s="20">
        <f t="shared" ref="J7:J44" si="0">IF(D7=0, "-", IF((B7-D7)/D7&lt;10, (B7-D7)/D7, "&gt;999%"))</f>
        <v>0</v>
      </c>
      <c r="K7" s="21">
        <f t="shared" ref="K7:K44" si="1">IF(H7=0, "-", IF((F7-H7)/H7&lt;10, (F7-H7)/H7, "&gt;999%"))</f>
        <v>-0.10526315789473684</v>
      </c>
    </row>
    <row r="8" spans="1:11" x14ac:dyDescent="0.25">
      <c r="A8" s="7" t="s">
        <v>32</v>
      </c>
      <c r="B8" s="65">
        <v>0</v>
      </c>
      <c r="C8" s="39">
        <f>IF(B46=0, "-", B8/B46)</f>
        <v>0</v>
      </c>
      <c r="D8" s="65">
        <v>0</v>
      </c>
      <c r="E8" s="21">
        <f>IF(D46=0, "-", D8/D46)</f>
        <v>0</v>
      </c>
      <c r="F8" s="81">
        <v>2</v>
      </c>
      <c r="G8" s="39">
        <f>IF(F46=0, "-", F8/F46)</f>
        <v>7.2445394284058394E-5</v>
      </c>
      <c r="H8" s="65">
        <v>2</v>
      </c>
      <c r="I8" s="21">
        <f>IF(H46=0, "-", H8/H46)</f>
        <v>7.0405181821382048E-5</v>
      </c>
      <c r="J8" s="20" t="str">
        <f t="shared" si="0"/>
        <v>-</v>
      </c>
      <c r="K8" s="21">
        <f t="shared" si="1"/>
        <v>0</v>
      </c>
    </row>
    <row r="9" spans="1:11" x14ac:dyDescent="0.25">
      <c r="A9" s="7" t="s">
        <v>33</v>
      </c>
      <c r="B9" s="65">
        <v>32</v>
      </c>
      <c r="C9" s="39">
        <f>IF(B46=0, "-", B9/B46)</f>
        <v>1.0450685826257348E-2</v>
      </c>
      <c r="D9" s="65">
        <v>38</v>
      </c>
      <c r="E9" s="21">
        <f>IF(D46=0, "-", D9/D46)</f>
        <v>1.1782945736434108E-2</v>
      </c>
      <c r="F9" s="81">
        <v>294</v>
      </c>
      <c r="G9" s="39">
        <f>IF(F46=0, "-", F9/F46)</f>
        <v>1.0649472959756583E-2</v>
      </c>
      <c r="H9" s="65">
        <v>394</v>
      </c>
      <c r="I9" s="21">
        <f>IF(H46=0, "-", H9/H46)</f>
        <v>1.3869820818812264E-2</v>
      </c>
      <c r="J9" s="20">
        <f t="shared" si="0"/>
        <v>-0.15789473684210525</v>
      </c>
      <c r="K9" s="21">
        <f t="shared" si="1"/>
        <v>-0.25380710659898476</v>
      </c>
    </row>
    <row r="10" spans="1:11" x14ac:dyDescent="0.25">
      <c r="A10" s="7" t="s">
        <v>34</v>
      </c>
      <c r="B10" s="65">
        <v>0</v>
      </c>
      <c r="C10" s="39">
        <f>IF(B46=0, "-", B10/B46)</f>
        <v>0</v>
      </c>
      <c r="D10" s="65">
        <v>1</v>
      </c>
      <c r="E10" s="21">
        <f>IF(D46=0, "-", D10/D46)</f>
        <v>3.1007751937984498E-4</v>
      </c>
      <c r="F10" s="81">
        <v>7</v>
      </c>
      <c r="G10" s="39">
        <f>IF(F46=0, "-", F10/F46)</f>
        <v>2.5355887999420438E-4</v>
      </c>
      <c r="H10" s="65">
        <v>6</v>
      </c>
      <c r="I10" s="21">
        <f>IF(H46=0, "-", H10/H46)</f>
        <v>2.1121554546414616E-4</v>
      </c>
      <c r="J10" s="20">
        <f t="shared" si="0"/>
        <v>-1</v>
      </c>
      <c r="K10" s="21">
        <f t="shared" si="1"/>
        <v>0.16666666666666666</v>
      </c>
    </row>
    <row r="11" spans="1:11" x14ac:dyDescent="0.25">
      <c r="A11" s="7" t="s">
        <v>35</v>
      </c>
      <c r="B11" s="65">
        <v>35</v>
      </c>
      <c r="C11" s="39">
        <f>IF(B46=0, "-", B11/B46)</f>
        <v>1.1430437622468974E-2</v>
      </c>
      <c r="D11" s="65">
        <v>39</v>
      </c>
      <c r="E11" s="21">
        <f>IF(D46=0, "-", D11/D46)</f>
        <v>1.2093023255813953E-2</v>
      </c>
      <c r="F11" s="81">
        <v>440</v>
      </c>
      <c r="G11" s="39">
        <f>IF(F46=0, "-", F11/F46)</f>
        <v>1.5937986742492846E-2</v>
      </c>
      <c r="H11" s="65">
        <v>348</v>
      </c>
      <c r="I11" s="21">
        <f>IF(H46=0, "-", H11/H46)</f>
        <v>1.2250501636920477E-2</v>
      </c>
      <c r="J11" s="20">
        <f t="shared" si="0"/>
        <v>-0.10256410256410256</v>
      </c>
      <c r="K11" s="21">
        <f t="shared" si="1"/>
        <v>0.26436781609195403</v>
      </c>
    </row>
    <row r="12" spans="1:11" x14ac:dyDescent="0.25">
      <c r="A12" s="7" t="s">
        <v>38</v>
      </c>
      <c r="B12" s="65">
        <v>0</v>
      </c>
      <c r="C12" s="39">
        <f>IF(B46=0, "-", B12/B46)</f>
        <v>0</v>
      </c>
      <c r="D12" s="65">
        <v>2</v>
      </c>
      <c r="E12" s="21">
        <f>IF(D46=0, "-", D12/D46)</f>
        <v>6.2015503875968996E-4</v>
      </c>
      <c r="F12" s="81">
        <v>4</v>
      </c>
      <c r="G12" s="39">
        <f>IF(F46=0, "-", F12/F46)</f>
        <v>1.4489078856811679E-4</v>
      </c>
      <c r="H12" s="65">
        <v>3</v>
      </c>
      <c r="I12" s="21">
        <f>IF(H46=0, "-", H12/H46)</f>
        <v>1.0560777273207308E-4</v>
      </c>
      <c r="J12" s="20">
        <f t="shared" si="0"/>
        <v>-1</v>
      </c>
      <c r="K12" s="21">
        <f t="shared" si="1"/>
        <v>0.33333333333333331</v>
      </c>
    </row>
    <row r="13" spans="1:11" x14ac:dyDescent="0.25">
      <c r="A13" s="7" t="s">
        <v>39</v>
      </c>
      <c r="B13" s="65">
        <v>15</v>
      </c>
      <c r="C13" s="39">
        <f>IF(B46=0, "-", B13/B46)</f>
        <v>4.8987589810581319E-3</v>
      </c>
      <c r="D13" s="65">
        <v>0</v>
      </c>
      <c r="E13" s="21">
        <f>IF(D46=0, "-", D13/D46)</f>
        <v>0</v>
      </c>
      <c r="F13" s="81">
        <v>26</v>
      </c>
      <c r="G13" s="39">
        <f>IF(F46=0, "-", F13/F46)</f>
        <v>9.4179012569275912E-4</v>
      </c>
      <c r="H13" s="65">
        <v>0</v>
      </c>
      <c r="I13" s="21">
        <f>IF(H46=0, "-", H13/H46)</f>
        <v>0</v>
      </c>
      <c r="J13" s="20" t="str">
        <f t="shared" si="0"/>
        <v>-</v>
      </c>
      <c r="K13" s="21" t="str">
        <f t="shared" si="1"/>
        <v>-</v>
      </c>
    </row>
    <row r="14" spans="1:11" x14ac:dyDescent="0.25">
      <c r="A14" s="7" t="s">
        <v>45</v>
      </c>
      <c r="B14" s="65">
        <v>102</v>
      </c>
      <c r="C14" s="39">
        <f>IF(B46=0, "-", B14/B46)</f>
        <v>3.3311561071195296E-2</v>
      </c>
      <c r="D14" s="65">
        <v>79</v>
      </c>
      <c r="E14" s="21">
        <f>IF(D46=0, "-", D14/D46)</f>
        <v>2.4496124031007753E-2</v>
      </c>
      <c r="F14" s="81">
        <v>715</v>
      </c>
      <c r="G14" s="39">
        <f>IF(F46=0, "-", F14/F46)</f>
        <v>2.5899228456550873E-2</v>
      </c>
      <c r="H14" s="65">
        <v>636</v>
      </c>
      <c r="I14" s="21">
        <f>IF(H46=0, "-", H14/H46)</f>
        <v>2.2388847819199493E-2</v>
      </c>
      <c r="J14" s="20">
        <f t="shared" si="0"/>
        <v>0.29113924050632911</v>
      </c>
      <c r="K14" s="21">
        <f t="shared" si="1"/>
        <v>0.12421383647798742</v>
      </c>
    </row>
    <row r="15" spans="1:11" x14ac:dyDescent="0.25">
      <c r="A15" s="7" t="s">
        <v>48</v>
      </c>
      <c r="B15" s="65">
        <v>4</v>
      </c>
      <c r="C15" s="39">
        <f>IF(B46=0, "-", B15/B46)</f>
        <v>1.3063357282821686E-3</v>
      </c>
      <c r="D15" s="65">
        <v>4</v>
      </c>
      <c r="E15" s="21">
        <f>IF(D46=0, "-", D15/D46)</f>
        <v>1.2403100775193799E-3</v>
      </c>
      <c r="F15" s="81">
        <v>13</v>
      </c>
      <c r="G15" s="39">
        <f>IF(F46=0, "-", F15/F46)</f>
        <v>4.7089506284637956E-4</v>
      </c>
      <c r="H15" s="65">
        <v>7</v>
      </c>
      <c r="I15" s="21">
        <f>IF(H46=0, "-", H15/H46)</f>
        <v>2.4641813637483719E-4</v>
      </c>
      <c r="J15" s="20">
        <f t="shared" si="0"/>
        <v>0</v>
      </c>
      <c r="K15" s="21">
        <f t="shared" si="1"/>
        <v>0.8571428571428571</v>
      </c>
    </row>
    <row r="16" spans="1:11" x14ac:dyDescent="0.25">
      <c r="A16" s="7" t="s">
        <v>49</v>
      </c>
      <c r="B16" s="65">
        <v>86</v>
      </c>
      <c r="C16" s="39">
        <f>IF(B46=0, "-", B16/B46)</f>
        <v>2.8086218158066622E-2</v>
      </c>
      <c r="D16" s="65">
        <v>87</v>
      </c>
      <c r="E16" s="21">
        <f>IF(D46=0, "-", D16/D46)</f>
        <v>2.6976744186046512E-2</v>
      </c>
      <c r="F16" s="81">
        <v>541</v>
      </c>
      <c r="G16" s="39">
        <f>IF(F46=0, "-", F16/F46)</f>
        <v>1.9596479153837793E-2</v>
      </c>
      <c r="H16" s="65">
        <v>351</v>
      </c>
      <c r="I16" s="21">
        <f>IF(H46=0, "-", H16/H46)</f>
        <v>1.235610940965255E-2</v>
      </c>
      <c r="J16" s="20">
        <f t="shared" si="0"/>
        <v>-1.1494252873563218E-2</v>
      </c>
      <c r="K16" s="21">
        <f t="shared" si="1"/>
        <v>0.54131054131054135</v>
      </c>
    </row>
    <row r="17" spans="1:11" x14ac:dyDescent="0.25">
      <c r="A17" s="7" t="s">
        <v>51</v>
      </c>
      <c r="B17" s="65">
        <v>38</v>
      </c>
      <c r="C17" s="39">
        <f>IF(B46=0, "-", B17/B46)</f>
        <v>1.2410189418680601E-2</v>
      </c>
      <c r="D17" s="65">
        <v>33</v>
      </c>
      <c r="E17" s="21">
        <f>IF(D46=0, "-", D17/D46)</f>
        <v>1.0232558139534883E-2</v>
      </c>
      <c r="F17" s="81">
        <v>421</v>
      </c>
      <c r="G17" s="39">
        <f>IF(F46=0, "-", F17/F46)</f>
        <v>1.5249755496794292E-2</v>
      </c>
      <c r="H17" s="65">
        <v>526</v>
      </c>
      <c r="I17" s="21">
        <f>IF(H46=0, "-", H17/H46)</f>
        <v>1.8516562819023481E-2</v>
      </c>
      <c r="J17" s="20">
        <f t="shared" si="0"/>
        <v>0.15151515151515152</v>
      </c>
      <c r="K17" s="21">
        <f t="shared" si="1"/>
        <v>-0.19961977186311788</v>
      </c>
    </row>
    <row r="18" spans="1:11" x14ac:dyDescent="0.25">
      <c r="A18" s="7" t="s">
        <v>52</v>
      </c>
      <c r="B18" s="65">
        <v>180</v>
      </c>
      <c r="C18" s="39">
        <f>IF(B46=0, "-", B18/B46)</f>
        <v>5.8785107772697583E-2</v>
      </c>
      <c r="D18" s="65">
        <v>210</v>
      </c>
      <c r="E18" s="21">
        <f>IF(D46=0, "-", D18/D46)</f>
        <v>6.5116279069767441E-2</v>
      </c>
      <c r="F18" s="81">
        <v>1910</v>
      </c>
      <c r="G18" s="39">
        <f>IF(F46=0, "-", F18/F46)</f>
        <v>6.9185351541275766E-2</v>
      </c>
      <c r="H18" s="65">
        <v>1930</v>
      </c>
      <c r="I18" s="21">
        <f>IF(H46=0, "-", H18/H46)</f>
        <v>6.7941000457633682E-2</v>
      </c>
      <c r="J18" s="20">
        <f t="shared" si="0"/>
        <v>-0.14285714285714285</v>
      </c>
      <c r="K18" s="21">
        <f t="shared" si="1"/>
        <v>-1.0362694300518135E-2</v>
      </c>
    </row>
    <row r="19" spans="1:11" x14ac:dyDescent="0.25">
      <c r="A19" s="7" t="s">
        <v>55</v>
      </c>
      <c r="B19" s="65">
        <v>91</v>
      </c>
      <c r="C19" s="39">
        <f>IF(B46=0, "-", B19/B46)</f>
        <v>2.9719137818419335E-2</v>
      </c>
      <c r="D19" s="65">
        <v>140</v>
      </c>
      <c r="E19" s="21">
        <f>IF(D46=0, "-", D19/D46)</f>
        <v>4.3410852713178294E-2</v>
      </c>
      <c r="F19" s="81">
        <v>750</v>
      </c>
      <c r="G19" s="39">
        <f>IF(F46=0, "-", F19/F46)</f>
        <v>2.7167022856521898E-2</v>
      </c>
      <c r="H19" s="65">
        <v>641</v>
      </c>
      <c r="I19" s="21">
        <f>IF(H46=0, "-", H19/H46)</f>
        <v>2.256486077375295E-2</v>
      </c>
      <c r="J19" s="20">
        <f t="shared" si="0"/>
        <v>-0.35</v>
      </c>
      <c r="K19" s="21">
        <f t="shared" si="1"/>
        <v>0.17004680187207488</v>
      </c>
    </row>
    <row r="20" spans="1:11" x14ac:dyDescent="0.25">
      <c r="A20" s="7" t="s">
        <v>58</v>
      </c>
      <c r="B20" s="65">
        <v>4</v>
      </c>
      <c r="C20" s="39">
        <f>IF(B46=0, "-", B20/B46)</f>
        <v>1.3063357282821686E-3</v>
      </c>
      <c r="D20" s="65">
        <v>6</v>
      </c>
      <c r="E20" s="21">
        <f>IF(D46=0, "-", D20/D46)</f>
        <v>1.8604651162790699E-3</v>
      </c>
      <c r="F20" s="81">
        <v>38</v>
      </c>
      <c r="G20" s="39">
        <f>IF(F46=0, "-", F20/F46)</f>
        <v>1.3764624913971094E-3</v>
      </c>
      <c r="H20" s="65">
        <v>32</v>
      </c>
      <c r="I20" s="21">
        <f>IF(H46=0, "-", H20/H46)</f>
        <v>1.1264829091421128E-3</v>
      </c>
      <c r="J20" s="20">
        <f t="shared" si="0"/>
        <v>-0.33333333333333331</v>
      </c>
      <c r="K20" s="21">
        <f t="shared" si="1"/>
        <v>0.1875</v>
      </c>
    </row>
    <row r="21" spans="1:11" x14ac:dyDescent="0.25">
      <c r="A21" s="7" t="s">
        <v>59</v>
      </c>
      <c r="B21" s="65">
        <v>28</v>
      </c>
      <c r="C21" s="39">
        <f>IF(B46=0, "-", B21/B46)</f>
        <v>9.1443500979751791E-3</v>
      </c>
      <c r="D21" s="65">
        <v>40</v>
      </c>
      <c r="E21" s="21">
        <f>IF(D46=0, "-", D21/D46)</f>
        <v>1.2403100775193798E-2</v>
      </c>
      <c r="F21" s="81">
        <v>209</v>
      </c>
      <c r="G21" s="39">
        <f>IF(F46=0, "-", F21/F46)</f>
        <v>7.5705437026841018E-3</v>
      </c>
      <c r="H21" s="65">
        <v>259</v>
      </c>
      <c r="I21" s="21">
        <f>IF(H46=0, "-", H21/H46)</f>
        <v>9.1174710458689755E-3</v>
      </c>
      <c r="J21" s="20">
        <f t="shared" si="0"/>
        <v>-0.3</v>
      </c>
      <c r="K21" s="21">
        <f t="shared" si="1"/>
        <v>-0.19305019305019305</v>
      </c>
    </row>
    <row r="22" spans="1:11" x14ac:dyDescent="0.25">
      <c r="A22" s="7" t="s">
        <v>61</v>
      </c>
      <c r="B22" s="65">
        <v>199</v>
      </c>
      <c r="C22" s="39">
        <f>IF(B46=0, "-", B22/B46)</f>
        <v>6.4990202482037879E-2</v>
      </c>
      <c r="D22" s="65">
        <v>124</v>
      </c>
      <c r="E22" s="21">
        <f>IF(D46=0, "-", D22/D46)</f>
        <v>3.8449612403100776E-2</v>
      </c>
      <c r="F22" s="81">
        <v>2049</v>
      </c>
      <c r="G22" s="39">
        <f>IF(F46=0, "-", F22/F46)</f>
        <v>7.4220306444017822E-2</v>
      </c>
      <c r="H22" s="65">
        <v>1384</v>
      </c>
      <c r="I22" s="21">
        <f>IF(H46=0, "-", H22/H46)</f>
        <v>4.8720385820396381E-2</v>
      </c>
      <c r="J22" s="20">
        <f t="shared" si="0"/>
        <v>0.60483870967741937</v>
      </c>
      <c r="K22" s="21">
        <f t="shared" si="1"/>
        <v>0.4804913294797688</v>
      </c>
    </row>
    <row r="23" spans="1:11" x14ac:dyDescent="0.25">
      <c r="A23" s="7" t="s">
        <v>62</v>
      </c>
      <c r="B23" s="65">
        <v>0</v>
      </c>
      <c r="C23" s="39">
        <f>IF(B46=0, "-", B23/B46)</f>
        <v>0</v>
      </c>
      <c r="D23" s="65">
        <v>1</v>
      </c>
      <c r="E23" s="21">
        <f>IF(D46=0, "-", D23/D46)</f>
        <v>3.1007751937984498E-4</v>
      </c>
      <c r="F23" s="81">
        <v>4</v>
      </c>
      <c r="G23" s="39">
        <f>IF(F46=0, "-", F23/F46)</f>
        <v>1.4489078856811679E-4</v>
      </c>
      <c r="H23" s="65">
        <v>4</v>
      </c>
      <c r="I23" s="21">
        <f>IF(H46=0, "-", H23/H46)</f>
        <v>1.408103636427641E-4</v>
      </c>
      <c r="J23" s="20">
        <f t="shared" si="0"/>
        <v>-1</v>
      </c>
      <c r="K23" s="21">
        <f t="shared" si="1"/>
        <v>0</v>
      </c>
    </row>
    <row r="24" spans="1:11" x14ac:dyDescent="0.25">
      <c r="A24" s="7" t="s">
        <v>63</v>
      </c>
      <c r="B24" s="65">
        <v>20</v>
      </c>
      <c r="C24" s="39">
        <f>IF(B46=0, "-", B24/B46)</f>
        <v>6.5316786414108428E-3</v>
      </c>
      <c r="D24" s="65">
        <v>22</v>
      </c>
      <c r="E24" s="21">
        <f>IF(D46=0, "-", D24/D46)</f>
        <v>6.8217054263565889E-3</v>
      </c>
      <c r="F24" s="81">
        <v>180</v>
      </c>
      <c r="G24" s="39">
        <f>IF(F46=0, "-", F24/F46)</f>
        <v>6.5200854855652548E-3</v>
      </c>
      <c r="H24" s="65">
        <v>254</v>
      </c>
      <c r="I24" s="21">
        <f>IF(H46=0, "-", H24/H46)</f>
        <v>8.9414580913155205E-3</v>
      </c>
      <c r="J24" s="20">
        <f t="shared" si="0"/>
        <v>-9.0909090909090912E-2</v>
      </c>
      <c r="K24" s="21">
        <f t="shared" si="1"/>
        <v>-0.29133858267716534</v>
      </c>
    </row>
    <row r="25" spans="1:11" x14ac:dyDescent="0.25">
      <c r="A25" s="7" t="s">
        <v>64</v>
      </c>
      <c r="B25" s="65">
        <v>4</v>
      </c>
      <c r="C25" s="39">
        <f>IF(B46=0, "-", B25/B46)</f>
        <v>1.3063357282821686E-3</v>
      </c>
      <c r="D25" s="65">
        <v>5</v>
      </c>
      <c r="E25" s="21">
        <f>IF(D46=0, "-", D25/D46)</f>
        <v>1.5503875968992248E-3</v>
      </c>
      <c r="F25" s="81">
        <v>52</v>
      </c>
      <c r="G25" s="39">
        <f>IF(F46=0, "-", F25/F46)</f>
        <v>1.8835802513855182E-3</v>
      </c>
      <c r="H25" s="65">
        <v>19</v>
      </c>
      <c r="I25" s="21">
        <f>IF(H46=0, "-", H25/H46)</f>
        <v>6.6884922730312956E-4</v>
      </c>
      <c r="J25" s="20">
        <f t="shared" si="0"/>
        <v>-0.2</v>
      </c>
      <c r="K25" s="21">
        <f t="shared" si="1"/>
        <v>1.736842105263158</v>
      </c>
    </row>
    <row r="26" spans="1:11" x14ac:dyDescent="0.25">
      <c r="A26" s="7" t="s">
        <v>65</v>
      </c>
      <c r="B26" s="65">
        <v>11</v>
      </c>
      <c r="C26" s="39">
        <f>IF(B46=0, "-", B26/B46)</f>
        <v>3.5924232527759633E-3</v>
      </c>
      <c r="D26" s="65">
        <v>26</v>
      </c>
      <c r="E26" s="21">
        <f>IF(D46=0, "-", D26/D46)</f>
        <v>8.0620155038759692E-3</v>
      </c>
      <c r="F26" s="81">
        <v>180</v>
      </c>
      <c r="G26" s="39">
        <f>IF(F46=0, "-", F26/F46)</f>
        <v>6.5200854855652548E-3</v>
      </c>
      <c r="H26" s="65">
        <v>218</v>
      </c>
      <c r="I26" s="21">
        <f>IF(H46=0, "-", H26/H46)</f>
        <v>7.6741648185306441E-3</v>
      </c>
      <c r="J26" s="20">
        <f t="shared" si="0"/>
        <v>-0.57692307692307687</v>
      </c>
      <c r="K26" s="21">
        <f t="shared" si="1"/>
        <v>-0.1743119266055046</v>
      </c>
    </row>
    <row r="27" spans="1:11" x14ac:dyDescent="0.25">
      <c r="A27" s="7" t="s">
        <v>69</v>
      </c>
      <c r="B27" s="65">
        <v>1</v>
      </c>
      <c r="C27" s="39">
        <f>IF(B46=0, "-", B27/B46)</f>
        <v>3.2658393207054214E-4</v>
      </c>
      <c r="D27" s="65">
        <v>0</v>
      </c>
      <c r="E27" s="21">
        <f>IF(D46=0, "-", D27/D46)</f>
        <v>0</v>
      </c>
      <c r="F27" s="81">
        <v>13</v>
      </c>
      <c r="G27" s="39">
        <f>IF(F46=0, "-", F27/F46)</f>
        <v>4.7089506284637956E-4</v>
      </c>
      <c r="H27" s="65">
        <v>8</v>
      </c>
      <c r="I27" s="21">
        <f>IF(H46=0, "-", H27/H46)</f>
        <v>2.8162072728552819E-4</v>
      </c>
      <c r="J27" s="20" t="str">
        <f t="shared" si="0"/>
        <v>-</v>
      </c>
      <c r="K27" s="21">
        <f t="shared" si="1"/>
        <v>0.625</v>
      </c>
    </row>
    <row r="28" spans="1:11" x14ac:dyDescent="0.25">
      <c r="A28" s="7" t="s">
        <v>70</v>
      </c>
      <c r="B28" s="65">
        <v>464</v>
      </c>
      <c r="C28" s="39">
        <f>IF(B46=0, "-", B28/B46)</f>
        <v>0.15153494448073154</v>
      </c>
      <c r="D28" s="65">
        <v>488</v>
      </c>
      <c r="E28" s="21">
        <f>IF(D46=0, "-", D28/D46)</f>
        <v>0.15131782945736433</v>
      </c>
      <c r="F28" s="81">
        <v>4050</v>
      </c>
      <c r="G28" s="39">
        <f>IF(F46=0, "-", F28/F46)</f>
        <v>0.14670192342521823</v>
      </c>
      <c r="H28" s="65">
        <v>4639</v>
      </c>
      <c r="I28" s="21">
        <f>IF(H46=0, "-", H28/H46)</f>
        <v>0.16330481923469567</v>
      </c>
      <c r="J28" s="20">
        <f t="shared" si="0"/>
        <v>-4.9180327868852458E-2</v>
      </c>
      <c r="K28" s="21">
        <f t="shared" si="1"/>
        <v>-0.12696701875404182</v>
      </c>
    </row>
    <row r="29" spans="1:11" x14ac:dyDescent="0.25">
      <c r="A29" s="7" t="s">
        <v>72</v>
      </c>
      <c r="B29" s="65">
        <v>78</v>
      </c>
      <c r="C29" s="39">
        <f>IF(B46=0, "-", B29/B46)</f>
        <v>2.5473546701502287E-2</v>
      </c>
      <c r="D29" s="65">
        <v>66</v>
      </c>
      <c r="E29" s="21">
        <f>IF(D46=0, "-", D29/D46)</f>
        <v>2.0465116279069766E-2</v>
      </c>
      <c r="F29" s="81">
        <v>677</v>
      </c>
      <c r="G29" s="39">
        <f>IF(F46=0, "-", F29/F46)</f>
        <v>2.4522765965153764E-2</v>
      </c>
      <c r="H29" s="65">
        <v>496</v>
      </c>
      <c r="I29" s="21">
        <f>IF(H46=0, "-", H29/H46)</f>
        <v>1.7460485091702751E-2</v>
      </c>
      <c r="J29" s="20">
        <f t="shared" si="0"/>
        <v>0.18181818181818182</v>
      </c>
      <c r="K29" s="21">
        <f t="shared" si="1"/>
        <v>0.36491935483870969</v>
      </c>
    </row>
    <row r="30" spans="1:11" x14ac:dyDescent="0.25">
      <c r="A30" s="7" t="s">
        <v>75</v>
      </c>
      <c r="B30" s="65">
        <v>78</v>
      </c>
      <c r="C30" s="39">
        <f>IF(B46=0, "-", B30/B46)</f>
        <v>2.5473546701502287E-2</v>
      </c>
      <c r="D30" s="65">
        <v>92</v>
      </c>
      <c r="E30" s="21">
        <f>IF(D46=0, "-", D30/D46)</f>
        <v>2.8527131782945737E-2</v>
      </c>
      <c r="F30" s="81">
        <v>1406</v>
      </c>
      <c r="G30" s="39">
        <f>IF(F46=0, "-", F30/F46)</f>
        <v>5.0929112181693048E-2</v>
      </c>
      <c r="H30" s="65">
        <v>980</v>
      </c>
      <c r="I30" s="21">
        <f>IF(H46=0, "-", H30/H46)</f>
        <v>3.4498539092477208E-2</v>
      </c>
      <c r="J30" s="20">
        <f t="shared" si="0"/>
        <v>-0.15217391304347827</v>
      </c>
      <c r="K30" s="21">
        <f t="shared" si="1"/>
        <v>0.4346938775510204</v>
      </c>
    </row>
    <row r="31" spans="1:11" x14ac:dyDescent="0.25">
      <c r="A31" s="7" t="s">
        <v>76</v>
      </c>
      <c r="B31" s="65">
        <v>9</v>
      </c>
      <c r="C31" s="39">
        <f>IF(B46=0, "-", B31/B46)</f>
        <v>2.939255388634879E-3</v>
      </c>
      <c r="D31" s="65">
        <v>5</v>
      </c>
      <c r="E31" s="21">
        <f>IF(D46=0, "-", D31/D46)</f>
        <v>1.5503875968992248E-3</v>
      </c>
      <c r="F31" s="81">
        <v>41</v>
      </c>
      <c r="G31" s="39">
        <f>IF(F46=0, "-", F31/F46)</f>
        <v>1.4851305828231969E-3</v>
      </c>
      <c r="H31" s="65">
        <v>40</v>
      </c>
      <c r="I31" s="21">
        <f>IF(H46=0, "-", H31/H46)</f>
        <v>1.408103636427641E-3</v>
      </c>
      <c r="J31" s="20">
        <f t="shared" si="0"/>
        <v>0.8</v>
      </c>
      <c r="K31" s="21">
        <f t="shared" si="1"/>
        <v>2.5000000000000001E-2</v>
      </c>
    </row>
    <row r="32" spans="1:11" x14ac:dyDescent="0.25">
      <c r="A32" s="7" t="s">
        <v>77</v>
      </c>
      <c r="B32" s="65">
        <v>338</v>
      </c>
      <c r="C32" s="39">
        <f>IF(B46=0, "-", B32/B46)</f>
        <v>0.11038536903984324</v>
      </c>
      <c r="D32" s="65">
        <v>400</v>
      </c>
      <c r="E32" s="21">
        <f>IF(D46=0, "-", D32/D46)</f>
        <v>0.12403100775193798</v>
      </c>
      <c r="F32" s="81">
        <v>2883</v>
      </c>
      <c r="G32" s="39">
        <f>IF(F46=0, "-", F32/F46)</f>
        <v>0.10443003586047017</v>
      </c>
      <c r="H32" s="65">
        <v>3463</v>
      </c>
      <c r="I32" s="21">
        <f>IF(H46=0, "-", H32/H46)</f>
        <v>0.12190657232372303</v>
      </c>
      <c r="J32" s="20">
        <f t="shared" si="0"/>
        <v>-0.155</v>
      </c>
      <c r="K32" s="21">
        <f t="shared" si="1"/>
        <v>-0.1674848397343344</v>
      </c>
    </row>
    <row r="33" spans="1:11" x14ac:dyDescent="0.25">
      <c r="A33" s="7" t="s">
        <v>78</v>
      </c>
      <c r="B33" s="65">
        <v>70</v>
      </c>
      <c r="C33" s="39">
        <f>IF(B46=0, "-", B33/B46)</f>
        <v>2.2860875244937948E-2</v>
      </c>
      <c r="D33" s="65">
        <v>123</v>
      </c>
      <c r="E33" s="21">
        <f>IF(D46=0, "-", D33/D46)</f>
        <v>3.8139534883720932E-2</v>
      </c>
      <c r="F33" s="81">
        <v>610</v>
      </c>
      <c r="G33" s="39">
        <f>IF(F46=0, "-", F33/F46)</f>
        <v>2.2095845256637808E-2</v>
      </c>
      <c r="H33" s="65">
        <v>1254</v>
      </c>
      <c r="I33" s="21">
        <f>IF(H46=0, "-", H33/H46)</f>
        <v>4.4144049002006545E-2</v>
      </c>
      <c r="J33" s="20">
        <f t="shared" si="0"/>
        <v>-0.43089430894308944</v>
      </c>
      <c r="K33" s="21">
        <f t="shared" si="1"/>
        <v>-0.51355661881977677</v>
      </c>
    </row>
    <row r="34" spans="1:11" x14ac:dyDescent="0.25">
      <c r="A34" s="7" t="s">
        <v>79</v>
      </c>
      <c r="B34" s="65">
        <v>2</v>
      </c>
      <c r="C34" s="39">
        <f>IF(B46=0, "-", B34/B46)</f>
        <v>6.5316786414108428E-4</v>
      </c>
      <c r="D34" s="65">
        <v>6</v>
      </c>
      <c r="E34" s="21">
        <f>IF(D46=0, "-", D34/D46)</f>
        <v>1.8604651162790699E-3</v>
      </c>
      <c r="F34" s="81">
        <v>30</v>
      </c>
      <c r="G34" s="39">
        <f>IF(F46=0, "-", F34/F46)</f>
        <v>1.0866809142608758E-3</v>
      </c>
      <c r="H34" s="65">
        <v>41</v>
      </c>
      <c r="I34" s="21">
        <f>IF(H46=0, "-", H34/H46)</f>
        <v>1.4433062273383321E-3</v>
      </c>
      <c r="J34" s="20">
        <f t="shared" si="0"/>
        <v>-0.66666666666666663</v>
      </c>
      <c r="K34" s="21">
        <f t="shared" si="1"/>
        <v>-0.26829268292682928</v>
      </c>
    </row>
    <row r="35" spans="1:11" x14ac:dyDescent="0.25">
      <c r="A35" s="7" t="s">
        <v>81</v>
      </c>
      <c r="B35" s="65">
        <v>23</v>
      </c>
      <c r="C35" s="39">
        <f>IF(B46=0, "-", B35/B46)</f>
        <v>7.511430437622469E-3</v>
      </c>
      <c r="D35" s="65">
        <v>11</v>
      </c>
      <c r="E35" s="21">
        <f>IF(D46=0, "-", D35/D46)</f>
        <v>3.4108527131782944E-3</v>
      </c>
      <c r="F35" s="81">
        <v>188</v>
      </c>
      <c r="G35" s="39">
        <f>IF(F46=0, "-", F35/F46)</f>
        <v>6.8098670627014888E-3</v>
      </c>
      <c r="H35" s="65">
        <v>152</v>
      </c>
      <c r="I35" s="21">
        <f>IF(H46=0, "-", H35/H46)</f>
        <v>5.3507938184250365E-3</v>
      </c>
      <c r="J35" s="20">
        <f t="shared" si="0"/>
        <v>1.0909090909090908</v>
      </c>
      <c r="K35" s="21">
        <f t="shared" si="1"/>
        <v>0.23684210526315788</v>
      </c>
    </row>
    <row r="36" spans="1:11" x14ac:dyDescent="0.25">
      <c r="A36" s="7" t="s">
        <v>83</v>
      </c>
      <c r="B36" s="65">
        <v>26</v>
      </c>
      <c r="C36" s="39">
        <f>IF(B46=0, "-", B36/B46)</f>
        <v>8.4911822338340961E-3</v>
      </c>
      <c r="D36" s="65">
        <v>22</v>
      </c>
      <c r="E36" s="21">
        <f>IF(D46=0, "-", D36/D46)</f>
        <v>6.8217054263565889E-3</v>
      </c>
      <c r="F36" s="81">
        <v>249</v>
      </c>
      <c r="G36" s="39">
        <f>IF(F46=0, "-", F36/F46)</f>
        <v>9.0194515883652692E-3</v>
      </c>
      <c r="H36" s="65">
        <v>184</v>
      </c>
      <c r="I36" s="21">
        <f>IF(H46=0, "-", H36/H46)</f>
        <v>6.4772767275671486E-3</v>
      </c>
      <c r="J36" s="20">
        <f t="shared" si="0"/>
        <v>0.18181818181818182</v>
      </c>
      <c r="K36" s="21">
        <f t="shared" si="1"/>
        <v>0.35326086956521741</v>
      </c>
    </row>
    <row r="37" spans="1:11" x14ac:dyDescent="0.25">
      <c r="A37" s="7" t="s">
        <v>86</v>
      </c>
      <c r="B37" s="65">
        <v>15</v>
      </c>
      <c r="C37" s="39">
        <f>IF(B46=0, "-", B37/B46)</f>
        <v>4.8987589810581319E-3</v>
      </c>
      <c r="D37" s="65">
        <v>29</v>
      </c>
      <c r="E37" s="21">
        <f>IF(D46=0, "-", D37/D46)</f>
        <v>8.9922480620155034E-3</v>
      </c>
      <c r="F37" s="81">
        <v>141</v>
      </c>
      <c r="G37" s="39">
        <f>IF(F46=0, "-", F37/F46)</f>
        <v>5.1074002970261162E-3</v>
      </c>
      <c r="H37" s="65">
        <v>274</v>
      </c>
      <c r="I37" s="21">
        <f>IF(H46=0, "-", H37/H46)</f>
        <v>9.6455099095293408E-3</v>
      </c>
      <c r="J37" s="20">
        <f t="shared" si="0"/>
        <v>-0.48275862068965519</v>
      </c>
      <c r="K37" s="21">
        <f t="shared" si="1"/>
        <v>-0.48540145985401462</v>
      </c>
    </row>
    <row r="38" spans="1:11" x14ac:dyDescent="0.25">
      <c r="A38" s="7" t="s">
        <v>87</v>
      </c>
      <c r="B38" s="65">
        <v>10</v>
      </c>
      <c r="C38" s="39">
        <f>IF(B46=0, "-", B38/B46)</f>
        <v>3.2658393207054214E-3</v>
      </c>
      <c r="D38" s="65">
        <v>2</v>
      </c>
      <c r="E38" s="21">
        <f>IF(D46=0, "-", D38/D46)</f>
        <v>6.2015503875968996E-4</v>
      </c>
      <c r="F38" s="81">
        <v>43</v>
      </c>
      <c r="G38" s="39">
        <f>IF(F46=0, "-", F38/F46)</f>
        <v>1.5575759771072554E-3</v>
      </c>
      <c r="H38" s="65">
        <v>17</v>
      </c>
      <c r="I38" s="21">
        <f>IF(H46=0, "-", H38/H46)</f>
        <v>5.9844404548174744E-4</v>
      </c>
      <c r="J38" s="20">
        <f t="shared" si="0"/>
        <v>4</v>
      </c>
      <c r="K38" s="21">
        <f t="shared" si="1"/>
        <v>1.5294117647058822</v>
      </c>
    </row>
    <row r="39" spans="1:11" x14ac:dyDescent="0.25">
      <c r="A39" s="7" t="s">
        <v>88</v>
      </c>
      <c r="B39" s="65">
        <v>249</v>
      </c>
      <c r="C39" s="39">
        <f>IF(B46=0, "-", B39/B46)</f>
        <v>8.1319399085564986E-2</v>
      </c>
      <c r="D39" s="65">
        <v>261</v>
      </c>
      <c r="E39" s="21">
        <f>IF(D46=0, "-", D39/D46)</f>
        <v>8.0930232558139539E-2</v>
      </c>
      <c r="F39" s="81">
        <v>1684</v>
      </c>
      <c r="G39" s="39">
        <f>IF(F46=0, "-", F39/F46)</f>
        <v>6.0999021987177167E-2</v>
      </c>
      <c r="H39" s="65">
        <v>1869</v>
      </c>
      <c r="I39" s="21">
        <f>IF(H46=0, "-", H39/H46)</f>
        <v>6.5793642412081535E-2</v>
      </c>
      <c r="J39" s="20">
        <f t="shared" si="0"/>
        <v>-4.5977011494252873E-2</v>
      </c>
      <c r="K39" s="21">
        <f t="shared" si="1"/>
        <v>-9.8983413590155167E-2</v>
      </c>
    </row>
    <row r="40" spans="1:11" x14ac:dyDescent="0.25">
      <c r="A40" s="7" t="s">
        <v>89</v>
      </c>
      <c r="B40" s="65">
        <v>86</v>
      </c>
      <c r="C40" s="39">
        <f>IF(B46=0, "-", B40/B46)</f>
        <v>2.8086218158066622E-2</v>
      </c>
      <c r="D40" s="65">
        <v>82</v>
      </c>
      <c r="E40" s="21">
        <f>IF(D46=0, "-", D40/D46)</f>
        <v>2.5426356589147287E-2</v>
      </c>
      <c r="F40" s="81">
        <v>722</v>
      </c>
      <c r="G40" s="39">
        <f>IF(F46=0, "-", F40/F46)</f>
        <v>2.615278733654508E-2</v>
      </c>
      <c r="H40" s="65">
        <v>620</v>
      </c>
      <c r="I40" s="21">
        <f>IF(H46=0, "-", H40/H46)</f>
        <v>2.1825606364628436E-2</v>
      </c>
      <c r="J40" s="20">
        <f t="shared" si="0"/>
        <v>4.878048780487805E-2</v>
      </c>
      <c r="K40" s="21">
        <f t="shared" si="1"/>
        <v>0.16451612903225807</v>
      </c>
    </row>
    <row r="41" spans="1:11" x14ac:dyDescent="0.25">
      <c r="A41" s="7" t="s">
        <v>90</v>
      </c>
      <c r="B41" s="65">
        <v>127</v>
      </c>
      <c r="C41" s="39">
        <f>IF(B46=0, "-", B41/B46)</f>
        <v>4.147615937295885E-2</v>
      </c>
      <c r="D41" s="65">
        <v>0</v>
      </c>
      <c r="E41" s="21">
        <f>IF(D46=0, "-", D41/D46)</f>
        <v>0</v>
      </c>
      <c r="F41" s="81">
        <v>151</v>
      </c>
      <c r="G41" s="39">
        <f>IF(F46=0, "-", F41/F46)</f>
        <v>5.4696272684464087E-3</v>
      </c>
      <c r="H41" s="65">
        <v>0</v>
      </c>
      <c r="I41" s="21">
        <f>IF(H46=0, "-", H41/H46)</f>
        <v>0</v>
      </c>
      <c r="J41" s="20" t="str">
        <f t="shared" si="0"/>
        <v>-</v>
      </c>
      <c r="K41" s="21" t="str">
        <f t="shared" si="1"/>
        <v>-</v>
      </c>
    </row>
    <row r="42" spans="1:11" x14ac:dyDescent="0.25">
      <c r="A42" s="7" t="s">
        <v>91</v>
      </c>
      <c r="B42" s="65">
        <v>429</v>
      </c>
      <c r="C42" s="39">
        <f>IF(B46=0, "-", B42/B46)</f>
        <v>0.14010450685826256</v>
      </c>
      <c r="D42" s="65">
        <v>600</v>
      </c>
      <c r="E42" s="21">
        <f>IF(D46=0, "-", D42/D46)</f>
        <v>0.18604651162790697</v>
      </c>
      <c r="F42" s="81">
        <v>5878</v>
      </c>
      <c r="G42" s="39">
        <f>IF(F46=0, "-", F42/F46)</f>
        <v>0.2129170138008476</v>
      </c>
      <c r="H42" s="65">
        <v>5931</v>
      </c>
      <c r="I42" s="21">
        <f>IF(H46=0, "-", H42/H46)</f>
        <v>0.20878656669130849</v>
      </c>
      <c r="J42" s="20">
        <f t="shared" si="0"/>
        <v>-0.28499999999999998</v>
      </c>
      <c r="K42" s="21">
        <f t="shared" si="1"/>
        <v>-8.9360984656887531E-3</v>
      </c>
    </row>
    <row r="43" spans="1:11" x14ac:dyDescent="0.25">
      <c r="A43" s="7" t="s">
        <v>93</v>
      </c>
      <c r="B43" s="65">
        <v>190</v>
      </c>
      <c r="C43" s="39">
        <f>IF(B46=0, "-", B43/B46)</f>
        <v>6.2050947093403003E-2</v>
      </c>
      <c r="D43" s="65">
        <v>153</v>
      </c>
      <c r="E43" s="21">
        <f>IF(D46=0, "-", D43/D46)</f>
        <v>4.7441860465116281E-2</v>
      </c>
      <c r="F43" s="81">
        <v>746</v>
      </c>
      <c r="G43" s="39">
        <f>IF(F46=0, "-", F43/F46)</f>
        <v>2.7022132067953779E-2</v>
      </c>
      <c r="H43" s="65">
        <v>1142</v>
      </c>
      <c r="I43" s="21">
        <f>IF(H46=0, "-", H43/H46)</f>
        <v>4.020135882000915E-2</v>
      </c>
      <c r="J43" s="20">
        <f t="shared" si="0"/>
        <v>0.24183006535947713</v>
      </c>
      <c r="K43" s="21">
        <f t="shared" si="1"/>
        <v>-0.34676007005253939</v>
      </c>
    </row>
    <row r="44" spans="1:11" x14ac:dyDescent="0.25">
      <c r="A44" s="7" t="s">
        <v>94</v>
      </c>
      <c r="B44" s="65">
        <v>15</v>
      </c>
      <c r="C44" s="39">
        <f>IF(B46=0, "-", B44/B46)</f>
        <v>4.8987589810581319E-3</v>
      </c>
      <c r="D44" s="65">
        <v>25</v>
      </c>
      <c r="E44" s="21">
        <f>IF(D46=0, "-", D44/D46)</f>
        <v>7.7519379844961239E-3</v>
      </c>
      <c r="F44" s="81">
        <v>243</v>
      </c>
      <c r="G44" s="39">
        <f>IF(F46=0, "-", F44/F46)</f>
        <v>8.8021154055130946E-3</v>
      </c>
      <c r="H44" s="65">
        <v>264</v>
      </c>
      <c r="I44" s="21">
        <f>IF(H46=0, "-", H44/H46)</f>
        <v>9.2934840004224306E-3</v>
      </c>
      <c r="J44" s="20">
        <f t="shared" si="0"/>
        <v>-0.4</v>
      </c>
      <c r="K44" s="21">
        <f t="shared" si="1"/>
        <v>-7.9545454545454544E-2</v>
      </c>
    </row>
    <row r="45" spans="1:11" x14ac:dyDescent="0.25">
      <c r="A45" s="2"/>
      <c r="B45" s="68"/>
      <c r="C45" s="33"/>
      <c r="D45" s="68"/>
      <c r="E45" s="6"/>
      <c r="F45" s="82"/>
      <c r="G45" s="33"/>
      <c r="H45" s="68"/>
      <c r="I45" s="6"/>
      <c r="J45" s="5"/>
      <c r="K45" s="6"/>
    </row>
    <row r="46" spans="1:11" s="43" customFormat="1" x14ac:dyDescent="0.25">
      <c r="A46" s="162" t="s">
        <v>581</v>
      </c>
      <c r="B46" s="71">
        <f>SUM(B7:B45)</f>
        <v>3062</v>
      </c>
      <c r="C46" s="40">
        <v>1</v>
      </c>
      <c r="D46" s="71">
        <f>SUM(D7:D45)</f>
        <v>3225</v>
      </c>
      <c r="E46" s="41">
        <v>1</v>
      </c>
      <c r="F46" s="77">
        <f>SUM(F7:F45)</f>
        <v>27607</v>
      </c>
      <c r="G46" s="42">
        <v>1</v>
      </c>
      <c r="H46" s="71">
        <f>SUM(H7:H45)</f>
        <v>28407</v>
      </c>
      <c r="I46" s="41">
        <v>1</v>
      </c>
      <c r="J46" s="37">
        <f>IF(D46=0, "-", (B46-D46)/D46)</f>
        <v>-5.0542635658914731E-2</v>
      </c>
      <c r="K46" s="38">
        <f>IF(H46=0, "-", (F46-H46)/H46)</f>
        <v>-2.8162072728552822E-2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123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125</v>
      </c>
      <c r="B6" s="61" t="s">
        <v>12</v>
      </c>
      <c r="C6" s="62" t="s">
        <v>13</v>
      </c>
      <c r="D6" s="61" t="s">
        <v>12</v>
      </c>
      <c r="E6" s="63" t="s">
        <v>13</v>
      </c>
      <c r="F6" s="62" t="s">
        <v>12</v>
      </c>
      <c r="G6" s="62" t="s">
        <v>13</v>
      </c>
      <c r="H6" s="61" t="s">
        <v>12</v>
      </c>
      <c r="I6" s="63" t="s">
        <v>13</v>
      </c>
      <c r="J6" s="61"/>
      <c r="K6" s="63"/>
    </row>
    <row r="7" spans="1:11" x14ac:dyDescent="0.25">
      <c r="A7" s="7" t="s">
        <v>469</v>
      </c>
      <c r="B7" s="65">
        <v>0</v>
      </c>
      <c r="C7" s="34">
        <f>IF(B15=0, "-", B7/B15)</f>
        <v>0</v>
      </c>
      <c r="D7" s="65">
        <v>0</v>
      </c>
      <c r="E7" s="9">
        <f>IF(D15=0, "-", D7/D15)</f>
        <v>0</v>
      </c>
      <c r="F7" s="81">
        <v>0</v>
      </c>
      <c r="G7" s="34">
        <f>IF(F15=0, "-", F7/F15)</f>
        <v>0</v>
      </c>
      <c r="H7" s="65">
        <v>5</v>
      </c>
      <c r="I7" s="9">
        <f>IF(H15=0, "-", H7/H15)</f>
        <v>3.4965034965034968E-2</v>
      </c>
      <c r="J7" s="8" t="str">
        <f t="shared" ref="J7:J13" si="0">IF(D7=0, "-", IF((B7-D7)/D7&lt;10, (B7-D7)/D7, "&gt;999%"))</f>
        <v>-</v>
      </c>
      <c r="K7" s="9">
        <f t="shared" ref="K7:K13" si="1">IF(H7=0, "-", IF((F7-H7)/H7&lt;10, (F7-H7)/H7, "&gt;999%"))</f>
        <v>-1</v>
      </c>
    </row>
    <row r="8" spans="1:11" x14ac:dyDescent="0.25">
      <c r="A8" s="7" t="s">
        <v>470</v>
      </c>
      <c r="B8" s="65">
        <v>0</v>
      </c>
      <c r="C8" s="34">
        <f>IF(B15=0, "-", B8/B15)</f>
        <v>0</v>
      </c>
      <c r="D8" s="65">
        <v>0</v>
      </c>
      <c r="E8" s="9">
        <f>IF(D15=0, "-", D8/D15)</f>
        <v>0</v>
      </c>
      <c r="F8" s="81">
        <v>2</v>
      </c>
      <c r="G8" s="34">
        <f>IF(F15=0, "-", F8/F15)</f>
        <v>1.0810810810810811E-2</v>
      </c>
      <c r="H8" s="65">
        <v>0</v>
      </c>
      <c r="I8" s="9">
        <f>IF(H15=0, "-", H8/H15)</f>
        <v>0</v>
      </c>
      <c r="J8" s="8" t="str">
        <f t="shared" si="0"/>
        <v>-</v>
      </c>
      <c r="K8" s="9" t="str">
        <f t="shared" si="1"/>
        <v>-</v>
      </c>
    </row>
    <row r="9" spans="1:11" x14ac:dyDescent="0.25">
      <c r="A9" s="7" t="s">
        <v>471</v>
      </c>
      <c r="B9" s="65">
        <v>0</v>
      </c>
      <c r="C9" s="34">
        <f>IF(B15=0, "-", B9/B15)</f>
        <v>0</v>
      </c>
      <c r="D9" s="65">
        <v>0</v>
      </c>
      <c r="E9" s="9">
        <f>IF(D15=0, "-", D9/D15)</f>
        <v>0</v>
      </c>
      <c r="F9" s="81">
        <v>5</v>
      </c>
      <c r="G9" s="34">
        <f>IF(F15=0, "-", F9/F15)</f>
        <v>2.7027027027027029E-2</v>
      </c>
      <c r="H9" s="65">
        <v>5</v>
      </c>
      <c r="I9" s="9">
        <f>IF(H15=0, "-", H9/H15)</f>
        <v>3.4965034965034968E-2</v>
      </c>
      <c r="J9" s="8" t="str">
        <f t="shared" si="0"/>
        <v>-</v>
      </c>
      <c r="K9" s="9">
        <f t="shared" si="1"/>
        <v>0</v>
      </c>
    </row>
    <row r="10" spans="1:11" x14ac:dyDescent="0.25">
      <c r="A10" s="7" t="s">
        <v>472</v>
      </c>
      <c r="B10" s="65">
        <v>1</v>
      </c>
      <c r="C10" s="34">
        <f>IF(B15=0, "-", B10/B15)</f>
        <v>7.1428571428571425E-2</v>
      </c>
      <c r="D10" s="65">
        <v>0</v>
      </c>
      <c r="E10" s="9">
        <f>IF(D15=0, "-", D10/D15)</f>
        <v>0</v>
      </c>
      <c r="F10" s="81">
        <v>1</v>
      </c>
      <c r="G10" s="34">
        <f>IF(F15=0, "-", F10/F15)</f>
        <v>5.4054054054054057E-3</v>
      </c>
      <c r="H10" s="65">
        <v>4</v>
      </c>
      <c r="I10" s="9">
        <f>IF(H15=0, "-", H10/H15)</f>
        <v>2.7972027972027972E-2</v>
      </c>
      <c r="J10" s="8" t="str">
        <f t="shared" si="0"/>
        <v>-</v>
      </c>
      <c r="K10" s="9">
        <f t="shared" si="1"/>
        <v>-0.75</v>
      </c>
    </row>
    <row r="11" spans="1:11" x14ac:dyDescent="0.25">
      <c r="A11" s="7" t="s">
        <v>473</v>
      </c>
      <c r="B11" s="65">
        <v>0</v>
      </c>
      <c r="C11" s="34">
        <f>IF(B15=0, "-", B11/B15)</f>
        <v>0</v>
      </c>
      <c r="D11" s="65">
        <v>0</v>
      </c>
      <c r="E11" s="9">
        <f>IF(D15=0, "-", D11/D15)</f>
        <v>0</v>
      </c>
      <c r="F11" s="81">
        <v>1</v>
      </c>
      <c r="G11" s="34">
        <f>IF(F15=0, "-", F11/F15)</f>
        <v>5.4054054054054057E-3</v>
      </c>
      <c r="H11" s="65">
        <v>1</v>
      </c>
      <c r="I11" s="9">
        <f>IF(H15=0, "-", H11/H15)</f>
        <v>6.993006993006993E-3</v>
      </c>
      <c r="J11" s="8" t="str">
        <f t="shared" si="0"/>
        <v>-</v>
      </c>
      <c r="K11" s="9">
        <f t="shared" si="1"/>
        <v>0</v>
      </c>
    </row>
    <row r="12" spans="1:11" x14ac:dyDescent="0.25">
      <c r="A12" s="7" t="s">
        <v>474</v>
      </c>
      <c r="B12" s="65">
        <v>13</v>
      </c>
      <c r="C12" s="34">
        <f>IF(B15=0, "-", B12/B15)</f>
        <v>0.9285714285714286</v>
      </c>
      <c r="D12" s="65">
        <v>10</v>
      </c>
      <c r="E12" s="9">
        <f>IF(D15=0, "-", D12/D15)</f>
        <v>0.83333333333333337</v>
      </c>
      <c r="F12" s="81">
        <v>176</v>
      </c>
      <c r="G12" s="34">
        <f>IF(F15=0, "-", F12/F15)</f>
        <v>0.9513513513513514</v>
      </c>
      <c r="H12" s="65">
        <v>125</v>
      </c>
      <c r="I12" s="9">
        <f>IF(H15=0, "-", H12/H15)</f>
        <v>0.87412587412587417</v>
      </c>
      <c r="J12" s="8">
        <f t="shared" si="0"/>
        <v>0.3</v>
      </c>
      <c r="K12" s="9">
        <f t="shared" si="1"/>
        <v>0.40799999999999997</v>
      </c>
    </row>
    <row r="13" spans="1:11" x14ac:dyDescent="0.25">
      <c r="A13" s="7" t="s">
        <v>475</v>
      </c>
      <c r="B13" s="65">
        <v>0</v>
      </c>
      <c r="C13" s="34">
        <f>IF(B15=0, "-", B13/B15)</f>
        <v>0</v>
      </c>
      <c r="D13" s="65">
        <v>2</v>
      </c>
      <c r="E13" s="9">
        <f>IF(D15=0, "-", D13/D15)</f>
        <v>0.16666666666666666</v>
      </c>
      <c r="F13" s="81">
        <v>0</v>
      </c>
      <c r="G13" s="34">
        <f>IF(F15=0, "-", F13/F15)</f>
        <v>0</v>
      </c>
      <c r="H13" s="65">
        <v>3</v>
      </c>
      <c r="I13" s="9">
        <f>IF(H15=0, "-", H13/H15)</f>
        <v>2.097902097902098E-2</v>
      </c>
      <c r="J13" s="8">
        <f t="shared" si="0"/>
        <v>-1</v>
      </c>
      <c r="K13" s="9">
        <f t="shared" si="1"/>
        <v>-1</v>
      </c>
    </row>
    <row r="14" spans="1:11" x14ac:dyDescent="0.25">
      <c r="A14" s="2"/>
      <c r="B14" s="68"/>
      <c r="C14" s="33"/>
      <c r="D14" s="68"/>
      <c r="E14" s="6"/>
      <c r="F14" s="82"/>
      <c r="G14" s="33"/>
      <c r="H14" s="68"/>
      <c r="I14" s="6"/>
      <c r="J14" s="5"/>
      <c r="K14" s="6"/>
    </row>
    <row r="15" spans="1:11" s="43" customFormat="1" x14ac:dyDescent="0.25">
      <c r="A15" s="162" t="s">
        <v>603</v>
      </c>
      <c r="B15" s="71">
        <f>SUM(B7:B14)</f>
        <v>14</v>
      </c>
      <c r="C15" s="40">
        <f>B15/6005</f>
        <v>2.3313905079100751E-3</v>
      </c>
      <c r="D15" s="71">
        <f>SUM(D7:D14)</f>
        <v>12</v>
      </c>
      <c r="E15" s="41">
        <f>D15/6139</f>
        <v>1.9547157517510994E-3</v>
      </c>
      <c r="F15" s="77">
        <f>SUM(F7:F14)</f>
        <v>185</v>
      </c>
      <c r="G15" s="42">
        <f>F15/52487</f>
        <v>3.5246823022843754E-3</v>
      </c>
      <c r="H15" s="71">
        <f>SUM(H7:H14)</f>
        <v>143</v>
      </c>
      <c r="I15" s="41">
        <f>H15/53716</f>
        <v>2.6621490803484995E-3</v>
      </c>
      <c r="J15" s="37">
        <f>IF(D15=0, "-", IF((B15-D15)/D15&lt;10, (B15-D15)/D15, "&gt;999%"))</f>
        <v>0.16666666666666666</v>
      </c>
      <c r="K15" s="38">
        <f>IF(H15=0, "-", IF((F15-H15)/H15&lt;10, (F15-H15)/H15, "&gt;999%"))</f>
        <v>0.2937062937062937</v>
      </c>
    </row>
    <row r="16" spans="1:11" x14ac:dyDescent="0.25">
      <c r="B16" s="83"/>
      <c r="D16" s="83"/>
      <c r="F16" s="83"/>
      <c r="H16" s="83"/>
    </row>
    <row r="17" spans="1:11" x14ac:dyDescent="0.25">
      <c r="A17" s="163" t="s">
        <v>126</v>
      </c>
      <c r="B17" s="61" t="s">
        <v>12</v>
      </c>
      <c r="C17" s="62" t="s">
        <v>13</v>
      </c>
      <c r="D17" s="61" t="s">
        <v>12</v>
      </c>
      <c r="E17" s="63" t="s">
        <v>13</v>
      </c>
      <c r="F17" s="62" t="s">
        <v>12</v>
      </c>
      <c r="G17" s="62" t="s">
        <v>13</v>
      </c>
      <c r="H17" s="61" t="s">
        <v>12</v>
      </c>
      <c r="I17" s="63" t="s">
        <v>13</v>
      </c>
      <c r="J17" s="61"/>
      <c r="K17" s="63"/>
    </row>
    <row r="18" spans="1:11" x14ac:dyDescent="0.25">
      <c r="A18" s="7" t="s">
        <v>476</v>
      </c>
      <c r="B18" s="65">
        <v>4</v>
      </c>
      <c r="C18" s="34">
        <f>IF(B20=0, "-", B18/B20)</f>
        <v>1</v>
      </c>
      <c r="D18" s="65">
        <v>1</v>
      </c>
      <c r="E18" s="9">
        <f>IF(D20=0, "-", D18/D20)</f>
        <v>1</v>
      </c>
      <c r="F18" s="81">
        <v>21</v>
      </c>
      <c r="G18" s="34">
        <f>IF(F20=0, "-", F18/F20)</f>
        <v>1</v>
      </c>
      <c r="H18" s="65">
        <v>8</v>
      </c>
      <c r="I18" s="9">
        <f>IF(H20=0, "-", H18/H20)</f>
        <v>1</v>
      </c>
      <c r="J18" s="8">
        <f>IF(D18=0, "-", IF((B18-D18)/D18&lt;10, (B18-D18)/D18, "&gt;999%"))</f>
        <v>3</v>
      </c>
      <c r="K18" s="9">
        <f>IF(H18=0, "-", IF((F18-H18)/H18&lt;10, (F18-H18)/H18, "&gt;999%"))</f>
        <v>1.625</v>
      </c>
    </row>
    <row r="19" spans="1:11" x14ac:dyDescent="0.25">
      <c r="A19" s="2"/>
      <c r="B19" s="68"/>
      <c r="C19" s="33"/>
      <c r="D19" s="68"/>
      <c r="E19" s="6"/>
      <c r="F19" s="82"/>
      <c r="G19" s="33"/>
      <c r="H19" s="68"/>
      <c r="I19" s="6"/>
      <c r="J19" s="5"/>
      <c r="K19" s="6"/>
    </row>
    <row r="20" spans="1:11" s="43" customFormat="1" x14ac:dyDescent="0.25">
      <c r="A20" s="162" t="s">
        <v>602</v>
      </c>
      <c r="B20" s="71">
        <f>SUM(B18:B19)</f>
        <v>4</v>
      </c>
      <c r="C20" s="40">
        <f>B20/6005</f>
        <v>6.6611157368859288E-4</v>
      </c>
      <c r="D20" s="71">
        <f>SUM(D18:D19)</f>
        <v>1</v>
      </c>
      <c r="E20" s="41">
        <f>D20/6139</f>
        <v>1.6289297931259162E-4</v>
      </c>
      <c r="F20" s="77">
        <f>SUM(F18:F19)</f>
        <v>21</v>
      </c>
      <c r="G20" s="42">
        <f>F20/52487</f>
        <v>4.0009907215119935E-4</v>
      </c>
      <c r="H20" s="71">
        <f>SUM(H18:H19)</f>
        <v>8</v>
      </c>
      <c r="I20" s="41">
        <f>H20/53716</f>
        <v>1.4893141708243355E-4</v>
      </c>
      <c r="J20" s="37">
        <f>IF(D20=0, "-", IF((B20-D20)/D20&lt;10, (B20-D20)/D20, "&gt;999%"))</f>
        <v>3</v>
      </c>
      <c r="K20" s="38">
        <f>IF(H20=0, "-", IF((F20-H20)/H20&lt;10, (F20-H20)/H20, "&gt;999%"))</f>
        <v>1.625</v>
      </c>
    </row>
    <row r="21" spans="1:11" x14ac:dyDescent="0.25">
      <c r="B21" s="83"/>
      <c r="D21" s="83"/>
      <c r="F21" s="83"/>
      <c r="H21" s="83"/>
    </row>
    <row r="22" spans="1:11" x14ac:dyDescent="0.25">
      <c r="A22" s="163" t="s">
        <v>127</v>
      </c>
      <c r="B22" s="61" t="s">
        <v>12</v>
      </c>
      <c r="C22" s="62" t="s">
        <v>13</v>
      </c>
      <c r="D22" s="61" t="s">
        <v>12</v>
      </c>
      <c r="E22" s="63" t="s">
        <v>13</v>
      </c>
      <c r="F22" s="62" t="s">
        <v>12</v>
      </c>
      <c r="G22" s="62" t="s">
        <v>13</v>
      </c>
      <c r="H22" s="61" t="s">
        <v>12</v>
      </c>
      <c r="I22" s="63" t="s">
        <v>13</v>
      </c>
      <c r="J22" s="61"/>
      <c r="K22" s="63"/>
    </row>
    <row r="23" spans="1:11" x14ac:dyDescent="0.25">
      <c r="A23" s="7" t="s">
        <v>477</v>
      </c>
      <c r="B23" s="65">
        <v>0</v>
      </c>
      <c r="C23" s="34">
        <f>IF(B27=0, "-", B23/B27)</f>
        <v>0</v>
      </c>
      <c r="D23" s="65">
        <v>1</v>
      </c>
      <c r="E23" s="9">
        <f>IF(D27=0, "-", D23/D27)</f>
        <v>0.125</v>
      </c>
      <c r="F23" s="81">
        <v>5</v>
      </c>
      <c r="G23" s="34">
        <f>IF(F27=0, "-", F23/F27)</f>
        <v>9.6153846153846159E-2</v>
      </c>
      <c r="H23" s="65">
        <v>10</v>
      </c>
      <c r="I23" s="9">
        <f>IF(H27=0, "-", H23/H27)</f>
        <v>0.16666666666666666</v>
      </c>
      <c r="J23" s="8">
        <f>IF(D23=0, "-", IF((B23-D23)/D23&lt;10, (B23-D23)/D23, "&gt;999%"))</f>
        <v>-1</v>
      </c>
      <c r="K23" s="9">
        <f>IF(H23=0, "-", IF((F23-H23)/H23&lt;10, (F23-H23)/H23, "&gt;999%"))</f>
        <v>-0.5</v>
      </c>
    </row>
    <row r="24" spans="1:11" x14ac:dyDescent="0.25">
      <c r="A24" s="7" t="s">
        <v>478</v>
      </c>
      <c r="B24" s="65">
        <v>1</v>
      </c>
      <c r="C24" s="34">
        <f>IF(B27=0, "-", B24/B27)</f>
        <v>0.5</v>
      </c>
      <c r="D24" s="65">
        <v>6</v>
      </c>
      <c r="E24" s="9">
        <f>IF(D27=0, "-", D24/D27)</f>
        <v>0.75</v>
      </c>
      <c r="F24" s="81">
        <v>30</v>
      </c>
      <c r="G24" s="34">
        <f>IF(F27=0, "-", F24/F27)</f>
        <v>0.57692307692307687</v>
      </c>
      <c r="H24" s="65">
        <v>33</v>
      </c>
      <c r="I24" s="9">
        <f>IF(H27=0, "-", H24/H27)</f>
        <v>0.55000000000000004</v>
      </c>
      <c r="J24" s="8">
        <f>IF(D24=0, "-", IF((B24-D24)/D24&lt;10, (B24-D24)/D24, "&gt;999%"))</f>
        <v>-0.83333333333333337</v>
      </c>
      <c r="K24" s="9">
        <f>IF(H24=0, "-", IF((F24-H24)/H24&lt;10, (F24-H24)/H24, "&gt;999%"))</f>
        <v>-9.0909090909090912E-2</v>
      </c>
    </row>
    <row r="25" spans="1:11" x14ac:dyDescent="0.25">
      <c r="A25" s="7" t="s">
        <v>479</v>
      </c>
      <c r="B25" s="65">
        <v>1</v>
      </c>
      <c r="C25" s="34">
        <f>IF(B27=0, "-", B25/B27)</f>
        <v>0.5</v>
      </c>
      <c r="D25" s="65">
        <v>1</v>
      </c>
      <c r="E25" s="9">
        <f>IF(D27=0, "-", D25/D27)</f>
        <v>0.125</v>
      </c>
      <c r="F25" s="81">
        <v>17</v>
      </c>
      <c r="G25" s="34">
        <f>IF(F27=0, "-", F25/F27)</f>
        <v>0.32692307692307693</v>
      </c>
      <c r="H25" s="65">
        <v>17</v>
      </c>
      <c r="I25" s="9">
        <f>IF(H27=0, "-", H25/H27)</f>
        <v>0.28333333333333333</v>
      </c>
      <c r="J25" s="8">
        <f>IF(D25=0, "-", IF((B25-D25)/D25&lt;10, (B25-D25)/D25, "&gt;999%"))</f>
        <v>0</v>
      </c>
      <c r="K25" s="9">
        <f>IF(H25=0, "-", IF((F25-H25)/H25&lt;10, (F25-H25)/H25, "&gt;999%"))</f>
        <v>0</v>
      </c>
    </row>
    <row r="26" spans="1:11" x14ac:dyDescent="0.25">
      <c r="A26" s="2"/>
      <c r="B26" s="68"/>
      <c r="C26" s="33"/>
      <c r="D26" s="68"/>
      <c r="E26" s="6"/>
      <c r="F26" s="82"/>
      <c r="G26" s="33"/>
      <c r="H26" s="68"/>
      <c r="I26" s="6"/>
      <c r="J26" s="5"/>
      <c r="K26" s="6"/>
    </row>
    <row r="27" spans="1:11" s="43" customFormat="1" x14ac:dyDescent="0.25">
      <c r="A27" s="162" t="s">
        <v>601</v>
      </c>
      <c r="B27" s="71">
        <f>SUM(B23:B26)</f>
        <v>2</v>
      </c>
      <c r="C27" s="40">
        <f>B27/6005</f>
        <v>3.3305578684429644E-4</v>
      </c>
      <c r="D27" s="71">
        <f>SUM(D23:D26)</f>
        <v>8</v>
      </c>
      <c r="E27" s="41">
        <f>D27/6139</f>
        <v>1.3031438345007329E-3</v>
      </c>
      <c r="F27" s="77">
        <f>SUM(F23:F26)</f>
        <v>52</v>
      </c>
      <c r="G27" s="42">
        <f>F27/52487</f>
        <v>9.9072151199344608E-4</v>
      </c>
      <c r="H27" s="71">
        <f>SUM(H23:H26)</f>
        <v>60</v>
      </c>
      <c r="I27" s="41">
        <f>H27/53716</f>
        <v>1.1169856281182514E-3</v>
      </c>
      <c r="J27" s="37">
        <f>IF(D27=0, "-", IF((B27-D27)/D27&lt;10, (B27-D27)/D27, "&gt;999%"))</f>
        <v>-0.75</v>
      </c>
      <c r="K27" s="38">
        <f>IF(H27=0, "-", IF((F27-H27)/H27&lt;10, (F27-H27)/H27, "&gt;999%"))</f>
        <v>-0.13333333333333333</v>
      </c>
    </row>
    <row r="28" spans="1:11" x14ac:dyDescent="0.25">
      <c r="B28" s="83"/>
      <c r="D28" s="83"/>
      <c r="F28" s="83"/>
      <c r="H28" s="83"/>
    </row>
    <row r="29" spans="1:11" x14ac:dyDescent="0.25">
      <c r="A29" s="163" t="s">
        <v>128</v>
      </c>
      <c r="B29" s="61" t="s">
        <v>12</v>
      </c>
      <c r="C29" s="62" t="s">
        <v>13</v>
      </c>
      <c r="D29" s="61" t="s">
        <v>12</v>
      </c>
      <c r="E29" s="63" t="s">
        <v>13</v>
      </c>
      <c r="F29" s="62" t="s">
        <v>12</v>
      </c>
      <c r="G29" s="62" t="s">
        <v>13</v>
      </c>
      <c r="H29" s="61" t="s">
        <v>12</v>
      </c>
      <c r="I29" s="63" t="s">
        <v>13</v>
      </c>
      <c r="J29" s="61"/>
      <c r="K29" s="63"/>
    </row>
    <row r="30" spans="1:11" x14ac:dyDescent="0.25">
      <c r="A30" s="7" t="s">
        <v>480</v>
      </c>
      <c r="B30" s="65">
        <v>25</v>
      </c>
      <c r="C30" s="34">
        <f>IF(B42=0, "-", B30/B42)</f>
        <v>0.18382352941176472</v>
      </c>
      <c r="D30" s="65">
        <v>2</v>
      </c>
      <c r="E30" s="9">
        <f>IF(D42=0, "-", D30/D42)</f>
        <v>1.1363636363636364E-2</v>
      </c>
      <c r="F30" s="81">
        <v>67</v>
      </c>
      <c r="G30" s="34">
        <f>IF(F42=0, "-", F30/F42)</f>
        <v>5.9292035398230088E-2</v>
      </c>
      <c r="H30" s="65">
        <v>158</v>
      </c>
      <c r="I30" s="9">
        <f>IF(H42=0, "-", H30/H42)</f>
        <v>0.11791044776119403</v>
      </c>
      <c r="J30" s="8" t="str">
        <f t="shared" ref="J30:J40" si="2">IF(D30=0, "-", IF((B30-D30)/D30&lt;10, (B30-D30)/D30, "&gt;999%"))</f>
        <v>&gt;999%</v>
      </c>
      <c r="K30" s="9">
        <f t="shared" ref="K30:K40" si="3">IF(H30=0, "-", IF((F30-H30)/H30&lt;10, (F30-H30)/H30, "&gt;999%"))</f>
        <v>-0.57594936708860756</v>
      </c>
    </row>
    <row r="31" spans="1:11" x14ac:dyDescent="0.25">
      <c r="A31" s="7" t="s">
        <v>481</v>
      </c>
      <c r="B31" s="65">
        <v>0</v>
      </c>
      <c r="C31" s="34">
        <f>IF(B42=0, "-", B31/B42)</f>
        <v>0</v>
      </c>
      <c r="D31" s="65">
        <v>3</v>
      </c>
      <c r="E31" s="9">
        <f>IF(D42=0, "-", D31/D42)</f>
        <v>1.7045454545454544E-2</v>
      </c>
      <c r="F31" s="81">
        <v>0</v>
      </c>
      <c r="G31" s="34">
        <f>IF(F42=0, "-", F31/F42)</f>
        <v>0</v>
      </c>
      <c r="H31" s="65">
        <v>69</v>
      </c>
      <c r="I31" s="9">
        <f>IF(H42=0, "-", H31/H42)</f>
        <v>5.1492537313432833E-2</v>
      </c>
      <c r="J31" s="8">
        <f t="shared" si="2"/>
        <v>-1</v>
      </c>
      <c r="K31" s="9">
        <f t="shared" si="3"/>
        <v>-1</v>
      </c>
    </row>
    <row r="32" spans="1:11" x14ac:dyDescent="0.25">
      <c r="A32" s="7" t="s">
        <v>482</v>
      </c>
      <c r="B32" s="65">
        <v>11</v>
      </c>
      <c r="C32" s="34">
        <f>IF(B42=0, "-", B32/B42)</f>
        <v>8.0882352941176475E-2</v>
      </c>
      <c r="D32" s="65">
        <v>9</v>
      </c>
      <c r="E32" s="9">
        <f>IF(D42=0, "-", D32/D42)</f>
        <v>5.113636363636364E-2</v>
      </c>
      <c r="F32" s="81">
        <v>153</v>
      </c>
      <c r="G32" s="34">
        <f>IF(F42=0, "-", F32/F42)</f>
        <v>0.13539823008849558</v>
      </c>
      <c r="H32" s="65">
        <v>10</v>
      </c>
      <c r="I32" s="9">
        <f>IF(H42=0, "-", H32/H42)</f>
        <v>7.462686567164179E-3</v>
      </c>
      <c r="J32" s="8">
        <f t="shared" si="2"/>
        <v>0.22222222222222221</v>
      </c>
      <c r="K32" s="9" t="str">
        <f t="shared" si="3"/>
        <v>&gt;999%</v>
      </c>
    </row>
    <row r="33" spans="1:11" x14ac:dyDescent="0.25">
      <c r="A33" s="7" t="s">
        <v>483</v>
      </c>
      <c r="B33" s="65">
        <v>12</v>
      </c>
      <c r="C33" s="34">
        <f>IF(B42=0, "-", B33/B42)</f>
        <v>8.8235294117647065E-2</v>
      </c>
      <c r="D33" s="65">
        <v>23</v>
      </c>
      <c r="E33" s="9">
        <f>IF(D42=0, "-", D33/D42)</f>
        <v>0.13068181818181818</v>
      </c>
      <c r="F33" s="81">
        <v>91</v>
      </c>
      <c r="G33" s="34">
        <f>IF(F42=0, "-", F33/F42)</f>
        <v>8.0530973451327439E-2</v>
      </c>
      <c r="H33" s="65">
        <v>119</v>
      </c>
      <c r="I33" s="9">
        <f>IF(H42=0, "-", H33/H42)</f>
        <v>8.8805970149253732E-2</v>
      </c>
      <c r="J33" s="8">
        <f t="shared" si="2"/>
        <v>-0.47826086956521741</v>
      </c>
      <c r="K33" s="9">
        <f t="shared" si="3"/>
        <v>-0.23529411764705882</v>
      </c>
    </row>
    <row r="34" spans="1:11" x14ac:dyDescent="0.25">
      <c r="A34" s="7" t="s">
        <v>484</v>
      </c>
      <c r="B34" s="65">
        <v>4</v>
      </c>
      <c r="C34" s="34">
        <f>IF(B42=0, "-", B34/B42)</f>
        <v>2.9411764705882353E-2</v>
      </c>
      <c r="D34" s="65">
        <v>4</v>
      </c>
      <c r="E34" s="9">
        <f>IF(D42=0, "-", D34/D42)</f>
        <v>2.2727272727272728E-2</v>
      </c>
      <c r="F34" s="81">
        <v>19</v>
      </c>
      <c r="G34" s="34">
        <f>IF(F42=0, "-", F34/F42)</f>
        <v>1.6814159292035398E-2</v>
      </c>
      <c r="H34" s="65">
        <v>19</v>
      </c>
      <c r="I34" s="9">
        <f>IF(H42=0, "-", H34/H42)</f>
        <v>1.4179104477611941E-2</v>
      </c>
      <c r="J34" s="8">
        <f t="shared" si="2"/>
        <v>0</v>
      </c>
      <c r="K34" s="9">
        <f t="shared" si="3"/>
        <v>0</v>
      </c>
    </row>
    <row r="35" spans="1:11" x14ac:dyDescent="0.25">
      <c r="A35" s="7" t="s">
        <v>485</v>
      </c>
      <c r="B35" s="65">
        <v>1</v>
      </c>
      <c r="C35" s="34">
        <f>IF(B42=0, "-", B35/B42)</f>
        <v>7.3529411764705881E-3</v>
      </c>
      <c r="D35" s="65">
        <v>4</v>
      </c>
      <c r="E35" s="9">
        <f>IF(D42=0, "-", D35/D42)</f>
        <v>2.2727272727272728E-2</v>
      </c>
      <c r="F35" s="81">
        <v>33</v>
      </c>
      <c r="G35" s="34">
        <f>IF(F42=0, "-", F35/F42)</f>
        <v>2.9203539823008849E-2</v>
      </c>
      <c r="H35" s="65">
        <v>52</v>
      </c>
      <c r="I35" s="9">
        <f>IF(H42=0, "-", H35/H42)</f>
        <v>3.880597014925373E-2</v>
      </c>
      <c r="J35" s="8">
        <f t="shared" si="2"/>
        <v>-0.75</v>
      </c>
      <c r="K35" s="9">
        <f t="shared" si="3"/>
        <v>-0.36538461538461536</v>
      </c>
    </row>
    <row r="36" spans="1:11" x14ac:dyDescent="0.25">
      <c r="A36" s="7" t="s">
        <v>486</v>
      </c>
      <c r="B36" s="65">
        <v>26</v>
      </c>
      <c r="C36" s="34">
        <f>IF(B42=0, "-", B36/B42)</f>
        <v>0.19117647058823528</v>
      </c>
      <c r="D36" s="65">
        <v>12</v>
      </c>
      <c r="E36" s="9">
        <f>IF(D42=0, "-", D36/D42)</f>
        <v>6.8181818181818177E-2</v>
      </c>
      <c r="F36" s="81">
        <v>71</v>
      </c>
      <c r="G36" s="34">
        <f>IF(F42=0, "-", F36/F42)</f>
        <v>6.2831858407079652E-2</v>
      </c>
      <c r="H36" s="65">
        <v>60</v>
      </c>
      <c r="I36" s="9">
        <f>IF(H42=0, "-", H36/H42)</f>
        <v>4.4776119402985072E-2</v>
      </c>
      <c r="J36" s="8">
        <f t="shared" si="2"/>
        <v>1.1666666666666667</v>
      </c>
      <c r="K36" s="9">
        <f t="shared" si="3"/>
        <v>0.18333333333333332</v>
      </c>
    </row>
    <row r="37" spans="1:11" x14ac:dyDescent="0.25">
      <c r="A37" s="7" t="s">
        <v>487</v>
      </c>
      <c r="B37" s="65">
        <v>0</v>
      </c>
      <c r="C37" s="34">
        <f>IF(B42=0, "-", B37/B42)</f>
        <v>0</v>
      </c>
      <c r="D37" s="65">
        <v>0</v>
      </c>
      <c r="E37" s="9">
        <f>IF(D42=0, "-", D37/D42)</f>
        <v>0</v>
      </c>
      <c r="F37" s="81">
        <v>7</v>
      </c>
      <c r="G37" s="34">
        <f>IF(F42=0, "-", F37/F42)</f>
        <v>6.1946902654867256E-3</v>
      </c>
      <c r="H37" s="65">
        <v>8</v>
      </c>
      <c r="I37" s="9">
        <f>IF(H42=0, "-", H37/H42)</f>
        <v>5.9701492537313433E-3</v>
      </c>
      <c r="J37" s="8" t="str">
        <f t="shared" si="2"/>
        <v>-</v>
      </c>
      <c r="K37" s="9">
        <f t="shared" si="3"/>
        <v>-0.125</v>
      </c>
    </row>
    <row r="38" spans="1:11" x14ac:dyDescent="0.25">
      <c r="A38" s="7" t="s">
        <v>488</v>
      </c>
      <c r="B38" s="65">
        <v>4</v>
      </c>
      <c r="C38" s="34">
        <f>IF(B42=0, "-", B38/B42)</f>
        <v>2.9411764705882353E-2</v>
      </c>
      <c r="D38" s="65">
        <v>8</v>
      </c>
      <c r="E38" s="9">
        <f>IF(D42=0, "-", D38/D42)</f>
        <v>4.5454545454545456E-2</v>
      </c>
      <c r="F38" s="81">
        <v>43</v>
      </c>
      <c r="G38" s="34">
        <f>IF(F42=0, "-", F38/F42)</f>
        <v>3.8053097345132743E-2</v>
      </c>
      <c r="H38" s="65">
        <v>117</v>
      </c>
      <c r="I38" s="9">
        <f>IF(H42=0, "-", H38/H42)</f>
        <v>8.7313432835820895E-2</v>
      </c>
      <c r="J38" s="8">
        <f t="shared" si="2"/>
        <v>-0.5</v>
      </c>
      <c r="K38" s="9">
        <f t="shared" si="3"/>
        <v>-0.63247863247863245</v>
      </c>
    </row>
    <row r="39" spans="1:11" x14ac:dyDescent="0.25">
      <c r="A39" s="7" t="s">
        <v>489</v>
      </c>
      <c r="B39" s="65">
        <v>45</v>
      </c>
      <c r="C39" s="34">
        <f>IF(B42=0, "-", B39/B42)</f>
        <v>0.33088235294117646</v>
      </c>
      <c r="D39" s="65">
        <v>107</v>
      </c>
      <c r="E39" s="9">
        <f>IF(D42=0, "-", D39/D42)</f>
        <v>0.60795454545454541</v>
      </c>
      <c r="F39" s="81">
        <v>605</v>
      </c>
      <c r="G39" s="34">
        <f>IF(F42=0, "-", F39/F42)</f>
        <v>0.53539823008849563</v>
      </c>
      <c r="H39" s="65">
        <v>659</v>
      </c>
      <c r="I39" s="9">
        <f>IF(H42=0, "-", H39/H42)</f>
        <v>0.4917910447761194</v>
      </c>
      <c r="J39" s="8">
        <f t="shared" si="2"/>
        <v>-0.57943925233644855</v>
      </c>
      <c r="K39" s="9">
        <f t="shared" si="3"/>
        <v>-8.1942336874051599E-2</v>
      </c>
    </row>
    <row r="40" spans="1:11" x14ac:dyDescent="0.25">
      <c r="A40" s="7" t="s">
        <v>490</v>
      </c>
      <c r="B40" s="65">
        <v>8</v>
      </c>
      <c r="C40" s="34">
        <f>IF(B42=0, "-", B40/B42)</f>
        <v>5.8823529411764705E-2</v>
      </c>
      <c r="D40" s="65">
        <v>4</v>
      </c>
      <c r="E40" s="9">
        <f>IF(D42=0, "-", D40/D42)</f>
        <v>2.2727272727272728E-2</v>
      </c>
      <c r="F40" s="81">
        <v>41</v>
      </c>
      <c r="G40" s="34">
        <f>IF(F42=0, "-", F40/F42)</f>
        <v>3.6283185840707964E-2</v>
      </c>
      <c r="H40" s="65">
        <v>69</v>
      </c>
      <c r="I40" s="9">
        <f>IF(H42=0, "-", H40/H42)</f>
        <v>5.1492537313432833E-2</v>
      </c>
      <c r="J40" s="8">
        <f t="shared" si="2"/>
        <v>1</v>
      </c>
      <c r="K40" s="9">
        <f t="shared" si="3"/>
        <v>-0.40579710144927539</v>
      </c>
    </row>
    <row r="41" spans="1:11" x14ac:dyDescent="0.25">
      <c r="A41" s="2"/>
      <c r="B41" s="68"/>
      <c r="C41" s="33"/>
      <c r="D41" s="68"/>
      <c r="E41" s="6"/>
      <c r="F41" s="82"/>
      <c r="G41" s="33"/>
      <c r="H41" s="68"/>
      <c r="I41" s="6"/>
      <c r="J41" s="5"/>
      <c r="K41" s="6"/>
    </row>
    <row r="42" spans="1:11" s="43" customFormat="1" x14ac:dyDescent="0.25">
      <c r="A42" s="162" t="s">
        <v>600</v>
      </c>
      <c r="B42" s="71">
        <f>SUM(B30:B41)</f>
        <v>136</v>
      </c>
      <c r="C42" s="40">
        <f>B42/6005</f>
        <v>2.2647793505412156E-2</v>
      </c>
      <c r="D42" s="71">
        <f>SUM(D30:D41)</f>
        <v>176</v>
      </c>
      <c r="E42" s="41">
        <f>D42/6139</f>
        <v>2.8669164359016126E-2</v>
      </c>
      <c r="F42" s="77">
        <f>SUM(F30:F41)</f>
        <v>1130</v>
      </c>
      <c r="G42" s="42">
        <f>F42/52487</f>
        <v>2.1529140549088346E-2</v>
      </c>
      <c r="H42" s="71">
        <f>SUM(H30:H41)</f>
        <v>1340</v>
      </c>
      <c r="I42" s="41">
        <f>H42/53716</f>
        <v>2.4946012361307619E-2</v>
      </c>
      <c r="J42" s="37">
        <f>IF(D42=0, "-", IF((B42-D42)/D42&lt;10, (B42-D42)/D42, "&gt;999%"))</f>
        <v>-0.22727272727272727</v>
      </c>
      <c r="K42" s="38">
        <f>IF(H42=0, "-", IF((F42-H42)/H42&lt;10, (F42-H42)/H42, "&gt;999%"))</f>
        <v>-0.15671641791044777</v>
      </c>
    </row>
    <row r="43" spans="1:11" x14ac:dyDescent="0.25">
      <c r="B43" s="83"/>
      <c r="D43" s="83"/>
      <c r="F43" s="83"/>
      <c r="H43" s="83"/>
    </row>
    <row r="44" spans="1:11" x14ac:dyDescent="0.25">
      <c r="A44" s="163" t="s">
        <v>129</v>
      </c>
      <c r="B44" s="61" t="s">
        <v>12</v>
      </c>
      <c r="C44" s="62" t="s">
        <v>13</v>
      </c>
      <c r="D44" s="61" t="s">
        <v>12</v>
      </c>
      <c r="E44" s="63" t="s">
        <v>13</v>
      </c>
      <c r="F44" s="62" t="s">
        <v>12</v>
      </c>
      <c r="G44" s="62" t="s">
        <v>13</v>
      </c>
      <c r="H44" s="61" t="s">
        <v>12</v>
      </c>
      <c r="I44" s="63" t="s">
        <v>13</v>
      </c>
      <c r="J44" s="61"/>
      <c r="K44" s="63"/>
    </row>
    <row r="45" spans="1:11" x14ac:dyDescent="0.25">
      <c r="A45" s="7" t="s">
        <v>491</v>
      </c>
      <c r="B45" s="65">
        <v>49</v>
      </c>
      <c r="C45" s="34">
        <f>IF(B54=0, "-", B45/B54)</f>
        <v>0.26630434782608697</v>
      </c>
      <c r="D45" s="65">
        <v>23</v>
      </c>
      <c r="E45" s="9">
        <f>IF(D54=0, "-", D45/D54)</f>
        <v>0.1393939393939394</v>
      </c>
      <c r="F45" s="81">
        <v>156</v>
      </c>
      <c r="G45" s="34">
        <f>IF(F54=0, "-", F45/F54)</f>
        <v>0.10196078431372549</v>
      </c>
      <c r="H45" s="65">
        <v>169</v>
      </c>
      <c r="I45" s="9">
        <f>IF(H54=0, "-", H45/H54)</f>
        <v>0.13121118012422361</v>
      </c>
      <c r="J45" s="8">
        <f t="shared" ref="J45:J52" si="4">IF(D45=0, "-", IF((B45-D45)/D45&lt;10, (B45-D45)/D45, "&gt;999%"))</f>
        <v>1.1304347826086956</v>
      </c>
      <c r="K45" s="9">
        <f t="shared" ref="K45:K52" si="5">IF(H45=0, "-", IF((F45-H45)/H45&lt;10, (F45-H45)/H45, "&gt;999%"))</f>
        <v>-7.6923076923076927E-2</v>
      </c>
    </row>
    <row r="46" spans="1:11" x14ac:dyDescent="0.25">
      <c r="A46" s="7" t="s">
        <v>492</v>
      </c>
      <c r="B46" s="65">
        <v>0</v>
      </c>
      <c r="C46" s="34">
        <f>IF(B54=0, "-", B46/B54)</f>
        <v>0</v>
      </c>
      <c r="D46" s="65">
        <v>4</v>
      </c>
      <c r="E46" s="9">
        <f>IF(D54=0, "-", D46/D54)</f>
        <v>2.4242424242424242E-2</v>
      </c>
      <c r="F46" s="81">
        <v>1</v>
      </c>
      <c r="G46" s="34">
        <f>IF(F54=0, "-", F46/F54)</f>
        <v>6.5359477124183002E-4</v>
      </c>
      <c r="H46" s="65">
        <v>32</v>
      </c>
      <c r="I46" s="9">
        <f>IF(H54=0, "-", H46/H54)</f>
        <v>2.4844720496894408E-2</v>
      </c>
      <c r="J46" s="8">
        <f t="shared" si="4"/>
        <v>-1</v>
      </c>
      <c r="K46" s="9">
        <f t="shared" si="5"/>
        <v>-0.96875</v>
      </c>
    </row>
    <row r="47" spans="1:11" x14ac:dyDescent="0.25">
      <c r="A47" s="7" t="s">
        <v>493</v>
      </c>
      <c r="B47" s="65">
        <v>4</v>
      </c>
      <c r="C47" s="34">
        <f>IF(B54=0, "-", B47/B54)</f>
        <v>2.1739130434782608E-2</v>
      </c>
      <c r="D47" s="65">
        <v>2</v>
      </c>
      <c r="E47" s="9">
        <f>IF(D54=0, "-", D47/D54)</f>
        <v>1.2121212121212121E-2</v>
      </c>
      <c r="F47" s="81">
        <v>17</v>
      </c>
      <c r="G47" s="34">
        <f>IF(F54=0, "-", F47/F54)</f>
        <v>1.1111111111111112E-2</v>
      </c>
      <c r="H47" s="65">
        <v>4</v>
      </c>
      <c r="I47" s="9">
        <f>IF(H54=0, "-", H47/H54)</f>
        <v>3.105590062111801E-3</v>
      </c>
      <c r="J47" s="8">
        <f t="shared" si="4"/>
        <v>1</v>
      </c>
      <c r="K47" s="9">
        <f t="shared" si="5"/>
        <v>3.25</v>
      </c>
    </row>
    <row r="48" spans="1:11" x14ac:dyDescent="0.25">
      <c r="A48" s="7" t="s">
        <v>494</v>
      </c>
      <c r="B48" s="65">
        <v>27</v>
      </c>
      <c r="C48" s="34">
        <f>IF(B54=0, "-", B48/B54)</f>
        <v>0.14673913043478262</v>
      </c>
      <c r="D48" s="65">
        <v>30</v>
      </c>
      <c r="E48" s="9">
        <f>IF(D54=0, "-", D48/D54)</f>
        <v>0.18181818181818182</v>
      </c>
      <c r="F48" s="81">
        <v>306</v>
      </c>
      <c r="G48" s="34">
        <f>IF(F54=0, "-", F48/F54)</f>
        <v>0.2</v>
      </c>
      <c r="H48" s="65">
        <v>292</v>
      </c>
      <c r="I48" s="9">
        <f>IF(H54=0, "-", H48/H54)</f>
        <v>0.2267080745341615</v>
      </c>
      <c r="J48" s="8">
        <f t="shared" si="4"/>
        <v>-0.1</v>
      </c>
      <c r="K48" s="9">
        <f t="shared" si="5"/>
        <v>4.7945205479452052E-2</v>
      </c>
    </row>
    <row r="49" spans="1:11" x14ac:dyDescent="0.25">
      <c r="A49" s="7" t="s">
        <v>495</v>
      </c>
      <c r="B49" s="65">
        <v>7</v>
      </c>
      <c r="C49" s="34">
        <f>IF(B54=0, "-", B49/B54)</f>
        <v>3.8043478260869568E-2</v>
      </c>
      <c r="D49" s="65">
        <v>15</v>
      </c>
      <c r="E49" s="9">
        <f>IF(D54=0, "-", D49/D54)</f>
        <v>9.0909090909090912E-2</v>
      </c>
      <c r="F49" s="81">
        <v>85</v>
      </c>
      <c r="G49" s="34">
        <f>IF(F54=0, "-", F49/F54)</f>
        <v>5.5555555555555552E-2</v>
      </c>
      <c r="H49" s="65">
        <v>85</v>
      </c>
      <c r="I49" s="9">
        <f>IF(H54=0, "-", H49/H54)</f>
        <v>6.5993788819875776E-2</v>
      </c>
      <c r="J49" s="8">
        <f t="shared" si="4"/>
        <v>-0.53333333333333333</v>
      </c>
      <c r="K49" s="9">
        <f t="shared" si="5"/>
        <v>0</v>
      </c>
    </row>
    <row r="50" spans="1:11" x14ac:dyDescent="0.25">
      <c r="A50" s="7" t="s">
        <v>496</v>
      </c>
      <c r="B50" s="65">
        <v>21</v>
      </c>
      <c r="C50" s="34">
        <f>IF(B54=0, "-", B50/B54)</f>
        <v>0.11413043478260869</v>
      </c>
      <c r="D50" s="65">
        <v>17</v>
      </c>
      <c r="E50" s="9">
        <f>IF(D54=0, "-", D50/D54)</f>
        <v>0.10303030303030303</v>
      </c>
      <c r="F50" s="81">
        <v>238</v>
      </c>
      <c r="G50" s="34">
        <f>IF(F54=0, "-", F50/F54)</f>
        <v>0.15555555555555556</v>
      </c>
      <c r="H50" s="65">
        <v>169</v>
      </c>
      <c r="I50" s="9">
        <f>IF(H54=0, "-", H50/H54)</f>
        <v>0.13121118012422361</v>
      </c>
      <c r="J50" s="8">
        <f t="shared" si="4"/>
        <v>0.23529411764705882</v>
      </c>
      <c r="K50" s="9">
        <f t="shared" si="5"/>
        <v>0.40828402366863903</v>
      </c>
    </row>
    <row r="51" spans="1:11" x14ac:dyDescent="0.25">
      <c r="A51" s="7" t="s">
        <v>497</v>
      </c>
      <c r="B51" s="65">
        <v>8</v>
      </c>
      <c r="C51" s="34">
        <f>IF(B54=0, "-", B51/B54)</f>
        <v>4.3478260869565216E-2</v>
      </c>
      <c r="D51" s="65">
        <v>6</v>
      </c>
      <c r="E51" s="9">
        <f>IF(D54=0, "-", D51/D54)</f>
        <v>3.6363636363636362E-2</v>
      </c>
      <c r="F51" s="81">
        <v>70</v>
      </c>
      <c r="G51" s="34">
        <f>IF(F54=0, "-", F51/F54)</f>
        <v>4.5751633986928102E-2</v>
      </c>
      <c r="H51" s="65">
        <v>69</v>
      </c>
      <c r="I51" s="9">
        <f>IF(H54=0, "-", H51/H54)</f>
        <v>5.3571428571428568E-2</v>
      </c>
      <c r="J51" s="8">
        <f t="shared" si="4"/>
        <v>0.33333333333333331</v>
      </c>
      <c r="K51" s="9">
        <f t="shared" si="5"/>
        <v>1.4492753623188406E-2</v>
      </c>
    </row>
    <row r="52" spans="1:11" x14ac:dyDescent="0.25">
      <c r="A52" s="7" t="s">
        <v>498</v>
      </c>
      <c r="B52" s="65">
        <v>68</v>
      </c>
      <c r="C52" s="34">
        <f>IF(B54=0, "-", B52/B54)</f>
        <v>0.36956521739130432</v>
      </c>
      <c r="D52" s="65">
        <v>68</v>
      </c>
      <c r="E52" s="9">
        <f>IF(D54=0, "-", D52/D54)</f>
        <v>0.41212121212121211</v>
      </c>
      <c r="F52" s="81">
        <v>657</v>
      </c>
      <c r="G52" s="34">
        <f>IF(F54=0, "-", F52/F54)</f>
        <v>0.42941176470588233</v>
      </c>
      <c r="H52" s="65">
        <v>468</v>
      </c>
      <c r="I52" s="9">
        <f>IF(H54=0, "-", H52/H54)</f>
        <v>0.36335403726708076</v>
      </c>
      <c r="J52" s="8">
        <f t="shared" si="4"/>
        <v>0</v>
      </c>
      <c r="K52" s="9">
        <f t="shared" si="5"/>
        <v>0.40384615384615385</v>
      </c>
    </row>
    <row r="53" spans="1:11" x14ac:dyDescent="0.25">
      <c r="A53" s="2"/>
      <c r="B53" s="68"/>
      <c r="C53" s="33"/>
      <c r="D53" s="68"/>
      <c r="E53" s="6"/>
      <c r="F53" s="82"/>
      <c r="G53" s="33"/>
      <c r="H53" s="68"/>
      <c r="I53" s="6"/>
      <c r="J53" s="5"/>
      <c r="K53" s="6"/>
    </row>
    <row r="54" spans="1:11" s="43" customFormat="1" x14ac:dyDescent="0.25">
      <c r="A54" s="162" t="s">
        <v>599</v>
      </c>
      <c r="B54" s="71">
        <f>SUM(B45:B53)</f>
        <v>184</v>
      </c>
      <c r="C54" s="40">
        <f>B54/6005</f>
        <v>3.0641132389675269E-2</v>
      </c>
      <c r="D54" s="71">
        <f>SUM(D45:D53)</f>
        <v>165</v>
      </c>
      <c r="E54" s="41">
        <f>D54/6139</f>
        <v>2.6877341586577619E-2</v>
      </c>
      <c r="F54" s="77">
        <f>SUM(F45:F53)</f>
        <v>1530</v>
      </c>
      <c r="G54" s="42">
        <f>F54/52487</f>
        <v>2.9150075256730239E-2</v>
      </c>
      <c r="H54" s="71">
        <f>SUM(H45:H53)</f>
        <v>1288</v>
      </c>
      <c r="I54" s="41">
        <f>H54/53716</f>
        <v>2.3977958150271799E-2</v>
      </c>
      <c r="J54" s="37">
        <f>IF(D54=0, "-", IF((B54-D54)/D54&lt;10, (B54-D54)/D54, "&gt;999%"))</f>
        <v>0.11515151515151516</v>
      </c>
      <c r="K54" s="38">
        <f>IF(H54=0, "-", IF((F54-H54)/H54&lt;10, (F54-H54)/H54, "&gt;999%"))</f>
        <v>0.18788819875776397</v>
      </c>
    </row>
    <row r="55" spans="1:11" x14ac:dyDescent="0.25">
      <c r="B55" s="83"/>
      <c r="D55" s="83"/>
      <c r="F55" s="83"/>
      <c r="H55" s="83"/>
    </row>
    <row r="56" spans="1:11" x14ac:dyDescent="0.25">
      <c r="A56" s="163" t="s">
        <v>130</v>
      </c>
      <c r="B56" s="61" t="s">
        <v>12</v>
      </c>
      <c r="C56" s="62" t="s">
        <v>13</v>
      </c>
      <c r="D56" s="61" t="s">
        <v>12</v>
      </c>
      <c r="E56" s="63" t="s">
        <v>13</v>
      </c>
      <c r="F56" s="62" t="s">
        <v>12</v>
      </c>
      <c r="G56" s="62" t="s">
        <v>13</v>
      </c>
      <c r="H56" s="61" t="s">
        <v>12</v>
      </c>
      <c r="I56" s="63" t="s">
        <v>13</v>
      </c>
      <c r="J56" s="61"/>
      <c r="K56" s="63"/>
    </row>
    <row r="57" spans="1:11" x14ac:dyDescent="0.25">
      <c r="A57" s="7" t="s">
        <v>499</v>
      </c>
      <c r="B57" s="65">
        <v>10</v>
      </c>
      <c r="C57" s="34">
        <f>IF(B77=0, "-", B57/B77)</f>
        <v>8.8028169014084511E-3</v>
      </c>
      <c r="D57" s="65">
        <v>4</v>
      </c>
      <c r="E57" s="9">
        <f>IF(D77=0, "-", D57/D77)</f>
        <v>4.1109969167523125E-3</v>
      </c>
      <c r="F57" s="81">
        <v>56</v>
      </c>
      <c r="G57" s="34">
        <f>IF(F77=0, "-", F57/F77)</f>
        <v>5.7453575459115629E-3</v>
      </c>
      <c r="H57" s="65">
        <v>42</v>
      </c>
      <c r="I57" s="9">
        <f>IF(H77=0, "-", H57/H77)</f>
        <v>4.4002095337873229E-3</v>
      </c>
      <c r="J57" s="8">
        <f t="shared" ref="J57:J75" si="6">IF(D57=0, "-", IF((B57-D57)/D57&lt;10, (B57-D57)/D57, "&gt;999%"))</f>
        <v>1.5</v>
      </c>
      <c r="K57" s="9">
        <f t="shared" ref="K57:K75" si="7">IF(H57=0, "-", IF((F57-H57)/H57&lt;10, (F57-H57)/H57, "&gt;999%"))</f>
        <v>0.33333333333333331</v>
      </c>
    </row>
    <row r="58" spans="1:11" x14ac:dyDescent="0.25">
      <c r="A58" s="7" t="s">
        <v>500</v>
      </c>
      <c r="B58" s="65">
        <v>5</v>
      </c>
      <c r="C58" s="34">
        <f>IF(B77=0, "-", B58/B77)</f>
        <v>4.4014084507042256E-3</v>
      </c>
      <c r="D58" s="65">
        <v>0</v>
      </c>
      <c r="E58" s="9">
        <f>IF(D77=0, "-", D58/D77)</f>
        <v>0</v>
      </c>
      <c r="F58" s="81">
        <v>23</v>
      </c>
      <c r="G58" s="34">
        <f>IF(F77=0, "-", F58/F77)</f>
        <v>2.3597004206422491E-3</v>
      </c>
      <c r="H58" s="65">
        <v>0</v>
      </c>
      <c r="I58" s="9">
        <f>IF(H77=0, "-", H58/H77)</f>
        <v>0</v>
      </c>
      <c r="J58" s="8" t="str">
        <f t="shared" si="6"/>
        <v>-</v>
      </c>
      <c r="K58" s="9" t="str">
        <f t="shared" si="7"/>
        <v>-</v>
      </c>
    </row>
    <row r="59" spans="1:11" x14ac:dyDescent="0.25">
      <c r="A59" s="7" t="s">
        <v>501</v>
      </c>
      <c r="B59" s="65">
        <v>266</v>
      </c>
      <c r="C59" s="34">
        <f>IF(B77=0, "-", B59/B77)</f>
        <v>0.23415492957746478</v>
      </c>
      <c r="D59" s="65">
        <v>287</v>
      </c>
      <c r="E59" s="9">
        <f>IF(D77=0, "-", D59/D77)</f>
        <v>0.29496402877697842</v>
      </c>
      <c r="F59" s="81">
        <v>1873</v>
      </c>
      <c r="G59" s="34">
        <f>IF(F77=0, "-", F59/F77)</f>
        <v>0.19216169077664921</v>
      </c>
      <c r="H59" s="65">
        <v>2130</v>
      </c>
      <c r="I59" s="9">
        <f>IF(H77=0, "-", H59/H77)</f>
        <v>0.22315348349921424</v>
      </c>
      <c r="J59" s="8">
        <f t="shared" si="6"/>
        <v>-7.3170731707317069E-2</v>
      </c>
      <c r="K59" s="9">
        <f t="shared" si="7"/>
        <v>-0.12065727699530517</v>
      </c>
    </row>
    <row r="60" spans="1:11" x14ac:dyDescent="0.25">
      <c r="A60" s="7" t="s">
        <v>502</v>
      </c>
      <c r="B60" s="65">
        <v>0</v>
      </c>
      <c r="C60" s="34">
        <f>IF(B77=0, "-", B60/B77)</f>
        <v>0</v>
      </c>
      <c r="D60" s="65">
        <v>0</v>
      </c>
      <c r="E60" s="9">
        <f>IF(D77=0, "-", D60/D77)</f>
        <v>0</v>
      </c>
      <c r="F60" s="81">
        <v>0</v>
      </c>
      <c r="G60" s="34">
        <f>IF(F77=0, "-", F60/F77)</f>
        <v>0</v>
      </c>
      <c r="H60" s="65">
        <v>17</v>
      </c>
      <c r="I60" s="9">
        <f>IF(H77=0, "-", H60/H77)</f>
        <v>1.7810371922472499E-3</v>
      </c>
      <c r="J60" s="8" t="str">
        <f t="shared" si="6"/>
        <v>-</v>
      </c>
      <c r="K60" s="9">
        <f t="shared" si="7"/>
        <v>-1</v>
      </c>
    </row>
    <row r="61" spans="1:11" x14ac:dyDescent="0.25">
      <c r="A61" s="7" t="s">
        <v>503</v>
      </c>
      <c r="B61" s="65">
        <v>41</v>
      </c>
      <c r="C61" s="34">
        <f>IF(B77=0, "-", B61/B77)</f>
        <v>3.6091549295774648E-2</v>
      </c>
      <c r="D61" s="65">
        <v>19</v>
      </c>
      <c r="E61" s="9">
        <f>IF(D77=0, "-", D61/D77)</f>
        <v>1.9527235354573486E-2</v>
      </c>
      <c r="F61" s="81">
        <v>274</v>
      </c>
      <c r="G61" s="34">
        <f>IF(F77=0, "-", F61/F77)</f>
        <v>2.8111213706781574E-2</v>
      </c>
      <c r="H61" s="65">
        <v>268</v>
      </c>
      <c r="I61" s="9">
        <f>IF(H77=0, "-", H61/H77)</f>
        <v>2.8077527501309586E-2</v>
      </c>
      <c r="J61" s="8">
        <f t="shared" si="6"/>
        <v>1.1578947368421053</v>
      </c>
      <c r="K61" s="9">
        <f t="shared" si="7"/>
        <v>2.2388059701492536E-2</v>
      </c>
    </row>
    <row r="62" spans="1:11" x14ac:dyDescent="0.25">
      <c r="A62" s="7" t="s">
        <v>504</v>
      </c>
      <c r="B62" s="65">
        <v>158</v>
      </c>
      <c r="C62" s="34">
        <f>IF(B77=0, "-", B62/B77)</f>
        <v>0.13908450704225353</v>
      </c>
      <c r="D62" s="65">
        <v>96</v>
      </c>
      <c r="E62" s="9">
        <f>IF(D77=0, "-", D62/D77)</f>
        <v>9.8663926002055494E-2</v>
      </c>
      <c r="F62" s="81">
        <v>1243</v>
      </c>
      <c r="G62" s="34">
        <f>IF(F77=0, "-", F62/F77)</f>
        <v>0.12752641838514414</v>
      </c>
      <c r="H62" s="65">
        <v>1058</v>
      </c>
      <c r="I62" s="9">
        <f>IF(H77=0, "-", H62/H77)</f>
        <v>0.1108433734939759</v>
      </c>
      <c r="J62" s="8">
        <f t="shared" si="6"/>
        <v>0.64583333333333337</v>
      </c>
      <c r="K62" s="9">
        <f t="shared" si="7"/>
        <v>0.17485822306238186</v>
      </c>
    </row>
    <row r="63" spans="1:11" x14ac:dyDescent="0.25">
      <c r="A63" s="7" t="s">
        <v>505</v>
      </c>
      <c r="B63" s="65">
        <v>3</v>
      </c>
      <c r="C63" s="34">
        <f>IF(B77=0, "-", B63/B77)</f>
        <v>2.6408450704225352E-3</v>
      </c>
      <c r="D63" s="65">
        <v>12</v>
      </c>
      <c r="E63" s="9">
        <f>IF(D77=0, "-", D63/D77)</f>
        <v>1.2332990750256937E-2</v>
      </c>
      <c r="F63" s="81">
        <v>43</v>
      </c>
      <c r="G63" s="34">
        <f>IF(F77=0, "-", F63/F77)</f>
        <v>4.4116138298963782E-3</v>
      </c>
      <c r="H63" s="65">
        <v>46</v>
      </c>
      <c r="I63" s="9">
        <f>IF(H77=0, "-", H63/H77)</f>
        <v>4.8192771084337354E-3</v>
      </c>
      <c r="J63" s="8">
        <f t="shared" si="6"/>
        <v>-0.75</v>
      </c>
      <c r="K63" s="9">
        <f t="shared" si="7"/>
        <v>-6.5217391304347824E-2</v>
      </c>
    </row>
    <row r="64" spans="1:11" x14ac:dyDescent="0.25">
      <c r="A64" s="7" t="s">
        <v>506</v>
      </c>
      <c r="B64" s="65">
        <v>24</v>
      </c>
      <c r="C64" s="34">
        <f>IF(B77=0, "-", B64/B77)</f>
        <v>2.1126760563380281E-2</v>
      </c>
      <c r="D64" s="65">
        <v>22</v>
      </c>
      <c r="E64" s="9">
        <f>IF(D77=0, "-", D64/D77)</f>
        <v>2.2610483042137718E-2</v>
      </c>
      <c r="F64" s="81">
        <v>116</v>
      </c>
      <c r="G64" s="34">
        <f>IF(F77=0, "-", F64/F77)</f>
        <v>1.1901097773673951E-2</v>
      </c>
      <c r="H64" s="65">
        <v>168</v>
      </c>
      <c r="I64" s="9">
        <f>IF(H77=0, "-", H64/H77)</f>
        <v>1.7600838135149292E-2</v>
      </c>
      <c r="J64" s="8">
        <f t="shared" si="6"/>
        <v>9.0909090909090912E-2</v>
      </c>
      <c r="K64" s="9">
        <f t="shared" si="7"/>
        <v>-0.30952380952380953</v>
      </c>
    </row>
    <row r="65" spans="1:11" x14ac:dyDescent="0.25">
      <c r="A65" s="7" t="s">
        <v>507</v>
      </c>
      <c r="B65" s="65">
        <v>34</v>
      </c>
      <c r="C65" s="34">
        <f>IF(B77=0, "-", B65/B77)</f>
        <v>2.9929577464788731E-2</v>
      </c>
      <c r="D65" s="65">
        <v>73</v>
      </c>
      <c r="E65" s="9">
        <f>IF(D77=0, "-", D65/D77)</f>
        <v>7.5025693730729703E-2</v>
      </c>
      <c r="F65" s="81">
        <v>491</v>
      </c>
      <c r="G65" s="34">
        <f>IF(F77=0, "-", F65/F77)</f>
        <v>5.0374474197188879E-2</v>
      </c>
      <c r="H65" s="65">
        <v>708</v>
      </c>
      <c r="I65" s="9">
        <f>IF(H77=0, "-", H65/H77)</f>
        <v>7.4174960712414875E-2</v>
      </c>
      <c r="J65" s="8">
        <f t="shared" si="6"/>
        <v>-0.53424657534246578</v>
      </c>
      <c r="K65" s="9">
        <f t="shared" si="7"/>
        <v>-0.30649717514124292</v>
      </c>
    </row>
    <row r="66" spans="1:11" x14ac:dyDescent="0.25">
      <c r="A66" s="7" t="s">
        <v>508</v>
      </c>
      <c r="B66" s="65">
        <v>0</v>
      </c>
      <c r="C66" s="34">
        <f>IF(B77=0, "-", B66/B77)</f>
        <v>0</v>
      </c>
      <c r="D66" s="65">
        <v>0</v>
      </c>
      <c r="E66" s="9">
        <f>IF(D77=0, "-", D66/D77)</f>
        <v>0</v>
      </c>
      <c r="F66" s="81">
        <v>0</v>
      </c>
      <c r="G66" s="34">
        <f>IF(F77=0, "-", F66/F77)</f>
        <v>0</v>
      </c>
      <c r="H66" s="65">
        <v>2</v>
      </c>
      <c r="I66" s="9">
        <f>IF(H77=0, "-", H66/H77)</f>
        <v>2.0953378732320587E-4</v>
      </c>
      <c r="J66" s="8" t="str">
        <f t="shared" si="6"/>
        <v>-</v>
      </c>
      <c r="K66" s="9">
        <f t="shared" si="7"/>
        <v>-1</v>
      </c>
    </row>
    <row r="67" spans="1:11" x14ac:dyDescent="0.25">
      <c r="A67" s="7" t="s">
        <v>509</v>
      </c>
      <c r="B67" s="65">
        <v>0</v>
      </c>
      <c r="C67" s="34">
        <f>IF(B77=0, "-", B67/B77)</f>
        <v>0</v>
      </c>
      <c r="D67" s="65">
        <v>0</v>
      </c>
      <c r="E67" s="9">
        <f>IF(D77=0, "-", D67/D77)</f>
        <v>0</v>
      </c>
      <c r="F67" s="81">
        <v>0</v>
      </c>
      <c r="G67" s="34">
        <f>IF(F77=0, "-", F67/F77)</f>
        <v>0</v>
      </c>
      <c r="H67" s="65">
        <v>8</v>
      </c>
      <c r="I67" s="9">
        <f>IF(H77=0, "-", H67/H77)</f>
        <v>8.3813514929282349E-4</v>
      </c>
      <c r="J67" s="8" t="str">
        <f t="shared" si="6"/>
        <v>-</v>
      </c>
      <c r="K67" s="9">
        <f t="shared" si="7"/>
        <v>-1</v>
      </c>
    </row>
    <row r="68" spans="1:11" x14ac:dyDescent="0.25">
      <c r="A68" s="7" t="s">
        <v>510</v>
      </c>
      <c r="B68" s="65">
        <v>194</v>
      </c>
      <c r="C68" s="34">
        <f>IF(B77=0, "-", B68/B77)</f>
        <v>0.17077464788732394</v>
      </c>
      <c r="D68" s="65">
        <v>37</v>
      </c>
      <c r="E68" s="9">
        <f>IF(D77=0, "-", D68/D77)</f>
        <v>3.8026721479958892E-2</v>
      </c>
      <c r="F68" s="81">
        <v>1690</v>
      </c>
      <c r="G68" s="34">
        <f>IF(F77=0, "-", F68/F77)</f>
        <v>0.17338668308197394</v>
      </c>
      <c r="H68" s="65">
        <v>1352</v>
      </c>
      <c r="I68" s="9">
        <f>IF(H77=0, "-", H68/H77)</f>
        <v>0.14164484023048718</v>
      </c>
      <c r="J68" s="8">
        <f t="shared" si="6"/>
        <v>4.243243243243243</v>
      </c>
      <c r="K68" s="9">
        <f t="shared" si="7"/>
        <v>0.25</v>
      </c>
    </row>
    <row r="69" spans="1:11" x14ac:dyDescent="0.25">
      <c r="A69" s="7" t="s">
        <v>511</v>
      </c>
      <c r="B69" s="65">
        <v>48</v>
      </c>
      <c r="C69" s="34">
        <f>IF(B77=0, "-", B69/B77)</f>
        <v>4.2253521126760563E-2</v>
      </c>
      <c r="D69" s="65">
        <v>53</v>
      </c>
      <c r="E69" s="9">
        <f>IF(D77=0, "-", D69/D77)</f>
        <v>5.4470709146968138E-2</v>
      </c>
      <c r="F69" s="81">
        <v>481</v>
      </c>
      <c r="G69" s="34">
        <f>IF(F77=0, "-", F69/F77)</f>
        <v>4.9348517492561812E-2</v>
      </c>
      <c r="H69" s="65">
        <v>475</v>
      </c>
      <c r="I69" s="9">
        <f>IF(H77=0, "-", H69/H77)</f>
        <v>4.9764274489261393E-2</v>
      </c>
      <c r="J69" s="8">
        <f t="shared" si="6"/>
        <v>-9.4339622641509441E-2</v>
      </c>
      <c r="K69" s="9">
        <f t="shared" si="7"/>
        <v>1.2631578947368421E-2</v>
      </c>
    </row>
    <row r="70" spans="1:11" x14ac:dyDescent="0.25">
      <c r="A70" s="7" t="s">
        <v>512</v>
      </c>
      <c r="B70" s="65">
        <v>15</v>
      </c>
      <c r="C70" s="34">
        <f>IF(B77=0, "-", B70/B77)</f>
        <v>1.3204225352112676E-2</v>
      </c>
      <c r="D70" s="65">
        <v>11</v>
      </c>
      <c r="E70" s="9">
        <f>IF(D77=0, "-", D70/D77)</f>
        <v>1.1305241521068859E-2</v>
      </c>
      <c r="F70" s="81">
        <v>174</v>
      </c>
      <c r="G70" s="34">
        <f>IF(F77=0, "-", F70/F77)</f>
        <v>1.7851646660510926E-2</v>
      </c>
      <c r="H70" s="65">
        <v>132</v>
      </c>
      <c r="I70" s="9">
        <f>IF(H77=0, "-", H70/H77)</f>
        <v>1.3829229963331587E-2</v>
      </c>
      <c r="J70" s="8">
        <f t="shared" si="6"/>
        <v>0.36363636363636365</v>
      </c>
      <c r="K70" s="9">
        <f t="shared" si="7"/>
        <v>0.31818181818181818</v>
      </c>
    </row>
    <row r="71" spans="1:11" x14ac:dyDescent="0.25">
      <c r="A71" s="7" t="s">
        <v>513</v>
      </c>
      <c r="B71" s="65">
        <v>2</v>
      </c>
      <c r="C71" s="34">
        <f>IF(B77=0, "-", B71/B77)</f>
        <v>1.7605633802816902E-3</v>
      </c>
      <c r="D71" s="65">
        <v>1</v>
      </c>
      <c r="E71" s="9">
        <f>IF(D77=0, "-", D71/D77)</f>
        <v>1.0277492291880781E-3</v>
      </c>
      <c r="F71" s="81">
        <v>20</v>
      </c>
      <c r="G71" s="34">
        <f>IF(F77=0, "-", F71/F77)</f>
        <v>2.0519134092541295E-3</v>
      </c>
      <c r="H71" s="65">
        <v>1</v>
      </c>
      <c r="I71" s="9">
        <f>IF(H77=0, "-", H71/H77)</f>
        <v>1.0476689366160294E-4</v>
      </c>
      <c r="J71" s="8">
        <f t="shared" si="6"/>
        <v>1</v>
      </c>
      <c r="K71" s="9" t="str">
        <f t="shared" si="7"/>
        <v>&gt;999%</v>
      </c>
    </row>
    <row r="72" spans="1:11" x14ac:dyDescent="0.25">
      <c r="A72" s="7" t="s">
        <v>514</v>
      </c>
      <c r="B72" s="65">
        <v>12</v>
      </c>
      <c r="C72" s="34">
        <f>IF(B77=0, "-", B72/B77)</f>
        <v>1.0563380281690141E-2</v>
      </c>
      <c r="D72" s="65">
        <v>1</v>
      </c>
      <c r="E72" s="9">
        <f>IF(D77=0, "-", D72/D77)</f>
        <v>1.0277492291880781E-3</v>
      </c>
      <c r="F72" s="81">
        <v>39</v>
      </c>
      <c r="G72" s="34">
        <f>IF(F77=0, "-", F72/F77)</f>
        <v>4.0012311480455524E-3</v>
      </c>
      <c r="H72" s="65">
        <v>27</v>
      </c>
      <c r="I72" s="9">
        <f>IF(H77=0, "-", H72/H77)</f>
        <v>2.8287061288632793E-3</v>
      </c>
      <c r="J72" s="8" t="str">
        <f t="shared" si="6"/>
        <v>&gt;999%</v>
      </c>
      <c r="K72" s="9">
        <f t="shared" si="7"/>
        <v>0.44444444444444442</v>
      </c>
    </row>
    <row r="73" spans="1:11" x14ac:dyDescent="0.25">
      <c r="A73" s="7" t="s">
        <v>515</v>
      </c>
      <c r="B73" s="65">
        <v>260</v>
      </c>
      <c r="C73" s="34">
        <f>IF(B77=0, "-", B73/B77)</f>
        <v>0.22887323943661972</v>
      </c>
      <c r="D73" s="65">
        <v>194</v>
      </c>
      <c r="E73" s="9">
        <f>IF(D77=0, "-", D73/D77)</f>
        <v>0.19938335046248715</v>
      </c>
      <c r="F73" s="81">
        <v>2521</v>
      </c>
      <c r="G73" s="34">
        <f>IF(F77=0, "-", F73/F77)</f>
        <v>0.25864368523648301</v>
      </c>
      <c r="H73" s="65">
        <v>2041</v>
      </c>
      <c r="I73" s="9">
        <f>IF(H77=0, "-", H73/H77)</f>
        <v>0.21382922996333159</v>
      </c>
      <c r="J73" s="8">
        <f t="shared" si="6"/>
        <v>0.34020618556701032</v>
      </c>
      <c r="K73" s="9">
        <f t="shared" si="7"/>
        <v>0.23517883390494856</v>
      </c>
    </row>
    <row r="74" spans="1:11" x14ac:dyDescent="0.25">
      <c r="A74" s="7" t="s">
        <v>516</v>
      </c>
      <c r="B74" s="65">
        <v>43</v>
      </c>
      <c r="C74" s="34">
        <f>IF(B77=0, "-", B74/B77)</f>
        <v>3.7852112676056336E-2</v>
      </c>
      <c r="D74" s="65">
        <v>81</v>
      </c>
      <c r="E74" s="9">
        <f>IF(D77=0, "-", D74/D77)</f>
        <v>8.3247687564234327E-2</v>
      </c>
      <c r="F74" s="81">
        <v>507</v>
      </c>
      <c r="G74" s="34">
        <f>IF(F77=0, "-", F74/F77)</f>
        <v>5.2016004924592185E-2</v>
      </c>
      <c r="H74" s="65">
        <v>565</v>
      </c>
      <c r="I74" s="9">
        <f>IF(H77=0, "-", H74/H77)</f>
        <v>5.9193294918805657E-2</v>
      </c>
      <c r="J74" s="8">
        <f t="shared" si="6"/>
        <v>-0.46913580246913578</v>
      </c>
      <c r="K74" s="9">
        <f t="shared" si="7"/>
        <v>-0.10265486725663717</v>
      </c>
    </row>
    <row r="75" spans="1:11" x14ac:dyDescent="0.25">
      <c r="A75" s="7" t="s">
        <v>517</v>
      </c>
      <c r="B75" s="65">
        <v>21</v>
      </c>
      <c r="C75" s="34">
        <f>IF(B77=0, "-", B75/B77)</f>
        <v>1.8485915492957746E-2</v>
      </c>
      <c r="D75" s="65">
        <v>82</v>
      </c>
      <c r="E75" s="9">
        <f>IF(D77=0, "-", D75/D77)</f>
        <v>8.4275436793422406E-2</v>
      </c>
      <c r="F75" s="81">
        <v>196</v>
      </c>
      <c r="G75" s="34">
        <f>IF(F77=0, "-", F75/F77)</f>
        <v>2.0108751410690469E-2</v>
      </c>
      <c r="H75" s="65">
        <v>505</v>
      </c>
      <c r="I75" s="9">
        <f>IF(H77=0, "-", H75/H77)</f>
        <v>5.2907281299109481E-2</v>
      </c>
      <c r="J75" s="8">
        <f t="shared" si="6"/>
        <v>-0.74390243902439024</v>
      </c>
      <c r="K75" s="9">
        <f t="shared" si="7"/>
        <v>-0.61188118811881187</v>
      </c>
    </row>
    <row r="76" spans="1:11" x14ac:dyDescent="0.25">
      <c r="A76" s="2"/>
      <c r="B76" s="68"/>
      <c r="C76" s="33"/>
      <c r="D76" s="68"/>
      <c r="E76" s="6"/>
      <c r="F76" s="82"/>
      <c r="G76" s="33"/>
      <c r="H76" s="68"/>
      <c r="I76" s="6"/>
      <c r="J76" s="5"/>
      <c r="K76" s="6"/>
    </row>
    <row r="77" spans="1:11" s="43" customFormat="1" x14ac:dyDescent="0.25">
      <c r="A77" s="162" t="s">
        <v>598</v>
      </c>
      <c r="B77" s="71">
        <f>SUM(B57:B76)</f>
        <v>1136</v>
      </c>
      <c r="C77" s="40">
        <f>B77/6005</f>
        <v>0.18917568692756037</v>
      </c>
      <c r="D77" s="71">
        <f>SUM(D57:D76)</f>
        <v>973</v>
      </c>
      <c r="E77" s="41">
        <f>D77/6139</f>
        <v>0.15849486887115166</v>
      </c>
      <c r="F77" s="77">
        <f>SUM(F57:F76)</f>
        <v>9747</v>
      </c>
      <c r="G77" s="42">
        <f>F77/52487</f>
        <v>0.18570312648846382</v>
      </c>
      <c r="H77" s="71">
        <f>SUM(H57:H76)</f>
        <v>9545</v>
      </c>
      <c r="I77" s="41">
        <f>H77/53716</f>
        <v>0.17769379700647853</v>
      </c>
      <c r="J77" s="37">
        <f>IF(D77=0, "-", IF((B77-D77)/D77&lt;10, (B77-D77)/D77, "&gt;999%"))</f>
        <v>0.16752312435765673</v>
      </c>
      <c r="K77" s="38">
        <f>IF(H77=0, "-", IF((F77-H77)/H77&lt;10, (F77-H77)/H77, "&gt;999%"))</f>
        <v>2.1162912519643792E-2</v>
      </c>
    </row>
    <row r="78" spans="1:11" x14ac:dyDescent="0.25">
      <c r="B78" s="83"/>
      <c r="D78" s="83"/>
      <c r="F78" s="83"/>
      <c r="H78" s="83"/>
    </row>
    <row r="79" spans="1:11" x14ac:dyDescent="0.25">
      <c r="A79" s="27" t="s">
        <v>597</v>
      </c>
      <c r="B79" s="71">
        <v>1476</v>
      </c>
      <c r="C79" s="40">
        <f>B79/6005</f>
        <v>0.24579517069109075</v>
      </c>
      <c r="D79" s="71">
        <v>1335</v>
      </c>
      <c r="E79" s="41">
        <f>D79/6139</f>
        <v>0.21746212738230983</v>
      </c>
      <c r="F79" s="77">
        <v>12665</v>
      </c>
      <c r="G79" s="42">
        <f>F79/52487</f>
        <v>0.2412978451807114</v>
      </c>
      <c r="H79" s="71">
        <v>12384</v>
      </c>
      <c r="I79" s="41">
        <f>H79/53716</f>
        <v>0.23054583364360712</v>
      </c>
      <c r="J79" s="37">
        <f>IF(D79=0, "-", IF((B79-D79)/D79&lt;10, (B79-D79)/D79, "&gt;999%"))</f>
        <v>0.10561797752808989</v>
      </c>
      <c r="K79" s="38">
        <f>IF(H79=0, "-", IF((F79-H79)/H79&lt;10, (F79-H79)/H79, "&gt;999%"))</f>
        <v>2.2690568475452196E-2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610</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36</v>
      </c>
      <c r="B7" s="65">
        <v>15</v>
      </c>
      <c r="C7" s="39">
        <f>IF(B27=0, "-", B7/B27)</f>
        <v>1.016260162601626E-2</v>
      </c>
      <c r="D7" s="65">
        <v>4</v>
      </c>
      <c r="E7" s="21">
        <f>IF(D27=0, "-", D7/D27)</f>
        <v>2.9962546816479402E-3</v>
      </c>
      <c r="F7" s="81">
        <v>79</v>
      </c>
      <c r="G7" s="39">
        <f>IF(F27=0, "-", F7/F27)</f>
        <v>6.2376628503750496E-3</v>
      </c>
      <c r="H7" s="65">
        <v>42</v>
      </c>
      <c r="I7" s="21">
        <f>IF(H27=0, "-", H7/H27)</f>
        <v>3.3914728682170542E-3</v>
      </c>
      <c r="J7" s="20">
        <f t="shared" ref="J7:J25" si="0">IF(D7=0, "-", IF((B7-D7)/D7&lt;10, (B7-D7)/D7, "&gt;999%"))</f>
        <v>2.75</v>
      </c>
      <c r="K7" s="21">
        <f t="shared" ref="K7:K25" si="1">IF(H7=0, "-", IF((F7-H7)/H7&lt;10, (F7-H7)/H7, "&gt;999%"))</f>
        <v>0.88095238095238093</v>
      </c>
    </row>
    <row r="8" spans="1:11" x14ac:dyDescent="0.25">
      <c r="A8" s="7" t="s">
        <v>45</v>
      </c>
      <c r="B8" s="65">
        <v>340</v>
      </c>
      <c r="C8" s="39">
        <f>IF(B27=0, "-", B8/B27)</f>
        <v>0.23035230352303523</v>
      </c>
      <c r="D8" s="65">
        <v>312</v>
      </c>
      <c r="E8" s="21">
        <f>IF(D27=0, "-", D8/D27)</f>
        <v>0.23370786516853934</v>
      </c>
      <c r="F8" s="81">
        <v>2096</v>
      </c>
      <c r="G8" s="39">
        <f>IF(F27=0, "-", F8/F27)</f>
        <v>0.16549545992893802</v>
      </c>
      <c r="H8" s="65">
        <v>2462</v>
      </c>
      <c r="I8" s="21">
        <f>IF(H27=0, "-", H8/H27)</f>
        <v>0.19880490956072353</v>
      </c>
      <c r="J8" s="20">
        <f t="shared" si="0"/>
        <v>8.9743589743589744E-2</v>
      </c>
      <c r="K8" s="21">
        <f t="shared" si="1"/>
        <v>-0.14865962632006499</v>
      </c>
    </row>
    <row r="9" spans="1:11" x14ac:dyDescent="0.25">
      <c r="A9" s="7" t="s">
        <v>49</v>
      </c>
      <c r="B9" s="65">
        <v>45</v>
      </c>
      <c r="C9" s="39">
        <f>IF(B27=0, "-", B9/B27)</f>
        <v>3.048780487804878E-2</v>
      </c>
      <c r="D9" s="65">
        <v>25</v>
      </c>
      <c r="E9" s="21">
        <f>IF(D27=0, "-", D9/D27)</f>
        <v>1.8726591760299626E-2</v>
      </c>
      <c r="F9" s="81">
        <v>292</v>
      </c>
      <c r="G9" s="39">
        <f>IF(F27=0, "-", F9/F27)</f>
        <v>2.3055665219107777E-2</v>
      </c>
      <c r="H9" s="65">
        <v>321</v>
      </c>
      <c r="I9" s="21">
        <f>IF(H27=0, "-", H9/H27)</f>
        <v>2.5920542635658916E-2</v>
      </c>
      <c r="J9" s="20">
        <f t="shared" si="0"/>
        <v>0.8</v>
      </c>
      <c r="K9" s="21">
        <f t="shared" si="1"/>
        <v>-9.0342679127725853E-2</v>
      </c>
    </row>
    <row r="10" spans="1:11" x14ac:dyDescent="0.25">
      <c r="A10" s="7" t="s">
        <v>52</v>
      </c>
      <c r="B10" s="65">
        <v>11</v>
      </c>
      <c r="C10" s="39">
        <f>IF(B27=0, "-", B10/B27)</f>
        <v>7.4525745257452572E-3</v>
      </c>
      <c r="D10" s="65">
        <v>12</v>
      </c>
      <c r="E10" s="21">
        <f>IF(D27=0, "-", D10/D27)</f>
        <v>8.988764044943821E-3</v>
      </c>
      <c r="F10" s="81">
        <v>153</v>
      </c>
      <c r="G10" s="39">
        <f>IF(F27=0, "-", F10/F27)</f>
        <v>1.2080536912751677E-2</v>
      </c>
      <c r="H10" s="65">
        <v>79</v>
      </c>
      <c r="I10" s="21">
        <f>IF(H27=0, "-", H10/H27)</f>
        <v>6.3791989664082685E-3</v>
      </c>
      <c r="J10" s="20">
        <f t="shared" si="0"/>
        <v>-8.3333333333333329E-2</v>
      </c>
      <c r="K10" s="21">
        <f t="shared" si="1"/>
        <v>0.93670886075949367</v>
      </c>
    </row>
    <row r="11" spans="1:11" x14ac:dyDescent="0.25">
      <c r="A11" s="7" t="s">
        <v>55</v>
      </c>
      <c r="B11" s="65">
        <v>185</v>
      </c>
      <c r="C11" s="39">
        <f>IF(B27=0, "-", B11/B27)</f>
        <v>0.12533875338753386</v>
      </c>
      <c r="D11" s="65">
        <v>126</v>
      </c>
      <c r="E11" s="21">
        <f>IF(D27=0, "-", D11/D27)</f>
        <v>9.4382022471910118E-2</v>
      </c>
      <c r="F11" s="81">
        <v>1549</v>
      </c>
      <c r="G11" s="39">
        <f>IF(F27=0, "-", F11/F27)</f>
        <v>0.12230556652191078</v>
      </c>
      <c r="H11" s="65">
        <v>1350</v>
      </c>
      <c r="I11" s="21">
        <f>IF(H27=0, "-", H11/H27)</f>
        <v>0.10901162790697674</v>
      </c>
      <c r="J11" s="20">
        <f t="shared" si="0"/>
        <v>0.46825396825396826</v>
      </c>
      <c r="K11" s="21">
        <f t="shared" si="1"/>
        <v>0.1474074074074074</v>
      </c>
    </row>
    <row r="12" spans="1:11" x14ac:dyDescent="0.25">
      <c r="A12" s="7" t="s">
        <v>56</v>
      </c>
      <c r="B12" s="65">
        <v>0</v>
      </c>
      <c r="C12" s="39">
        <f>IF(B27=0, "-", B12/B27)</f>
        <v>0</v>
      </c>
      <c r="D12" s="65">
        <v>0</v>
      </c>
      <c r="E12" s="21">
        <f>IF(D27=0, "-", D12/D27)</f>
        <v>0</v>
      </c>
      <c r="F12" s="81">
        <v>2</v>
      </c>
      <c r="G12" s="39">
        <f>IF(F27=0, "-", F12/F27)</f>
        <v>1.5791551519936834E-4</v>
      </c>
      <c r="H12" s="65">
        <v>0</v>
      </c>
      <c r="I12" s="21">
        <f>IF(H27=0, "-", H12/H27)</f>
        <v>0</v>
      </c>
      <c r="J12" s="20" t="str">
        <f t="shared" si="0"/>
        <v>-</v>
      </c>
      <c r="K12" s="21" t="str">
        <f t="shared" si="1"/>
        <v>-</v>
      </c>
    </row>
    <row r="13" spans="1:11" x14ac:dyDescent="0.25">
      <c r="A13" s="7" t="s">
        <v>59</v>
      </c>
      <c r="B13" s="65">
        <v>3</v>
      </c>
      <c r="C13" s="39">
        <f>IF(B27=0, "-", B13/B27)</f>
        <v>2.0325203252032522E-3</v>
      </c>
      <c r="D13" s="65">
        <v>12</v>
      </c>
      <c r="E13" s="21">
        <f>IF(D27=0, "-", D13/D27)</f>
        <v>8.988764044943821E-3</v>
      </c>
      <c r="F13" s="81">
        <v>43</v>
      </c>
      <c r="G13" s="39">
        <f>IF(F27=0, "-", F13/F27)</f>
        <v>3.3951835767864194E-3</v>
      </c>
      <c r="H13" s="65">
        <v>46</v>
      </c>
      <c r="I13" s="21">
        <f>IF(H27=0, "-", H13/H27)</f>
        <v>3.7144702842377259E-3</v>
      </c>
      <c r="J13" s="20">
        <f t="shared" si="0"/>
        <v>-0.75</v>
      </c>
      <c r="K13" s="21">
        <f t="shared" si="1"/>
        <v>-6.5217391304347824E-2</v>
      </c>
    </row>
    <row r="14" spans="1:11" x14ac:dyDescent="0.25">
      <c r="A14" s="7" t="s">
        <v>64</v>
      </c>
      <c r="B14" s="65">
        <v>40</v>
      </c>
      <c r="C14" s="39">
        <f>IF(B27=0, "-", B14/B27)</f>
        <v>2.7100271002710029E-2</v>
      </c>
      <c r="D14" s="65">
        <v>49</v>
      </c>
      <c r="E14" s="21">
        <f>IF(D27=0, "-", D14/D27)</f>
        <v>3.6704119850187268E-2</v>
      </c>
      <c r="F14" s="81">
        <v>231</v>
      </c>
      <c r="G14" s="39">
        <f>IF(F27=0, "-", F14/F27)</f>
        <v>1.8239242005527043E-2</v>
      </c>
      <c r="H14" s="65">
        <v>311</v>
      </c>
      <c r="I14" s="21">
        <f>IF(H27=0, "-", H14/H27)</f>
        <v>2.5113049095607236E-2</v>
      </c>
      <c r="J14" s="20">
        <f t="shared" si="0"/>
        <v>-0.18367346938775511</v>
      </c>
      <c r="K14" s="21">
        <f t="shared" si="1"/>
        <v>-0.25723472668810288</v>
      </c>
    </row>
    <row r="15" spans="1:11" x14ac:dyDescent="0.25">
      <c r="A15" s="7" t="s">
        <v>70</v>
      </c>
      <c r="B15" s="65">
        <v>41</v>
      </c>
      <c r="C15" s="39">
        <f>IF(B27=0, "-", B15/B27)</f>
        <v>2.7777777777777776E-2</v>
      </c>
      <c r="D15" s="65">
        <v>88</v>
      </c>
      <c r="E15" s="21">
        <f>IF(D27=0, "-", D15/D27)</f>
        <v>6.5917602996254682E-2</v>
      </c>
      <c r="F15" s="81">
        <v>576</v>
      </c>
      <c r="G15" s="39">
        <f>IF(F27=0, "-", F15/F27)</f>
        <v>4.5479668377418084E-2</v>
      </c>
      <c r="H15" s="65">
        <v>793</v>
      </c>
      <c r="I15" s="21">
        <f>IF(H27=0, "-", H15/H27)</f>
        <v>6.4034237726098189E-2</v>
      </c>
      <c r="J15" s="20">
        <f t="shared" si="0"/>
        <v>-0.53409090909090906</v>
      </c>
      <c r="K15" s="21">
        <f t="shared" si="1"/>
        <v>-0.27364438839848676</v>
      </c>
    </row>
    <row r="16" spans="1:11" x14ac:dyDescent="0.25">
      <c r="A16" s="7" t="s">
        <v>72</v>
      </c>
      <c r="B16" s="65">
        <v>0</v>
      </c>
      <c r="C16" s="39">
        <f>IF(B27=0, "-", B16/B27)</f>
        <v>0</v>
      </c>
      <c r="D16" s="65">
        <v>0</v>
      </c>
      <c r="E16" s="21">
        <f>IF(D27=0, "-", D16/D27)</f>
        <v>0</v>
      </c>
      <c r="F16" s="81">
        <v>0</v>
      </c>
      <c r="G16" s="39">
        <f>IF(F27=0, "-", F16/F27)</f>
        <v>0</v>
      </c>
      <c r="H16" s="65">
        <v>2</v>
      </c>
      <c r="I16" s="21">
        <f>IF(H27=0, "-", H16/H27)</f>
        <v>1.6149870801033592E-4</v>
      </c>
      <c r="J16" s="20" t="str">
        <f t="shared" si="0"/>
        <v>-</v>
      </c>
      <c r="K16" s="21">
        <f t="shared" si="1"/>
        <v>-1</v>
      </c>
    </row>
    <row r="17" spans="1:11" x14ac:dyDescent="0.25">
      <c r="A17" s="7" t="s">
        <v>74</v>
      </c>
      <c r="B17" s="65">
        <v>2</v>
      </c>
      <c r="C17" s="39">
        <f>IF(B27=0, "-", B17/B27)</f>
        <v>1.3550135501355014E-3</v>
      </c>
      <c r="D17" s="65">
        <v>4</v>
      </c>
      <c r="E17" s="21">
        <f>IF(D27=0, "-", D17/D27)</f>
        <v>2.9962546816479402E-3</v>
      </c>
      <c r="F17" s="81">
        <v>34</v>
      </c>
      <c r="G17" s="39">
        <f>IF(F27=0, "-", F17/F27)</f>
        <v>2.6845637583892616E-3</v>
      </c>
      <c r="H17" s="65">
        <v>64</v>
      </c>
      <c r="I17" s="21">
        <f>IF(H27=0, "-", H17/H27)</f>
        <v>5.1679586563307496E-3</v>
      </c>
      <c r="J17" s="20">
        <f t="shared" si="0"/>
        <v>-0.5</v>
      </c>
      <c r="K17" s="21">
        <f t="shared" si="1"/>
        <v>-0.46875</v>
      </c>
    </row>
    <row r="18" spans="1:11" x14ac:dyDescent="0.25">
      <c r="A18" s="7" t="s">
        <v>77</v>
      </c>
      <c r="B18" s="65">
        <v>241</v>
      </c>
      <c r="C18" s="39">
        <f>IF(B27=0, "-", B18/B27)</f>
        <v>0.16327913279132791</v>
      </c>
      <c r="D18" s="65">
        <v>66</v>
      </c>
      <c r="E18" s="21">
        <f>IF(D27=0, "-", D18/D27)</f>
        <v>4.9438202247191011E-2</v>
      </c>
      <c r="F18" s="81">
        <v>1999</v>
      </c>
      <c r="G18" s="39">
        <f>IF(F27=0, "-", F18/F27)</f>
        <v>0.15783655744176867</v>
      </c>
      <c r="H18" s="65">
        <v>1581</v>
      </c>
      <c r="I18" s="21">
        <f>IF(H27=0, "-", H18/H27)</f>
        <v>0.12766472868217055</v>
      </c>
      <c r="J18" s="20">
        <f t="shared" si="0"/>
        <v>2.6515151515151514</v>
      </c>
      <c r="K18" s="21">
        <f t="shared" si="1"/>
        <v>0.26438962681846934</v>
      </c>
    </row>
    <row r="19" spans="1:11" x14ac:dyDescent="0.25">
      <c r="A19" s="7" t="s">
        <v>78</v>
      </c>
      <c r="B19" s="65">
        <v>56</v>
      </c>
      <c r="C19" s="39">
        <f>IF(B27=0, "-", B19/B27)</f>
        <v>3.7940379403794036E-2</v>
      </c>
      <c r="D19" s="65">
        <v>59</v>
      </c>
      <c r="E19" s="21">
        <f>IF(D27=0, "-", D19/D27)</f>
        <v>4.4194756554307116E-2</v>
      </c>
      <c r="F19" s="81">
        <v>551</v>
      </c>
      <c r="G19" s="39">
        <f>IF(F27=0, "-", F19/F27)</f>
        <v>4.350572443742598E-2</v>
      </c>
      <c r="H19" s="65">
        <v>544</v>
      </c>
      <c r="I19" s="21">
        <f>IF(H27=0, "-", H19/H27)</f>
        <v>4.3927648578811367E-2</v>
      </c>
      <c r="J19" s="20">
        <f t="shared" si="0"/>
        <v>-5.0847457627118647E-2</v>
      </c>
      <c r="K19" s="21">
        <f t="shared" si="1"/>
        <v>1.2867647058823529E-2</v>
      </c>
    </row>
    <row r="20" spans="1:11" x14ac:dyDescent="0.25">
      <c r="A20" s="7" t="s">
        <v>79</v>
      </c>
      <c r="B20" s="65">
        <v>0</v>
      </c>
      <c r="C20" s="39">
        <f>IF(B27=0, "-", B20/B27)</f>
        <v>0</v>
      </c>
      <c r="D20" s="65">
        <v>1</v>
      </c>
      <c r="E20" s="21">
        <f>IF(D27=0, "-", D20/D27)</f>
        <v>7.4906367041198505E-4</v>
      </c>
      <c r="F20" s="81">
        <v>12</v>
      </c>
      <c r="G20" s="39">
        <f>IF(F27=0, "-", F20/F27)</f>
        <v>9.4749309119621008E-4</v>
      </c>
      <c r="H20" s="65">
        <v>18</v>
      </c>
      <c r="I20" s="21">
        <f>IF(H27=0, "-", H20/H27)</f>
        <v>1.4534883720930232E-3</v>
      </c>
      <c r="J20" s="20">
        <f t="shared" si="0"/>
        <v>-1</v>
      </c>
      <c r="K20" s="21">
        <f t="shared" si="1"/>
        <v>-0.33333333333333331</v>
      </c>
    </row>
    <row r="21" spans="1:11" x14ac:dyDescent="0.25">
      <c r="A21" s="7" t="s">
        <v>82</v>
      </c>
      <c r="B21" s="65">
        <v>17</v>
      </c>
      <c r="C21" s="39">
        <f>IF(B27=0, "-", B21/B27)</f>
        <v>1.1517615176151762E-2</v>
      </c>
      <c r="D21" s="65">
        <v>12</v>
      </c>
      <c r="E21" s="21">
        <f>IF(D27=0, "-", D21/D27)</f>
        <v>8.988764044943821E-3</v>
      </c>
      <c r="F21" s="81">
        <v>194</v>
      </c>
      <c r="G21" s="39">
        <f>IF(F27=0, "-", F21/F27)</f>
        <v>1.5317804974338729E-2</v>
      </c>
      <c r="H21" s="65">
        <v>133</v>
      </c>
      <c r="I21" s="21">
        <f>IF(H27=0, "-", H21/H27)</f>
        <v>1.0739664082687339E-2</v>
      </c>
      <c r="J21" s="20">
        <f t="shared" si="0"/>
        <v>0.41666666666666669</v>
      </c>
      <c r="K21" s="21">
        <f t="shared" si="1"/>
        <v>0.45864661654135336</v>
      </c>
    </row>
    <row r="22" spans="1:11" x14ac:dyDescent="0.25">
      <c r="A22" s="7" t="s">
        <v>83</v>
      </c>
      <c r="B22" s="65">
        <v>5</v>
      </c>
      <c r="C22" s="39">
        <f>IF(B27=0, "-", B22/B27)</f>
        <v>3.3875338753387536E-3</v>
      </c>
      <c r="D22" s="65">
        <v>14</v>
      </c>
      <c r="E22" s="21">
        <f>IF(D27=0, "-", D22/D27)</f>
        <v>1.0486891385767791E-2</v>
      </c>
      <c r="F22" s="81">
        <v>74</v>
      </c>
      <c r="G22" s="39">
        <f>IF(F27=0, "-", F22/F27)</f>
        <v>5.8428740623766287E-3</v>
      </c>
      <c r="H22" s="65">
        <v>151</v>
      </c>
      <c r="I22" s="21">
        <f>IF(H27=0, "-", H22/H27)</f>
        <v>1.2193152454780361E-2</v>
      </c>
      <c r="J22" s="20">
        <f t="shared" si="0"/>
        <v>-0.6428571428571429</v>
      </c>
      <c r="K22" s="21">
        <f t="shared" si="1"/>
        <v>-0.50993377483443714</v>
      </c>
    </row>
    <row r="23" spans="1:11" x14ac:dyDescent="0.25">
      <c r="A23" s="7" t="s">
        <v>87</v>
      </c>
      <c r="B23" s="65">
        <v>12</v>
      </c>
      <c r="C23" s="39">
        <f>IF(B27=0, "-", B23/B27)</f>
        <v>8.130081300813009E-3</v>
      </c>
      <c r="D23" s="65">
        <v>1</v>
      </c>
      <c r="E23" s="21">
        <f>IF(D27=0, "-", D23/D27)</f>
        <v>7.4906367041198505E-4</v>
      </c>
      <c r="F23" s="81">
        <v>39</v>
      </c>
      <c r="G23" s="39">
        <f>IF(F27=0, "-", F23/F27)</f>
        <v>3.0793525463876825E-3</v>
      </c>
      <c r="H23" s="65">
        <v>27</v>
      </c>
      <c r="I23" s="21">
        <f>IF(H27=0, "-", H23/H27)</f>
        <v>2.1802325581395349E-3</v>
      </c>
      <c r="J23" s="20" t="str">
        <f t="shared" si="0"/>
        <v>&gt;999%</v>
      </c>
      <c r="K23" s="21">
        <f t="shared" si="1"/>
        <v>0.44444444444444442</v>
      </c>
    </row>
    <row r="24" spans="1:11" x14ac:dyDescent="0.25">
      <c r="A24" s="7" t="s">
        <v>91</v>
      </c>
      <c r="B24" s="65">
        <v>433</v>
      </c>
      <c r="C24" s="39">
        <f>IF(B27=0, "-", B24/B27)</f>
        <v>0.29336043360433606</v>
      </c>
      <c r="D24" s="65">
        <v>461</v>
      </c>
      <c r="E24" s="21">
        <f>IF(D27=0, "-", D24/D27)</f>
        <v>0.34531835205992512</v>
      </c>
      <c r="F24" s="81">
        <v>4487</v>
      </c>
      <c r="G24" s="39">
        <f>IF(F27=0, "-", F24/F27)</f>
        <v>0.35428345834978286</v>
      </c>
      <c r="H24" s="65">
        <v>3866</v>
      </c>
      <c r="I24" s="21">
        <f>IF(H27=0, "-", H24/H27)</f>
        <v>0.31217700258397935</v>
      </c>
      <c r="J24" s="20">
        <f t="shared" si="0"/>
        <v>-6.0737527114967459E-2</v>
      </c>
      <c r="K24" s="21">
        <f t="shared" si="1"/>
        <v>0.16063114330056907</v>
      </c>
    </row>
    <row r="25" spans="1:11" x14ac:dyDescent="0.25">
      <c r="A25" s="7" t="s">
        <v>93</v>
      </c>
      <c r="B25" s="65">
        <v>30</v>
      </c>
      <c r="C25" s="39">
        <f>IF(B27=0, "-", B25/B27)</f>
        <v>2.032520325203252E-2</v>
      </c>
      <c r="D25" s="65">
        <v>89</v>
      </c>
      <c r="E25" s="21">
        <f>IF(D27=0, "-", D25/D27)</f>
        <v>6.6666666666666666E-2</v>
      </c>
      <c r="F25" s="81">
        <v>254</v>
      </c>
      <c r="G25" s="39">
        <f>IF(F27=0, "-", F25/F27)</f>
        <v>2.005527043031978E-2</v>
      </c>
      <c r="H25" s="65">
        <v>594</v>
      </c>
      <c r="I25" s="21">
        <f>IF(H27=0, "-", H25/H27)</f>
        <v>4.7965116279069769E-2</v>
      </c>
      <c r="J25" s="20">
        <f t="shared" si="0"/>
        <v>-0.6629213483146067</v>
      </c>
      <c r="K25" s="21">
        <f t="shared" si="1"/>
        <v>-0.57239057239057234</v>
      </c>
    </row>
    <row r="26" spans="1:11" x14ac:dyDescent="0.25">
      <c r="A26" s="2"/>
      <c r="B26" s="68"/>
      <c r="C26" s="33"/>
      <c r="D26" s="68"/>
      <c r="E26" s="6"/>
      <c r="F26" s="82"/>
      <c r="G26" s="33"/>
      <c r="H26" s="68"/>
      <c r="I26" s="6"/>
      <c r="J26" s="5"/>
      <c r="K26" s="6"/>
    </row>
    <row r="27" spans="1:11" s="43" customFormat="1" x14ac:dyDescent="0.25">
      <c r="A27" s="162" t="s">
        <v>597</v>
      </c>
      <c r="B27" s="71">
        <f>SUM(B7:B26)</f>
        <v>1476</v>
      </c>
      <c r="C27" s="40">
        <v>1</v>
      </c>
      <c r="D27" s="71">
        <f>SUM(D7:D26)</f>
        <v>1335</v>
      </c>
      <c r="E27" s="41">
        <v>1</v>
      </c>
      <c r="F27" s="77">
        <f>SUM(F7:F26)</f>
        <v>12665</v>
      </c>
      <c r="G27" s="42">
        <v>1</v>
      </c>
      <c r="H27" s="71">
        <f>SUM(H7:H26)</f>
        <v>12384</v>
      </c>
      <c r="I27" s="41">
        <v>1</v>
      </c>
      <c r="J27" s="37">
        <f>IF(D27=0, "-", (B27-D27)/D27)</f>
        <v>0.10561797752808989</v>
      </c>
      <c r="K27" s="38">
        <f>IF(H27=0, "-", (F27-H27)/H27)</f>
        <v>2.2690568475452196E-2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6"/>
  <sheetViews>
    <sheetView tabSelected="1" zoomScaleNormal="100" workbookViewId="0">
      <selection activeCell="M1" sqref="M1"/>
    </sheetView>
  </sheetViews>
  <sheetFormatPr defaultRowHeight="13.2" x14ac:dyDescent="0.25"/>
  <cols>
    <col min="1" max="1" width="35.2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124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131</v>
      </c>
      <c r="B6" s="61" t="s">
        <v>12</v>
      </c>
      <c r="C6" s="62" t="s">
        <v>13</v>
      </c>
      <c r="D6" s="61" t="s">
        <v>12</v>
      </c>
      <c r="E6" s="63" t="s">
        <v>13</v>
      </c>
      <c r="F6" s="62" t="s">
        <v>12</v>
      </c>
      <c r="G6" s="62" t="s">
        <v>13</v>
      </c>
      <c r="H6" s="61" t="s">
        <v>12</v>
      </c>
      <c r="I6" s="63" t="s">
        <v>13</v>
      </c>
      <c r="J6" s="61"/>
      <c r="K6" s="63"/>
    </row>
    <row r="7" spans="1:11" x14ac:dyDescent="0.25">
      <c r="A7" s="7" t="s">
        <v>518</v>
      </c>
      <c r="B7" s="65">
        <v>5</v>
      </c>
      <c r="C7" s="34">
        <f>IF(B20=0, "-", B7/B20)</f>
        <v>5.3191489361702128E-2</v>
      </c>
      <c r="D7" s="65">
        <v>7</v>
      </c>
      <c r="E7" s="9">
        <f>IF(D20=0, "-", D7/D20)</f>
        <v>6.6037735849056603E-2</v>
      </c>
      <c r="F7" s="81">
        <v>35</v>
      </c>
      <c r="G7" s="34">
        <f>IF(F20=0, "-", F7/F20)</f>
        <v>3.7037037037037035E-2</v>
      </c>
      <c r="H7" s="65">
        <v>48</v>
      </c>
      <c r="I7" s="9">
        <f>IF(H20=0, "-", H7/H20)</f>
        <v>4.878048780487805E-2</v>
      </c>
      <c r="J7" s="8">
        <f t="shared" ref="J7:J18" si="0">IF(D7=0, "-", IF((B7-D7)/D7&lt;10, (B7-D7)/D7, "&gt;999%"))</f>
        <v>-0.2857142857142857</v>
      </c>
      <c r="K7" s="9">
        <f t="shared" ref="K7:K18" si="1">IF(H7=0, "-", IF((F7-H7)/H7&lt;10, (F7-H7)/H7, "&gt;999%"))</f>
        <v>-0.27083333333333331</v>
      </c>
    </row>
    <row r="8" spans="1:11" x14ac:dyDescent="0.25">
      <c r="A8" s="7" t="s">
        <v>519</v>
      </c>
      <c r="B8" s="65">
        <v>0</v>
      </c>
      <c r="C8" s="34">
        <f>IF(B20=0, "-", B8/B20)</f>
        <v>0</v>
      </c>
      <c r="D8" s="65">
        <v>0</v>
      </c>
      <c r="E8" s="9">
        <f>IF(D20=0, "-", D8/D20)</f>
        <v>0</v>
      </c>
      <c r="F8" s="81">
        <v>32</v>
      </c>
      <c r="G8" s="34">
        <f>IF(F20=0, "-", F8/F20)</f>
        <v>3.3862433862433865E-2</v>
      </c>
      <c r="H8" s="65">
        <v>82</v>
      </c>
      <c r="I8" s="9">
        <f>IF(H20=0, "-", H8/H20)</f>
        <v>8.3333333333333329E-2</v>
      </c>
      <c r="J8" s="8" t="str">
        <f t="shared" si="0"/>
        <v>-</v>
      </c>
      <c r="K8" s="9">
        <f t="shared" si="1"/>
        <v>-0.6097560975609756</v>
      </c>
    </row>
    <row r="9" spans="1:11" x14ac:dyDescent="0.25">
      <c r="A9" s="7" t="s">
        <v>520</v>
      </c>
      <c r="B9" s="65">
        <v>19</v>
      </c>
      <c r="C9" s="34">
        <f>IF(B20=0, "-", B9/B20)</f>
        <v>0.20212765957446807</v>
      </c>
      <c r="D9" s="65">
        <v>10</v>
      </c>
      <c r="E9" s="9">
        <f>IF(D20=0, "-", D9/D20)</f>
        <v>9.4339622641509441E-2</v>
      </c>
      <c r="F9" s="81">
        <v>111</v>
      </c>
      <c r="G9" s="34">
        <f>IF(F20=0, "-", F9/F20)</f>
        <v>0.11746031746031746</v>
      </c>
      <c r="H9" s="65">
        <v>113</v>
      </c>
      <c r="I9" s="9">
        <f>IF(H20=0, "-", H9/H20)</f>
        <v>0.11483739837398374</v>
      </c>
      <c r="J9" s="8">
        <f t="shared" si="0"/>
        <v>0.9</v>
      </c>
      <c r="K9" s="9">
        <f t="shared" si="1"/>
        <v>-1.7699115044247787E-2</v>
      </c>
    </row>
    <row r="10" spans="1:11" x14ac:dyDescent="0.25">
      <c r="A10" s="7" t="s">
        <v>521</v>
      </c>
      <c r="B10" s="65">
        <v>5</v>
      </c>
      <c r="C10" s="34">
        <f>IF(B20=0, "-", B10/B20)</f>
        <v>5.3191489361702128E-2</v>
      </c>
      <c r="D10" s="65">
        <v>18</v>
      </c>
      <c r="E10" s="9">
        <f>IF(D20=0, "-", D10/D20)</f>
        <v>0.16981132075471697</v>
      </c>
      <c r="F10" s="81">
        <v>92</v>
      </c>
      <c r="G10" s="34">
        <f>IF(F20=0, "-", F10/F20)</f>
        <v>9.735449735449736E-2</v>
      </c>
      <c r="H10" s="65">
        <v>102</v>
      </c>
      <c r="I10" s="9">
        <f>IF(H20=0, "-", H10/H20)</f>
        <v>0.10365853658536585</v>
      </c>
      <c r="J10" s="8">
        <f t="shared" si="0"/>
        <v>-0.72222222222222221</v>
      </c>
      <c r="K10" s="9">
        <f t="shared" si="1"/>
        <v>-9.8039215686274508E-2</v>
      </c>
    </row>
    <row r="11" spans="1:11" x14ac:dyDescent="0.25">
      <c r="A11" s="7" t="s">
        <v>522</v>
      </c>
      <c r="B11" s="65">
        <v>0</v>
      </c>
      <c r="C11" s="34">
        <f>IF(B20=0, "-", B11/B20)</f>
        <v>0</v>
      </c>
      <c r="D11" s="65">
        <v>0</v>
      </c>
      <c r="E11" s="9">
        <f>IF(D20=0, "-", D11/D20)</f>
        <v>0</v>
      </c>
      <c r="F11" s="81">
        <v>16</v>
      </c>
      <c r="G11" s="34">
        <f>IF(F20=0, "-", F11/F20)</f>
        <v>1.6931216931216932E-2</v>
      </c>
      <c r="H11" s="65">
        <v>10</v>
      </c>
      <c r="I11" s="9">
        <f>IF(H20=0, "-", H11/H20)</f>
        <v>1.016260162601626E-2</v>
      </c>
      <c r="J11" s="8" t="str">
        <f t="shared" si="0"/>
        <v>-</v>
      </c>
      <c r="K11" s="9">
        <f t="shared" si="1"/>
        <v>0.6</v>
      </c>
    </row>
    <row r="12" spans="1:11" x14ac:dyDescent="0.25">
      <c r="A12" s="7" t="s">
        <v>523</v>
      </c>
      <c r="B12" s="65">
        <v>38</v>
      </c>
      <c r="C12" s="34">
        <f>IF(B20=0, "-", B12/B20)</f>
        <v>0.40425531914893614</v>
      </c>
      <c r="D12" s="65">
        <v>29</v>
      </c>
      <c r="E12" s="9">
        <f>IF(D20=0, "-", D12/D20)</f>
        <v>0.27358490566037735</v>
      </c>
      <c r="F12" s="81">
        <v>342</v>
      </c>
      <c r="G12" s="34">
        <f>IF(F20=0, "-", F12/F20)</f>
        <v>0.3619047619047619</v>
      </c>
      <c r="H12" s="65">
        <v>285</v>
      </c>
      <c r="I12" s="9">
        <f>IF(H20=0, "-", H12/H20)</f>
        <v>0.28963414634146339</v>
      </c>
      <c r="J12" s="8">
        <f t="shared" si="0"/>
        <v>0.31034482758620691</v>
      </c>
      <c r="K12" s="9">
        <f t="shared" si="1"/>
        <v>0.2</v>
      </c>
    </row>
    <row r="13" spans="1:11" x14ac:dyDescent="0.25">
      <c r="A13" s="7" t="s">
        <v>524</v>
      </c>
      <c r="B13" s="65">
        <v>2</v>
      </c>
      <c r="C13" s="34">
        <f>IF(B20=0, "-", B13/B20)</f>
        <v>2.1276595744680851E-2</v>
      </c>
      <c r="D13" s="65">
        <v>4</v>
      </c>
      <c r="E13" s="9">
        <f>IF(D20=0, "-", D13/D20)</f>
        <v>3.7735849056603772E-2</v>
      </c>
      <c r="F13" s="81">
        <v>17</v>
      </c>
      <c r="G13" s="34">
        <f>IF(F20=0, "-", F13/F20)</f>
        <v>1.7989417989417989E-2</v>
      </c>
      <c r="H13" s="65">
        <v>18</v>
      </c>
      <c r="I13" s="9">
        <f>IF(H20=0, "-", H13/H20)</f>
        <v>1.8292682926829267E-2</v>
      </c>
      <c r="J13" s="8">
        <f t="shared" si="0"/>
        <v>-0.5</v>
      </c>
      <c r="K13" s="9">
        <f t="shared" si="1"/>
        <v>-5.5555555555555552E-2</v>
      </c>
    </row>
    <row r="14" spans="1:11" x14ac:dyDescent="0.25">
      <c r="A14" s="7" t="s">
        <v>525</v>
      </c>
      <c r="B14" s="65">
        <v>3</v>
      </c>
      <c r="C14" s="34">
        <f>IF(B20=0, "-", B14/B20)</f>
        <v>3.1914893617021274E-2</v>
      </c>
      <c r="D14" s="65">
        <v>0</v>
      </c>
      <c r="E14" s="9">
        <f>IF(D20=0, "-", D14/D20)</f>
        <v>0</v>
      </c>
      <c r="F14" s="81">
        <v>4</v>
      </c>
      <c r="G14" s="34">
        <f>IF(F20=0, "-", F14/F20)</f>
        <v>4.2328042328042331E-3</v>
      </c>
      <c r="H14" s="65">
        <v>8</v>
      </c>
      <c r="I14" s="9">
        <f>IF(H20=0, "-", H14/H20)</f>
        <v>8.130081300813009E-3</v>
      </c>
      <c r="J14" s="8" t="str">
        <f t="shared" si="0"/>
        <v>-</v>
      </c>
      <c r="K14" s="9">
        <f t="shared" si="1"/>
        <v>-0.5</v>
      </c>
    </row>
    <row r="15" spans="1:11" x14ac:dyDescent="0.25">
      <c r="A15" s="7" t="s">
        <v>526</v>
      </c>
      <c r="B15" s="65">
        <v>7</v>
      </c>
      <c r="C15" s="34">
        <f>IF(B20=0, "-", B15/B20)</f>
        <v>7.4468085106382975E-2</v>
      </c>
      <c r="D15" s="65">
        <v>9</v>
      </c>
      <c r="E15" s="9">
        <f>IF(D20=0, "-", D15/D20)</f>
        <v>8.4905660377358486E-2</v>
      </c>
      <c r="F15" s="81">
        <v>79</v>
      </c>
      <c r="G15" s="34">
        <f>IF(F20=0, "-", F15/F20)</f>
        <v>8.3597883597883602E-2</v>
      </c>
      <c r="H15" s="65">
        <v>55</v>
      </c>
      <c r="I15" s="9">
        <f>IF(H20=0, "-", H15/H20)</f>
        <v>5.589430894308943E-2</v>
      </c>
      <c r="J15" s="8">
        <f t="shared" si="0"/>
        <v>-0.22222222222222221</v>
      </c>
      <c r="K15" s="9">
        <f t="shared" si="1"/>
        <v>0.43636363636363634</v>
      </c>
    </row>
    <row r="16" spans="1:11" x14ac:dyDescent="0.25">
      <c r="A16" s="7" t="s">
        <v>527</v>
      </c>
      <c r="B16" s="65">
        <v>3</v>
      </c>
      <c r="C16" s="34">
        <f>IF(B20=0, "-", B16/B20)</f>
        <v>3.1914893617021274E-2</v>
      </c>
      <c r="D16" s="65">
        <v>20</v>
      </c>
      <c r="E16" s="9">
        <f>IF(D20=0, "-", D16/D20)</f>
        <v>0.18867924528301888</v>
      </c>
      <c r="F16" s="81">
        <v>117</v>
      </c>
      <c r="G16" s="34">
        <f>IF(F20=0, "-", F16/F20)</f>
        <v>0.12380952380952381</v>
      </c>
      <c r="H16" s="65">
        <v>173</v>
      </c>
      <c r="I16" s="9">
        <f>IF(H20=0, "-", H16/H20)</f>
        <v>0.1758130081300813</v>
      </c>
      <c r="J16" s="8">
        <f t="shared" si="0"/>
        <v>-0.85</v>
      </c>
      <c r="K16" s="9">
        <f t="shared" si="1"/>
        <v>-0.32369942196531792</v>
      </c>
    </row>
    <row r="17" spans="1:11" x14ac:dyDescent="0.25">
      <c r="A17" s="7" t="s">
        <v>528</v>
      </c>
      <c r="B17" s="65">
        <v>9</v>
      </c>
      <c r="C17" s="34">
        <f>IF(B20=0, "-", B17/B20)</f>
        <v>9.5744680851063829E-2</v>
      </c>
      <c r="D17" s="65">
        <v>5</v>
      </c>
      <c r="E17" s="9">
        <f>IF(D20=0, "-", D17/D20)</f>
        <v>4.716981132075472E-2</v>
      </c>
      <c r="F17" s="81">
        <v>81</v>
      </c>
      <c r="G17" s="34">
        <f>IF(F20=0, "-", F17/F20)</f>
        <v>8.5714285714285715E-2</v>
      </c>
      <c r="H17" s="65">
        <v>48</v>
      </c>
      <c r="I17" s="9">
        <f>IF(H20=0, "-", H17/H20)</f>
        <v>4.878048780487805E-2</v>
      </c>
      <c r="J17" s="8">
        <f t="shared" si="0"/>
        <v>0.8</v>
      </c>
      <c r="K17" s="9">
        <f t="shared" si="1"/>
        <v>0.6875</v>
      </c>
    </row>
    <row r="18" spans="1:11" x14ac:dyDescent="0.25">
      <c r="A18" s="7" t="s">
        <v>529</v>
      </c>
      <c r="B18" s="65">
        <v>3</v>
      </c>
      <c r="C18" s="34">
        <f>IF(B20=0, "-", B18/B20)</f>
        <v>3.1914893617021274E-2</v>
      </c>
      <c r="D18" s="65">
        <v>4</v>
      </c>
      <c r="E18" s="9">
        <f>IF(D20=0, "-", D18/D20)</f>
        <v>3.7735849056603772E-2</v>
      </c>
      <c r="F18" s="81">
        <v>19</v>
      </c>
      <c r="G18" s="34">
        <f>IF(F20=0, "-", F18/F20)</f>
        <v>2.0105820105820106E-2</v>
      </c>
      <c r="H18" s="65">
        <v>42</v>
      </c>
      <c r="I18" s="9">
        <f>IF(H20=0, "-", H18/H20)</f>
        <v>4.2682926829268296E-2</v>
      </c>
      <c r="J18" s="8">
        <f t="shared" si="0"/>
        <v>-0.25</v>
      </c>
      <c r="K18" s="9">
        <f t="shared" si="1"/>
        <v>-0.54761904761904767</v>
      </c>
    </row>
    <row r="19" spans="1:11" x14ac:dyDescent="0.25">
      <c r="A19" s="2"/>
      <c r="B19" s="68"/>
      <c r="C19" s="33"/>
      <c r="D19" s="68"/>
      <c r="E19" s="6"/>
      <c r="F19" s="82"/>
      <c r="G19" s="33"/>
      <c r="H19" s="68"/>
      <c r="I19" s="6"/>
      <c r="J19" s="5"/>
      <c r="K19" s="6"/>
    </row>
    <row r="20" spans="1:11" s="43" customFormat="1" x14ac:dyDescent="0.25">
      <c r="A20" s="162" t="s">
        <v>607</v>
      </c>
      <c r="B20" s="71">
        <f>SUM(B7:B19)</f>
        <v>94</v>
      </c>
      <c r="C20" s="40">
        <f>B20/6005</f>
        <v>1.5653621981681933E-2</v>
      </c>
      <c r="D20" s="71">
        <f>SUM(D7:D19)</f>
        <v>106</v>
      </c>
      <c r="E20" s="41">
        <f>D20/6139</f>
        <v>1.7266655807134712E-2</v>
      </c>
      <c r="F20" s="77">
        <f>SUM(F7:F19)</f>
        <v>945</v>
      </c>
      <c r="G20" s="42">
        <f>F20/52487</f>
        <v>1.8004458246803971E-2</v>
      </c>
      <c r="H20" s="71">
        <f>SUM(H7:H19)</f>
        <v>984</v>
      </c>
      <c r="I20" s="41">
        <f>H20/53716</f>
        <v>1.8318564301139324E-2</v>
      </c>
      <c r="J20" s="37">
        <f>IF(D20=0, "-", IF((B20-D20)/D20&lt;10, (B20-D20)/D20, "&gt;999%"))</f>
        <v>-0.11320754716981132</v>
      </c>
      <c r="K20" s="38">
        <f>IF(H20=0, "-", IF((F20-H20)/H20&lt;10, (F20-H20)/H20, "&gt;999%"))</f>
        <v>-3.9634146341463415E-2</v>
      </c>
    </row>
    <row r="21" spans="1:11" x14ac:dyDescent="0.25">
      <c r="B21" s="83"/>
      <c r="D21" s="83"/>
      <c r="F21" s="83"/>
      <c r="H21" s="83"/>
    </row>
    <row r="22" spans="1:11" x14ac:dyDescent="0.25">
      <c r="A22" s="163" t="s">
        <v>132</v>
      </c>
      <c r="B22" s="61" t="s">
        <v>12</v>
      </c>
      <c r="C22" s="62" t="s">
        <v>13</v>
      </c>
      <c r="D22" s="61" t="s">
        <v>12</v>
      </c>
      <c r="E22" s="63" t="s">
        <v>13</v>
      </c>
      <c r="F22" s="62" t="s">
        <v>12</v>
      </c>
      <c r="G22" s="62" t="s">
        <v>13</v>
      </c>
      <c r="H22" s="61" t="s">
        <v>12</v>
      </c>
      <c r="I22" s="63" t="s">
        <v>13</v>
      </c>
      <c r="J22" s="61"/>
      <c r="K22" s="63"/>
    </row>
    <row r="23" spans="1:11" x14ac:dyDescent="0.25">
      <c r="A23" s="7" t="s">
        <v>530</v>
      </c>
      <c r="B23" s="65">
        <v>9</v>
      </c>
      <c r="C23" s="34">
        <f>IF(B34=0, "-", B23/B34)</f>
        <v>0.16666666666666666</v>
      </c>
      <c r="D23" s="65">
        <v>8</v>
      </c>
      <c r="E23" s="9">
        <f>IF(D34=0, "-", D23/D34)</f>
        <v>0.1702127659574468</v>
      </c>
      <c r="F23" s="81">
        <v>42</v>
      </c>
      <c r="G23" s="34">
        <f>IF(F34=0, "-", F23/F34)</f>
        <v>8.8235294117647065E-2</v>
      </c>
      <c r="H23" s="65">
        <v>38</v>
      </c>
      <c r="I23" s="9">
        <f>IF(H34=0, "-", H23/H34)</f>
        <v>8.4257206208425722E-2</v>
      </c>
      <c r="J23" s="8">
        <f t="shared" ref="J23:J32" si="2">IF(D23=0, "-", IF((B23-D23)/D23&lt;10, (B23-D23)/D23, "&gt;999%"))</f>
        <v>0.125</v>
      </c>
      <c r="K23" s="9">
        <f t="shared" ref="K23:K32" si="3">IF(H23=0, "-", IF((F23-H23)/H23&lt;10, (F23-H23)/H23, "&gt;999%"))</f>
        <v>0.10526315789473684</v>
      </c>
    </row>
    <row r="24" spans="1:11" x14ac:dyDescent="0.25">
      <c r="A24" s="7" t="s">
        <v>531</v>
      </c>
      <c r="B24" s="65">
        <v>15</v>
      </c>
      <c r="C24" s="34">
        <f>IF(B34=0, "-", B24/B34)</f>
        <v>0.27777777777777779</v>
      </c>
      <c r="D24" s="65">
        <v>7</v>
      </c>
      <c r="E24" s="9">
        <f>IF(D34=0, "-", D24/D34)</f>
        <v>0.14893617021276595</v>
      </c>
      <c r="F24" s="81">
        <v>171</v>
      </c>
      <c r="G24" s="34">
        <f>IF(F34=0, "-", F24/F34)</f>
        <v>0.3592436974789916</v>
      </c>
      <c r="H24" s="65">
        <v>148</v>
      </c>
      <c r="I24" s="9">
        <f>IF(H34=0, "-", H24/H34)</f>
        <v>0.32815964523281599</v>
      </c>
      <c r="J24" s="8">
        <f t="shared" si="2"/>
        <v>1.1428571428571428</v>
      </c>
      <c r="K24" s="9">
        <f t="shared" si="3"/>
        <v>0.1554054054054054</v>
      </c>
    </row>
    <row r="25" spans="1:11" x14ac:dyDescent="0.25">
      <c r="A25" s="7" t="s">
        <v>532</v>
      </c>
      <c r="B25" s="65">
        <v>0</v>
      </c>
      <c r="C25" s="34">
        <f>IF(B34=0, "-", B25/B34)</f>
        <v>0</v>
      </c>
      <c r="D25" s="65">
        <v>0</v>
      </c>
      <c r="E25" s="9">
        <f>IF(D34=0, "-", D25/D34)</f>
        <v>0</v>
      </c>
      <c r="F25" s="81">
        <v>3</v>
      </c>
      <c r="G25" s="34">
        <f>IF(F34=0, "-", F25/F34)</f>
        <v>6.3025210084033615E-3</v>
      </c>
      <c r="H25" s="65">
        <v>0</v>
      </c>
      <c r="I25" s="9">
        <f>IF(H34=0, "-", H25/H34)</f>
        <v>0</v>
      </c>
      <c r="J25" s="8" t="str">
        <f t="shared" si="2"/>
        <v>-</v>
      </c>
      <c r="K25" s="9" t="str">
        <f t="shared" si="3"/>
        <v>-</v>
      </c>
    </row>
    <row r="26" spans="1:11" x14ac:dyDescent="0.25">
      <c r="A26" s="7" t="s">
        <v>533</v>
      </c>
      <c r="B26" s="65">
        <v>0</v>
      </c>
      <c r="C26" s="34">
        <f>IF(B34=0, "-", B26/B34)</f>
        <v>0</v>
      </c>
      <c r="D26" s="65">
        <v>0</v>
      </c>
      <c r="E26" s="9">
        <f>IF(D34=0, "-", D26/D34)</f>
        <v>0</v>
      </c>
      <c r="F26" s="81">
        <v>2</v>
      </c>
      <c r="G26" s="34">
        <f>IF(F34=0, "-", F26/F34)</f>
        <v>4.2016806722689074E-3</v>
      </c>
      <c r="H26" s="65">
        <v>6</v>
      </c>
      <c r="I26" s="9">
        <f>IF(H34=0, "-", H26/H34)</f>
        <v>1.3303769401330377E-2</v>
      </c>
      <c r="J26" s="8" t="str">
        <f t="shared" si="2"/>
        <v>-</v>
      </c>
      <c r="K26" s="9">
        <f t="shared" si="3"/>
        <v>-0.66666666666666663</v>
      </c>
    </row>
    <row r="27" spans="1:11" x14ac:dyDescent="0.25">
      <c r="A27" s="7" t="s">
        <v>534</v>
      </c>
      <c r="B27" s="65">
        <v>0</v>
      </c>
      <c r="C27" s="34">
        <f>IF(B34=0, "-", B27/B34)</f>
        <v>0</v>
      </c>
      <c r="D27" s="65">
        <v>1</v>
      </c>
      <c r="E27" s="9">
        <f>IF(D34=0, "-", D27/D34)</f>
        <v>2.1276595744680851E-2</v>
      </c>
      <c r="F27" s="81">
        <v>4</v>
      </c>
      <c r="G27" s="34">
        <f>IF(F34=0, "-", F27/F34)</f>
        <v>8.4033613445378148E-3</v>
      </c>
      <c r="H27" s="65">
        <v>5</v>
      </c>
      <c r="I27" s="9">
        <f>IF(H34=0, "-", H27/H34)</f>
        <v>1.1086474501108648E-2</v>
      </c>
      <c r="J27" s="8">
        <f t="shared" si="2"/>
        <v>-1</v>
      </c>
      <c r="K27" s="9">
        <f t="shared" si="3"/>
        <v>-0.2</v>
      </c>
    </row>
    <row r="28" spans="1:11" x14ac:dyDescent="0.25">
      <c r="A28" s="7" t="s">
        <v>535</v>
      </c>
      <c r="B28" s="65">
        <v>27</v>
      </c>
      <c r="C28" s="34">
        <f>IF(B34=0, "-", B28/B34)</f>
        <v>0.5</v>
      </c>
      <c r="D28" s="65">
        <v>28</v>
      </c>
      <c r="E28" s="9">
        <f>IF(D34=0, "-", D28/D34)</f>
        <v>0.5957446808510638</v>
      </c>
      <c r="F28" s="81">
        <v>240</v>
      </c>
      <c r="G28" s="34">
        <f>IF(F34=0, "-", F28/F34)</f>
        <v>0.50420168067226889</v>
      </c>
      <c r="H28" s="65">
        <v>237</v>
      </c>
      <c r="I28" s="9">
        <f>IF(H34=0, "-", H28/H34)</f>
        <v>0.5254988913525499</v>
      </c>
      <c r="J28" s="8">
        <f t="shared" si="2"/>
        <v>-3.5714285714285712E-2</v>
      </c>
      <c r="K28" s="9">
        <f t="shared" si="3"/>
        <v>1.2658227848101266E-2</v>
      </c>
    </row>
    <row r="29" spans="1:11" x14ac:dyDescent="0.25">
      <c r="A29" s="7" t="s">
        <v>536</v>
      </c>
      <c r="B29" s="65">
        <v>0</v>
      </c>
      <c r="C29" s="34">
        <f>IF(B34=0, "-", B29/B34)</f>
        <v>0</v>
      </c>
      <c r="D29" s="65">
        <v>0</v>
      </c>
      <c r="E29" s="9">
        <f>IF(D34=0, "-", D29/D34)</f>
        <v>0</v>
      </c>
      <c r="F29" s="81">
        <v>2</v>
      </c>
      <c r="G29" s="34">
        <f>IF(F34=0, "-", F29/F34)</f>
        <v>4.2016806722689074E-3</v>
      </c>
      <c r="H29" s="65">
        <v>1</v>
      </c>
      <c r="I29" s="9">
        <f>IF(H34=0, "-", H29/H34)</f>
        <v>2.2172949002217295E-3</v>
      </c>
      <c r="J29" s="8" t="str">
        <f t="shared" si="2"/>
        <v>-</v>
      </c>
      <c r="K29" s="9">
        <f t="shared" si="3"/>
        <v>1</v>
      </c>
    </row>
    <row r="30" spans="1:11" x14ac:dyDescent="0.25">
      <c r="A30" s="7" t="s">
        <v>537</v>
      </c>
      <c r="B30" s="65">
        <v>0</v>
      </c>
      <c r="C30" s="34">
        <f>IF(B34=0, "-", B30/B34)</f>
        <v>0</v>
      </c>
      <c r="D30" s="65">
        <v>0</v>
      </c>
      <c r="E30" s="9">
        <f>IF(D34=0, "-", D30/D34)</f>
        <v>0</v>
      </c>
      <c r="F30" s="81">
        <v>3</v>
      </c>
      <c r="G30" s="34">
        <f>IF(F34=0, "-", F30/F34)</f>
        <v>6.3025210084033615E-3</v>
      </c>
      <c r="H30" s="65">
        <v>7</v>
      </c>
      <c r="I30" s="9">
        <f>IF(H34=0, "-", H30/H34)</f>
        <v>1.5521064301552107E-2</v>
      </c>
      <c r="J30" s="8" t="str">
        <f t="shared" si="2"/>
        <v>-</v>
      </c>
      <c r="K30" s="9">
        <f t="shared" si="3"/>
        <v>-0.5714285714285714</v>
      </c>
    </row>
    <row r="31" spans="1:11" x14ac:dyDescent="0.25">
      <c r="A31" s="7" t="s">
        <v>538</v>
      </c>
      <c r="B31" s="65">
        <v>0</v>
      </c>
      <c r="C31" s="34">
        <f>IF(B34=0, "-", B31/B34)</f>
        <v>0</v>
      </c>
      <c r="D31" s="65">
        <v>0</v>
      </c>
      <c r="E31" s="9">
        <f>IF(D34=0, "-", D31/D34)</f>
        <v>0</v>
      </c>
      <c r="F31" s="81">
        <v>1</v>
      </c>
      <c r="G31" s="34">
        <f>IF(F34=0, "-", F31/F34)</f>
        <v>2.1008403361344537E-3</v>
      </c>
      <c r="H31" s="65">
        <v>0</v>
      </c>
      <c r="I31" s="9">
        <f>IF(H34=0, "-", H31/H34)</f>
        <v>0</v>
      </c>
      <c r="J31" s="8" t="str">
        <f t="shared" si="2"/>
        <v>-</v>
      </c>
      <c r="K31" s="9" t="str">
        <f t="shared" si="3"/>
        <v>-</v>
      </c>
    </row>
    <row r="32" spans="1:11" x14ac:dyDescent="0.25">
      <c r="A32" s="7" t="s">
        <v>539</v>
      </c>
      <c r="B32" s="65">
        <v>3</v>
      </c>
      <c r="C32" s="34">
        <f>IF(B34=0, "-", B32/B34)</f>
        <v>5.5555555555555552E-2</v>
      </c>
      <c r="D32" s="65">
        <v>3</v>
      </c>
      <c r="E32" s="9">
        <f>IF(D34=0, "-", D32/D34)</f>
        <v>6.3829787234042548E-2</v>
      </c>
      <c r="F32" s="81">
        <v>8</v>
      </c>
      <c r="G32" s="34">
        <f>IF(F34=0, "-", F32/F34)</f>
        <v>1.680672268907563E-2</v>
      </c>
      <c r="H32" s="65">
        <v>9</v>
      </c>
      <c r="I32" s="9">
        <f>IF(H34=0, "-", H32/H34)</f>
        <v>1.9955654101995565E-2</v>
      </c>
      <c r="J32" s="8">
        <f t="shared" si="2"/>
        <v>0</v>
      </c>
      <c r="K32" s="9">
        <f t="shared" si="3"/>
        <v>-0.1111111111111111</v>
      </c>
    </row>
    <row r="33" spans="1:11" x14ac:dyDescent="0.25">
      <c r="A33" s="2"/>
      <c r="B33" s="68"/>
      <c r="C33" s="33"/>
      <c r="D33" s="68"/>
      <c r="E33" s="6"/>
      <c r="F33" s="82"/>
      <c r="G33" s="33"/>
      <c r="H33" s="68"/>
      <c r="I33" s="6"/>
      <c r="J33" s="5"/>
      <c r="K33" s="6"/>
    </row>
    <row r="34" spans="1:11" s="43" customFormat="1" x14ac:dyDescent="0.25">
      <c r="A34" s="162" t="s">
        <v>606</v>
      </c>
      <c r="B34" s="71">
        <f>SUM(B23:B33)</f>
        <v>54</v>
      </c>
      <c r="C34" s="40">
        <f>B34/6005</f>
        <v>8.9925062447960037E-3</v>
      </c>
      <c r="D34" s="71">
        <f>SUM(D23:D33)</f>
        <v>47</v>
      </c>
      <c r="E34" s="41">
        <f>D34/6139</f>
        <v>7.6559700276918061E-3</v>
      </c>
      <c r="F34" s="77">
        <f>SUM(F23:F33)</f>
        <v>476</v>
      </c>
      <c r="G34" s="42">
        <f>F34/52487</f>
        <v>9.0689123020938518E-3</v>
      </c>
      <c r="H34" s="71">
        <f>SUM(H23:H33)</f>
        <v>451</v>
      </c>
      <c r="I34" s="41">
        <f>H34/53716</f>
        <v>8.3960086380221906E-3</v>
      </c>
      <c r="J34" s="37">
        <f>IF(D34=0, "-", IF((B34-D34)/D34&lt;10, (B34-D34)/D34, "&gt;999%"))</f>
        <v>0.14893617021276595</v>
      </c>
      <c r="K34" s="38">
        <f>IF(H34=0, "-", IF((F34-H34)/H34&lt;10, (F34-H34)/H34, "&gt;999%"))</f>
        <v>5.543237250554324E-2</v>
      </c>
    </row>
    <row r="35" spans="1:11" x14ac:dyDescent="0.25">
      <c r="B35" s="83"/>
      <c r="D35" s="83"/>
      <c r="F35" s="83"/>
      <c r="H35" s="83"/>
    </row>
    <row r="36" spans="1:11" x14ac:dyDescent="0.25">
      <c r="A36" s="163" t="s">
        <v>133</v>
      </c>
      <c r="B36" s="61" t="s">
        <v>12</v>
      </c>
      <c r="C36" s="62" t="s">
        <v>13</v>
      </c>
      <c r="D36" s="61" t="s">
        <v>12</v>
      </c>
      <c r="E36" s="63" t="s">
        <v>13</v>
      </c>
      <c r="F36" s="62" t="s">
        <v>12</v>
      </c>
      <c r="G36" s="62" t="s">
        <v>13</v>
      </c>
      <c r="H36" s="61" t="s">
        <v>12</v>
      </c>
      <c r="I36" s="63" t="s">
        <v>13</v>
      </c>
      <c r="J36" s="61"/>
      <c r="K36" s="63"/>
    </row>
    <row r="37" spans="1:11" x14ac:dyDescent="0.25">
      <c r="A37" s="7" t="s">
        <v>540</v>
      </c>
      <c r="B37" s="65">
        <v>7</v>
      </c>
      <c r="C37" s="34">
        <f>IF(B54=0, "-", B37/B54)</f>
        <v>6.8627450980392163E-2</v>
      </c>
      <c r="D37" s="65">
        <v>5</v>
      </c>
      <c r="E37" s="9">
        <f>IF(D54=0, "-", D37/D54)</f>
        <v>4.4247787610619468E-2</v>
      </c>
      <c r="F37" s="81">
        <v>41</v>
      </c>
      <c r="G37" s="34">
        <f>IF(F54=0, "-", F37/F54)</f>
        <v>5.7503506311360447E-2</v>
      </c>
      <c r="H37" s="65">
        <v>29</v>
      </c>
      <c r="I37" s="9">
        <f>IF(H54=0, "-", H37/H54)</f>
        <v>4.6031746031746035E-2</v>
      </c>
      <c r="J37" s="8">
        <f t="shared" ref="J37:J52" si="4">IF(D37=0, "-", IF((B37-D37)/D37&lt;10, (B37-D37)/D37, "&gt;999%"))</f>
        <v>0.4</v>
      </c>
      <c r="K37" s="9">
        <f t="shared" ref="K37:K52" si="5">IF(H37=0, "-", IF((F37-H37)/H37&lt;10, (F37-H37)/H37, "&gt;999%"))</f>
        <v>0.41379310344827586</v>
      </c>
    </row>
    <row r="38" spans="1:11" x14ac:dyDescent="0.25">
      <c r="A38" s="7" t="s">
        <v>541</v>
      </c>
      <c r="B38" s="65">
        <v>0</v>
      </c>
      <c r="C38" s="34">
        <f>IF(B54=0, "-", B38/B54)</f>
        <v>0</v>
      </c>
      <c r="D38" s="65">
        <v>0</v>
      </c>
      <c r="E38" s="9">
        <f>IF(D54=0, "-", D38/D54)</f>
        <v>0</v>
      </c>
      <c r="F38" s="81">
        <v>2</v>
      </c>
      <c r="G38" s="34">
        <f>IF(F54=0, "-", F38/F54)</f>
        <v>2.8050490883590462E-3</v>
      </c>
      <c r="H38" s="65">
        <v>0</v>
      </c>
      <c r="I38" s="9">
        <f>IF(H54=0, "-", H38/H54)</f>
        <v>0</v>
      </c>
      <c r="J38" s="8" t="str">
        <f t="shared" si="4"/>
        <v>-</v>
      </c>
      <c r="K38" s="9" t="str">
        <f t="shared" si="5"/>
        <v>-</v>
      </c>
    </row>
    <row r="39" spans="1:11" x14ac:dyDescent="0.25">
      <c r="A39" s="7" t="s">
        <v>542</v>
      </c>
      <c r="B39" s="65">
        <v>4</v>
      </c>
      <c r="C39" s="34">
        <f>IF(B54=0, "-", B39/B54)</f>
        <v>3.9215686274509803E-2</v>
      </c>
      <c r="D39" s="65">
        <v>6</v>
      </c>
      <c r="E39" s="9">
        <f>IF(D54=0, "-", D39/D54)</f>
        <v>5.3097345132743362E-2</v>
      </c>
      <c r="F39" s="81">
        <v>29</v>
      </c>
      <c r="G39" s="34">
        <f>IF(F54=0, "-", F39/F54)</f>
        <v>4.067321178120617E-2</v>
      </c>
      <c r="H39" s="65">
        <v>31</v>
      </c>
      <c r="I39" s="9">
        <f>IF(H54=0, "-", H39/H54)</f>
        <v>4.9206349206349205E-2</v>
      </c>
      <c r="J39" s="8">
        <f t="shared" si="4"/>
        <v>-0.33333333333333331</v>
      </c>
      <c r="K39" s="9">
        <f t="shared" si="5"/>
        <v>-6.4516129032258063E-2</v>
      </c>
    </row>
    <row r="40" spans="1:11" x14ac:dyDescent="0.25">
      <c r="A40" s="7" t="s">
        <v>543</v>
      </c>
      <c r="B40" s="65">
        <v>7</v>
      </c>
      <c r="C40" s="34">
        <f>IF(B54=0, "-", B40/B54)</f>
        <v>6.8627450980392163E-2</v>
      </c>
      <c r="D40" s="65">
        <v>1</v>
      </c>
      <c r="E40" s="9">
        <f>IF(D54=0, "-", D40/D54)</f>
        <v>8.8495575221238937E-3</v>
      </c>
      <c r="F40" s="81">
        <v>13</v>
      </c>
      <c r="G40" s="34">
        <f>IF(F54=0, "-", F40/F54)</f>
        <v>1.82328190743338E-2</v>
      </c>
      <c r="H40" s="65">
        <v>10</v>
      </c>
      <c r="I40" s="9">
        <f>IF(H54=0, "-", H40/H54)</f>
        <v>1.5873015873015872E-2</v>
      </c>
      <c r="J40" s="8">
        <f t="shared" si="4"/>
        <v>6</v>
      </c>
      <c r="K40" s="9">
        <f t="shared" si="5"/>
        <v>0.3</v>
      </c>
    </row>
    <row r="41" spans="1:11" x14ac:dyDescent="0.25">
      <c r="A41" s="7" t="s">
        <v>544</v>
      </c>
      <c r="B41" s="65">
        <v>5</v>
      </c>
      <c r="C41" s="34">
        <f>IF(B54=0, "-", B41/B54)</f>
        <v>4.9019607843137254E-2</v>
      </c>
      <c r="D41" s="65">
        <v>2</v>
      </c>
      <c r="E41" s="9">
        <f>IF(D54=0, "-", D41/D54)</f>
        <v>1.7699115044247787E-2</v>
      </c>
      <c r="F41" s="81">
        <v>43</v>
      </c>
      <c r="G41" s="34">
        <f>IF(F54=0, "-", F41/F54)</f>
        <v>6.0308555399719493E-2</v>
      </c>
      <c r="H41" s="65">
        <v>21</v>
      </c>
      <c r="I41" s="9">
        <f>IF(H54=0, "-", H41/H54)</f>
        <v>3.3333333333333333E-2</v>
      </c>
      <c r="J41" s="8">
        <f t="shared" si="4"/>
        <v>1.5</v>
      </c>
      <c r="K41" s="9">
        <f t="shared" si="5"/>
        <v>1.0476190476190477</v>
      </c>
    </row>
    <row r="42" spans="1:11" x14ac:dyDescent="0.25">
      <c r="A42" s="7" t="s">
        <v>545</v>
      </c>
      <c r="B42" s="65">
        <v>1</v>
      </c>
      <c r="C42" s="34">
        <f>IF(B54=0, "-", B42/B54)</f>
        <v>9.8039215686274508E-3</v>
      </c>
      <c r="D42" s="65">
        <v>0</v>
      </c>
      <c r="E42" s="9">
        <f>IF(D54=0, "-", D42/D54)</f>
        <v>0</v>
      </c>
      <c r="F42" s="81">
        <v>4</v>
      </c>
      <c r="G42" s="34">
        <f>IF(F54=0, "-", F42/F54)</f>
        <v>5.6100981767180924E-3</v>
      </c>
      <c r="H42" s="65">
        <v>5</v>
      </c>
      <c r="I42" s="9">
        <f>IF(H54=0, "-", H42/H54)</f>
        <v>7.9365079365079361E-3</v>
      </c>
      <c r="J42" s="8" t="str">
        <f t="shared" si="4"/>
        <v>-</v>
      </c>
      <c r="K42" s="9">
        <f t="shared" si="5"/>
        <v>-0.2</v>
      </c>
    </row>
    <row r="43" spans="1:11" x14ac:dyDescent="0.25">
      <c r="A43" s="7" t="s">
        <v>546</v>
      </c>
      <c r="B43" s="65">
        <v>21</v>
      </c>
      <c r="C43" s="34">
        <f>IF(B54=0, "-", B43/B54)</f>
        <v>0.20588235294117646</v>
      </c>
      <c r="D43" s="65">
        <v>20</v>
      </c>
      <c r="E43" s="9">
        <f>IF(D54=0, "-", D43/D54)</f>
        <v>0.17699115044247787</v>
      </c>
      <c r="F43" s="81">
        <v>128</v>
      </c>
      <c r="G43" s="34">
        <f>IF(F54=0, "-", F43/F54)</f>
        <v>0.17952314165497896</v>
      </c>
      <c r="H43" s="65">
        <v>76</v>
      </c>
      <c r="I43" s="9">
        <f>IF(H54=0, "-", H43/H54)</f>
        <v>0.12063492063492064</v>
      </c>
      <c r="J43" s="8">
        <f t="shared" si="4"/>
        <v>0.05</v>
      </c>
      <c r="K43" s="9">
        <f t="shared" si="5"/>
        <v>0.68421052631578949</v>
      </c>
    </row>
    <row r="44" spans="1:11" x14ac:dyDescent="0.25">
      <c r="A44" s="7" t="s">
        <v>547</v>
      </c>
      <c r="B44" s="65">
        <v>2</v>
      </c>
      <c r="C44" s="34">
        <f>IF(B54=0, "-", B44/B54)</f>
        <v>1.9607843137254902E-2</v>
      </c>
      <c r="D44" s="65">
        <v>2</v>
      </c>
      <c r="E44" s="9">
        <f>IF(D54=0, "-", D44/D54)</f>
        <v>1.7699115044247787E-2</v>
      </c>
      <c r="F44" s="81">
        <v>27</v>
      </c>
      <c r="G44" s="34">
        <f>IF(F54=0, "-", F44/F54)</f>
        <v>3.7868162692847124E-2</v>
      </c>
      <c r="H44" s="65">
        <v>5</v>
      </c>
      <c r="I44" s="9">
        <f>IF(H54=0, "-", H44/H54)</f>
        <v>7.9365079365079361E-3</v>
      </c>
      <c r="J44" s="8">
        <f t="shared" si="4"/>
        <v>0</v>
      </c>
      <c r="K44" s="9">
        <f t="shared" si="5"/>
        <v>4.4000000000000004</v>
      </c>
    </row>
    <row r="45" spans="1:11" x14ac:dyDescent="0.25">
      <c r="A45" s="7" t="s">
        <v>60</v>
      </c>
      <c r="B45" s="65">
        <v>15</v>
      </c>
      <c r="C45" s="34">
        <f>IF(B54=0, "-", B45/B54)</f>
        <v>0.14705882352941177</v>
      </c>
      <c r="D45" s="65">
        <v>23</v>
      </c>
      <c r="E45" s="9">
        <f>IF(D54=0, "-", D45/D54)</f>
        <v>0.20353982300884957</v>
      </c>
      <c r="F45" s="81">
        <v>171</v>
      </c>
      <c r="G45" s="34">
        <f>IF(F54=0, "-", F45/F54)</f>
        <v>0.23983169705469845</v>
      </c>
      <c r="H45" s="65">
        <v>168</v>
      </c>
      <c r="I45" s="9">
        <f>IF(H54=0, "-", H45/H54)</f>
        <v>0.26666666666666666</v>
      </c>
      <c r="J45" s="8">
        <f t="shared" si="4"/>
        <v>-0.34782608695652173</v>
      </c>
      <c r="K45" s="9">
        <f t="shared" si="5"/>
        <v>1.7857142857142856E-2</v>
      </c>
    </row>
    <row r="46" spans="1:11" x14ac:dyDescent="0.25">
      <c r="A46" s="7" t="s">
        <v>548</v>
      </c>
      <c r="B46" s="65">
        <v>2</v>
      </c>
      <c r="C46" s="34">
        <f>IF(B54=0, "-", B46/B54)</f>
        <v>1.9607843137254902E-2</v>
      </c>
      <c r="D46" s="65">
        <v>4</v>
      </c>
      <c r="E46" s="9">
        <f>IF(D54=0, "-", D46/D54)</f>
        <v>3.5398230088495575E-2</v>
      </c>
      <c r="F46" s="81">
        <v>21</v>
      </c>
      <c r="G46" s="34">
        <f>IF(F54=0, "-", F46/F54)</f>
        <v>2.9453015427769985E-2</v>
      </c>
      <c r="H46" s="65">
        <v>22</v>
      </c>
      <c r="I46" s="9">
        <f>IF(H54=0, "-", H46/H54)</f>
        <v>3.4920634920634921E-2</v>
      </c>
      <c r="J46" s="8">
        <f t="shared" si="4"/>
        <v>-0.5</v>
      </c>
      <c r="K46" s="9">
        <f t="shared" si="5"/>
        <v>-4.5454545454545456E-2</v>
      </c>
    </row>
    <row r="47" spans="1:11" x14ac:dyDescent="0.25">
      <c r="A47" s="7" t="s">
        <v>549</v>
      </c>
      <c r="B47" s="65">
        <v>0</v>
      </c>
      <c r="C47" s="34">
        <f>IF(B54=0, "-", B47/B54)</f>
        <v>0</v>
      </c>
      <c r="D47" s="65">
        <v>9</v>
      </c>
      <c r="E47" s="9">
        <f>IF(D54=0, "-", D47/D54)</f>
        <v>7.9646017699115043E-2</v>
      </c>
      <c r="F47" s="81">
        <v>2</v>
      </c>
      <c r="G47" s="34">
        <f>IF(F54=0, "-", F47/F54)</f>
        <v>2.8050490883590462E-3</v>
      </c>
      <c r="H47" s="65">
        <v>17</v>
      </c>
      <c r="I47" s="9">
        <f>IF(H54=0, "-", H47/H54)</f>
        <v>2.6984126984126985E-2</v>
      </c>
      <c r="J47" s="8">
        <f t="shared" si="4"/>
        <v>-1</v>
      </c>
      <c r="K47" s="9">
        <f t="shared" si="5"/>
        <v>-0.88235294117647056</v>
      </c>
    </row>
    <row r="48" spans="1:11" x14ac:dyDescent="0.25">
      <c r="A48" s="7" t="s">
        <v>550</v>
      </c>
      <c r="B48" s="65">
        <v>3</v>
      </c>
      <c r="C48" s="34">
        <f>IF(B54=0, "-", B48/B54)</f>
        <v>2.9411764705882353E-2</v>
      </c>
      <c r="D48" s="65">
        <v>9</v>
      </c>
      <c r="E48" s="9">
        <f>IF(D54=0, "-", D48/D54)</f>
        <v>7.9646017699115043E-2</v>
      </c>
      <c r="F48" s="81">
        <v>27</v>
      </c>
      <c r="G48" s="34">
        <f>IF(F54=0, "-", F48/F54)</f>
        <v>3.7868162692847124E-2</v>
      </c>
      <c r="H48" s="65">
        <v>44</v>
      </c>
      <c r="I48" s="9">
        <f>IF(H54=0, "-", H48/H54)</f>
        <v>6.9841269841269843E-2</v>
      </c>
      <c r="J48" s="8">
        <f t="shared" si="4"/>
        <v>-0.66666666666666663</v>
      </c>
      <c r="K48" s="9">
        <f t="shared" si="5"/>
        <v>-0.38636363636363635</v>
      </c>
    </row>
    <row r="49" spans="1:11" x14ac:dyDescent="0.25">
      <c r="A49" s="7" t="s">
        <v>551</v>
      </c>
      <c r="B49" s="65">
        <v>20</v>
      </c>
      <c r="C49" s="34">
        <f>IF(B54=0, "-", B49/B54)</f>
        <v>0.19607843137254902</v>
      </c>
      <c r="D49" s="65">
        <v>8</v>
      </c>
      <c r="E49" s="9">
        <f>IF(D54=0, "-", D49/D54)</f>
        <v>7.0796460176991149E-2</v>
      </c>
      <c r="F49" s="81">
        <v>72</v>
      </c>
      <c r="G49" s="34">
        <f>IF(F54=0, "-", F49/F54)</f>
        <v>0.10098176718092566</v>
      </c>
      <c r="H49" s="65">
        <v>79</v>
      </c>
      <c r="I49" s="9">
        <f>IF(H54=0, "-", H49/H54)</f>
        <v>0.1253968253968254</v>
      </c>
      <c r="J49" s="8">
        <f t="shared" si="4"/>
        <v>1.5</v>
      </c>
      <c r="K49" s="9">
        <f t="shared" si="5"/>
        <v>-8.8607594936708861E-2</v>
      </c>
    </row>
    <row r="50" spans="1:11" x14ac:dyDescent="0.25">
      <c r="A50" s="7" t="s">
        <v>552</v>
      </c>
      <c r="B50" s="65">
        <v>5</v>
      </c>
      <c r="C50" s="34">
        <f>IF(B54=0, "-", B50/B54)</f>
        <v>4.9019607843137254E-2</v>
      </c>
      <c r="D50" s="65">
        <v>2</v>
      </c>
      <c r="E50" s="9">
        <f>IF(D54=0, "-", D50/D54)</f>
        <v>1.7699115044247787E-2</v>
      </c>
      <c r="F50" s="81">
        <v>40</v>
      </c>
      <c r="G50" s="34">
        <f>IF(F54=0, "-", F50/F54)</f>
        <v>5.6100981767180924E-2</v>
      </c>
      <c r="H50" s="65">
        <v>23</v>
      </c>
      <c r="I50" s="9">
        <f>IF(H54=0, "-", H50/H54)</f>
        <v>3.650793650793651E-2</v>
      </c>
      <c r="J50" s="8">
        <f t="shared" si="4"/>
        <v>1.5</v>
      </c>
      <c r="K50" s="9">
        <f t="shared" si="5"/>
        <v>0.73913043478260865</v>
      </c>
    </row>
    <row r="51" spans="1:11" x14ac:dyDescent="0.25">
      <c r="A51" s="7" t="s">
        <v>553</v>
      </c>
      <c r="B51" s="65">
        <v>10</v>
      </c>
      <c r="C51" s="34">
        <f>IF(B54=0, "-", B51/B54)</f>
        <v>9.8039215686274508E-2</v>
      </c>
      <c r="D51" s="65">
        <v>15</v>
      </c>
      <c r="E51" s="9">
        <f>IF(D54=0, "-", D51/D54)</f>
        <v>0.13274336283185842</v>
      </c>
      <c r="F51" s="81">
        <v>65</v>
      </c>
      <c r="G51" s="34">
        <f>IF(F54=0, "-", F51/F54)</f>
        <v>9.1164095371669002E-2</v>
      </c>
      <c r="H51" s="65">
        <v>61</v>
      </c>
      <c r="I51" s="9">
        <f>IF(H54=0, "-", H51/H54)</f>
        <v>9.6825396825396828E-2</v>
      </c>
      <c r="J51" s="8">
        <f t="shared" si="4"/>
        <v>-0.33333333333333331</v>
      </c>
      <c r="K51" s="9">
        <f t="shared" si="5"/>
        <v>6.5573770491803282E-2</v>
      </c>
    </row>
    <row r="52" spans="1:11" x14ac:dyDescent="0.25">
      <c r="A52" s="7" t="s">
        <v>554</v>
      </c>
      <c r="B52" s="65">
        <v>0</v>
      </c>
      <c r="C52" s="34">
        <f>IF(B54=0, "-", B52/B54)</f>
        <v>0</v>
      </c>
      <c r="D52" s="65">
        <v>7</v>
      </c>
      <c r="E52" s="9">
        <f>IF(D54=0, "-", D52/D54)</f>
        <v>6.1946902654867256E-2</v>
      </c>
      <c r="F52" s="81">
        <v>28</v>
      </c>
      <c r="G52" s="34">
        <f>IF(F54=0, "-", F52/F54)</f>
        <v>3.9270687237026647E-2</v>
      </c>
      <c r="H52" s="65">
        <v>39</v>
      </c>
      <c r="I52" s="9">
        <f>IF(H54=0, "-", H52/H54)</f>
        <v>6.1904761904761907E-2</v>
      </c>
      <c r="J52" s="8">
        <f t="shared" si="4"/>
        <v>-1</v>
      </c>
      <c r="K52" s="9">
        <f t="shared" si="5"/>
        <v>-0.28205128205128205</v>
      </c>
    </row>
    <row r="53" spans="1:11" x14ac:dyDescent="0.25">
      <c r="A53" s="2"/>
      <c r="B53" s="68"/>
      <c r="C53" s="33"/>
      <c r="D53" s="68"/>
      <c r="E53" s="6"/>
      <c r="F53" s="82"/>
      <c r="G53" s="33"/>
      <c r="H53" s="68"/>
      <c r="I53" s="6"/>
      <c r="J53" s="5"/>
      <c r="K53" s="6"/>
    </row>
    <row r="54" spans="1:11" s="43" customFormat="1" x14ac:dyDescent="0.25">
      <c r="A54" s="162" t="s">
        <v>605</v>
      </c>
      <c r="B54" s="71">
        <f>SUM(B37:B53)</f>
        <v>102</v>
      </c>
      <c r="C54" s="40">
        <f>B54/6005</f>
        <v>1.6985845129059117E-2</v>
      </c>
      <c r="D54" s="71">
        <f>SUM(D37:D53)</f>
        <v>113</v>
      </c>
      <c r="E54" s="41">
        <f>D54/6139</f>
        <v>1.8406906662322853E-2</v>
      </c>
      <c r="F54" s="77">
        <f>SUM(F37:F53)</f>
        <v>713</v>
      </c>
      <c r="G54" s="42">
        <f>F54/52487</f>
        <v>1.3584316116371674E-2</v>
      </c>
      <c r="H54" s="71">
        <f>SUM(H37:H53)</f>
        <v>630</v>
      </c>
      <c r="I54" s="41">
        <f>H54/53716</f>
        <v>1.1728349095241642E-2</v>
      </c>
      <c r="J54" s="37">
        <f>IF(D54=0, "-", IF((B54-D54)/D54&lt;10, (B54-D54)/D54, "&gt;999%"))</f>
        <v>-9.7345132743362831E-2</v>
      </c>
      <c r="K54" s="38">
        <f>IF(H54=0, "-", IF((F54-H54)/H54&lt;10, (F54-H54)/H54, "&gt;999%"))</f>
        <v>0.13174603174603175</v>
      </c>
    </row>
    <row r="55" spans="1:11" x14ac:dyDescent="0.25">
      <c r="B55" s="83"/>
      <c r="D55" s="83"/>
      <c r="F55" s="83"/>
      <c r="H55" s="83"/>
    </row>
    <row r="56" spans="1:11" x14ac:dyDescent="0.25">
      <c r="A56" s="27" t="s">
        <v>604</v>
      </c>
      <c r="B56" s="71">
        <v>250</v>
      </c>
      <c r="C56" s="40">
        <f>B56/6005</f>
        <v>4.1631973355537054E-2</v>
      </c>
      <c r="D56" s="71">
        <v>266</v>
      </c>
      <c r="E56" s="41">
        <f>D56/6139</f>
        <v>4.3329532497149374E-2</v>
      </c>
      <c r="F56" s="77">
        <v>2134</v>
      </c>
      <c r="G56" s="42">
        <f>F56/52487</f>
        <v>4.0657686665269498E-2</v>
      </c>
      <c r="H56" s="71">
        <v>2065</v>
      </c>
      <c r="I56" s="41">
        <f>H56/53716</f>
        <v>3.8442922034403158E-2</v>
      </c>
      <c r="J56" s="37">
        <f>IF(D56=0, "-", IF((B56-D56)/D56&lt;10, (B56-D56)/D56, "&gt;999%"))</f>
        <v>-6.0150375939849621E-2</v>
      </c>
      <c r="K56" s="38">
        <f>IF(H56=0, "-", IF((F56-H56)/H56&lt;10, (F56-H56)/H56, "&gt;999%"))</f>
        <v>3.3414043583535107E-2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8"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611</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40</v>
      </c>
      <c r="B7" s="65">
        <v>7</v>
      </c>
      <c r="C7" s="39">
        <f>IF(B31=0, "-", B7/B31)</f>
        <v>2.8000000000000001E-2</v>
      </c>
      <c r="D7" s="65">
        <v>5</v>
      </c>
      <c r="E7" s="21">
        <f>IF(D31=0, "-", D7/D31)</f>
        <v>1.8796992481203006E-2</v>
      </c>
      <c r="F7" s="81">
        <v>41</v>
      </c>
      <c r="G7" s="39">
        <f>IF(F31=0, "-", F7/F31)</f>
        <v>1.9212746016869727E-2</v>
      </c>
      <c r="H7" s="65">
        <v>29</v>
      </c>
      <c r="I7" s="21">
        <f>IF(H31=0, "-", H7/H31)</f>
        <v>1.4043583535108959E-2</v>
      </c>
      <c r="J7" s="20">
        <f t="shared" ref="J7:J29" si="0">IF(D7=0, "-", IF((B7-D7)/D7&lt;10, (B7-D7)/D7, "&gt;999%"))</f>
        <v>0.4</v>
      </c>
      <c r="K7" s="21">
        <f t="shared" ref="K7:K29" si="1">IF(H7=0, "-", IF((F7-H7)/H7&lt;10, (F7-H7)/H7, "&gt;999%"))</f>
        <v>0.41379310344827586</v>
      </c>
    </row>
    <row r="8" spans="1:11" x14ac:dyDescent="0.25">
      <c r="A8" s="7" t="s">
        <v>41</v>
      </c>
      <c r="B8" s="65">
        <v>0</v>
      </c>
      <c r="C8" s="39">
        <f>IF(B31=0, "-", B8/B31)</f>
        <v>0</v>
      </c>
      <c r="D8" s="65">
        <v>0</v>
      </c>
      <c r="E8" s="21">
        <f>IF(D31=0, "-", D8/D31)</f>
        <v>0</v>
      </c>
      <c r="F8" s="81">
        <v>2</v>
      </c>
      <c r="G8" s="39">
        <f>IF(F31=0, "-", F8/F31)</f>
        <v>9.372071227741331E-4</v>
      </c>
      <c r="H8" s="65">
        <v>0</v>
      </c>
      <c r="I8" s="21">
        <f>IF(H31=0, "-", H8/H31)</f>
        <v>0</v>
      </c>
      <c r="J8" s="20" t="str">
        <f t="shared" si="0"/>
        <v>-</v>
      </c>
      <c r="K8" s="21" t="str">
        <f t="shared" si="1"/>
        <v>-</v>
      </c>
    </row>
    <row r="9" spans="1:11" x14ac:dyDescent="0.25">
      <c r="A9" s="7" t="s">
        <v>44</v>
      </c>
      <c r="B9" s="65">
        <v>5</v>
      </c>
      <c r="C9" s="39">
        <f>IF(B31=0, "-", B9/B31)</f>
        <v>0.02</v>
      </c>
      <c r="D9" s="65">
        <v>7</v>
      </c>
      <c r="E9" s="21">
        <f>IF(D31=0, "-", D9/D31)</f>
        <v>2.6315789473684209E-2</v>
      </c>
      <c r="F9" s="81">
        <v>35</v>
      </c>
      <c r="G9" s="39">
        <f>IF(F31=0, "-", F9/F31)</f>
        <v>1.640112464854733E-2</v>
      </c>
      <c r="H9" s="65">
        <v>48</v>
      </c>
      <c r="I9" s="21">
        <f>IF(H31=0, "-", H9/H31)</f>
        <v>2.3244552058111378E-2</v>
      </c>
      <c r="J9" s="20">
        <f t="shared" si="0"/>
        <v>-0.2857142857142857</v>
      </c>
      <c r="K9" s="21">
        <f t="shared" si="1"/>
        <v>-0.27083333333333331</v>
      </c>
    </row>
    <row r="10" spans="1:11" x14ac:dyDescent="0.25">
      <c r="A10" s="7" t="s">
        <v>45</v>
      </c>
      <c r="B10" s="65">
        <v>0</v>
      </c>
      <c r="C10" s="39">
        <f>IF(B31=0, "-", B10/B31)</f>
        <v>0</v>
      </c>
      <c r="D10" s="65">
        <v>0</v>
      </c>
      <c r="E10" s="21">
        <f>IF(D31=0, "-", D10/D31)</f>
        <v>0</v>
      </c>
      <c r="F10" s="81">
        <v>32</v>
      </c>
      <c r="G10" s="39">
        <f>IF(F31=0, "-", F10/F31)</f>
        <v>1.499531396438613E-2</v>
      </c>
      <c r="H10" s="65">
        <v>82</v>
      </c>
      <c r="I10" s="21">
        <f>IF(H31=0, "-", H10/H31)</f>
        <v>3.9709443099273607E-2</v>
      </c>
      <c r="J10" s="20" t="str">
        <f t="shared" si="0"/>
        <v>-</v>
      </c>
      <c r="K10" s="21">
        <f t="shared" si="1"/>
        <v>-0.6097560975609756</v>
      </c>
    </row>
    <row r="11" spans="1:11" x14ac:dyDescent="0.25">
      <c r="A11" s="7" t="s">
        <v>46</v>
      </c>
      <c r="B11" s="65">
        <v>4</v>
      </c>
      <c r="C11" s="39">
        <f>IF(B31=0, "-", B11/B31)</f>
        <v>1.6E-2</v>
      </c>
      <c r="D11" s="65">
        <v>6</v>
      </c>
      <c r="E11" s="21">
        <f>IF(D31=0, "-", D11/D31)</f>
        <v>2.2556390977443608E-2</v>
      </c>
      <c r="F11" s="81">
        <v>29</v>
      </c>
      <c r="G11" s="39">
        <f>IF(F31=0, "-", F11/F31)</f>
        <v>1.3589503280224929E-2</v>
      </c>
      <c r="H11" s="65">
        <v>31</v>
      </c>
      <c r="I11" s="21">
        <f>IF(H31=0, "-", H11/H31)</f>
        <v>1.5012106537530266E-2</v>
      </c>
      <c r="J11" s="20">
        <f t="shared" si="0"/>
        <v>-0.33333333333333331</v>
      </c>
      <c r="K11" s="21">
        <f t="shared" si="1"/>
        <v>-6.4516129032258063E-2</v>
      </c>
    </row>
    <row r="12" spans="1:11" x14ac:dyDescent="0.25">
      <c r="A12" s="7" t="s">
        <v>47</v>
      </c>
      <c r="B12" s="65">
        <v>35</v>
      </c>
      <c r="C12" s="39">
        <f>IF(B31=0, "-", B12/B31)</f>
        <v>0.14000000000000001</v>
      </c>
      <c r="D12" s="65">
        <v>19</v>
      </c>
      <c r="E12" s="21">
        <f>IF(D31=0, "-", D12/D31)</f>
        <v>7.1428571428571425E-2</v>
      </c>
      <c r="F12" s="81">
        <v>166</v>
      </c>
      <c r="G12" s="39">
        <f>IF(F31=0, "-", F12/F31)</f>
        <v>7.7788191190253042E-2</v>
      </c>
      <c r="H12" s="65">
        <v>161</v>
      </c>
      <c r="I12" s="21">
        <f>IF(H31=0, "-", H12/H31)</f>
        <v>7.796610169491526E-2</v>
      </c>
      <c r="J12" s="20">
        <f t="shared" si="0"/>
        <v>0.84210526315789469</v>
      </c>
      <c r="K12" s="21">
        <f t="shared" si="1"/>
        <v>3.1055900621118012E-2</v>
      </c>
    </row>
    <row r="13" spans="1:11" x14ac:dyDescent="0.25">
      <c r="A13" s="7" t="s">
        <v>50</v>
      </c>
      <c r="B13" s="65">
        <v>25</v>
      </c>
      <c r="C13" s="39">
        <f>IF(B31=0, "-", B13/B31)</f>
        <v>0.1</v>
      </c>
      <c r="D13" s="65">
        <v>27</v>
      </c>
      <c r="E13" s="21">
        <f>IF(D31=0, "-", D13/D31)</f>
        <v>0.10150375939849623</v>
      </c>
      <c r="F13" s="81">
        <v>306</v>
      </c>
      <c r="G13" s="39">
        <f>IF(F31=0, "-", F13/F31)</f>
        <v>0.14339268978444236</v>
      </c>
      <c r="H13" s="65">
        <v>271</v>
      </c>
      <c r="I13" s="21">
        <f>IF(H31=0, "-", H13/H31)</f>
        <v>0.13123486682808716</v>
      </c>
      <c r="J13" s="20">
        <f t="shared" si="0"/>
        <v>-7.407407407407407E-2</v>
      </c>
      <c r="K13" s="21">
        <f t="shared" si="1"/>
        <v>0.12915129151291513</v>
      </c>
    </row>
    <row r="14" spans="1:11" x14ac:dyDescent="0.25">
      <c r="A14" s="7" t="s">
        <v>53</v>
      </c>
      <c r="B14" s="65">
        <v>1</v>
      </c>
      <c r="C14" s="39">
        <f>IF(B31=0, "-", B14/B31)</f>
        <v>4.0000000000000001E-3</v>
      </c>
      <c r="D14" s="65">
        <v>1</v>
      </c>
      <c r="E14" s="21">
        <f>IF(D31=0, "-", D14/D31)</f>
        <v>3.7593984962406013E-3</v>
      </c>
      <c r="F14" s="81">
        <v>29</v>
      </c>
      <c r="G14" s="39">
        <f>IF(F31=0, "-", F14/F31)</f>
        <v>1.3589503280224929E-2</v>
      </c>
      <c r="H14" s="65">
        <v>26</v>
      </c>
      <c r="I14" s="21">
        <f>IF(H31=0, "-", H14/H31)</f>
        <v>1.2590799031476998E-2</v>
      </c>
      <c r="J14" s="20">
        <f t="shared" si="0"/>
        <v>0</v>
      </c>
      <c r="K14" s="21">
        <f t="shared" si="1"/>
        <v>0.11538461538461539</v>
      </c>
    </row>
    <row r="15" spans="1:11" x14ac:dyDescent="0.25">
      <c r="A15" s="7" t="s">
        <v>54</v>
      </c>
      <c r="B15" s="65">
        <v>86</v>
      </c>
      <c r="C15" s="39">
        <f>IF(B31=0, "-", B15/B31)</f>
        <v>0.34399999999999997</v>
      </c>
      <c r="D15" s="65">
        <v>77</v>
      </c>
      <c r="E15" s="21">
        <f>IF(D31=0, "-", D15/D31)</f>
        <v>0.28947368421052633</v>
      </c>
      <c r="F15" s="81">
        <v>710</v>
      </c>
      <c r="G15" s="39">
        <f>IF(F31=0, "-", F15/F31)</f>
        <v>0.33270852858481725</v>
      </c>
      <c r="H15" s="65">
        <v>598</v>
      </c>
      <c r="I15" s="21">
        <f>IF(H31=0, "-", H15/H31)</f>
        <v>0.28958837772397095</v>
      </c>
      <c r="J15" s="20">
        <f t="shared" si="0"/>
        <v>0.11688311688311688</v>
      </c>
      <c r="K15" s="21">
        <f t="shared" si="1"/>
        <v>0.18729096989966554</v>
      </c>
    </row>
    <row r="16" spans="1:11" x14ac:dyDescent="0.25">
      <c r="A16" s="7" t="s">
        <v>57</v>
      </c>
      <c r="B16" s="65">
        <v>7</v>
      </c>
      <c r="C16" s="39">
        <f>IF(B31=0, "-", B16/B31)</f>
        <v>2.8000000000000001E-2</v>
      </c>
      <c r="D16" s="65">
        <v>6</v>
      </c>
      <c r="E16" s="21">
        <f>IF(D31=0, "-", D16/D31)</f>
        <v>2.2556390977443608E-2</v>
      </c>
      <c r="F16" s="81">
        <v>50</v>
      </c>
      <c r="G16" s="39">
        <f>IF(F31=0, "-", F16/F31)</f>
        <v>2.3430178069353328E-2</v>
      </c>
      <c r="H16" s="65">
        <v>32</v>
      </c>
      <c r="I16" s="21">
        <f>IF(H31=0, "-", H16/H31)</f>
        <v>1.549636803874092E-2</v>
      </c>
      <c r="J16" s="20">
        <f t="shared" si="0"/>
        <v>0.16666666666666666</v>
      </c>
      <c r="K16" s="21">
        <f t="shared" si="1"/>
        <v>0.5625</v>
      </c>
    </row>
    <row r="17" spans="1:11" x14ac:dyDescent="0.25">
      <c r="A17" s="7" t="s">
        <v>60</v>
      </c>
      <c r="B17" s="65">
        <v>15</v>
      </c>
      <c r="C17" s="39">
        <f>IF(B31=0, "-", B17/B31)</f>
        <v>0.06</v>
      </c>
      <c r="D17" s="65">
        <v>23</v>
      </c>
      <c r="E17" s="21">
        <f>IF(D31=0, "-", D17/D31)</f>
        <v>8.646616541353383E-2</v>
      </c>
      <c r="F17" s="81">
        <v>171</v>
      </c>
      <c r="G17" s="39">
        <f>IF(F31=0, "-", F17/F31)</f>
        <v>8.0131208997188383E-2</v>
      </c>
      <c r="H17" s="65">
        <v>168</v>
      </c>
      <c r="I17" s="21">
        <f>IF(H31=0, "-", H17/H31)</f>
        <v>8.1355932203389825E-2</v>
      </c>
      <c r="J17" s="20">
        <f t="shared" si="0"/>
        <v>-0.34782608695652173</v>
      </c>
      <c r="K17" s="21">
        <f t="shared" si="1"/>
        <v>1.7857142857142856E-2</v>
      </c>
    </row>
    <row r="18" spans="1:11" x14ac:dyDescent="0.25">
      <c r="A18" s="7" t="s">
        <v>64</v>
      </c>
      <c r="B18" s="65">
        <v>7</v>
      </c>
      <c r="C18" s="39">
        <f>IF(B31=0, "-", B18/B31)</f>
        <v>2.8000000000000001E-2</v>
      </c>
      <c r="D18" s="65">
        <v>9</v>
      </c>
      <c r="E18" s="21">
        <f>IF(D31=0, "-", D18/D31)</f>
        <v>3.3834586466165412E-2</v>
      </c>
      <c r="F18" s="81">
        <v>79</v>
      </c>
      <c r="G18" s="39">
        <f>IF(F31=0, "-", F18/F31)</f>
        <v>3.7019681349578254E-2</v>
      </c>
      <c r="H18" s="65">
        <v>55</v>
      </c>
      <c r="I18" s="21">
        <f>IF(H31=0, "-", H18/H31)</f>
        <v>2.6634382566585957E-2</v>
      </c>
      <c r="J18" s="20">
        <f t="shared" si="0"/>
        <v>-0.22222222222222221</v>
      </c>
      <c r="K18" s="21">
        <f t="shared" si="1"/>
        <v>0.43636363636363634</v>
      </c>
    </row>
    <row r="19" spans="1:11" x14ac:dyDescent="0.25">
      <c r="A19" s="7" t="s">
        <v>67</v>
      </c>
      <c r="B19" s="65">
        <v>2</v>
      </c>
      <c r="C19" s="39">
        <f>IF(B31=0, "-", B19/B31)</f>
        <v>8.0000000000000002E-3</v>
      </c>
      <c r="D19" s="65">
        <v>4</v>
      </c>
      <c r="E19" s="21">
        <f>IF(D31=0, "-", D19/D31)</f>
        <v>1.5037593984962405E-2</v>
      </c>
      <c r="F19" s="81">
        <v>21</v>
      </c>
      <c r="G19" s="39">
        <f>IF(F31=0, "-", F19/F31)</f>
        <v>9.840674789128397E-3</v>
      </c>
      <c r="H19" s="65">
        <v>22</v>
      </c>
      <c r="I19" s="21">
        <f>IF(H31=0, "-", H19/H31)</f>
        <v>1.0653753026634382E-2</v>
      </c>
      <c r="J19" s="20">
        <f t="shared" si="0"/>
        <v>-0.5</v>
      </c>
      <c r="K19" s="21">
        <f t="shared" si="1"/>
        <v>-4.5454545454545456E-2</v>
      </c>
    </row>
    <row r="20" spans="1:11" x14ac:dyDescent="0.25">
      <c r="A20" s="7" t="s">
        <v>68</v>
      </c>
      <c r="B20" s="65">
        <v>0</v>
      </c>
      <c r="C20" s="39">
        <f>IF(B31=0, "-", B20/B31)</f>
        <v>0</v>
      </c>
      <c r="D20" s="65">
        <v>9</v>
      </c>
      <c r="E20" s="21">
        <f>IF(D31=0, "-", D20/D31)</f>
        <v>3.3834586466165412E-2</v>
      </c>
      <c r="F20" s="81">
        <v>5</v>
      </c>
      <c r="G20" s="39">
        <f>IF(F31=0, "-", F20/F31)</f>
        <v>2.3430178069353325E-3</v>
      </c>
      <c r="H20" s="65">
        <v>24</v>
      </c>
      <c r="I20" s="21">
        <f>IF(H31=0, "-", H20/H31)</f>
        <v>1.1622276029055689E-2</v>
      </c>
      <c r="J20" s="20">
        <f t="shared" si="0"/>
        <v>-1</v>
      </c>
      <c r="K20" s="21">
        <f t="shared" si="1"/>
        <v>-0.79166666666666663</v>
      </c>
    </row>
    <row r="21" spans="1:11" x14ac:dyDescent="0.25">
      <c r="A21" s="7" t="s">
        <v>73</v>
      </c>
      <c r="B21" s="65">
        <v>3</v>
      </c>
      <c r="C21" s="39">
        <f>IF(B31=0, "-", B21/B31)</f>
        <v>1.2E-2</v>
      </c>
      <c r="D21" s="65">
        <v>9</v>
      </c>
      <c r="E21" s="21">
        <f>IF(D31=0, "-", D21/D31)</f>
        <v>3.3834586466165412E-2</v>
      </c>
      <c r="F21" s="81">
        <v>27</v>
      </c>
      <c r="G21" s="39">
        <f>IF(F31=0, "-", F21/F31)</f>
        <v>1.2652296157450796E-2</v>
      </c>
      <c r="H21" s="65">
        <v>44</v>
      </c>
      <c r="I21" s="21">
        <f>IF(H31=0, "-", H21/H31)</f>
        <v>2.1307506053268765E-2</v>
      </c>
      <c r="J21" s="20">
        <f t="shared" si="0"/>
        <v>-0.66666666666666663</v>
      </c>
      <c r="K21" s="21">
        <f t="shared" si="1"/>
        <v>-0.38636363636363635</v>
      </c>
    </row>
    <row r="22" spans="1:11" x14ac:dyDescent="0.25">
      <c r="A22" s="7" t="s">
        <v>74</v>
      </c>
      <c r="B22" s="65">
        <v>3</v>
      </c>
      <c r="C22" s="39">
        <f>IF(B31=0, "-", B22/B31)</f>
        <v>1.2E-2</v>
      </c>
      <c r="D22" s="65">
        <v>20</v>
      </c>
      <c r="E22" s="21">
        <f>IF(D31=0, "-", D22/D31)</f>
        <v>7.5187969924812026E-2</v>
      </c>
      <c r="F22" s="81">
        <v>117</v>
      </c>
      <c r="G22" s="39">
        <f>IF(F31=0, "-", F22/F31)</f>
        <v>5.4826616682286784E-2</v>
      </c>
      <c r="H22" s="65">
        <v>173</v>
      </c>
      <c r="I22" s="21">
        <f>IF(H31=0, "-", H22/H31)</f>
        <v>8.3777239709443105E-2</v>
      </c>
      <c r="J22" s="20">
        <f t="shared" si="0"/>
        <v>-0.85</v>
      </c>
      <c r="K22" s="21">
        <f t="shared" si="1"/>
        <v>-0.32369942196531792</v>
      </c>
    </row>
    <row r="23" spans="1:11" x14ac:dyDescent="0.25">
      <c r="A23" s="7" t="s">
        <v>83</v>
      </c>
      <c r="B23" s="65">
        <v>9</v>
      </c>
      <c r="C23" s="39">
        <f>IF(B31=0, "-", B23/B31)</f>
        <v>3.5999999999999997E-2</v>
      </c>
      <c r="D23" s="65">
        <v>5</v>
      </c>
      <c r="E23" s="21">
        <f>IF(D31=0, "-", D23/D31)</f>
        <v>1.8796992481203006E-2</v>
      </c>
      <c r="F23" s="81">
        <v>81</v>
      </c>
      <c r="G23" s="39">
        <f>IF(F31=0, "-", F23/F31)</f>
        <v>3.7956888472352387E-2</v>
      </c>
      <c r="H23" s="65">
        <v>48</v>
      </c>
      <c r="I23" s="21">
        <f>IF(H31=0, "-", H23/H31)</f>
        <v>2.3244552058111378E-2</v>
      </c>
      <c r="J23" s="20">
        <f t="shared" si="0"/>
        <v>0.8</v>
      </c>
      <c r="K23" s="21">
        <f t="shared" si="1"/>
        <v>0.6875</v>
      </c>
    </row>
    <row r="24" spans="1:11" x14ac:dyDescent="0.25">
      <c r="A24" s="7" t="s">
        <v>84</v>
      </c>
      <c r="B24" s="65">
        <v>20</v>
      </c>
      <c r="C24" s="39">
        <f>IF(B31=0, "-", B24/B31)</f>
        <v>0.08</v>
      </c>
      <c r="D24" s="65">
        <v>8</v>
      </c>
      <c r="E24" s="21">
        <f>IF(D31=0, "-", D24/D31)</f>
        <v>3.007518796992481E-2</v>
      </c>
      <c r="F24" s="81">
        <v>72</v>
      </c>
      <c r="G24" s="39">
        <f>IF(F31=0, "-", F24/F31)</f>
        <v>3.3739456419868794E-2</v>
      </c>
      <c r="H24" s="65">
        <v>79</v>
      </c>
      <c r="I24" s="21">
        <f>IF(H31=0, "-", H24/H31)</f>
        <v>3.8256658595641646E-2</v>
      </c>
      <c r="J24" s="20">
        <f t="shared" si="0"/>
        <v>1.5</v>
      </c>
      <c r="K24" s="21">
        <f t="shared" si="1"/>
        <v>-8.8607594936708861E-2</v>
      </c>
    </row>
    <row r="25" spans="1:11" x14ac:dyDescent="0.25">
      <c r="A25" s="7" t="s">
        <v>85</v>
      </c>
      <c r="B25" s="65">
        <v>0</v>
      </c>
      <c r="C25" s="39">
        <f>IF(B31=0, "-", B25/B31)</f>
        <v>0</v>
      </c>
      <c r="D25" s="65">
        <v>0</v>
      </c>
      <c r="E25" s="21">
        <f>IF(D31=0, "-", D25/D31)</f>
        <v>0</v>
      </c>
      <c r="F25" s="81">
        <v>1</v>
      </c>
      <c r="G25" s="39">
        <f>IF(F31=0, "-", F25/F31)</f>
        <v>4.6860356138706655E-4</v>
      </c>
      <c r="H25" s="65">
        <v>0</v>
      </c>
      <c r="I25" s="21">
        <f>IF(H31=0, "-", H25/H31)</f>
        <v>0</v>
      </c>
      <c r="J25" s="20" t="str">
        <f t="shared" si="0"/>
        <v>-</v>
      </c>
      <c r="K25" s="21" t="str">
        <f t="shared" si="1"/>
        <v>-</v>
      </c>
    </row>
    <row r="26" spans="1:11" x14ac:dyDescent="0.25">
      <c r="A26" s="7" t="s">
        <v>92</v>
      </c>
      <c r="B26" s="65">
        <v>8</v>
      </c>
      <c r="C26" s="39">
        <f>IF(B31=0, "-", B26/B31)</f>
        <v>3.2000000000000001E-2</v>
      </c>
      <c r="D26" s="65">
        <v>5</v>
      </c>
      <c r="E26" s="21">
        <f>IF(D31=0, "-", D26/D31)</f>
        <v>1.8796992481203006E-2</v>
      </c>
      <c r="F26" s="81">
        <v>48</v>
      </c>
      <c r="G26" s="39">
        <f>IF(F31=0, "-", F26/F31)</f>
        <v>2.2492970946579195E-2</v>
      </c>
      <c r="H26" s="65">
        <v>32</v>
      </c>
      <c r="I26" s="21">
        <f>IF(H31=0, "-", H26/H31)</f>
        <v>1.549636803874092E-2</v>
      </c>
      <c r="J26" s="20">
        <f t="shared" si="0"/>
        <v>0.6</v>
      </c>
      <c r="K26" s="21">
        <f t="shared" si="1"/>
        <v>0.5</v>
      </c>
    </row>
    <row r="27" spans="1:11" x14ac:dyDescent="0.25">
      <c r="A27" s="7" t="s">
        <v>93</v>
      </c>
      <c r="B27" s="65">
        <v>3</v>
      </c>
      <c r="C27" s="39">
        <f>IF(B31=0, "-", B27/B31)</f>
        <v>1.2E-2</v>
      </c>
      <c r="D27" s="65">
        <v>4</v>
      </c>
      <c r="E27" s="21">
        <f>IF(D31=0, "-", D27/D31)</f>
        <v>1.5037593984962405E-2</v>
      </c>
      <c r="F27" s="81">
        <v>19</v>
      </c>
      <c r="G27" s="39">
        <f>IF(F31=0, "-", F27/F31)</f>
        <v>8.9034676663542651E-3</v>
      </c>
      <c r="H27" s="65">
        <v>42</v>
      </c>
      <c r="I27" s="21">
        <f>IF(H31=0, "-", H27/H31)</f>
        <v>2.0338983050847456E-2</v>
      </c>
      <c r="J27" s="20">
        <f t="shared" si="0"/>
        <v>-0.25</v>
      </c>
      <c r="K27" s="21">
        <f t="shared" si="1"/>
        <v>-0.54761904761904767</v>
      </c>
    </row>
    <row r="28" spans="1:11" x14ac:dyDescent="0.25">
      <c r="A28" s="7" t="s">
        <v>95</v>
      </c>
      <c r="B28" s="65">
        <v>10</v>
      </c>
      <c r="C28" s="39">
        <f>IF(B31=0, "-", B28/B31)</f>
        <v>0.04</v>
      </c>
      <c r="D28" s="65">
        <v>15</v>
      </c>
      <c r="E28" s="21">
        <f>IF(D31=0, "-", D28/D31)</f>
        <v>5.6390977443609019E-2</v>
      </c>
      <c r="F28" s="81">
        <v>65</v>
      </c>
      <c r="G28" s="39">
        <f>IF(F31=0, "-", F28/F31)</f>
        <v>3.0459231490159326E-2</v>
      </c>
      <c r="H28" s="65">
        <v>61</v>
      </c>
      <c r="I28" s="21">
        <f>IF(H31=0, "-", H28/H31)</f>
        <v>2.9539951573849879E-2</v>
      </c>
      <c r="J28" s="20">
        <f t="shared" si="0"/>
        <v>-0.33333333333333331</v>
      </c>
      <c r="K28" s="21">
        <f t="shared" si="1"/>
        <v>6.5573770491803282E-2</v>
      </c>
    </row>
    <row r="29" spans="1:11" x14ac:dyDescent="0.25">
      <c r="A29" s="7" t="s">
        <v>96</v>
      </c>
      <c r="B29" s="65">
        <v>0</v>
      </c>
      <c r="C29" s="39">
        <f>IF(B31=0, "-", B29/B31)</f>
        <v>0</v>
      </c>
      <c r="D29" s="65">
        <v>7</v>
      </c>
      <c r="E29" s="21">
        <f>IF(D31=0, "-", D29/D31)</f>
        <v>2.6315789473684209E-2</v>
      </c>
      <c r="F29" s="81">
        <v>28</v>
      </c>
      <c r="G29" s="39">
        <f>IF(F31=0, "-", F29/F31)</f>
        <v>1.3120899718837863E-2</v>
      </c>
      <c r="H29" s="65">
        <v>39</v>
      </c>
      <c r="I29" s="21">
        <f>IF(H31=0, "-", H29/H31)</f>
        <v>1.8886198547215495E-2</v>
      </c>
      <c r="J29" s="20">
        <f t="shared" si="0"/>
        <v>-1</v>
      </c>
      <c r="K29" s="21">
        <f t="shared" si="1"/>
        <v>-0.28205128205128205</v>
      </c>
    </row>
    <row r="30" spans="1:11" x14ac:dyDescent="0.25">
      <c r="A30" s="2"/>
      <c r="B30" s="68"/>
      <c r="C30" s="33"/>
      <c r="D30" s="68"/>
      <c r="E30" s="6"/>
      <c r="F30" s="82"/>
      <c r="G30" s="33"/>
      <c r="H30" s="68"/>
      <c r="I30" s="6"/>
      <c r="J30" s="5"/>
      <c r="K30" s="6"/>
    </row>
    <row r="31" spans="1:11" s="43" customFormat="1" x14ac:dyDescent="0.25">
      <c r="A31" s="162" t="s">
        <v>604</v>
      </c>
      <c r="B31" s="71">
        <f>SUM(B7:B30)</f>
        <v>250</v>
      </c>
      <c r="C31" s="40">
        <v>1</v>
      </c>
      <c r="D31" s="71">
        <f>SUM(D7:D30)</f>
        <v>266</v>
      </c>
      <c r="E31" s="41">
        <v>1</v>
      </c>
      <c r="F31" s="77">
        <f>SUM(F7:F30)</f>
        <v>2134</v>
      </c>
      <c r="G31" s="42">
        <v>1</v>
      </c>
      <c r="H31" s="71">
        <f>SUM(H7:H30)</f>
        <v>2065</v>
      </c>
      <c r="I31" s="41">
        <v>1</v>
      </c>
      <c r="J31" s="37">
        <f>IF(D31=0, "-", (B31-D31)/D31)</f>
        <v>-6.0150375939849621E-2</v>
      </c>
      <c r="K31" s="38">
        <f>IF(H31=0, "-", (F31-H31)/H31)</f>
        <v>3.3414043583535107E-2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65"/>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307</v>
      </c>
      <c r="B8" s="143">
        <v>0</v>
      </c>
      <c r="C8" s="144">
        <v>0</v>
      </c>
      <c r="D8" s="143">
        <v>0</v>
      </c>
      <c r="E8" s="144">
        <v>2</v>
      </c>
      <c r="F8" s="145"/>
      <c r="G8" s="143">
        <f>B8-C8</f>
        <v>0</v>
      </c>
      <c r="H8" s="144">
        <f>D8-E8</f>
        <v>-2</v>
      </c>
      <c r="I8" s="151" t="str">
        <f>IF(C8=0, "-", IF(G8/C8&lt;10, G8/C8, "&gt;999%"))</f>
        <v>-</v>
      </c>
      <c r="J8" s="152">
        <f>IF(E8=0, "-", IF(H8/E8&lt;10, H8/E8, "&gt;999%"))</f>
        <v>-1</v>
      </c>
    </row>
    <row r="9" spans="1:10" x14ac:dyDescent="0.25">
      <c r="A9" s="158" t="s">
        <v>246</v>
      </c>
      <c r="B9" s="65">
        <v>3</v>
      </c>
      <c r="C9" s="66">
        <v>4</v>
      </c>
      <c r="D9" s="65">
        <v>22</v>
      </c>
      <c r="E9" s="66">
        <v>23</v>
      </c>
      <c r="F9" s="67"/>
      <c r="G9" s="65">
        <f>B9-C9</f>
        <v>-1</v>
      </c>
      <c r="H9" s="66">
        <f>D9-E9</f>
        <v>-1</v>
      </c>
      <c r="I9" s="20">
        <f>IF(C9=0, "-", IF(G9/C9&lt;10, G9/C9, "&gt;999%"))</f>
        <v>-0.25</v>
      </c>
      <c r="J9" s="21">
        <f>IF(E9=0, "-", IF(H9/E9&lt;10, H9/E9, "&gt;999%"))</f>
        <v>-4.3478260869565216E-2</v>
      </c>
    </row>
    <row r="10" spans="1:10" x14ac:dyDescent="0.25">
      <c r="A10" s="158" t="s">
        <v>213</v>
      </c>
      <c r="B10" s="65">
        <v>0</v>
      </c>
      <c r="C10" s="66">
        <v>1</v>
      </c>
      <c r="D10" s="65">
        <v>0</v>
      </c>
      <c r="E10" s="66">
        <v>10</v>
      </c>
      <c r="F10" s="67"/>
      <c r="G10" s="65">
        <f>B10-C10</f>
        <v>-1</v>
      </c>
      <c r="H10" s="66">
        <f>D10-E10</f>
        <v>-10</v>
      </c>
      <c r="I10" s="20">
        <f>IF(C10=0, "-", IF(G10/C10&lt;10, G10/C10, "&gt;999%"))</f>
        <v>-1</v>
      </c>
      <c r="J10" s="21">
        <f>IF(E10=0, "-", IF(H10/E10&lt;10, H10/E10, "&gt;999%"))</f>
        <v>-1</v>
      </c>
    </row>
    <row r="11" spans="1:10" x14ac:dyDescent="0.25">
      <c r="A11" s="158" t="s">
        <v>395</v>
      </c>
      <c r="B11" s="65">
        <v>3</v>
      </c>
      <c r="C11" s="66">
        <v>3</v>
      </c>
      <c r="D11" s="65">
        <v>17</v>
      </c>
      <c r="E11" s="66">
        <v>19</v>
      </c>
      <c r="F11" s="67"/>
      <c r="G11" s="65">
        <f>B11-C11</f>
        <v>0</v>
      </c>
      <c r="H11" s="66">
        <f>D11-E11</f>
        <v>-2</v>
      </c>
      <c r="I11" s="20">
        <f>IF(C11=0, "-", IF(G11/C11&lt;10, G11/C11, "&gt;999%"))</f>
        <v>0</v>
      </c>
      <c r="J11" s="21">
        <f>IF(E11=0, "-", IF(H11/E11&lt;10, H11/E11, "&gt;999%"))</f>
        <v>-0.10526315789473684</v>
      </c>
    </row>
    <row r="12" spans="1:10" s="160" customFormat="1" x14ac:dyDescent="0.25">
      <c r="A12" s="178" t="s">
        <v>612</v>
      </c>
      <c r="B12" s="71">
        <v>6</v>
      </c>
      <c r="C12" s="72">
        <v>8</v>
      </c>
      <c r="D12" s="71">
        <v>39</v>
      </c>
      <c r="E12" s="72">
        <v>54</v>
      </c>
      <c r="F12" s="73"/>
      <c r="G12" s="71">
        <f>B12-C12</f>
        <v>-2</v>
      </c>
      <c r="H12" s="72">
        <f>D12-E12</f>
        <v>-15</v>
      </c>
      <c r="I12" s="37">
        <f>IF(C12=0, "-", IF(G12/C12&lt;10, G12/C12, "&gt;999%"))</f>
        <v>-0.25</v>
      </c>
      <c r="J12" s="38">
        <f>IF(E12=0, "-", IF(H12/E12&lt;10, H12/E12, "&gt;999%"))</f>
        <v>-0.27777777777777779</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322</v>
      </c>
      <c r="B15" s="65">
        <v>0</v>
      </c>
      <c r="C15" s="66">
        <v>0</v>
      </c>
      <c r="D15" s="65">
        <v>4</v>
      </c>
      <c r="E15" s="66">
        <v>4</v>
      </c>
      <c r="F15" s="67"/>
      <c r="G15" s="65">
        <f>B15-C15</f>
        <v>0</v>
      </c>
      <c r="H15" s="66">
        <f>D15-E15</f>
        <v>0</v>
      </c>
      <c r="I15" s="20" t="str">
        <f>IF(C15=0, "-", IF(G15/C15&lt;10, G15/C15, "&gt;999%"))</f>
        <v>-</v>
      </c>
      <c r="J15" s="21">
        <f>IF(E15=0, "-", IF(H15/E15&lt;10, H15/E15, "&gt;999%"))</f>
        <v>0</v>
      </c>
    </row>
    <row r="16" spans="1:10" x14ac:dyDescent="0.25">
      <c r="A16" s="158" t="s">
        <v>459</v>
      </c>
      <c r="B16" s="65">
        <v>0</v>
      </c>
      <c r="C16" s="66">
        <v>0</v>
      </c>
      <c r="D16" s="65">
        <v>2</v>
      </c>
      <c r="E16" s="66">
        <v>2</v>
      </c>
      <c r="F16" s="67"/>
      <c r="G16" s="65">
        <f>B16-C16</f>
        <v>0</v>
      </c>
      <c r="H16" s="66">
        <f>D16-E16</f>
        <v>0</v>
      </c>
      <c r="I16" s="20" t="str">
        <f>IF(C16=0, "-", IF(G16/C16&lt;10, G16/C16, "&gt;999%"))</f>
        <v>-</v>
      </c>
      <c r="J16" s="21">
        <f>IF(E16=0, "-", IF(H16/E16&lt;10, H16/E16, "&gt;999%"))</f>
        <v>0</v>
      </c>
    </row>
    <row r="17" spans="1:10" s="160" customFormat="1" x14ac:dyDescent="0.25">
      <c r="A17" s="178" t="s">
        <v>613</v>
      </c>
      <c r="B17" s="71">
        <v>0</v>
      </c>
      <c r="C17" s="72">
        <v>0</v>
      </c>
      <c r="D17" s="71">
        <v>6</v>
      </c>
      <c r="E17" s="72">
        <v>6</v>
      </c>
      <c r="F17" s="73"/>
      <c r="G17" s="71">
        <f>B17-C17</f>
        <v>0</v>
      </c>
      <c r="H17" s="72">
        <f>D17-E17</f>
        <v>0</v>
      </c>
      <c r="I17" s="37" t="str">
        <f>IF(C17=0, "-", IF(G17/C17&lt;10, G17/C17, "&gt;999%"))</f>
        <v>-</v>
      </c>
      <c r="J17" s="38">
        <f>IF(E17=0, "-", IF(H17/E17&lt;10, H17/E17, "&gt;999%"))</f>
        <v>0</v>
      </c>
    </row>
    <row r="18" spans="1:10" x14ac:dyDescent="0.25">
      <c r="A18" s="177"/>
      <c r="B18" s="143"/>
      <c r="C18" s="144"/>
      <c r="D18" s="143"/>
      <c r="E18" s="144"/>
      <c r="F18" s="145"/>
      <c r="G18" s="143"/>
      <c r="H18" s="144"/>
      <c r="I18" s="151"/>
      <c r="J18" s="152"/>
    </row>
    <row r="19" spans="1:10" s="139" customFormat="1" x14ac:dyDescent="0.25">
      <c r="A19" s="159" t="s">
        <v>33</v>
      </c>
      <c r="B19" s="65"/>
      <c r="C19" s="66"/>
      <c r="D19" s="65"/>
      <c r="E19" s="66"/>
      <c r="F19" s="67"/>
      <c r="G19" s="65"/>
      <c r="H19" s="66"/>
      <c r="I19" s="20"/>
      <c r="J19" s="21"/>
    </row>
    <row r="20" spans="1:10" x14ac:dyDescent="0.25">
      <c r="A20" s="158" t="s">
        <v>210</v>
      </c>
      <c r="B20" s="65">
        <v>1</v>
      </c>
      <c r="C20" s="66">
        <v>3</v>
      </c>
      <c r="D20" s="65">
        <v>11</v>
      </c>
      <c r="E20" s="66">
        <v>26</v>
      </c>
      <c r="F20" s="67"/>
      <c r="G20" s="65">
        <f t="shared" ref="G20:G36" si="0">B20-C20</f>
        <v>-2</v>
      </c>
      <c r="H20" s="66">
        <f t="shared" ref="H20:H36" si="1">D20-E20</f>
        <v>-15</v>
      </c>
      <c r="I20" s="20">
        <f t="shared" ref="I20:I36" si="2">IF(C20=0, "-", IF(G20/C20&lt;10, G20/C20, "&gt;999%"))</f>
        <v>-0.66666666666666663</v>
      </c>
      <c r="J20" s="21">
        <f t="shared" ref="J20:J36" si="3">IF(E20=0, "-", IF(H20/E20&lt;10, H20/E20, "&gt;999%"))</f>
        <v>-0.57692307692307687</v>
      </c>
    </row>
    <row r="21" spans="1:10" x14ac:dyDescent="0.25">
      <c r="A21" s="158" t="s">
        <v>229</v>
      </c>
      <c r="B21" s="65">
        <v>17</v>
      </c>
      <c r="C21" s="66">
        <v>0</v>
      </c>
      <c r="D21" s="65">
        <v>57</v>
      </c>
      <c r="E21" s="66">
        <v>5</v>
      </c>
      <c r="F21" s="67"/>
      <c r="G21" s="65">
        <f t="shared" si="0"/>
        <v>17</v>
      </c>
      <c r="H21" s="66">
        <f t="shared" si="1"/>
        <v>52</v>
      </c>
      <c r="I21" s="20" t="str">
        <f t="shared" si="2"/>
        <v>-</v>
      </c>
      <c r="J21" s="21" t="str">
        <f t="shared" si="3"/>
        <v>&gt;999%</v>
      </c>
    </row>
    <row r="22" spans="1:10" x14ac:dyDescent="0.25">
      <c r="A22" s="158" t="s">
        <v>298</v>
      </c>
      <c r="B22" s="65">
        <v>0</v>
      </c>
      <c r="C22" s="66">
        <v>0</v>
      </c>
      <c r="D22" s="65">
        <v>0</v>
      </c>
      <c r="E22" s="66">
        <v>1</v>
      </c>
      <c r="F22" s="67"/>
      <c r="G22" s="65">
        <f t="shared" si="0"/>
        <v>0</v>
      </c>
      <c r="H22" s="66">
        <f t="shared" si="1"/>
        <v>-1</v>
      </c>
      <c r="I22" s="20" t="str">
        <f t="shared" si="2"/>
        <v>-</v>
      </c>
      <c r="J22" s="21">
        <f t="shared" si="3"/>
        <v>-1</v>
      </c>
    </row>
    <row r="23" spans="1:10" x14ac:dyDescent="0.25">
      <c r="A23" s="158" t="s">
        <v>247</v>
      </c>
      <c r="B23" s="65">
        <v>0</v>
      </c>
      <c r="C23" s="66">
        <v>1</v>
      </c>
      <c r="D23" s="65">
        <v>11</v>
      </c>
      <c r="E23" s="66">
        <v>29</v>
      </c>
      <c r="F23" s="67"/>
      <c r="G23" s="65">
        <f t="shared" si="0"/>
        <v>-1</v>
      </c>
      <c r="H23" s="66">
        <f t="shared" si="1"/>
        <v>-18</v>
      </c>
      <c r="I23" s="20">
        <f t="shared" si="2"/>
        <v>-1</v>
      </c>
      <c r="J23" s="21">
        <f t="shared" si="3"/>
        <v>-0.62068965517241381</v>
      </c>
    </row>
    <row r="24" spans="1:10" x14ac:dyDescent="0.25">
      <c r="A24" s="158" t="s">
        <v>308</v>
      </c>
      <c r="B24" s="65">
        <v>1</v>
      </c>
      <c r="C24" s="66">
        <v>0</v>
      </c>
      <c r="D24" s="65">
        <v>5</v>
      </c>
      <c r="E24" s="66">
        <v>4</v>
      </c>
      <c r="F24" s="67"/>
      <c r="G24" s="65">
        <f t="shared" si="0"/>
        <v>1</v>
      </c>
      <c r="H24" s="66">
        <f t="shared" si="1"/>
        <v>1</v>
      </c>
      <c r="I24" s="20" t="str">
        <f t="shared" si="2"/>
        <v>-</v>
      </c>
      <c r="J24" s="21">
        <f t="shared" si="3"/>
        <v>0.25</v>
      </c>
    </row>
    <row r="25" spans="1:10" x14ac:dyDescent="0.25">
      <c r="A25" s="158" t="s">
        <v>248</v>
      </c>
      <c r="B25" s="65">
        <v>3</v>
      </c>
      <c r="C25" s="66">
        <v>3</v>
      </c>
      <c r="D25" s="65">
        <v>18</v>
      </c>
      <c r="E25" s="66">
        <v>23</v>
      </c>
      <c r="F25" s="67"/>
      <c r="G25" s="65">
        <f t="shared" si="0"/>
        <v>0</v>
      </c>
      <c r="H25" s="66">
        <f t="shared" si="1"/>
        <v>-5</v>
      </c>
      <c r="I25" s="20">
        <f t="shared" si="2"/>
        <v>0</v>
      </c>
      <c r="J25" s="21">
        <f t="shared" si="3"/>
        <v>-0.21739130434782608</v>
      </c>
    </row>
    <row r="26" spans="1:10" x14ac:dyDescent="0.25">
      <c r="A26" s="158" t="s">
        <v>264</v>
      </c>
      <c r="B26" s="65">
        <v>2</v>
      </c>
      <c r="C26" s="66">
        <v>0</v>
      </c>
      <c r="D26" s="65">
        <v>13</v>
      </c>
      <c r="E26" s="66">
        <v>13</v>
      </c>
      <c r="F26" s="67"/>
      <c r="G26" s="65">
        <f t="shared" si="0"/>
        <v>2</v>
      </c>
      <c r="H26" s="66">
        <f t="shared" si="1"/>
        <v>0</v>
      </c>
      <c r="I26" s="20" t="str">
        <f t="shared" si="2"/>
        <v>-</v>
      </c>
      <c r="J26" s="21">
        <f t="shared" si="3"/>
        <v>0</v>
      </c>
    </row>
    <row r="27" spans="1:10" x14ac:dyDescent="0.25">
      <c r="A27" s="158" t="s">
        <v>265</v>
      </c>
      <c r="B27" s="65">
        <v>1</v>
      </c>
      <c r="C27" s="66">
        <v>0</v>
      </c>
      <c r="D27" s="65">
        <v>3</v>
      </c>
      <c r="E27" s="66">
        <v>3</v>
      </c>
      <c r="F27" s="67"/>
      <c r="G27" s="65">
        <f t="shared" si="0"/>
        <v>1</v>
      </c>
      <c r="H27" s="66">
        <f t="shared" si="1"/>
        <v>0</v>
      </c>
      <c r="I27" s="20" t="str">
        <f t="shared" si="2"/>
        <v>-</v>
      </c>
      <c r="J27" s="21">
        <f t="shared" si="3"/>
        <v>0</v>
      </c>
    </row>
    <row r="28" spans="1:10" x14ac:dyDescent="0.25">
      <c r="A28" s="158" t="s">
        <v>274</v>
      </c>
      <c r="B28" s="65">
        <v>0</v>
      </c>
      <c r="C28" s="66">
        <v>1</v>
      </c>
      <c r="D28" s="65">
        <v>0</v>
      </c>
      <c r="E28" s="66">
        <v>2</v>
      </c>
      <c r="F28" s="67"/>
      <c r="G28" s="65">
        <f t="shared" si="0"/>
        <v>-1</v>
      </c>
      <c r="H28" s="66">
        <f t="shared" si="1"/>
        <v>-2</v>
      </c>
      <c r="I28" s="20">
        <f t="shared" si="2"/>
        <v>-1</v>
      </c>
      <c r="J28" s="21">
        <f t="shared" si="3"/>
        <v>-1</v>
      </c>
    </row>
    <row r="29" spans="1:10" x14ac:dyDescent="0.25">
      <c r="A29" s="158" t="s">
        <v>437</v>
      </c>
      <c r="B29" s="65">
        <v>1</v>
      </c>
      <c r="C29" s="66">
        <v>0</v>
      </c>
      <c r="D29" s="65">
        <v>4</v>
      </c>
      <c r="E29" s="66">
        <v>6</v>
      </c>
      <c r="F29" s="67"/>
      <c r="G29" s="65">
        <f t="shared" si="0"/>
        <v>1</v>
      </c>
      <c r="H29" s="66">
        <f t="shared" si="1"/>
        <v>-2</v>
      </c>
      <c r="I29" s="20" t="str">
        <f t="shared" si="2"/>
        <v>-</v>
      </c>
      <c r="J29" s="21">
        <f t="shared" si="3"/>
        <v>-0.33333333333333331</v>
      </c>
    </row>
    <row r="30" spans="1:10" x14ac:dyDescent="0.25">
      <c r="A30" s="158" t="s">
        <v>365</v>
      </c>
      <c r="B30" s="65">
        <v>2</v>
      </c>
      <c r="C30" s="66">
        <v>5</v>
      </c>
      <c r="D30" s="65">
        <v>21</v>
      </c>
      <c r="E30" s="66">
        <v>51</v>
      </c>
      <c r="F30" s="67"/>
      <c r="G30" s="65">
        <f t="shared" si="0"/>
        <v>-3</v>
      </c>
      <c r="H30" s="66">
        <f t="shared" si="1"/>
        <v>-30</v>
      </c>
      <c r="I30" s="20">
        <f t="shared" si="2"/>
        <v>-0.6</v>
      </c>
      <c r="J30" s="21">
        <f t="shared" si="3"/>
        <v>-0.58823529411764708</v>
      </c>
    </row>
    <row r="31" spans="1:10" x14ac:dyDescent="0.25">
      <c r="A31" s="158" t="s">
        <v>366</v>
      </c>
      <c r="B31" s="65">
        <v>7</v>
      </c>
      <c r="C31" s="66">
        <v>22</v>
      </c>
      <c r="D31" s="65">
        <v>137</v>
      </c>
      <c r="E31" s="66">
        <v>184</v>
      </c>
      <c r="F31" s="67"/>
      <c r="G31" s="65">
        <f t="shared" si="0"/>
        <v>-15</v>
      </c>
      <c r="H31" s="66">
        <f t="shared" si="1"/>
        <v>-47</v>
      </c>
      <c r="I31" s="20">
        <f t="shared" si="2"/>
        <v>-0.68181818181818177</v>
      </c>
      <c r="J31" s="21">
        <f t="shared" si="3"/>
        <v>-0.25543478260869568</v>
      </c>
    </row>
    <row r="32" spans="1:10" x14ac:dyDescent="0.25">
      <c r="A32" s="158" t="s">
        <v>396</v>
      </c>
      <c r="B32" s="65">
        <v>14</v>
      </c>
      <c r="C32" s="66">
        <v>8</v>
      </c>
      <c r="D32" s="65">
        <v>90</v>
      </c>
      <c r="E32" s="66">
        <v>102</v>
      </c>
      <c r="F32" s="67"/>
      <c r="G32" s="65">
        <f t="shared" si="0"/>
        <v>6</v>
      </c>
      <c r="H32" s="66">
        <f t="shared" si="1"/>
        <v>-12</v>
      </c>
      <c r="I32" s="20">
        <f t="shared" si="2"/>
        <v>0.75</v>
      </c>
      <c r="J32" s="21">
        <f t="shared" si="3"/>
        <v>-0.11764705882352941</v>
      </c>
    </row>
    <row r="33" spans="1:10" x14ac:dyDescent="0.25">
      <c r="A33" s="158" t="s">
        <v>438</v>
      </c>
      <c r="B33" s="65">
        <v>3</v>
      </c>
      <c r="C33" s="66">
        <v>3</v>
      </c>
      <c r="D33" s="65">
        <v>23</v>
      </c>
      <c r="E33" s="66">
        <v>41</v>
      </c>
      <c r="F33" s="67"/>
      <c r="G33" s="65">
        <f t="shared" si="0"/>
        <v>0</v>
      </c>
      <c r="H33" s="66">
        <f t="shared" si="1"/>
        <v>-18</v>
      </c>
      <c r="I33" s="20">
        <f t="shared" si="2"/>
        <v>0</v>
      </c>
      <c r="J33" s="21">
        <f t="shared" si="3"/>
        <v>-0.43902439024390244</v>
      </c>
    </row>
    <row r="34" spans="1:10" x14ac:dyDescent="0.25">
      <c r="A34" s="158" t="s">
        <v>460</v>
      </c>
      <c r="B34" s="65">
        <v>5</v>
      </c>
      <c r="C34" s="66">
        <v>0</v>
      </c>
      <c r="D34" s="65">
        <v>19</v>
      </c>
      <c r="E34" s="66">
        <v>10</v>
      </c>
      <c r="F34" s="67"/>
      <c r="G34" s="65">
        <f t="shared" si="0"/>
        <v>5</v>
      </c>
      <c r="H34" s="66">
        <f t="shared" si="1"/>
        <v>9</v>
      </c>
      <c r="I34" s="20" t="str">
        <f t="shared" si="2"/>
        <v>-</v>
      </c>
      <c r="J34" s="21">
        <f t="shared" si="3"/>
        <v>0.9</v>
      </c>
    </row>
    <row r="35" spans="1:10" x14ac:dyDescent="0.25">
      <c r="A35" s="158" t="s">
        <v>323</v>
      </c>
      <c r="B35" s="65">
        <v>0</v>
      </c>
      <c r="C35" s="66">
        <v>0</v>
      </c>
      <c r="D35" s="65">
        <v>0</v>
      </c>
      <c r="E35" s="66">
        <v>2</v>
      </c>
      <c r="F35" s="67"/>
      <c r="G35" s="65">
        <f t="shared" si="0"/>
        <v>0</v>
      </c>
      <c r="H35" s="66">
        <f t="shared" si="1"/>
        <v>-2</v>
      </c>
      <c r="I35" s="20" t="str">
        <f t="shared" si="2"/>
        <v>-</v>
      </c>
      <c r="J35" s="21">
        <f t="shared" si="3"/>
        <v>-1</v>
      </c>
    </row>
    <row r="36" spans="1:10" s="160" customFormat="1" x14ac:dyDescent="0.25">
      <c r="A36" s="178" t="s">
        <v>614</v>
      </c>
      <c r="B36" s="71">
        <v>57</v>
      </c>
      <c r="C36" s="72">
        <v>46</v>
      </c>
      <c r="D36" s="71">
        <v>412</v>
      </c>
      <c r="E36" s="72">
        <v>502</v>
      </c>
      <c r="F36" s="73"/>
      <c r="G36" s="71">
        <f t="shared" si="0"/>
        <v>11</v>
      </c>
      <c r="H36" s="72">
        <f t="shared" si="1"/>
        <v>-90</v>
      </c>
      <c r="I36" s="37">
        <f t="shared" si="2"/>
        <v>0.2391304347826087</v>
      </c>
      <c r="J36" s="38">
        <f t="shared" si="3"/>
        <v>-0.17928286852589642</v>
      </c>
    </row>
    <row r="37" spans="1:10" x14ac:dyDescent="0.25">
      <c r="A37" s="177"/>
      <c r="B37" s="143"/>
      <c r="C37" s="144"/>
      <c r="D37" s="143"/>
      <c r="E37" s="144"/>
      <c r="F37" s="145"/>
      <c r="G37" s="143"/>
      <c r="H37" s="144"/>
      <c r="I37" s="151"/>
      <c r="J37" s="152"/>
    </row>
    <row r="38" spans="1:10" s="139" customFormat="1" x14ac:dyDescent="0.25">
      <c r="A38" s="159" t="s">
        <v>34</v>
      </c>
      <c r="B38" s="65"/>
      <c r="C38" s="66"/>
      <c r="D38" s="65"/>
      <c r="E38" s="66"/>
      <c r="F38" s="67"/>
      <c r="G38" s="65"/>
      <c r="H38" s="66"/>
      <c r="I38" s="20"/>
      <c r="J38" s="21"/>
    </row>
    <row r="39" spans="1:10" x14ac:dyDescent="0.25">
      <c r="A39" s="158" t="s">
        <v>461</v>
      </c>
      <c r="B39" s="65">
        <v>0</v>
      </c>
      <c r="C39" s="66">
        <v>1</v>
      </c>
      <c r="D39" s="65">
        <v>7</v>
      </c>
      <c r="E39" s="66">
        <v>6</v>
      </c>
      <c r="F39" s="67"/>
      <c r="G39" s="65">
        <f>B39-C39</f>
        <v>-1</v>
      </c>
      <c r="H39" s="66">
        <f>D39-E39</f>
        <v>1</v>
      </c>
      <c r="I39" s="20">
        <f>IF(C39=0, "-", IF(G39/C39&lt;10, G39/C39, "&gt;999%"))</f>
        <v>-1</v>
      </c>
      <c r="J39" s="21">
        <f>IF(E39=0, "-", IF(H39/E39&lt;10, H39/E39, "&gt;999%"))</f>
        <v>0.16666666666666666</v>
      </c>
    </row>
    <row r="40" spans="1:10" x14ac:dyDescent="0.25">
      <c r="A40" s="158" t="s">
        <v>324</v>
      </c>
      <c r="B40" s="65">
        <v>2</v>
      </c>
      <c r="C40" s="66">
        <v>1</v>
      </c>
      <c r="D40" s="65">
        <v>4</v>
      </c>
      <c r="E40" s="66">
        <v>6</v>
      </c>
      <c r="F40" s="67"/>
      <c r="G40" s="65">
        <f>B40-C40</f>
        <v>1</v>
      </c>
      <c r="H40" s="66">
        <f>D40-E40</f>
        <v>-2</v>
      </c>
      <c r="I40" s="20">
        <f>IF(C40=0, "-", IF(G40/C40&lt;10, G40/C40, "&gt;999%"))</f>
        <v>1</v>
      </c>
      <c r="J40" s="21">
        <f>IF(E40=0, "-", IF(H40/E40&lt;10, H40/E40, "&gt;999%"))</f>
        <v>-0.33333333333333331</v>
      </c>
    </row>
    <row r="41" spans="1:10" x14ac:dyDescent="0.25">
      <c r="A41" s="158" t="s">
        <v>275</v>
      </c>
      <c r="B41" s="65">
        <v>0</v>
      </c>
      <c r="C41" s="66">
        <v>0</v>
      </c>
      <c r="D41" s="65">
        <v>1</v>
      </c>
      <c r="E41" s="66">
        <v>1</v>
      </c>
      <c r="F41" s="67"/>
      <c r="G41" s="65">
        <f>B41-C41</f>
        <v>0</v>
      </c>
      <c r="H41" s="66">
        <f>D41-E41</f>
        <v>0</v>
      </c>
      <c r="I41" s="20" t="str">
        <f>IF(C41=0, "-", IF(G41/C41&lt;10, G41/C41, "&gt;999%"))</f>
        <v>-</v>
      </c>
      <c r="J41" s="21">
        <f>IF(E41=0, "-", IF(H41/E41&lt;10, H41/E41, "&gt;999%"))</f>
        <v>0</v>
      </c>
    </row>
    <row r="42" spans="1:10" s="160" customFormat="1" x14ac:dyDescent="0.25">
      <c r="A42" s="178" t="s">
        <v>615</v>
      </c>
      <c r="B42" s="71">
        <v>2</v>
      </c>
      <c r="C42" s="72">
        <v>2</v>
      </c>
      <c r="D42" s="71">
        <v>12</v>
      </c>
      <c r="E42" s="72">
        <v>13</v>
      </c>
      <c r="F42" s="73"/>
      <c r="G42" s="71">
        <f>B42-C42</f>
        <v>0</v>
      </c>
      <c r="H42" s="72">
        <f>D42-E42</f>
        <v>-1</v>
      </c>
      <c r="I42" s="37">
        <f>IF(C42=0, "-", IF(G42/C42&lt;10, G42/C42, "&gt;999%"))</f>
        <v>0</v>
      </c>
      <c r="J42" s="38">
        <f>IF(E42=0, "-", IF(H42/E42&lt;10, H42/E42, "&gt;999%"))</f>
        <v>-7.6923076923076927E-2</v>
      </c>
    </row>
    <row r="43" spans="1:10" x14ac:dyDescent="0.25">
      <c r="A43" s="177"/>
      <c r="B43" s="143"/>
      <c r="C43" s="144"/>
      <c r="D43" s="143"/>
      <c r="E43" s="144"/>
      <c r="F43" s="145"/>
      <c r="G43" s="143"/>
      <c r="H43" s="144"/>
      <c r="I43" s="151"/>
      <c r="J43" s="152"/>
    </row>
    <row r="44" spans="1:10" s="139" customFormat="1" x14ac:dyDescent="0.25">
      <c r="A44" s="159" t="s">
        <v>35</v>
      </c>
      <c r="B44" s="65"/>
      <c r="C44" s="66"/>
      <c r="D44" s="65"/>
      <c r="E44" s="66"/>
      <c r="F44" s="67"/>
      <c r="G44" s="65"/>
      <c r="H44" s="66"/>
      <c r="I44" s="20"/>
      <c r="J44" s="21"/>
    </row>
    <row r="45" spans="1:10" x14ac:dyDescent="0.25">
      <c r="A45" s="158" t="s">
        <v>230</v>
      </c>
      <c r="B45" s="65">
        <v>8</v>
      </c>
      <c r="C45" s="66">
        <v>8</v>
      </c>
      <c r="D45" s="65">
        <v>52</v>
      </c>
      <c r="E45" s="66">
        <v>87</v>
      </c>
      <c r="F45" s="67"/>
      <c r="G45" s="65">
        <f t="shared" ref="G45:G67" si="4">B45-C45</f>
        <v>0</v>
      </c>
      <c r="H45" s="66">
        <f t="shared" ref="H45:H67" si="5">D45-E45</f>
        <v>-35</v>
      </c>
      <c r="I45" s="20">
        <f t="shared" ref="I45:I67" si="6">IF(C45=0, "-", IF(G45/C45&lt;10, G45/C45, "&gt;999%"))</f>
        <v>0</v>
      </c>
      <c r="J45" s="21">
        <f t="shared" ref="J45:J67" si="7">IF(E45=0, "-", IF(H45/E45&lt;10, H45/E45, "&gt;999%"))</f>
        <v>-0.40229885057471265</v>
      </c>
    </row>
    <row r="46" spans="1:10" x14ac:dyDescent="0.25">
      <c r="A46" s="158" t="s">
        <v>299</v>
      </c>
      <c r="B46" s="65">
        <v>2</v>
      </c>
      <c r="C46" s="66">
        <v>0</v>
      </c>
      <c r="D46" s="65">
        <v>19</v>
      </c>
      <c r="E46" s="66">
        <v>15</v>
      </c>
      <c r="F46" s="67"/>
      <c r="G46" s="65">
        <f t="shared" si="4"/>
        <v>2</v>
      </c>
      <c r="H46" s="66">
        <f t="shared" si="5"/>
        <v>4</v>
      </c>
      <c r="I46" s="20" t="str">
        <f t="shared" si="6"/>
        <v>-</v>
      </c>
      <c r="J46" s="21">
        <f t="shared" si="7"/>
        <v>0.26666666666666666</v>
      </c>
    </row>
    <row r="47" spans="1:10" x14ac:dyDescent="0.25">
      <c r="A47" s="158" t="s">
        <v>231</v>
      </c>
      <c r="B47" s="65">
        <v>4</v>
      </c>
      <c r="C47" s="66">
        <v>11</v>
      </c>
      <c r="D47" s="65">
        <v>44</v>
      </c>
      <c r="E47" s="66">
        <v>69</v>
      </c>
      <c r="F47" s="67"/>
      <c r="G47" s="65">
        <f t="shared" si="4"/>
        <v>-7</v>
      </c>
      <c r="H47" s="66">
        <f t="shared" si="5"/>
        <v>-25</v>
      </c>
      <c r="I47" s="20">
        <f t="shared" si="6"/>
        <v>-0.63636363636363635</v>
      </c>
      <c r="J47" s="21">
        <f t="shared" si="7"/>
        <v>-0.36231884057971014</v>
      </c>
    </row>
    <row r="48" spans="1:10" x14ac:dyDescent="0.25">
      <c r="A48" s="158" t="s">
        <v>249</v>
      </c>
      <c r="B48" s="65">
        <v>11</v>
      </c>
      <c r="C48" s="66">
        <v>10</v>
      </c>
      <c r="D48" s="65">
        <v>93</v>
      </c>
      <c r="E48" s="66">
        <v>112</v>
      </c>
      <c r="F48" s="67"/>
      <c r="G48" s="65">
        <f t="shared" si="4"/>
        <v>1</v>
      </c>
      <c r="H48" s="66">
        <f t="shared" si="5"/>
        <v>-19</v>
      </c>
      <c r="I48" s="20">
        <f t="shared" si="6"/>
        <v>0.1</v>
      </c>
      <c r="J48" s="21">
        <f t="shared" si="7"/>
        <v>-0.16964285714285715</v>
      </c>
    </row>
    <row r="49" spans="1:10" x14ac:dyDescent="0.25">
      <c r="A49" s="158" t="s">
        <v>309</v>
      </c>
      <c r="B49" s="65">
        <v>2</v>
      </c>
      <c r="C49" s="66">
        <v>6</v>
      </c>
      <c r="D49" s="65">
        <v>24</v>
      </c>
      <c r="E49" s="66">
        <v>37</v>
      </c>
      <c r="F49" s="67"/>
      <c r="G49" s="65">
        <f t="shared" si="4"/>
        <v>-4</v>
      </c>
      <c r="H49" s="66">
        <f t="shared" si="5"/>
        <v>-13</v>
      </c>
      <c r="I49" s="20">
        <f t="shared" si="6"/>
        <v>-0.66666666666666663</v>
      </c>
      <c r="J49" s="21">
        <f t="shared" si="7"/>
        <v>-0.35135135135135137</v>
      </c>
    </row>
    <row r="50" spans="1:10" x14ac:dyDescent="0.25">
      <c r="A50" s="158" t="s">
        <v>250</v>
      </c>
      <c r="B50" s="65">
        <v>0</v>
      </c>
      <c r="C50" s="66">
        <v>0</v>
      </c>
      <c r="D50" s="65">
        <v>33</v>
      </c>
      <c r="E50" s="66">
        <v>0</v>
      </c>
      <c r="F50" s="67"/>
      <c r="G50" s="65">
        <f t="shared" si="4"/>
        <v>0</v>
      </c>
      <c r="H50" s="66">
        <f t="shared" si="5"/>
        <v>33</v>
      </c>
      <c r="I50" s="20" t="str">
        <f t="shared" si="6"/>
        <v>-</v>
      </c>
      <c r="J50" s="21" t="str">
        <f t="shared" si="7"/>
        <v>-</v>
      </c>
    </row>
    <row r="51" spans="1:10" x14ac:dyDescent="0.25">
      <c r="A51" s="158" t="s">
        <v>266</v>
      </c>
      <c r="B51" s="65">
        <v>1</v>
      </c>
      <c r="C51" s="66">
        <v>2</v>
      </c>
      <c r="D51" s="65">
        <v>12</v>
      </c>
      <c r="E51" s="66">
        <v>13</v>
      </c>
      <c r="F51" s="67"/>
      <c r="G51" s="65">
        <f t="shared" si="4"/>
        <v>-1</v>
      </c>
      <c r="H51" s="66">
        <f t="shared" si="5"/>
        <v>-1</v>
      </c>
      <c r="I51" s="20">
        <f t="shared" si="6"/>
        <v>-0.5</v>
      </c>
      <c r="J51" s="21">
        <f t="shared" si="7"/>
        <v>-7.6923076923076927E-2</v>
      </c>
    </row>
    <row r="52" spans="1:10" x14ac:dyDescent="0.25">
      <c r="A52" s="158" t="s">
        <v>276</v>
      </c>
      <c r="B52" s="65">
        <v>0</v>
      </c>
      <c r="C52" s="66">
        <v>0</v>
      </c>
      <c r="D52" s="65">
        <v>0</v>
      </c>
      <c r="E52" s="66">
        <v>2</v>
      </c>
      <c r="F52" s="67"/>
      <c r="G52" s="65">
        <f t="shared" si="4"/>
        <v>0</v>
      </c>
      <c r="H52" s="66">
        <f t="shared" si="5"/>
        <v>-2</v>
      </c>
      <c r="I52" s="20" t="str">
        <f t="shared" si="6"/>
        <v>-</v>
      </c>
      <c r="J52" s="21">
        <f t="shared" si="7"/>
        <v>-1</v>
      </c>
    </row>
    <row r="53" spans="1:10" x14ac:dyDescent="0.25">
      <c r="A53" s="158" t="s">
        <v>277</v>
      </c>
      <c r="B53" s="65">
        <v>0</v>
      </c>
      <c r="C53" s="66">
        <v>2</v>
      </c>
      <c r="D53" s="65">
        <v>4</v>
      </c>
      <c r="E53" s="66">
        <v>3</v>
      </c>
      <c r="F53" s="67"/>
      <c r="G53" s="65">
        <f t="shared" si="4"/>
        <v>-2</v>
      </c>
      <c r="H53" s="66">
        <f t="shared" si="5"/>
        <v>1</v>
      </c>
      <c r="I53" s="20">
        <f t="shared" si="6"/>
        <v>-1</v>
      </c>
      <c r="J53" s="21">
        <f t="shared" si="7"/>
        <v>0.33333333333333331</v>
      </c>
    </row>
    <row r="54" spans="1:10" x14ac:dyDescent="0.25">
      <c r="A54" s="158" t="s">
        <v>325</v>
      </c>
      <c r="B54" s="65">
        <v>0</v>
      </c>
      <c r="C54" s="66">
        <v>0</v>
      </c>
      <c r="D54" s="65">
        <v>2</v>
      </c>
      <c r="E54" s="66">
        <v>0</v>
      </c>
      <c r="F54" s="67"/>
      <c r="G54" s="65">
        <f t="shared" si="4"/>
        <v>0</v>
      </c>
      <c r="H54" s="66">
        <f t="shared" si="5"/>
        <v>2</v>
      </c>
      <c r="I54" s="20" t="str">
        <f t="shared" si="6"/>
        <v>-</v>
      </c>
      <c r="J54" s="21" t="str">
        <f t="shared" si="7"/>
        <v>-</v>
      </c>
    </row>
    <row r="55" spans="1:10" x14ac:dyDescent="0.25">
      <c r="A55" s="158" t="s">
        <v>278</v>
      </c>
      <c r="B55" s="65">
        <v>0</v>
      </c>
      <c r="C55" s="66">
        <v>0</v>
      </c>
      <c r="D55" s="65">
        <v>1</v>
      </c>
      <c r="E55" s="66">
        <v>1</v>
      </c>
      <c r="F55" s="67"/>
      <c r="G55" s="65">
        <f t="shared" si="4"/>
        <v>0</v>
      </c>
      <c r="H55" s="66">
        <f t="shared" si="5"/>
        <v>0</v>
      </c>
      <c r="I55" s="20" t="str">
        <f t="shared" si="6"/>
        <v>-</v>
      </c>
      <c r="J55" s="21">
        <f t="shared" si="7"/>
        <v>0</v>
      </c>
    </row>
    <row r="56" spans="1:10" x14ac:dyDescent="0.25">
      <c r="A56" s="158" t="s">
        <v>232</v>
      </c>
      <c r="B56" s="65">
        <v>0</v>
      </c>
      <c r="C56" s="66">
        <v>0</v>
      </c>
      <c r="D56" s="65">
        <v>0</v>
      </c>
      <c r="E56" s="66">
        <v>3</v>
      </c>
      <c r="F56" s="67"/>
      <c r="G56" s="65">
        <f t="shared" si="4"/>
        <v>0</v>
      </c>
      <c r="H56" s="66">
        <f t="shared" si="5"/>
        <v>-3</v>
      </c>
      <c r="I56" s="20" t="str">
        <f t="shared" si="6"/>
        <v>-</v>
      </c>
      <c r="J56" s="21">
        <f t="shared" si="7"/>
        <v>-1</v>
      </c>
    </row>
    <row r="57" spans="1:10" x14ac:dyDescent="0.25">
      <c r="A57" s="158" t="s">
        <v>251</v>
      </c>
      <c r="B57" s="65">
        <v>1</v>
      </c>
      <c r="C57" s="66">
        <v>0</v>
      </c>
      <c r="D57" s="65">
        <v>5</v>
      </c>
      <c r="E57" s="66">
        <v>0</v>
      </c>
      <c r="F57" s="67"/>
      <c r="G57" s="65">
        <f t="shared" si="4"/>
        <v>1</v>
      </c>
      <c r="H57" s="66">
        <f t="shared" si="5"/>
        <v>5</v>
      </c>
      <c r="I57" s="20" t="str">
        <f t="shared" si="6"/>
        <v>-</v>
      </c>
      <c r="J57" s="21" t="str">
        <f t="shared" si="7"/>
        <v>-</v>
      </c>
    </row>
    <row r="58" spans="1:10" x14ac:dyDescent="0.25">
      <c r="A58" s="158" t="s">
        <v>439</v>
      </c>
      <c r="B58" s="65">
        <v>3</v>
      </c>
      <c r="C58" s="66">
        <v>0</v>
      </c>
      <c r="D58" s="65">
        <v>15</v>
      </c>
      <c r="E58" s="66">
        <v>0</v>
      </c>
      <c r="F58" s="67"/>
      <c r="G58" s="65">
        <f t="shared" si="4"/>
        <v>3</v>
      </c>
      <c r="H58" s="66">
        <f t="shared" si="5"/>
        <v>15</v>
      </c>
      <c r="I58" s="20" t="str">
        <f t="shared" si="6"/>
        <v>-</v>
      </c>
      <c r="J58" s="21" t="str">
        <f t="shared" si="7"/>
        <v>-</v>
      </c>
    </row>
    <row r="59" spans="1:10" x14ac:dyDescent="0.25">
      <c r="A59" s="158" t="s">
        <v>367</v>
      </c>
      <c r="B59" s="65">
        <v>3</v>
      </c>
      <c r="C59" s="66">
        <v>8</v>
      </c>
      <c r="D59" s="65">
        <v>83</v>
      </c>
      <c r="E59" s="66">
        <v>84</v>
      </c>
      <c r="F59" s="67"/>
      <c r="G59" s="65">
        <f t="shared" si="4"/>
        <v>-5</v>
      </c>
      <c r="H59" s="66">
        <f t="shared" si="5"/>
        <v>-1</v>
      </c>
      <c r="I59" s="20">
        <f t="shared" si="6"/>
        <v>-0.625</v>
      </c>
      <c r="J59" s="21">
        <f t="shared" si="7"/>
        <v>-1.1904761904761904E-2</v>
      </c>
    </row>
    <row r="60" spans="1:10" x14ac:dyDescent="0.25">
      <c r="A60" s="158" t="s">
        <v>368</v>
      </c>
      <c r="B60" s="65">
        <v>6</v>
      </c>
      <c r="C60" s="66">
        <v>3</v>
      </c>
      <c r="D60" s="65">
        <v>36</v>
      </c>
      <c r="E60" s="66">
        <v>28</v>
      </c>
      <c r="F60" s="67"/>
      <c r="G60" s="65">
        <f t="shared" si="4"/>
        <v>3</v>
      </c>
      <c r="H60" s="66">
        <f t="shared" si="5"/>
        <v>8</v>
      </c>
      <c r="I60" s="20">
        <f t="shared" si="6"/>
        <v>1</v>
      </c>
      <c r="J60" s="21">
        <f t="shared" si="7"/>
        <v>0.2857142857142857</v>
      </c>
    </row>
    <row r="61" spans="1:10" x14ac:dyDescent="0.25">
      <c r="A61" s="158" t="s">
        <v>397</v>
      </c>
      <c r="B61" s="65">
        <v>14</v>
      </c>
      <c r="C61" s="66">
        <v>10</v>
      </c>
      <c r="D61" s="65">
        <v>131</v>
      </c>
      <c r="E61" s="66">
        <v>98</v>
      </c>
      <c r="F61" s="67"/>
      <c r="G61" s="65">
        <f t="shared" si="4"/>
        <v>4</v>
      </c>
      <c r="H61" s="66">
        <f t="shared" si="5"/>
        <v>33</v>
      </c>
      <c r="I61" s="20">
        <f t="shared" si="6"/>
        <v>0.4</v>
      </c>
      <c r="J61" s="21">
        <f t="shared" si="7"/>
        <v>0.33673469387755101</v>
      </c>
    </row>
    <row r="62" spans="1:10" x14ac:dyDescent="0.25">
      <c r="A62" s="158" t="s">
        <v>398</v>
      </c>
      <c r="B62" s="65">
        <v>0</v>
      </c>
      <c r="C62" s="66">
        <v>3</v>
      </c>
      <c r="D62" s="65">
        <v>25</v>
      </c>
      <c r="E62" s="66">
        <v>20</v>
      </c>
      <c r="F62" s="67"/>
      <c r="G62" s="65">
        <f t="shared" si="4"/>
        <v>-3</v>
      </c>
      <c r="H62" s="66">
        <f t="shared" si="5"/>
        <v>5</v>
      </c>
      <c r="I62" s="20">
        <f t="shared" si="6"/>
        <v>-1</v>
      </c>
      <c r="J62" s="21">
        <f t="shared" si="7"/>
        <v>0.25</v>
      </c>
    </row>
    <row r="63" spans="1:10" x14ac:dyDescent="0.25">
      <c r="A63" s="158" t="s">
        <v>440</v>
      </c>
      <c r="B63" s="65">
        <v>6</v>
      </c>
      <c r="C63" s="66">
        <v>7</v>
      </c>
      <c r="D63" s="65">
        <v>95</v>
      </c>
      <c r="E63" s="66">
        <v>82</v>
      </c>
      <c r="F63" s="67"/>
      <c r="G63" s="65">
        <f t="shared" si="4"/>
        <v>-1</v>
      </c>
      <c r="H63" s="66">
        <f t="shared" si="5"/>
        <v>13</v>
      </c>
      <c r="I63" s="20">
        <f t="shared" si="6"/>
        <v>-0.14285714285714285</v>
      </c>
      <c r="J63" s="21">
        <f t="shared" si="7"/>
        <v>0.15853658536585366</v>
      </c>
    </row>
    <row r="64" spans="1:10" x14ac:dyDescent="0.25">
      <c r="A64" s="158" t="s">
        <v>441</v>
      </c>
      <c r="B64" s="65">
        <v>0</v>
      </c>
      <c r="C64" s="66">
        <v>5</v>
      </c>
      <c r="D64" s="65">
        <v>22</v>
      </c>
      <c r="E64" s="66">
        <v>20</v>
      </c>
      <c r="F64" s="67"/>
      <c r="G64" s="65">
        <f t="shared" si="4"/>
        <v>-5</v>
      </c>
      <c r="H64" s="66">
        <f t="shared" si="5"/>
        <v>2</v>
      </c>
      <c r="I64" s="20">
        <f t="shared" si="6"/>
        <v>-1</v>
      </c>
      <c r="J64" s="21">
        <f t="shared" si="7"/>
        <v>0.1</v>
      </c>
    </row>
    <row r="65" spans="1:10" x14ac:dyDescent="0.25">
      <c r="A65" s="158" t="s">
        <v>462</v>
      </c>
      <c r="B65" s="65">
        <v>3</v>
      </c>
      <c r="C65" s="66">
        <v>3</v>
      </c>
      <c r="D65" s="65">
        <v>33</v>
      </c>
      <c r="E65" s="66">
        <v>16</v>
      </c>
      <c r="F65" s="67"/>
      <c r="G65" s="65">
        <f t="shared" si="4"/>
        <v>0</v>
      </c>
      <c r="H65" s="66">
        <f t="shared" si="5"/>
        <v>17</v>
      </c>
      <c r="I65" s="20">
        <f t="shared" si="6"/>
        <v>0</v>
      </c>
      <c r="J65" s="21">
        <f t="shared" si="7"/>
        <v>1.0625</v>
      </c>
    </row>
    <row r="66" spans="1:10" x14ac:dyDescent="0.25">
      <c r="A66" s="158" t="s">
        <v>310</v>
      </c>
      <c r="B66" s="65">
        <v>2</v>
      </c>
      <c r="C66" s="66">
        <v>0</v>
      </c>
      <c r="D66" s="65">
        <v>7</v>
      </c>
      <c r="E66" s="66">
        <v>0</v>
      </c>
      <c r="F66" s="67"/>
      <c r="G66" s="65">
        <f t="shared" si="4"/>
        <v>2</v>
      </c>
      <c r="H66" s="66">
        <f t="shared" si="5"/>
        <v>7</v>
      </c>
      <c r="I66" s="20" t="str">
        <f t="shared" si="6"/>
        <v>-</v>
      </c>
      <c r="J66" s="21" t="str">
        <f t="shared" si="7"/>
        <v>-</v>
      </c>
    </row>
    <row r="67" spans="1:10" s="160" customFormat="1" x14ac:dyDescent="0.25">
      <c r="A67" s="178" t="s">
        <v>616</v>
      </c>
      <c r="B67" s="71">
        <v>66</v>
      </c>
      <c r="C67" s="72">
        <v>78</v>
      </c>
      <c r="D67" s="71">
        <v>736</v>
      </c>
      <c r="E67" s="72">
        <v>690</v>
      </c>
      <c r="F67" s="73"/>
      <c r="G67" s="71">
        <f t="shared" si="4"/>
        <v>-12</v>
      </c>
      <c r="H67" s="72">
        <f t="shared" si="5"/>
        <v>46</v>
      </c>
      <c r="I67" s="37">
        <f t="shared" si="6"/>
        <v>-0.15384615384615385</v>
      </c>
      <c r="J67" s="38">
        <f t="shared" si="7"/>
        <v>6.6666666666666666E-2</v>
      </c>
    </row>
    <row r="68" spans="1:10" x14ac:dyDescent="0.25">
      <c r="A68" s="177"/>
      <c r="B68" s="143"/>
      <c r="C68" s="144"/>
      <c r="D68" s="143"/>
      <c r="E68" s="144"/>
      <c r="F68" s="145"/>
      <c r="G68" s="143"/>
      <c r="H68" s="144"/>
      <c r="I68" s="151"/>
      <c r="J68" s="152"/>
    </row>
    <row r="69" spans="1:10" s="139" customFormat="1" x14ac:dyDescent="0.25">
      <c r="A69" s="159" t="s">
        <v>36</v>
      </c>
      <c r="B69" s="65"/>
      <c r="C69" s="66"/>
      <c r="D69" s="65"/>
      <c r="E69" s="66"/>
      <c r="F69" s="67"/>
      <c r="G69" s="65"/>
      <c r="H69" s="66"/>
      <c r="I69" s="20"/>
      <c r="J69" s="21"/>
    </row>
    <row r="70" spans="1:10" x14ac:dyDescent="0.25">
      <c r="A70" s="158" t="s">
        <v>311</v>
      </c>
      <c r="B70" s="65">
        <v>1</v>
      </c>
      <c r="C70" s="66">
        <v>0</v>
      </c>
      <c r="D70" s="65">
        <v>9</v>
      </c>
      <c r="E70" s="66">
        <v>0</v>
      </c>
      <c r="F70" s="67"/>
      <c r="G70" s="65">
        <f>B70-C70</f>
        <v>1</v>
      </c>
      <c r="H70" s="66">
        <f>D70-E70</f>
        <v>9</v>
      </c>
      <c r="I70" s="20" t="str">
        <f>IF(C70=0, "-", IF(G70/C70&lt;10, G70/C70, "&gt;999%"))</f>
        <v>-</v>
      </c>
      <c r="J70" s="21" t="str">
        <f>IF(E70=0, "-", IF(H70/E70&lt;10, H70/E70, "&gt;999%"))</f>
        <v>-</v>
      </c>
    </row>
    <row r="71" spans="1:10" x14ac:dyDescent="0.25">
      <c r="A71" s="158" t="s">
        <v>499</v>
      </c>
      <c r="B71" s="65">
        <v>10</v>
      </c>
      <c r="C71" s="66">
        <v>4</v>
      </c>
      <c r="D71" s="65">
        <v>56</v>
      </c>
      <c r="E71" s="66">
        <v>42</v>
      </c>
      <c r="F71" s="67"/>
      <c r="G71" s="65">
        <f>B71-C71</f>
        <v>6</v>
      </c>
      <c r="H71" s="66">
        <f>D71-E71</f>
        <v>14</v>
      </c>
      <c r="I71" s="20">
        <f>IF(C71=0, "-", IF(G71/C71&lt;10, G71/C71, "&gt;999%"))</f>
        <v>1.5</v>
      </c>
      <c r="J71" s="21">
        <f>IF(E71=0, "-", IF(H71/E71&lt;10, H71/E71, "&gt;999%"))</f>
        <v>0.33333333333333331</v>
      </c>
    </row>
    <row r="72" spans="1:10" x14ac:dyDescent="0.25">
      <c r="A72" s="158" t="s">
        <v>500</v>
      </c>
      <c r="B72" s="65">
        <v>5</v>
      </c>
      <c r="C72" s="66">
        <v>0</v>
      </c>
      <c r="D72" s="65">
        <v>23</v>
      </c>
      <c r="E72" s="66">
        <v>0</v>
      </c>
      <c r="F72" s="67"/>
      <c r="G72" s="65">
        <f>B72-C72</f>
        <v>5</v>
      </c>
      <c r="H72" s="66">
        <f>D72-E72</f>
        <v>23</v>
      </c>
      <c r="I72" s="20" t="str">
        <f>IF(C72=0, "-", IF(G72/C72&lt;10, G72/C72, "&gt;999%"))</f>
        <v>-</v>
      </c>
      <c r="J72" s="21" t="str">
        <f>IF(E72=0, "-", IF(H72/E72&lt;10, H72/E72, "&gt;999%"))</f>
        <v>-</v>
      </c>
    </row>
    <row r="73" spans="1:10" s="160" customFormat="1" x14ac:dyDescent="0.25">
      <c r="A73" s="178" t="s">
        <v>617</v>
      </c>
      <c r="B73" s="71">
        <v>16</v>
      </c>
      <c r="C73" s="72">
        <v>4</v>
      </c>
      <c r="D73" s="71">
        <v>88</v>
      </c>
      <c r="E73" s="72">
        <v>42</v>
      </c>
      <c r="F73" s="73"/>
      <c r="G73" s="71">
        <f>B73-C73</f>
        <v>12</v>
      </c>
      <c r="H73" s="72">
        <f>D73-E73</f>
        <v>46</v>
      </c>
      <c r="I73" s="37">
        <f>IF(C73=0, "-", IF(G73/C73&lt;10, G73/C73, "&gt;999%"))</f>
        <v>3</v>
      </c>
      <c r="J73" s="38">
        <f>IF(E73=0, "-", IF(H73/E73&lt;10, H73/E73, "&gt;999%"))</f>
        <v>1.0952380952380953</v>
      </c>
    </row>
    <row r="74" spans="1:10" x14ac:dyDescent="0.25">
      <c r="A74" s="177"/>
      <c r="B74" s="143"/>
      <c r="C74" s="144"/>
      <c r="D74" s="143"/>
      <c r="E74" s="144"/>
      <c r="F74" s="145"/>
      <c r="G74" s="143"/>
      <c r="H74" s="144"/>
      <c r="I74" s="151"/>
      <c r="J74" s="152"/>
    </row>
    <row r="75" spans="1:10" s="139" customFormat="1" x14ac:dyDescent="0.25">
      <c r="A75" s="159" t="s">
        <v>37</v>
      </c>
      <c r="B75" s="65"/>
      <c r="C75" s="66"/>
      <c r="D75" s="65"/>
      <c r="E75" s="66"/>
      <c r="F75" s="67"/>
      <c r="G75" s="65"/>
      <c r="H75" s="66"/>
      <c r="I75" s="20"/>
      <c r="J75" s="21"/>
    </row>
    <row r="76" spans="1:10" x14ac:dyDescent="0.25">
      <c r="A76" s="158" t="s">
        <v>273</v>
      </c>
      <c r="B76" s="65">
        <v>0</v>
      </c>
      <c r="C76" s="66">
        <v>2</v>
      </c>
      <c r="D76" s="65">
        <v>6</v>
      </c>
      <c r="E76" s="66">
        <v>10</v>
      </c>
      <c r="F76" s="67"/>
      <c r="G76" s="65">
        <f>B76-C76</f>
        <v>-2</v>
      </c>
      <c r="H76" s="66">
        <f>D76-E76</f>
        <v>-4</v>
      </c>
      <c r="I76" s="20">
        <f>IF(C76=0, "-", IF(G76/C76&lt;10, G76/C76, "&gt;999%"))</f>
        <v>-1</v>
      </c>
      <c r="J76" s="21">
        <f>IF(E76=0, "-", IF(H76/E76&lt;10, H76/E76, "&gt;999%"))</f>
        <v>-0.4</v>
      </c>
    </row>
    <row r="77" spans="1:10" s="160" customFormat="1" x14ac:dyDescent="0.25">
      <c r="A77" s="178" t="s">
        <v>618</v>
      </c>
      <c r="B77" s="71">
        <v>0</v>
      </c>
      <c r="C77" s="72">
        <v>2</v>
      </c>
      <c r="D77" s="71">
        <v>6</v>
      </c>
      <c r="E77" s="72">
        <v>10</v>
      </c>
      <c r="F77" s="73"/>
      <c r="G77" s="71">
        <f>B77-C77</f>
        <v>-2</v>
      </c>
      <c r="H77" s="72">
        <f>D77-E77</f>
        <v>-4</v>
      </c>
      <c r="I77" s="37">
        <f>IF(C77=0, "-", IF(G77/C77&lt;10, G77/C77, "&gt;999%"))</f>
        <v>-1</v>
      </c>
      <c r="J77" s="38">
        <f>IF(E77=0, "-", IF(H77/E77&lt;10, H77/E77, "&gt;999%"))</f>
        <v>-0.4</v>
      </c>
    </row>
    <row r="78" spans="1:10" x14ac:dyDescent="0.25">
      <c r="A78" s="177"/>
      <c r="B78" s="143"/>
      <c r="C78" s="144"/>
      <c r="D78" s="143"/>
      <c r="E78" s="144"/>
      <c r="F78" s="145"/>
      <c r="G78" s="143"/>
      <c r="H78" s="144"/>
      <c r="I78" s="151"/>
      <c r="J78" s="152"/>
    </row>
    <row r="79" spans="1:10" s="139" customFormat="1" x14ac:dyDescent="0.25">
      <c r="A79" s="159" t="s">
        <v>38</v>
      </c>
      <c r="B79" s="65"/>
      <c r="C79" s="66"/>
      <c r="D79" s="65"/>
      <c r="E79" s="66"/>
      <c r="F79" s="67"/>
      <c r="G79" s="65"/>
      <c r="H79" s="66"/>
      <c r="I79" s="20"/>
      <c r="J79" s="21"/>
    </row>
    <row r="80" spans="1:10" x14ac:dyDescent="0.25">
      <c r="A80" s="158" t="s">
        <v>211</v>
      </c>
      <c r="B80" s="65">
        <v>0</v>
      </c>
      <c r="C80" s="66">
        <v>2</v>
      </c>
      <c r="D80" s="65">
        <v>7</v>
      </c>
      <c r="E80" s="66">
        <v>5</v>
      </c>
      <c r="F80" s="67"/>
      <c r="G80" s="65">
        <f>B80-C80</f>
        <v>-2</v>
      </c>
      <c r="H80" s="66">
        <f>D80-E80</f>
        <v>2</v>
      </c>
      <c r="I80" s="20">
        <f>IF(C80=0, "-", IF(G80/C80&lt;10, G80/C80, "&gt;999%"))</f>
        <v>-1</v>
      </c>
      <c r="J80" s="21">
        <f>IF(E80=0, "-", IF(H80/E80&lt;10, H80/E80, "&gt;999%"))</f>
        <v>0.4</v>
      </c>
    </row>
    <row r="81" spans="1:10" x14ac:dyDescent="0.25">
      <c r="A81" s="158" t="s">
        <v>343</v>
      </c>
      <c r="B81" s="65">
        <v>0</v>
      </c>
      <c r="C81" s="66">
        <v>0</v>
      </c>
      <c r="D81" s="65">
        <v>4</v>
      </c>
      <c r="E81" s="66">
        <v>0</v>
      </c>
      <c r="F81" s="67"/>
      <c r="G81" s="65">
        <f>B81-C81</f>
        <v>0</v>
      </c>
      <c r="H81" s="66">
        <f>D81-E81</f>
        <v>4</v>
      </c>
      <c r="I81" s="20" t="str">
        <f>IF(C81=0, "-", IF(G81/C81&lt;10, G81/C81, "&gt;999%"))</f>
        <v>-</v>
      </c>
      <c r="J81" s="21" t="str">
        <f>IF(E81=0, "-", IF(H81/E81&lt;10, H81/E81, "&gt;999%"))</f>
        <v>-</v>
      </c>
    </row>
    <row r="82" spans="1:10" x14ac:dyDescent="0.25">
      <c r="A82" s="158" t="s">
        <v>375</v>
      </c>
      <c r="B82" s="65">
        <v>0</v>
      </c>
      <c r="C82" s="66">
        <v>2</v>
      </c>
      <c r="D82" s="65">
        <v>0</v>
      </c>
      <c r="E82" s="66">
        <v>3</v>
      </c>
      <c r="F82" s="67"/>
      <c r="G82" s="65">
        <f>B82-C82</f>
        <v>-2</v>
      </c>
      <c r="H82" s="66">
        <f>D82-E82</f>
        <v>-3</v>
      </c>
      <c r="I82" s="20">
        <f>IF(C82=0, "-", IF(G82/C82&lt;10, G82/C82, "&gt;999%"))</f>
        <v>-1</v>
      </c>
      <c r="J82" s="21">
        <f>IF(E82=0, "-", IF(H82/E82&lt;10, H82/E82, "&gt;999%"))</f>
        <v>-1</v>
      </c>
    </row>
    <row r="83" spans="1:10" s="160" customFormat="1" x14ac:dyDescent="0.25">
      <c r="A83" s="178" t="s">
        <v>619</v>
      </c>
      <c r="B83" s="71">
        <v>0</v>
      </c>
      <c r="C83" s="72">
        <v>4</v>
      </c>
      <c r="D83" s="71">
        <v>11</v>
      </c>
      <c r="E83" s="72">
        <v>8</v>
      </c>
      <c r="F83" s="73"/>
      <c r="G83" s="71">
        <f>B83-C83</f>
        <v>-4</v>
      </c>
      <c r="H83" s="72">
        <f>D83-E83</f>
        <v>3</v>
      </c>
      <c r="I83" s="37">
        <f>IF(C83=0, "-", IF(G83/C83&lt;10, G83/C83, "&gt;999%"))</f>
        <v>-1</v>
      </c>
      <c r="J83" s="38">
        <f>IF(E83=0, "-", IF(H83/E83&lt;10, H83/E83, "&gt;999%"))</f>
        <v>0.375</v>
      </c>
    </row>
    <row r="84" spans="1:10" x14ac:dyDescent="0.25">
      <c r="A84" s="177"/>
      <c r="B84" s="143"/>
      <c r="C84" s="144"/>
      <c r="D84" s="143"/>
      <c r="E84" s="144"/>
      <c r="F84" s="145"/>
      <c r="G84" s="143"/>
      <c r="H84" s="144"/>
      <c r="I84" s="151"/>
      <c r="J84" s="152"/>
    </row>
    <row r="85" spans="1:10" s="139" customFormat="1" x14ac:dyDescent="0.25">
      <c r="A85" s="159" t="s">
        <v>39</v>
      </c>
      <c r="B85" s="65"/>
      <c r="C85" s="66"/>
      <c r="D85" s="65"/>
      <c r="E85" s="66"/>
      <c r="F85" s="67"/>
      <c r="G85" s="65"/>
      <c r="H85" s="66"/>
      <c r="I85" s="20"/>
      <c r="J85" s="21"/>
    </row>
    <row r="86" spans="1:10" x14ac:dyDescent="0.25">
      <c r="A86" s="158" t="s">
        <v>399</v>
      </c>
      <c r="B86" s="65">
        <v>4</v>
      </c>
      <c r="C86" s="66">
        <v>0</v>
      </c>
      <c r="D86" s="65">
        <v>6</v>
      </c>
      <c r="E86" s="66">
        <v>0</v>
      </c>
      <c r="F86" s="67"/>
      <c r="G86" s="65">
        <f>B86-C86</f>
        <v>4</v>
      </c>
      <c r="H86" s="66">
        <f>D86-E86</f>
        <v>6</v>
      </c>
      <c r="I86" s="20" t="str">
        <f>IF(C86=0, "-", IF(G86/C86&lt;10, G86/C86, "&gt;999%"))</f>
        <v>-</v>
      </c>
      <c r="J86" s="21" t="str">
        <f>IF(E86=0, "-", IF(H86/E86&lt;10, H86/E86, "&gt;999%"))</f>
        <v>-</v>
      </c>
    </row>
    <row r="87" spans="1:10" x14ac:dyDescent="0.25">
      <c r="A87" s="158" t="s">
        <v>376</v>
      </c>
      <c r="B87" s="65">
        <v>11</v>
      </c>
      <c r="C87" s="66">
        <v>0</v>
      </c>
      <c r="D87" s="65">
        <v>20</v>
      </c>
      <c r="E87" s="66">
        <v>0</v>
      </c>
      <c r="F87" s="67"/>
      <c r="G87" s="65">
        <f>B87-C87</f>
        <v>11</v>
      </c>
      <c r="H87" s="66">
        <f>D87-E87</f>
        <v>20</v>
      </c>
      <c r="I87" s="20" t="str">
        <f>IF(C87=0, "-", IF(G87/C87&lt;10, G87/C87, "&gt;999%"))</f>
        <v>-</v>
      </c>
      <c r="J87" s="21" t="str">
        <f>IF(E87=0, "-", IF(H87/E87&lt;10, H87/E87, "&gt;999%"))</f>
        <v>-</v>
      </c>
    </row>
    <row r="88" spans="1:10" x14ac:dyDescent="0.25">
      <c r="A88" s="158" t="s">
        <v>233</v>
      </c>
      <c r="B88" s="65">
        <v>1</v>
      </c>
      <c r="C88" s="66">
        <v>0</v>
      </c>
      <c r="D88" s="65">
        <v>3</v>
      </c>
      <c r="E88" s="66">
        <v>0</v>
      </c>
      <c r="F88" s="67"/>
      <c r="G88" s="65">
        <f>B88-C88</f>
        <v>1</v>
      </c>
      <c r="H88" s="66">
        <f>D88-E88</f>
        <v>3</v>
      </c>
      <c r="I88" s="20" t="str">
        <f>IF(C88=0, "-", IF(G88/C88&lt;10, G88/C88, "&gt;999%"))</f>
        <v>-</v>
      </c>
      <c r="J88" s="21" t="str">
        <f>IF(E88=0, "-", IF(H88/E88&lt;10, H88/E88, "&gt;999%"))</f>
        <v>-</v>
      </c>
    </row>
    <row r="89" spans="1:10" s="160" customFormat="1" x14ac:dyDescent="0.25">
      <c r="A89" s="178" t="s">
        <v>620</v>
      </c>
      <c r="B89" s="71">
        <v>16</v>
      </c>
      <c r="C89" s="72">
        <v>0</v>
      </c>
      <c r="D89" s="71">
        <v>29</v>
      </c>
      <c r="E89" s="72">
        <v>0</v>
      </c>
      <c r="F89" s="73"/>
      <c r="G89" s="71">
        <f>B89-C89</f>
        <v>16</v>
      </c>
      <c r="H89" s="72">
        <f>D89-E89</f>
        <v>29</v>
      </c>
      <c r="I89" s="37" t="str">
        <f>IF(C89=0, "-", IF(G89/C89&lt;10, G89/C89, "&gt;999%"))</f>
        <v>-</v>
      </c>
      <c r="J89" s="38" t="str">
        <f>IF(E89=0, "-", IF(H89/E89&lt;10, H89/E89, "&gt;999%"))</f>
        <v>-</v>
      </c>
    </row>
    <row r="90" spans="1:10" x14ac:dyDescent="0.25">
      <c r="A90" s="177"/>
      <c r="B90" s="143"/>
      <c r="C90" s="144"/>
      <c r="D90" s="143"/>
      <c r="E90" s="144"/>
      <c r="F90" s="145"/>
      <c r="G90" s="143"/>
      <c r="H90" s="144"/>
      <c r="I90" s="151"/>
      <c r="J90" s="152"/>
    </row>
    <row r="91" spans="1:10" s="139" customFormat="1" x14ac:dyDescent="0.25">
      <c r="A91" s="159" t="s">
        <v>40</v>
      </c>
      <c r="B91" s="65"/>
      <c r="C91" s="66"/>
      <c r="D91" s="65"/>
      <c r="E91" s="66"/>
      <c r="F91" s="67"/>
      <c r="G91" s="65"/>
      <c r="H91" s="66"/>
      <c r="I91" s="20"/>
      <c r="J91" s="21"/>
    </row>
    <row r="92" spans="1:10" x14ac:dyDescent="0.25">
      <c r="A92" s="158" t="s">
        <v>540</v>
      </c>
      <c r="B92" s="65">
        <v>7</v>
      </c>
      <c r="C92" s="66">
        <v>5</v>
      </c>
      <c r="D92" s="65">
        <v>41</v>
      </c>
      <c r="E92" s="66">
        <v>29</v>
      </c>
      <c r="F92" s="67"/>
      <c r="G92" s="65">
        <f>B92-C92</f>
        <v>2</v>
      </c>
      <c r="H92" s="66">
        <f>D92-E92</f>
        <v>12</v>
      </c>
      <c r="I92" s="20">
        <f>IF(C92=0, "-", IF(G92/C92&lt;10, G92/C92, "&gt;999%"))</f>
        <v>0.4</v>
      </c>
      <c r="J92" s="21">
        <f>IF(E92=0, "-", IF(H92/E92&lt;10, H92/E92, "&gt;999%"))</f>
        <v>0.41379310344827586</v>
      </c>
    </row>
    <row r="93" spans="1:10" s="160" customFormat="1" x14ac:dyDescent="0.25">
      <c r="A93" s="178" t="s">
        <v>621</v>
      </c>
      <c r="B93" s="71">
        <v>7</v>
      </c>
      <c r="C93" s="72">
        <v>5</v>
      </c>
      <c r="D93" s="71">
        <v>41</v>
      </c>
      <c r="E93" s="72">
        <v>29</v>
      </c>
      <c r="F93" s="73"/>
      <c r="G93" s="71">
        <f>B93-C93</f>
        <v>2</v>
      </c>
      <c r="H93" s="72">
        <f>D93-E93</f>
        <v>12</v>
      </c>
      <c r="I93" s="37">
        <f>IF(C93=0, "-", IF(G93/C93&lt;10, G93/C93, "&gt;999%"))</f>
        <v>0.4</v>
      </c>
      <c r="J93" s="38">
        <f>IF(E93=0, "-", IF(H93/E93&lt;10, H93/E93, "&gt;999%"))</f>
        <v>0.41379310344827586</v>
      </c>
    </row>
    <row r="94" spans="1:10" x14ac:dyDescent="0.25">
      <c r="A94" s="177"/>
      <c r="B94" s="143"/>
      <c r="C94" s="144"/>
      <c r="D94" s="143"/>
      <c r="E94" s="144"/>
      <c r="F94" s="145"/>
      <c r="G94" s="143"/>
      <c r="H94" s="144"/>
      <c r="I94" s="151"/>
      <c r="J94" s="152"/>
    </row>
    <row r="95" spans="1:10" s="139" customFormat="1" x14ac:dyDescent="0.25">
      <c r="A95" s="159" t="s">
        <v>41</v>
      </c>
      <c r="B95" s="65"/>
      <c r="C95" s="66"/>
      <c r="D95" s="65"/>
      <c r="E95" s="66"/>
      <c r="F95" s="67"/>
      <c r="G95" s="65"/>
      <c r="H95" s="66"/>
      <c r="I95" s="20"/>
      <c r="J95" s="21"/>
    </row>
    <row r="96" spans="1:10" x14ac:dyDescent="0.25">
      <c r="A96" s="158" t="s">
        <v>541</v>
      </c>
      <c r="B96" s="65">
        <v>0</v>
      </c>
      <c r="C96" s="66">
        <v>0</v>
      </c>
      <c r="D96" s="65">
        <v>2</v>
      </c>
      <c r="E96" s="66">
        <v>0</v>
      </c>
      <c r="F96" s="67"/>
      <c r="G96" s="65">
        <f>B96-C96</f>
        <v>0</v>
      </c>
      <c r="H96" s="66">
        <f>D96-E96</f>
        <v>2</v>
      </c>
      <c r="I96" s="20" t="str">
        <f>IF(C96=0, "-", IF(G96/C96&lt;10, G96/C96, "&gt;999%"))</f>
        <v>-</v>
      </c>
      <c r="J96" s="21" t="str">
        <f>IF(E96=0, "-", IF(H96/E96&lt;10, H96/E96, "&gt;999%"))</f>
        <v>-</v>
      </c>
    </row>
    <row r="97" spans="1:10" s="160" customFormat="1" x14ac:dyDescent="0.25">
      <c r="A97" s="178" t="s">
        <v>622</v>
      </c>
      <c r="B97" s="71">
        <v>0</v>
      </c>
      <c r="C97" s="72">
        <v>0</v>
      </c>
      <c r="D97" s="71">
        <v>2</v>
      </c>
      <c r="E97" s="72">
        <v>0</v>
      </c>
      <c r="F97" s="73"/>
      <c r="G97" s="71">
        <f>B97-C97</f>
        <v>0</v>
      </c>
      <c r="H97" s="72">
        <f>D97-E97</f>
        <v>2</v>
      </c>
      <c r="I97" s="37" t="str">
        <f>IF(C97=0, "-", IF(G97/C97&lt;10, G97/C97, "&gt;999%"))</f>
        <v>-</v>
      </c>
      <c r="J97" s="38" t="str">
        <f>IF(E97=0, "-", IF(H97/E97&lt;10, H97/E97, "&gt;999%"))</f>
        <v>-</v>
      </c>
    </row>
    <row r="98" spans="1:10" x14ac:dyDescent="0.25">
      <c r="A98" s="177"/>
      <c r="B98" s="143"/>
      <c r="C98" s="144"/>
      <c r="D98" s="143"/>
      <c r="E98" s="144"/>
      <c r="F98" s="145"/>
      <c r="G98" s="143"/>
      <c r="H98" s="144"/>
      <c r="I98" s="151"/>
      <c r="J98" s="152"/>
    </row>
    <row r="99" spans="1:10" s="139" customFormat="1" x14ac:dyDescent="0.25">
      <c r="A99" s="159" t="s">
        <v>42</v>
      </c>
      <c r="B99" s="65"/>
      <c r="C99" s="66"/>
      <c r="D99" s="65"/>
      <c r="E99" s="66"/>
      <c r="F99" s="67"/>
      <c r="G99" s="65"/>
      <c r="H99" s="66"/>
      <c r="I99" s="20"/>
      <c r="J99" s="21"/>
    </row>
    <row r="100" spans="1:10" x14ac:dyDescent="0.25">
      <c r="A100" s="158" t="s">
        <v>326</v>
      </c>
      <c r="B100" s="65">
        <v>0</v>
      </c>
      <c r="C100" s="66">
        <v>2</v>
      </c>
      <c r="D100" s="65">
        <v>9</v>
      </c>
      <c r="E100" s="66">
        <v>10</v>
      </c>
      <c r="F100" s="67"/>
      <c r="G100" s="65">
        <f>B100-C100</f>
        <v>-2</v>
      </c>
      <c r="H100" s="66">
        <f>D100-E100</f>
        <v>-1</v>
      </c>
      <c r="I100" s="20">
        <f>IF(C100=0, "-", IF(G100/C100&lt;10, G100/C100, "&gt;999%"))</f>
        <v>-1</v>
      </c>
      <c r="J100" s="21">
        <f>IF(E100=0, "-", IF(H100/E100&lt;10, H100/E100, "&gt;999%"))</f>
        <v>-0.1</v>
      </c>
    </row>
    <row r="101" spans="1:10" s="160" customFormat="1" x14ac:dyDescent="0.25">
      <c r="A101" s="178" t="s">
        <v>623</v>
      </c>
      <c r="B101" s="71">
        <v>0</v>
      </c>
      <c r="C101" s="72">
        <v>2</v>
      </c>
      <c r="D101" s="71">
        <v>9</v>
      </c>
      <c r="E101" s="72">
        <v>10</v>
      </c>
      <c r="F101" s="73"/>
      <c r="G101" s="71">
        <f>B101-C101</f>
        <v>-2</v>
      </c>
      <c r="H101" s="72">
        <f>D101-E101</f>
        <v>-1</v>
      </c>
      <c r="I101" s="37">
        <f>IF(C101=0, "-", IF(G101/C101&lt;10, G101/C101, "&gt;999%"))</f>
        <v>-1</v>
      </c>
      <c r="J101" s="38">
        <f>IF(E101=0, "-", IF(H101/E101&lt;10, H101/E101, "&gt;999%"))</f>
        <v>-0.1</v>
      </c>
    </row>
    <row r="102" spans="1:10" x14ac:dyDescent="0.25">
      <c r="A102" s="177"/>
      <c r="B102" s="143"/>
      <c r="C102" s="144"/>
      <c r="D102" s="143"/>
      <c r="E102" s="144"/>
      <c r="F102" s="145"/>
      <c r="G102" s="143"/>
      <c r="H102" s="144"/>
      <c r="I102" s="151"/>
      <c r="J102" s="152"/>
    </row>
    <row r="103" spans="1:10" s="139" customFormat="1" x14ac:dyDescent="0.25">
      <c r="A103" s="159" t="s">
        <v>43</v>
      </c>
      <c r="B103" s="65"/>
      <c r="C103" s="66"/>
      <c r="D103" s="65"/>
      <c r="E103" s="66"/>
      <c r="F103" s="67"/>
      <c r="G103" s="65"/>
      <c r="H103" s="66"/>
      <c r="I103" s="20"/>
      <c r="J103" s="21"/>
    </row>
    <row r="104" spans="1:10" x14ac:dyDescent="0.25">
      <c r="A104" s="158" t="s">
        <v>196</v>
      </c>
      <c r="B104" s="65">
        <v>0</v>
      </c>
      <c r="C104" s="66">
        <v>2</v>
      </c>
      <c r="D104" s="65">
        <v>34</v>
      </c>
      <c r="E104" s="66">
        <v>34</v>
      </c>
      <c r="F104" s="67"/>
      <c r="G104" s="65">
        <f>B104-C104</f>
        <v>-2</v>
      </c>
      <c r="H104" s="66">
        <f>D104-E104</f>
        <v>0</v>
      </c>
      <c r="I104" s="20">
        <f>IF(C104=0, "-", IF(G104/C104&lt;10, G104/C104, "&gt;999%"))</f>
        <v>-1</v>
      </c>
      <c r="J104" s="21">
        <f>IF(E104=0, "-", IF(H104/E104&lt;10, H104/E104, "&gt;999%"))</f>
        <v>0</v>
      </c>
    </row>
    <row r="105" spans="1:10" s="160" customFormat="1" x14ac:dyDescent="0.25">
      <c r="A105" s="178" t="s">
        <v>624</v>
      </c>
      <c r="B105" s="71">
        <v>0</v>
      </c>
      <c r="C105" s="72">
        <v>2</v>
      </c>
      <c r="D105" s="71">
        <v>34</v>
      </c>
      <c r="E105" s="72">
        <v>34</v>
      </c>
      <c r="F105" s="73"/>
      <c r="G105" s="71">
        <f>B105-C105</f>
        <v>-2</v>
      </c>
      <c r="H105" s="72">
        <f>D105-E105</f>
        <v>0</v>
      </c>
      <c r="I105" s="37">
        <f>IF(C105=0, "-", IF(G105/C105&lt;10, G105/C105, "&gt;999%"))</f>
        <v>-1</v>
      </c>
      <c r="J105" s="38">
        <f>IF(E105=0, "-", IF(H105/E105&lt;10, H105/E105, "&gt;999%"))</f>
        <v>0</v>
      </c>
    </row>
    <row r="106" spans="1:10" x14ac:dyDescent="0.25">
      <c r="A106" s="177"/>
      <c r="B106" s="143"/>
      <c r="C106" s="144"/>
      <c r="D106" s="143"/>
      <c r="E106" s="144"/>
      <c r="F106" s="145"/>
      <c r="G106" s="143"/>
      <c r="H106" s="144"/>
      <c r="I106" s="151"/>
      <c r="J106" s="152"/>
    </row>
    <row r="107" spans="1:10" s="139" customFormat="1" x14ac:dyDescent="0.25">
      <c r="A107" s="159" t="s">
        <v>44</v>
      </c>
      <c r="B107" s="65"/>
      <c r="C107" s="66"/>
      <c r="D107" s="65"/>
      <c r="E107" s="66"/>
      <c r="F107" s="67"/>
      <c r="G107" s="65"/>
      <c r="H107" s="66"/>
      <c r="I107" s="20"/>
      <c r="J107" s="21"/>
    </row>
    <row r="108" spans="1:10" x14ac:dyDescent="0.25">
      <c r="A108" s="158" t="s">
        <v>518</v>
      </c>
      <c r="B108" s="65">
        <v>5</v>
      </c>
      <c r="C108" s="66">
        <v>7</v>
      </c>
      <c r="D108" s="65">
        <v>35</v>
      </c>
      <c r="E108" s="66">
        <v>48</v>
      </c>
      <c r="F108" s="67"/>
      <c r="G108" s="65">
        <f>B108-C108</f>
        <v>-2</v>
      </c>
      <c r="H108" s="66">
        <f>D108-E108</f>
        <v>-13</v>
      </c>
      <c r="I108" s="20">
        <f>IF(C108=0, "-", IF(G108/C108&lt;10, G108/C108, "&gt;999%"))</f>
        <v>-0.2857142857142857</v>
      </c>
      <c r="J108" s="21">
        <f>IF(E108=0, "-", IF(H108/E108&lt;10, H108/E108, "&gt;999%"))</f>
        <v>-0.27083333333333331</v>
      </c>
    </row>
    <row r="109" spans="1:10" s="160" customFormat="1" x14ac:dyDescent="0.25">
      <c r="A109" s="178" t="s">
        <v>625</v>
      </c>
      <c r="B109" s="71">
        <v>5</v>
      </c>
      <c r="C109" s="72">
        <v>7</v>
      </c>
      <c r="D109" s="71">
        <v>35</v>
      </c>
      <c r="E109" s="72">
        <v>48</v>
      </c>
      <c r="F109" s="73"/>
      <c r="G109" s="71">
        <f>B109-C109</f>
        <v>-2</v>
      </c>
      <c r="H109" s="72">
        <f>D109-E109</f>
        <v>-13</v>
      </c>
      <c r="I109" s="37">
        <f>IF(C109=0, "-", IF(G109/C109&lt;10, G109/C109, "&gt;999%"))</f>
        <v>-0.2857142857142857</v>
      </c>
      <c r="J109" s="38">
        <f>IF(E109=0, "-", IF(H109/E109&lt;10, H109/E109, "&gt;999%"))</f>
        <v>-0.27083333333333331</v>
      </c>
    </row>
    <row r="110" spans="1:10" x14ac:dyDescent="0.25">
      <c r="A110" s="177"/>
      <c r="B110" s="143"/>
      <c r="C110" s="144"/>
      <c r="D110" s="143"/>
      <c r="E110" s="144"/>
      <c r="F110" s="145"/>
      <c r="G110" s="143"/>
      <c r="H110" s="144"/>
      <c r="I110" s="151"/>
      <c r="J110" s="152"/>
    </row>
    <row r="111" spans="1:10" s="139" customFormat="1" x14ac:dyDescent="0.25">
      <c r="A111" s="159" t="s">
        <v>45</v>
      </c>
      <c r="B111" s="65"/>
      <c r="C111" s="66"/>
      <c r="D111" s="65"/>
      <c r="E111" s="66"/>
      <c r="F111" s="67"/>
      <c r="G111" s="65"/>
      <c r="H111" s="66"/>
      <c r="I111" s="20"/>
      <c r="J111" s="21"/>
    </row>
    <row r="112" spans="1:10" x14ac:dyDescent="0.25">
      <c r="A112" s="158" t="s">
        <v>414</v>
      </c>
      <c r="B112" s="65">
        <v>0</v>
      </c>
      <c r="C112" s="66">
        <v>0</v>
      </c>
      <c r="D112" s="65">
        <v>0</v>
      </c>
      <c r="E112" s="66">
        <v>1</v>
      </c>
      <c r="F112" s="67"/>
      <c r="G112" s="65">
        <f t="shared" ref="G112:G124" si="8">B112-C112</f>
        <v>0</v>
      </c>
      <c r="H112" s="66">
        <f t="shared" ref="H112:H124" si="9">D112-E112</f>
        <v>-1</v>
      </c>
      <c r="I112" s="20" t="str">
        <f t="shared" ref="I112:I124" si="10">IF(C112=0, "-", IF(G112/C112&lt;10, G112/C112, "&gt;999%"))</f>
        <v>-</v>
      </c>
      <c r="J112" s="21">
        <f t="shared" ref="J112:J124" si="11">IF(E112=0, "-", IF(H112/E112&lt;10, H112/E112, "&gt;999%"))</f>
        <v>-1</v>
      </c>
    </row>
    <row r="113" spans="1:10" x14ac:dyDescent="0.25">
      <c r="A113" s="158" t="s">
        <v>377</v>
      </c>
      <c r="B113" s="65">
        <v>23</v>
      </c>
      <c r="C113" s="66">
        <v>1</v>
      </c>
      <c r="D113" s="65">
        <v>146</v>
      </c>
      <c r="E113" s="66">
        <v>97</v>
      </c>
      <c r="F113" s="67"/>
      <c r="G113" s="65">
        <f t="shared" si="8"/>
        <v>22</v>
      </c>
      <c r="H113" s="66">
        <f t="shared" si="9"/>
        <v>49</v>
      </c>
      <c r="I113" s="20" t="str">
        <f t="shared" si="10"/>
        <v>&gt;999%</v>
      </c>
      <c r="J113" s="21">
        <f t="shared" si="11"/>
        <v>0.50515463917525771</v>
      </c>
    </row>
    <row r="114" spans="1:10" x14ac:dyDescent="0.25">
      <c r="A114" s="158" t="s">
        <v>415</v>
      </c>
      <c r="B114" s="65">
        <v>73</v>
      </c>
      <c r="C114" s="66">
        <v>64</v>
      </c>
      <c r="D114" s="65">
        <v>446</v>
      </c>
      <c r="E114" s="66">
        <v>378</v>
      </c>
      <c r="F114" s="67"/>
      <c r="G114" s="65">
        <f t="shared" si="8"/>
        <v>9</v>
      </c>
      <c r="H114" s="66">
        <f t="shared" si="9"/>
        <v>68</v>
      </c>
      <c r="I114" s="20">
        <f t="shared" si="10"/>
        <v>0.140625</v>
      </c>
      <c r="J114" s="21">
        <f t="shared" si="11"/>
        <v>0.17989417989417988</v>
      </c>
    </row>
    <row r="115" spans="1:10" x14ac:dyDescent="0.25">
      <c r="A115" s="158" t="s">
        <v>199</v>
      </c>
      <c r="B115" s="65">
        <v>1</v>
      </c>
      <c r="C115" s="66">
        <v>0</v>
      </c>
      <c r="D115" s="65">
        <v>7</v>
      </c>
      <c r="E115" s="66">
        <v>26</v>
      </c>
      <c r="F115" s="67"/>
      <c r="G115" s="65">
        <f t="shared" si="8"/>
        <v>1</v>
      </c>
      <c r="H115" s="66">
        <f t="shared" si="9"/>
        <v>-19</v>
      </c>
      <c r="I115" s="20" t="str">
        <f t="shared" si="10"/>
        <v>-</v>
      </c>
      <c r="J115" s="21">
        <f t="shared" si="11"/>
        <v>-0.73076923076923073</v>
      </c>
    </row>
    <row r="116" spans="1:10" x14ac:dyDescent="0.25">
      <c r="A116" s="158" t="s">
        <v>214</v>
      </c>
      <c r="B116" s="65">
        <v>0</v>
      </c>
      <c r="C116" s="66">
        <v>0</v>
      </c>
      <c r="D116" s="65">
        <v>9</v>
      </c>
      <c r="E116" s="66">
        <v>39</v>
      </c>
      <c r="F116" s="67"/>
      <c r="G116" s="65">
        <f t="shared" si="8"/>
        <v>0</v>
      </c>
      <c r="H116" s="66">
        <f t="shared" si="9"/>
        <v>-30</v>
      </c>
      <c r="I116" s="20" t="str">
        <f t="shared" si="10"/>
        <v>-</v>
      </c>
      <c r="J116" s="21">
        <f t="shared" si="11"/>
        <v>-0.76923076923076927</v>
      </c>
    </row>
    <row r="117" spans="1:10" x14ac:dyDescent="0.25">
      <c r="A117" s="158" t="s">
        <v>300</v>
      </c>
      <c r="B117" s="65">
        <v>12</v>
      </c>
      <c r="C117" s="66">
        <v>19</v>
      </c>
      <c r="D117" s="65">
        <v>93</v>
      </c>
      <c r="E117" s="66">
        <v>132</v>
      </c>
      <c r="F117" s="67"/>
      <c r="G117" s="65">
        <f t="shared" si="8"/>
        <v>-7</v>
      </c>
      <c r="H117" s="66">
        <f t="shared" si="9"/>
        <v>-39</v>
      </c>
      <c r="I117" s="20">
        <f t="shared" si="10"/>
        <v>-0.36842105263157893</v>
      </c>
      <c r="J117" s="21">
        <f t="shared" si="11"/>
        <v>-0.29545454545454547</v>
      </c>
    </row>
    <row r="118" spans="1:10" x14ac:dyDescent="0.25">
      <c r="A118" s="158" t="s">
        <v>333</v>
      </c>
      <c r="B118" s="65">
        <v>6</v>
      </c>
      <c r="C118" s="66">
        <v>14</v>
      </c>
      <c r="D118" s="65">
        <v>123</v>
      </c>
      <c r="E118" s="66">
        <v>160</v>
      </c>
      <c r="F118" s="67"/>
      <c r="G118" s="65">
        <f t="shared" si="8"/>
        <v>-8</v>
      </c>
      <c r="H118" s="66">
        <f t="shared" si="9"/>
        <v>-37</v>
      </c>
      <c r="I118" s="20">
        <f t="shared" si="10"/>
        <v>-0.5714285714285714</v>
      </c>
      <c r="J118" s="21">
        <f t="shared" si="11"/>
        <v>-0.23125000000000001</v>
      </c>
    </row>
    <row r="119" spans="1:10" x14ac:dyDescent="0.25">
      <c r="A119" s="158" t="s">
        <v>491</v>
      </c>
      <c r="B119" s="65">
        <v>49</v>
      </c>
      <c r="C119" s="66">
        <v>23</v>
      </c>
      <c r="D119" s="65">
        <v>156</v>
      </c>
      <c r="E119" s="66">
        <v>169</v>
      </c>
      <c r="F119" s="67"/>
      <c r="G119" s="65">
        <f t="shared" si="8"/>
        <v>26</v>
      </c>
      <c r="H119" s="66">
        <f t="shared" si="9"/>
        <v>-13</v>
      </c>
      <c r="I119" s="20">
        <f t="shared" si="10"/>
        <v>1.1304347826086956</v>
      </c>
      <c r="J119" s="21">
        <f t="shared" si="11"/>
        <v>-7.6923076923076927E-2</v>
      </c>
    </row>
    <row r="120" spans="1:10" x14ac:dyDescent="0.25">
      <c r="A120" s="158" t="s">
        <v>501</v>
      </c>
      <c r="B120" s="65">
        <v>266</v>
      </c>
      <c r="C120" s="66">
        <v>287</v>
      </c>
      <c r="D120" s="65">
        <v>1873</v>
      </c>
      <c r="E120" s="66">
        <v>2130</v>
      </c>
      <c r="F120" s="67"/>
      <c r="G120" s="65">
        <f t="shared" si="8"/>
        <v>-21</v>
      </c>
      <c r="H120" s="66">
        <f t="shared" si="9"/>
        <v>-257</v>
      </c>
      <c r="I120" s="20">
        <f t="shared" si="10"/>
        <v>-7.3170731707317069E-2</v>
      </c>
      <c r="J120" s="21">
        <f t="shared" si="11"/>
        <v>-0.12065727699530517</v>
      </c>
    </row>
    <row r="121" spans="1:10" x14ac:dyDescent="0.25">
      <c r="A121" s="158" t="s">
        <v>469</v>
      </c>
      <c r="B121" s="65">
        <v>0</v>
      </c>
      <c r="C121" s="66">
        <v>0</v>
      </c>
      <c r="D121" s="65">
        <v>0</v>
      </c>
      <c r="E121" s="66">
        <v>5</v>
      </c>
      <c r="F121" s="67"/>
      <c r="G121" s="65">
        <f t="shared" si="8"/>
        <v>0</v>
      </c>
      <c r="H121" s="66">
        <f t="shared" si="9"/>
        <v>-5</v>
      </c>
      <c r="I121" s="20" t="str">
        <f t="shared" si="10"/>
        <v>-</v>
      </c>
      <c r="J121" s="21">
        <f t="shared" si="11"/>
        <v>-1</v>
      </c>
    </row>
    <row r="122" spans="1:10" x14ac:dyDescent="0.25">
      <c r="A122" s="158" t="s">
        <v>480</v>
      </c>
      <c r="B122" s="65">
        <v>25</v>
      </c>
      <c r="C122" s="66">
        <v>2</v>
      </c>
      <c r="D122" s="65">
        <v>67</v>
      </c>
      <c r="E122" s="66">
        <v>158</v>
      </c>
      <c r="F122" s="67"/>
      <c r="G122" s="65">
        <f t="shared" si="8"/>
        <v>23</v>
      </c>
      <c r="H122" s="66">
        <f t="shared" si="9"/>
        <v>-91</v>
      </c>
      <c r="I122" s="20" t="str">
        <f t="shared" si="10"/>
        <v>&gt;999%</v>
      </c>
      <c r="J122" s="21">
        <f t="shared" si="11"/>
        <v>-0.57594936708860756</v>
      </c>
    </row>
    <row r="123" spans="1:10" x14ac:dyDescent="0.25">
      <c r="A123" s="158" t="s">
        <v>519</v>
      </c>
      <c r="B123" s="65">
        <v>0</v>
      </c>
      <c r="C123" s="66">
        <v>0</v>
      </c>
      <c r="D123" s="65">
        <v>32</v>
      </c>
      <c r="E123" s="66">
        <v>82</v>
      </c>
      <c r="F123" s="67"/>
      <c r="G123" s="65">
        <f t="shared" si="8"/>
        <v>0</v>
      </c>
      <c r="H123" s="66">
        <f t="shared" si="9"/>
        <v>-50</v>
      </c>
      <c r="I123" s="20" t="str">
        <f t="shared" si="10"/>
        <v>-</v>
      </c>
      <c r="J123" s="21">
        <f t="shared" si="11"/>
        <v>-0.6097560975609756</v>
      </c>
    </row>
    <row r="124" spans="1:10" s="160" customFormat="1" x14ac:dyDescent="0.25">
      <c r="A124" s="178" t="s">
        <v>626</v>
      </c>
      <c r="B124" s="71">
        <v>455</v>
      </c>
      <c r="C124" s="72">
        <v>410</v>
      </c>
      <c r="D124" s="71">
        <v>2952</v>
      </c>
      <c r="E124" s="72">
        <v>3377</v>
      </c>
      <c r="F124" s="73"/>
      <c r="G124" s="71">
        <f t="shared" si="8"/>
        <v>45</v>
      </c>
      <c r="H124" s="72">
        <f t="shared" si="9"/>
        <v>-425</v>
      </c>
      <c r="I124" s="37">
        <f t="shared" si="10"/>
        <v>0.10975609756097561</v>
      </c>
      <c r="J124" s="38">
        <f t="shared" si="11"/>
        <v>-0.12585134734971867</v>
      </c>
    </row>
    <row r="125" spans="1:10" x14ac:dyDescent="0.25">
      <c r="A125" s="177"/>
      <c r="B125" s="143"/>
      <c r="C125" s="144"/>
      <c r="D125" s="143"/>
      <c r="E125" s="144"/>
      <c r="F125" s="145"/>
      <c r="G125" s="143"/>
      <c r="H125" s="144"/>
      <c r="I125" s="151"/>
      <c r="J125" s="152"/>
    </row>
    <row r="126" spans="1:10" s="139" customFormat="1" x14ac:dyDescent="0.25">
      <c r="A126" s="159" t="s">
        <v>46</v>
      </c>
      <c r="B126" s="65"/>
      <c r="C126" s="66"/>
      <c r="D126" s="65"/>
      <c r="E126" s="66"/>
      <c r="F126" s="67"/>
      <c r="G126" s="65"/>
      <c r="H126" s="66"/>
      <c r="I126" s="20"/>
      <c r="J126" s="21"/>
    </row>
    <row r="127" spans="1:10" x14ac:dyDescent="0.25">
      <c r="A127" s="158" t="s">
        <v>542</v>
      </c>
      <c r="B127" s="65">
        <v>4</v>
      </c>
      <c r="C127" s="66">
        <v>6</v>
      </c>
      <c r="D127" s="65">
        <v>29</v>
      </c>
      <c r="E127" s="66">
        <v>31</v>
      </c>
      <c r="F127" s="67"/>
      <c r="G127" s="65">
        <f>B127-C127</f>
        <v>-2</v>
      </c>
      <c r="H127" s="66">
        <f>D127-E127</f>
        <v>-2</v>
      </c>
      <c r="I127" s="20">
        <f>IF(C127=0, "-", IF(G127/C127&lt;10, G127/C127, "&gt;999%"))</f>
        <v>-0.33333333333333331</v>
      </c>
      <c r="J127" s="21">
        <f>IF(E127=0, "-", IF(H127/E127&lt;10, H127/E127, "&gt;999%"))</f>
        <v>-6.4516129032258063E-2</v>
      </c>
    </row>
    <row r="128" spans="1:10" s="160" customFormat="1" x14ac:dyDescent="0.25">
      <c r="A128" s="178" t="s">
        <v>627</v>
      </c>
      <c r="B128" s="71">
        <v>4</v>
      </c>
      <c r="C128" s="72">
        <v>6</v>
      </c>
      <c r="D128" s="71">
        <v>29</v>
      </c>
      <c r="E128" s="72">
        <v>31</v>
      </c>
      <c r="F128" s="73"/>
      <c r="G128" s="71">
        <f>B128-C128</f>
        <v>-2</v>
      </c>
      <c r="H128" s="72">
        <f>D128-E128</f>
        <v>-2</v>
      </c>
      <c r="I128" s="37">
        <f>IF(C128=0, "-", IF(G128/C128&lt;10, G128/C128, "&gt;999%"))</f>
        <v>-0.33333333333333331</v>
      </c>
      <c r="J128" s="38">
        <f>IF(E128=0, "-", IF(H128/E128&lt;10, H128/E128, "&gt;999%"))</f>
        <v>-6.4516129032258063E-2</v>
      </c>
    </row>
    <row r="129" spans="1:10" x14ac:dyDescent="0.25">
      <c r="A129" s="177"/>
      <c r="B129" s="143"/>
      <c r="C129" s="144"/>
      <c r="D129" s="143"/>
      <c r="E129" s="144"/>
      <c r="F129" s="145"/>
      <c r="G129" s="143"/>
      <c r="H129" s="144"/>
      <c r="I129" s="151"/>
      <c r="J129" s="152"/>
    </row>
    <row r="130" spans="1:10" s="139" customFormat="1" x14ac:dyDescent="0.25">
      <c r="A130" s="159" t="s">
        <v>47</v>
      </c>
      <c r="B130" s="65"/>
      <c r="C130" s="66"/>
      <c r="D130" s="65"/>
      <c r="E130" s="66"/>
      <c r="F130" s="67"/>
      <c r="G130" s="65"/>
      <c r="H130" s="66"/>
      <c r="I130" s="20"/>
      <c r="J130" s="21"/>
    </row>
    <row r="131" spans="1:10" x14ac:dyDescent="0.25">
      <c r="A131" s="158" t="s">
        <v>520</v>
      </c>
      <c r="B131" s="65">
        <v>19</v>
      </c>
      <c r="C131" s="66">
        <v>10</v>
      </c>
      <c r="D131" s="65">
        <v>111</v>
      </c>
      <c r="E131" s="66">
        <v>113</v>
      </c>
      <c r="F131" s="67"/>
      <c r="G131" s="65">
        <f>B131-C131</f>
        <v>9</v>
      </c>
      <c r="H131" s="66">
        <f>D131-E131</f>
        <v>-2</v>
      </c>
      <c r="I131" s="20">
        <f>IF(C131=0, "-", IF(G131/C131&lt;10, G131/C131, "&gt;999%"))</f>
        <v>0.9</v>
      </c>
      <c r="J131" s="21">
        <f>IF(E131=0, "-", IF(H131/E131&lt;10, H131/E131, "&gt;999%"))</f>
        <v>-1.7699115044247787E-2</v>
      </c>
    </row>
    <row r="132" spans="1:10" x14ac:dyDescent="0.25">
      <c r="A132" s="158" t="s">
        <v>530</v>
      </c>
      <c r="B132" s="65">
        <v>9</v>
      </c>
      <c r="C132" s="66">
        <v>8</v>
      </c>
      <c r="D132" s="65">
        <v>42</v>
      </c>
      <c r="E132" s="66">
        <v>38</v>
      </c>
      <c r="F132" s="67"/>
      <c r="G132" s="65">
        <f>B132-C132</f>
        <v>1</v>
      </c>
      <c r="H132" s="66">
        <f>D132-E132</f>
        <v>4</v>
      </c>
      <c r="I132" s="20">
        <f>IF(C132=0, "-", IF(G132/C132&lt;10, G132/C132, "&gt;999%"))</f>
        <v>0.125</v>
      </c>
      <c r="J132" s="21">
        <f>IF(E132=0, "-", IF(H132/E132&lt;10, H132/E132, "&gt;999%"))</f>
        <v>0.10526315789473684</v>
      </c>
    </row>
    <row r="133" spans="1:10" x14ac:dyDescent="0.25">
      <c r="A133" s="158" t="s">
        <v>543</v>
      </c>
      <c r="B133" s="65">
        <v>7</v>
      </c>
      <c r="C133" s="66">
        <v>1</v>
      </c>
      <c r="D133" s="65">
        <v>13</v>
      </c>
      <c r="E133" s="66">
        <v>10</v>
      </c>
      <c r="F133" s="67"/>
      <c r="G133" s="65">
        <f>B133-C133</f>
        <v>6</v>
      </c>
      <c r="H133" s="66">
        <f>D133-E133</f>
        <v>3</v>
      </c>
      <c r="I133" s="20">
        <f>IF(C133=0, "-", IF(G133/C133&lt;10, G133/C133, "&gt;999%"))</f>
        <v>6</v>
      </c>
      <c r="J133" s="21">
        <f>IF(E133=0, "-", IF(H133/E133&lt;10, H133/E133, "&gt;999%"))</f>
        <v>0.3</v>
      </c>
    </row>
    <row r="134" spans="1:10" s="160" customFormat="1" x14ac:dyDescent="0.25">
      <c r="A134" s="178" t="s">
        <v>628</v>
      </c>
      <c r="B134" s="71">
        <v>35</v>
      </c>
      <c r="C134" s="72">
        <v>19</v>
      </c>
      <c r="D134" s="71">
        <v>166</v>
      </c>
      <c r="E134" s="72">
        <v>161</v>
      </c>
      <c r="F134" s="73"/>
      <c r="G134" s="71">
        <f>B134-C134</f>
        <v>16</v>
      </c>
      <c r="H134" s="72">
        <f>D134-E134</f>
        <v>5</v>
      </c>
      <c r="I134" s="37">
        <f>IF(C134=0, "-", IF(G134/C134&lt;10, G134/C134, "&gt;999%"))</f>
        <v>0.84210526315789469</v>
      </c>
      <c r="J134" s="38">
        <f>IF(E134=0, "-", IF(H134/E134&lt;10, H134/E134, "&gt;999%"))</f>
        <v>3.1055900621118012E-2</v>
      </c>
    </row>
    <row r="135" spans="1:10" x14ac:dyDescent="0.25">
      <c r="A135" s="177"/>
      <c r="B135" s="143"/>
      <c r="C135" s="144"/>
      <c r="D135" s="143"/>
      <c r="E135" s="144"/>
      <c r="F135" s="145"/>
      <c r="G135" s="143"/>
      <c r="H135" s="144"/>
      <c r="I135" s="151"/>
      <c r="J135" s="152"/>
    </row>
    <row r="136" spans="1:10" s="139" customFormat="1" x14ac:dyDescent="0.25">
      <c r="A136" s="159" t="s">
        <v>48</v>
      </c>
      <c r="B136" s="65"/>
      <c r="C136" s="66"/>
      <c r="D136" s="65"/>
      <c r="E136" s="66"/>
      <c r="F136" s="67"/>
      <c r="G136" s="65"/>
      <c r="H136" s="66"/>
      <c r="I136" s="20"/>
      <c r="J136" s="21"/>
    </row>
    <row r="137" spans="1:10" x14ac:dyDescent="0.25">
      <c r="A137" s="158" t="s">
        <v>267</v>
      </c>
      <c r="B137" s="65">
        <v>3</v>
      </c>
      <c r="C137" s="66">
        <v>1</v>
      </c>
      <c r="D137" s="65">
        <v>5</v>
      </c>
      <c r="E137" s="66">
        <v>2</v>
      </c>
      <c r="F137" s="67"/>
      <c r="G137" s="65">
        <f>B137-C137</f>
        <v>2</v>
      </c>
      <c r="H137" s="66">
        <f>D137-E137</f>
        <v>3</v>
      </c>
      <c r="I137" s="20">
        <f>IF(C137=0, "-", IF(G137/C137&lt;10, G137/C137, "&gt;999%"))</f>
        <v>2</v>
      </c>
      <c r="J137" s="21">
        <f>IF(E137=0, "-", IF(H137/E137&lt;10, H137/E137, "&gt;999%"))</f>
        <v>1.5</v>
      </c>
    </row>
    <row r="138" spans="1:10" x14ac:dyDescent="0.25">
      <c r="A138" s="158" t="s">
        <v>400</v>
      </c>
      <c r="B138" s="65">
        <v>2</v>
      </c>
      <c r="C138" s="66">
        <v>0</v>
      </c>
      <c r="D138" s="65">
        <v>2</v>
      </c>
      <c r="E138" s="66">
        <v>0</v>
      </c>
      <c r="F138" s="67"/>
      <c r="G138" s="65">
        <f>B138-C138</f>
        <v>2</v>
      </c>
      <c r="H138" s="66">
        <f>D138-E138</f>
        <v>2</v>
      </c>
      <c r="I138" s="20" t="str">
        <f>IF(C138=0, "-", IF(G138/C138&lt;10, G138/C138, "&gt;999%"))</f>
        <v>-</v>
      </c>
      <c r="J138" s="21" t="str">
        <f>IF(E138=0, "-", IF(H138/E138&lt;10, H138/E138, "&gt;999%"))</f>
        <v>-</v>
      </c>
    </row>
    <row r="139" spans="1:10" x14ac:dyDescent="0.25">
      <c r="A139" s="158" t="s">
        <v>401</v>
      </c>
      <c r="B139" s="65">
        <v>2</v>
      </c>
      <c r="C139" s="66">
        <v>3</v>
      </c>
      <c r="D139" s="65">
        <v>9</v>
      </c>
      <c r="E139" s="66">
        <v>5</v>
      </c>
      <c r="F139" s="67"/>
      <c r="G139" s="65">
        <f>B139-C139</f>
        <v>-1</v>
      </c>
      <c r="H139" s="66">
        <f>D139-E139</f>
        <v>4</v>
      </c>
      <c r="I139" s="20">
        <f>IF(C139=0, "-", IF(G139/C139&lt;10, G139/C139, "&gt;999%"))</f>
        <v>-0.33333333333333331</v>
      </c>
      <c r="J139" s="21">
        <f>IF(E139=0, "-", IF(H139/E139&lt;10, H139/E139, "&gt;999%"))</f>
        <v>0.8</v>
      </c>
    </row>
    <row r="140" spans="1:10" x14ac:dyDescent="0.25">
      <c r="A140" s="158" t="s">
        <v>442</v>
      </c>
      <c r="B140" s="65">
        <v>0</v>
      </c>
      <c r="C140" s="66">
        <v>1</v>
      </c>
      <c r="D140" s="65">
        <v>2</v>
      </c>
      <c r="E140" s="66">
        <v>2</v>
      </c>
      <c r="F140" s="67"/>
      <c r="G140" s="65">
        <f>B140-C140</f>
        <v>-1</v>
      </c>
      <c r="H140" s="66">
        <f>D140-E140</f>
        <v>0</v>
      </c>
      <c r="I140" s="20">
        <f>IF(C140=0, "-", IF(G140/C140&lt;10, G140/C140, "&gt;999%"))</f>
        <v>-1</v>
      </c>
      <c r="J140" s="21">
        <f>IF(E140=0, "-", IF(H140/E140&lt;10, H140/E140, "&gt;999%"))</f>
        <v>0</v>
      </c>
    </row>
    <row r="141" spans="1:10" s="160" customFormat="1" x14ac:dyDescent="0.25">
      <c r="A141" s="178" t="s">
        <v>629</v>
      </c>
      <c r="B141" s="71">
        <v>7</v>
      </c>
      <c r="C141" s="72">
        <v>5</v>
      </c>
      <c r="D141" s="71">
        <v>18</v>
      </c>
      <c r="E141" s="72">
        <v>9</v>
      </c>
      <c r="F141" s="73"/>
      <c r="G141" s="71">
        <f>B141-C141</f>
        <v>2</v>
      </c>
      <c r="H141" s="72">
        <f>D141-E141</f>
        <v>9</v>
      </c>
      <c r="I141" s="37">
        <f>IF(C141=0, "-", IF(G141/C141&lt;10, G141/C141, "&gt;999%"))</f>
        <v>0.4</v>
      </c>
      <c r="J141" s="38">
        <f>IF(E141=0, "-", IF(H141/E141&lt;10, H141/E141, "&gt;999%"))</f>
        <v>1</v>
      </c>
    </row>
    <row r="142" spans="1:10" x14ac:dyDescent="0.25">
      <c r="A142" s="177"/>
      <c r="B142" s="143"/>
      <c r="C142" s="144"/>
      <c r="D142" s="143"/>
      <c r="E142" s="144"/>
      <c r="F142" s="145"/>
      <c r="G142" s="143"/>
      <c r="H142" s="144"/>
      <c r="I142" s="151"/>
      <c r="J142" s="152"/>
    </row>
    <row r="143" spans="1:10" s="139" customFormat="1" x14ac:dyDescent="0.25">
      <c r="A143" s="159" t="s">
        <v>49</v>
      </c>
      <c r="B143" s="65"/>
      <c r="C143" s="66"/>
      <c r="D143" s="65"/>
      <c r="E143" s="66"/>
      <c r="F143" s="67"/>
      <c r="G143" s="65"/>
      <c r="H143" s="66"/>
      <c r="I143" s="20"/>
      <c r="J143" s="21"/>
    </row>
    <row r="144" spans="1:10" x14ac:dyDescent="0.25">
      <c r="A144" s="158" t="s">
        <v>344</v>
      </c>
      <c r="B144" s="65">
        <v>0</v>
      </c>
      <c r="C144" s="66">
        <v>1</v>
      </c>
      <c r="D144" s="65">
        <v>0</v>
      </c>
      <c r="E144" s="66">
        <v>86</v>
      </c>
      <c r="F144" s="67"/>
      <c r="G144" s="65">
        <f t="shared" ref="G144:G152" si="12">B144-C144</f>
        <v>-1</v>
      </c>
      <c r="H144" s="66">
        <f t="shared" ref="H144:H152" si="13">D144-E144</f>
        <v>-86</v>
      </c>
      <c r="I144" s="20">
        <f t="shared" ref="I144:I152" si="14">IF(C144=0, "-", IF(G144/C144&lt;10, G144/C144, "&gt;999%"))</f>
        <v>-1</v>
      </c>
      <c r="J144" s="21">
        <f t="shared" ref="J144:J152" si="15">IF(E144=0, "-", IF(H144/E144&lt;10, H144/E144, "&gt;999%"))</f>
        <v>-1</v>
      </c>
    </row>
    <row r="145" spans="1:10" x14ac:dyDescent="0.25">
      <c r="A145" s="158" t="s">
        <v>378</v>
      </c>
      <c r="B145" s="65">
        <v>54</v>
      </c>
      <c r="C145" s="66">
        <v>36</v>
      </c>
      <c r="D145" s="65">
        <v>279</v>
      </c>
      <c r="E145" s="66">
        <v>121</v>
      </c>
      <c r="F145" s="67"/>
      <c r="G145" s="65">
        <f t="shared" si="12"/>
        <v>18</v>
      </c>
      <c r="H145" s="66">
        <f t="shared" si="13"/>
        <v>158</v>
      </c>
      <c r="I145" s="20">
        <f t="shared" si="14"/>
        <v>0.5</v>
      </c>
      <c r="J145" s="21">
        <f t="shared" si="15"/>
        <v>1.3057851239669422</v>
      </c>
    </row>
    <row r="146" spans="1:10" x14ac:dyDescent="0.25">
      <c r="A146" s="158" t="s">
        <v>416</v>
      </c>
      <c r="B146" s="65">
        <v>0</v>
      </c>
      <c r="C146" s="66">
        <v>4</v>
      </c>
      <c r="D146" s="65">
        <v>0</v>
      </c>
      <c r="E146" s="66">
        <v>13</v>
      </c>
      <c r="F146" s="67"/>
      <c r="G146" s="65">
        <f t="shared" si="12"/>
        <v>-4</v>
      </c>
      <c r="H146" s="66">
        <f t="shared" si="13"/>
        <v>-13</v>
      </c>
      <c r="I146" s="20">
        <f t="shared" si="14"/>
        <v>-1</v>
      </c>
      <c r="J146" s="21">
        <f t="shared" si="15"/>
        <v>-1</v>
      </c>
    </row>
    <row r="147" spans="1:10" x14ac:dyDescent="0.25">
      <c r="A147" s="158" t="s">
        <v>345</v>
      </c>
      <c r="B147" s="65">
        <v>32</v>
      </c>
      <c r="C147" s="66">
        <v>46</v>
      </c>
      <c r="D147" s="65">
        <v>262</v>
      </c>
      <c r="E147" s="66">
        <v>131</v>
      </c>
      <c r="F147" s="67"/>
      <c r="G147" s="65">
        <f t="shared" si="12"/>
        <v>-14</v>
      </c>
      <c r="H147" s="66">
        <f t="shared" si="13"/>
        <v>131</v>
      </c>
      <c r="I147" s="20">
        <f t="shared" si="14"/>
        <v>-0.30434782608695654</v>
      </c>
      <c r="J147" s="21">
        <f t="shared" si="15"/>
        <v>1</v>
      </c>
    </row>
    <row r="148" spans="1:10" x14ac:dyDescent="0.25">
      <c r="A148" s="158" t="s">
        <v>492</v>
      </c>
      <c r="B148" s="65">
        <v>0</v>
      </c>
      <c r="C148" s="66">
        <v>4</v>
      </c>
      <c r="D148" s="65">
        <v>1</v>
      </c>
      <c r="E148" s="66">
        <v>32</v>
      </c>
      <c r="F148" s="67"/>
      <c r="G148" s="65">
        <f t="shared" si="12"/>
        <v>-4</v>
      </c>
      <c r="H148" s="66">
        <f t="shared" si="13"/>
        <v>-31</v>
      </c>
      <c r="I148" s="20">
        <f t="shared" si="14"/>
        <v>-1</v>
      </c>
      <c r="J148" s="21">
        <f t="shared" si="15"/>
        <v>-0.96875</v>
      </c>
    </row>
    <row r="149" spans="1:10" x14ac:dyDescent="0.25">
      <c r="A149" s="158" t="s">
        <v>502</v>
      </c>
      <c r="B149" s="65">
        <v>0</v>
      </c>
      <c r="C149" s="66">
        <v>0</v>
      </c>
      <c r="D149" s="65">
        <v>0</v>
      </c>
      <c r="E149" s="66">
        <v>17</v>
      </c>
      <c r="F149" s="67"/>
      <c r="G149" s="65">
        <f t="shared" si="12"/>
        <v>0</v>
      </c>
      <c r="H149" s="66">
        <f t="shared" si="13"/>
        <v>-17</v>
      </c>
      <c r="I149" s="20" t="str">
        <f t="shared" si="14"/>
        <v>-</v>
      </c>
      <c r="J149" s="21">
        <f t="shared" si="15"/>
        <v>-1</v>
      </c>
    </row>
    <row r="150" spans="1:10" x14ac:dyDescent="0.25">
      <c r="A150" s="158" t="s">
        <v>493</v>
      </c>
      <c r="B150" s="65">
        <v>4</v>
      </c>
      <c r="C150" s="66">
        <v>2</v>
      </c>
      <c r="D150" s="65">
        <v>17</v>
      </c>
      <c r="E150" s="66">
        <v>4</v>
      </c>
      <c r="F150" s="67"/>
      <c r="G150" s="65">
        <f t="shared" si="12"/>
        <v>2</v>
      </c>
      <c r="H150" s="66">
        <f t="shared" si="13"/>
        <v>13</v>
      </c>
      <c r="I150" s="20">
        <f t="shared" si="14"/>
        <v>1</v>
      </c>
      <c r="J150" s="21">
        <f t="shared" si="15"/>
        <v>3.25</v>
      </c>
    </row>
    <row r="151" spans="1:10" x14ac:dyDescent="0.25">
      <c r="A151" s="158" t="s">
        <v>503</v>
      </c>
      <c r="B151" s="65">
        <v>41</v>
      </c>
      <c r="C151" s="66">
        <v>19</v>
      </c>
      <c r="D151" s="65">
        <v>274</v>
      </c>
      <c r="E151" s="66">
        <v>268</v>
      </c>
      <c r="F151" s="67"/>
      <c r="G151" s="65">
        <f t="shared" si="12"/>
        <v>22</v>
      </c>
      <c r="H151" s="66">
        <f t="shared" si="13"/>
        <v>6</v>
      </c>
      <c r="I151" s="20">
        <f t="shared" si="14"/>
        <v>1.1578947368421053</v>
      </c>
      <c r="J151" s="21">
        <f t="shared" si="15"/>
        <v>2.2388059701492536E-2</v>
      </c>
    </row>
    <row r="152" spans="1:10" s="160" customFormat="1" x14ac:dyDescent="0.25">
      <c r="A152" s="178" t="s">
        <v>630</v>
      </c>
      <c r="B152" s="71">
        <v>131</v>
      </c>
      <c r="C152" s="72">
        <v>112</v>
      </c>
      <c r="D152" s="71">
        <v>833</v>
      </c>
      <c r="E152" s="72">
        <v>672</v>
      </c>
      <c r="F152" s="73"/>
      <c r="G152" s="71">
        <f t="shared" si="12"/>
        <v>19</v>
      </c>
      <c r="H152" s="72">
        <f t="shared" si="13"/>
        <v>161</v>
      </c>
      <c r="I152" s="37">
        <f t="shared" si="14"/>
        <v>0.16964285714285715</v>
      </c>
      <c r="J152" s="38">
        <f t="shared" si="15"/>
        <v>0.23958333333333334</v>
      </c>
    </row>
    <row r="153" spans="1:10" x14ac:dyDescent="0.25">
      <c r="A153" s="177"/>
      <c r="B153" s="143"/>
      <c r="C153" s="144"/>
      <c r="D153" s="143"/>
      <c r="E153" s="144"/>
      <c r="F153" s="145"/>
      <c r="G153" s="143"/>
      <c r="H153" s="144"/>
      <c r="I153" s="151"/>
      <c r="J153" s="152"/>
    </row>
    <row r="154" spans="1:10" s="139" customFormat="1" x14ac:dyDescent="0.25">
      <c r="A154" s="159" t="s">
        <v>50</v>
      </c>
      <c r="B154" s="65"/>
      <c r="C154" s="66"/>
      <c r="D154" s="65"/>
      <c r="E154" s="66"/>
      <c r="F154" s="67"/>
      <c r="G154" s="65"/>
      <c r="H154" s="66"/>
      <c r="I154" s="20"/>
      <c r="J154" s="21"/>
    </row>
    <row r="155" spans="1:10" x14ac:dyDescent="0.25">
      <c r="A155" s="158" t="s">
        <v>544</v>
      </c>
      <c r="B155" s="65">
        <v>5</v>
      </c>
      <c r="C155" s="66">
        <v>2</v>
      </c>
      <c r="D155" s="65">
        <v>43</v>
      </c>
      <c r="E155" s="66">
        <v>21</v>
      </c>
      <c r="F155" s="67"/>
      <c r="G155" s="65">
        <f>B155-C155</f>
        <v>3</v>
      </c>
      <c r="H155" s="66">
        <f>D155-E155</f>
        <v>22</v>
      </c>
      <c r="I155" s="20">
        <f>IF(C155=0, "-", IF(G155/C155&lt;10, G155/C155, "&gt;999%"))</f>
        <v>1.5</v>
      </c>
      <c r="J155" s="21">
        <f>IF(E155=0, "-", IF(H155/E155&lt;10, H155/E155, "&gt;999%"))</f>
        <v>1.0476190476190477</v>
      </c>
    </row>
    <row r="156" spans="1:10" x14ac:dyDescent="0.25">
      <c r="A156" s="158" t="s">
        <v>521</v>
      </c>
      <c r="B156" s="65">
        <v>5</v>
      </c>
      <c r="C156" s="66">
        <v>18</v>
      </c>
      <c r="D156" s="65">
        <v>92</v>
      </c>
      <c r="E156" s="66">
        <v>102</v>
      </c>
      <c r="F156" s="67"/>
      <c r="G156" s="65">
        <f>B156-C156</f>
        <v>-13</v>
      </c>
      <c r="H156" s="66">
        <f>D156-E156</f>
        <v>-10</v>
      </c>
      <c r="I156" s="20">
        <f>IF(C156=0, "-", IF(G156/C156&lt;10, G156/C156, "&gt;999%"))</f>
        <v>-0.72222222222222221</v>
      </c>
      <c r="J156" s="21">
        <f>IF(E156=0, "-", IF(H156/E156&lt;10, H156/E156, "&gt;999%"))</f>
        <v>-9.8039215686274508E-2</v>
      </c>
    </row>
    <row r="157" spans="1:10" x14ac:dyDescent="0.25">
      <c r="A157" s="158" t="s">
        <v>531</v>
      </c>
      <c r="B157" s="65">
        <v>15</v>
      </c>
      <c r="C157" s="66">
        <v>7</v>
      </c>
      <c r="D157" s="65">
        <v>171</v>
      </c>
      <c r="E157" s="66">
        <v>148</v>
      </c>
      <c r="F157" s="67"/>
      <c r="G157" s="65">
        <f>B157-C157</f>
        <v>8</v>
      </c>
      <c r="H157" s="66">
        <f>D157-E157</f>
        <v>23</v>
      </c>
      <c r="I157" s="20">
        <f>IF(C157=0, "-", IF(G157/C157&lt;10, G157/C157, "&gt;999%"))</f>
        <v>1.1428571428571428</v>
      </c>
      <c r="J157" s="21">
        <f>IF(E157=0, "-", IF(H157/E157&lt;10, H157/E157, "&gt;999%"))</f>
        <v>0.1554054054054054</v>
      </c>
    </row>
    <row r="158" spans="1:10" s="160" customFormat="1" x14ac:dyDescent="0.25">
      <c r="A158" s="178" t="s">
        <v>631</v>
      </c>
      <c r="B158" s="71">
        <v>25</v>
      </c>
      <c r="C158" s="72">
        <v>27</v>
      </c>
      <c r="D158" s="71">
        <v>306</v>
      </c>
      <c r="E158" s="72">
        <v>271</v>
      </c>
      <c r="F158" s="73"/>
      <c r="G158" s="71">
        <f>B158-C158</f>
        <v>-2</v>
      </c>
      <c r="H158" s="72">
        <f>D158-E158</f>
        <v>35</v>
      </c>
      <c r="I158" s="37">
        <f>IF(C158=0, "-", IF(G158/C158&lt;10, G158/C158, "&gt;999%"))</f>
        <v>-7.407407407407407E-2</v>
      </c>
      <c r="J158" s="38">
        <f>IF(E158=0, "-", IF(H158/E158&lt;10, H158/E158, "&gt;999%"))</f>
        <v>0.12915129151291513</v>
      </c>
    </row>
    <row r="159" spans="1:10" x14ac:dyDescent="0.25">
      <c r="A159" s="177"/>
      <c r="B159" s="143"/>
      <c r="C159" s="144"/>
      <c r="D159" s="143"/>
      <c r="E159" s="144"/>
      <c r="F159" s="145"/>
      <c r="G159" s="143"/>
      <c r="H159" s="144"/>
      <c r="I159" s="151"/>
      <c r="J159" s="152"/>
    </row>
    <row r="160" spans="1:10" s="139" customFormat="1" x14ac:dyDescent="0.25">
      <c r="A160" s="159" t="s">
        <v>51</v>
      </c>
      <c r="B160" s="65"/>
      <c r="C160" s="66"/>
      <c r="D160" s="65"/>
      <c r="E160" s="66"/>
      <c r="F160" s="67"/>
      <c r="G160" s="65"/>
      <c r="H160" s="66"/>
      <c r="I160" s="20"/>
      <c r="J160" s="21"/>
    </row>
    <row r="161" spans="1:10" x14ac:dyDescent="0.25">
      <c r="A161" s="158" t="s">
        <v>238</v>
      </c>
      <c r="B161" s="65">
        <v>0</v>
      </c>
      <c r="C161" s="66">
        <v>0</v>
      </c>
      <c r="D161" s="65">
        <v>3</v>
      </c>
      <c r="E161" s="66">
        <v>2</v>
      </c>
      <c r="F161" s="67"/>
      <c r="G161" s="65">
        <f t="shared" ref="G161:G167" si="16">B161-C161</f>
        <v>0</v>
      </c>
      <c r="H161" s="66">
        <f t="shared" ref="H161:H167" si="17">D161-E161</f>
        <v>1</v>
      </c>
      <c r="I161" s="20" t="str">
        <f t="shared" ref="I161:I167" si="18">IF(C161=0, "-", IF(G161/C161&lt;10, G161/C161, "&gt;999%"))</f>
        <v>-</v>
      </c>
      <c r="J161" s="21">
        <f t="shared" ref="J161:J167" si="19">IF(E161=0, "-", IF(H161/E161&lt;10, H161/E161, "&gt;999%"))</f>
        <v>0.5</v>
      </c>
    </row>
    <row r="162" spans="1:10" x14ac:dyDescent="0.25">
      <c r="A162" s="158" t="s">
        <v>215</v>
      </c>
      <c r="B162" s="65">
        <v>3</v>
      </c>
      <c r="C162" s="66">
        <v>7</v>
      </c>
      <c r="D162" s="65">
        <v>34</v>
      </c>
      <c r="E162" s="66">
        <v>122</v>
      </c>
      <c r="F162" s="67"/>
      <c r="G162" s="65">
        <f t="shared" si="16"/>
        <v>-4</v>
      </c>
      <c r="H162" s="66">
        <f t="shared" si="17"/>
        <v>-88</v>
      </c>
      <c r="I162" s="20">
        <f t="shared" si="18"/>
        <v>-0.5714285714285714</v>
      </c>
      <c r="J162" s="21">
        <f t="shared" si="19"/>
        <v>-0.72131147540983609</v>
      </c>
    </row>
    <row r="163" spans="1:10" x14ac:dyDescent="0.25">
      <c r="A163" s="158" t="s">
        <v>379</v>
      </c>
      <c r="B163" s="65">
        <v>20</v>
      </c>
      <c r="C163" s="66">
        <v>20</v>
      </c>
      <c r="D163" s="65">
        <v>259</v>
      </c>
      <c r="E163" s="66">
        <v>278</v>
      </c>
      <c r="F163" s="67"/>
      <c r="G163" s="65">
        <f t="shared" si="16"/>
        <v>0</v>
      </c>
      <c r="H163" s="66">
        <f t="shared" si="17"/>
        <v>-19</v>
      </c>
      <c r="I163" s="20">
        <f t="shared" si="18"/>
        <v>0</v>
      </c>
      <c r="J163" s="21">
        <f t="shared" si="19"/>
        <v>-6.83453237410072E-2</v>
      </c>
    </row>
    <row r="164" spans="1:10" x14ac:dyDescent="0.25">
      <c r="A164" s="158" t="s">
        <v>346</v>
      </c>
      <c r="B164" s="65">
        <v>18</v>
      </c>
      <c r="C164" s="66">
        <v>13</v>
      </c>
      <c r="D164" s="65">
        <v>162</v>
      </c>
      <c r="E164" s="66">
        <v>248</v>
      </c>
      <c r="F164" s="67"/>
      <c r="G164" s="65">
        <f t="shared" si="16"/>
        <v>5</v>
      </c>
      <c r="H164" s="66">
        <f t="shared" si="17"/>
        <v>-86</v>
      </c>
      <c r="I164" s="20">
        <f t="shared" si="18"/>
        <v>0.38461538461538464</v>
      </c>
      <c r="J164" s="21">
        <f t="shared" si="19"/>
        <v>-0.34677419354838712</v>
      </c>
    </row>
    <row r="165" spans="1:10" x14ac:dyDescent="0.25">
      <c r="A165" s="158" t="s">
        <v>200</v>
      </c>
      <c r="B165" s="65">
        <v>0</v>
      </c>
      <c r="C165" s="66">
        <v>0</v>
      </c>
      <c r="D165" s="65">
        <v>0</v>
      </c>
      <c r="E165" s="66">
        <v>27</v>
      </c>
      <c r="F165" s="67"/>
      <c r="G165" s="65">
        <f t="shared" si="16"/>
        <v>0</v>
      </c>
      <c r="H165" s="66">
        <f t="shared" si="17"/>
        <v>-27</v>
      </c>
      <c r="I165" s="20" t="str">
        <f t="shared" si="18"/>
        <v>-</v>
      </c>
      <c r="J165" s="21">
        <f t="shared" si="19"/>
        <v>-1</v>
      </c>
    </row>
    <row r="166" spans="1:10" x14ac:dyDescent="0.25">
      <c r="A166" s="158" t="s">
        <v>284</v>
      </c>
      <c r="B166" s="65">
        <v>0</v>
      </c>
      <c r="C166" s="66">
        <v>3</v>
      </c>
      <c r="D166" s="65">
        <v>11</v>
      </c>
      <c r="E166" s="66">
        <v>28</v>
      </c>
      <c r="F166" s="67"/>
      <c r="G166" s="65">
        <f t="shared" si="16"/>
        <v>-3</v>
      </c>
      <c r="H166" s="66">
        <f t="shared" si="17"/>
        <v>-17</v>
      </c>
      <c r="I166" s="20">
        <f t="shared" si="18"/>
        <v>-1</v>
      </c>
      <c r="J166" s="21">
        <f t="shared" si="19"/>
        <v>-0.6071428571428571</v>
      </c>
    </row>
    <row r="167" spans="1:10" s="160" customFormat="1" x14ac:dyDescent="0.25">
      <c r="A167" s="178" t="s">
        <v>632</v>
      </c>
      <c r="B167" s="71">
        <v>41</v>
      </c>
      <c r="C167" s="72">
        <v>43</v>
      </c>
      <c r="D167" s="71">
        <v>469</v>
      </c>
      <c r="E167" s="72">
        <v>705</v>
      </c>
      <c r="F167" s="73"/>
      <c r="G167" s="71">
        <f t="shared" si="16"/>
        <v>-2</v>
      </c>
      <c r="H167" s="72">
        <f t="shared" si="17"/>
        <v>-236</v>
      </c>
      <c r="I167" s="37">
        <f t="shared" si="18"/>
        <v>-4.6511627906976744E-2</v>
      </c>
      <c r="J167" s="38">
        <f t="shared" si="19"/>
        <v>-0.33475177304964537</v>
      </c>
    </row>
    <row r="168" spans="1:10" x14ac:dyDescent="0.25">
      <c r="A168" s="177"/>
      <c r="B168" s="143"/>
      <c r="C168" s="144"/>
      <c r="D168" s="143"/>
      <c r="E168" s="144"/>
      <c r="F168" s="145"/>
      <c r="G168" s="143"/>
      <c r="H168" s="144"/>
      <c r="I168" s="151"/>
      <c r="J168" s="152"/>
    </row>
    <row r="169" spans="1:10" s="139" customFormat="1" x14ac:dyDescent="0.25">
      <c r="A169" s="159" t="s">
        <v>52</v>
      </c>
      <c r="B169" s="65"/>
      <c r="C169" s="66"/>
      <c r="D169" s="65"/>
      <c r="E169" s="66"/>
      <c r="F169" s="67"/>
      <c r="G169" s="65"/>
      <c r="H169" s="66"/>
      <c r="I169" s="20"/>
      <c r="J169" s="21"/>
    </row>
    <row r="170" spans="1:10" x14ac:dyDescent="0.25">
      <c r="A170" s="158" t="s">
        <v>216</v>
      </c>
      <c r="B170" s="65">
        <v>0</v>
      </c>
      <c r="C170" s="66">
        <v>0</v>
      </c>
      <c r="D170" s="65">
        <v>0</v>
      </c>
      <c r="E170" s="66">
        <v>1</v>
      </c>
      <c r="F170" s="67"/>
      <c r="G170" s="65">
        <f t="shared" ref="G170:G186" si="20">B170-C170</f>
        <v>0</v>
      </c>
      <c r="H170" s="66">
        <f t="shared" ref="H170:H186" si="21">D170-E170</f>
        <v>-1</v>
      </c>
      <c r="I170" s="20" t="str">
        <f t="shared" ref="I170:I186" si="22">IF(C170=0, "-", IF(G170/C170&lt;10, G170/C170, "&gt;999%"))</f>
        <v>-</v>
      </c>
      <c r="J170" s="21">
        <f t="shared" ref="J170:J186" si="23">IF(E170=0, "-", IF(H170/E170&lt;10, H170/E170, "&gt;999%"))</f>
        <v>-1</v>
      </c>
    </row>
    <row r="171" spans="1:10" x14ac:dyDescent="0.25">
      <c r="A171" s="158" t="s">
        <v>201</v>
      </c>
      <c r="B171" s="65">
        <v>6</v>
      </c>
      <c r="C171" s="66">
        <v>0</v>
      </c>
      <c r="D171" s="65">
        <v>57</v>
      </c>
      <c r="E171" s="66">
        <v>0</v>
      </c>
      <c r="F171" s="67"/>
      <c r="G171" s="65">
        <f t="shared" si="20"/>
        <v>6</v>
      </c>
      <c r="H171" s="66">
        <f t="shared" si="21"/>
        <v>57</v>
      </c>
      <c r="I171" s="20" t="str">
        <f t="shared" si="22"/>
        <v>-</v>
      </c>
      <c r="J171" s="21" t="str">
        <f t="shared" si="23"/>
        <v>-</v>
      </c>
    </row>
    <row r="172" spans="1:10" x14ac:dyDescent="0.25">
      <c r="A172" s="158" t="s">
        <v>217</v>
      </c>
      <c r="B172" s="65">
        <v>98</v>
      </c>
      <c r="C172" s="66">
        <v>90</v>
      </c>
      <c r="D172" s="65">
        <v>994</v>
      </c>
      <c r="E172" s="66">
        <v>949</v>
      </c>
      <c r="F172" s="67"/>
      <c r="G172" s="65">
        <f t="shared" si="20"/>
        <v>8</v>
      </c>
      <c r="H172" s="66">
        <f t="shared" si="21"/>
        <v>45</v>
      </c>
      <c r="I172" s="20">
        <f t="shared" si="22"/>
        <v>8.8888888888888892E-2</v>
      </c>
      <c r="J172" s="21">
        <f t="shared" si="23"/>
        <v>4.7418335089567963E-2</v>
      </c>
    </row>
    <row r="173" spans="1:10" x14ac:dyDescent="0.25">
      <c r="A173" s="158" t="s">
        <v>481</v>
      </c>
      <c r="B173" s="65">
        <v>0</v>
      </c>
      <c r="C173" s="66">
        <v>3</v>
      </c>
      <c r="D173" s="65">
        <v>0</v>
      </c>
      <c r="E173" s="66">
        <v>69</v>
      </c>
      <c r="F173" s="67"/>
      <c r="G173" s="65">
        <f t="shared" si="20"/>
        <v>-3</v>
      </c>
      <c r="H173" s="66">
        <f t="shared" si="21"/>
        <v>-69</v>
      </c>
      <c r="I173" s="20">
        <f t="shared" si="22"/>
        <v>-1</v>
      </c>
      <c r="J173" s="21">
        <f t="shared" si="23"/>
        <v>-1</v>
      </c>
    </row>
    <row r="174" spans="1:10" x14ac:dyDescent="0.25">
      <c r="A174" s="158" t="s">
        <v>285</v>
      </c>
      <c r="B174" s="65">
        <v>0</v>
      </c>
      <c r="C174" s="66">
        <v>3</v>
      </c>
      <c r="D174" s="65">
        <v>0</v>
      </c>
      <c r="E174" s="66">
        <v>21</v>
      </c>
      <c r="F174" s="67"/>
      <c r="G174" s="65">
        <f t="shared" si="20"/>
        <v>-3</v>
      </c>
      <c r="H174" s="66">
        <f t="shared" si="21"/>
        <v>-21</v>
      </c>
      <c r="I174" s="20">
        <f t="shared" si="22"/>
        <v>-1</v>
      </c>
      <c r="J174" s="21">
        <f t="shared" si="23"/>
        <v>-1</v>
      </c>
    </row>
    <row r="175" spans="1:10" x14ac:dyDescent="0.25">
      <c r="A175" s="158" t="s">
        <v>218</v>
      </c>
      <c r="B175" s="65">
        <v>0</v>
      </c>
      <c r="C175" s="66">
        <v>3</v>
      </c>
      <c r="D175" s="65">
        <v>42</v>
      </c>
      <c r="E175" s="66">
        <v>23</v>
      </c>
      <c r="F175" s="67"/>
      <c r="G175" s="65">
        <f t="shared" si="20"/>
        <v>-3</v>
      </c>
      <c r="H175" s="66">
        <f t="shared" si="21"/>
        <v>19</v>
      </c>
      <c r="I175" s="20">
        <f t="shared" si="22"/>
        <v>-1</v>
      </c>
      <c r="J175" s="21">
        <f t="shared" si="23"/>
        <v>0.82608695652173914</v>
      </c>
    </row>
    <row r="176" spans="1:10" x14ac:dyDescent="0.25">
      <c r="A176" s="158" t="s">
        <v>402</v>
      </c>
      <c r="B176" s="65">
        <v>5</v>
      </c>
      <c r="C176" s="66">
        <v>0</v>
      </c>
      <c r="D176" s="65">
        <v>34</v>
      </c>
      <c r="E176" s="66">
        <v>0</v>
      </c>
      <c r="F176" s="67"/>
      <c r="G176" s="65">
        <f t="shared" si="20"/>
        <v>5</v>
      </c>
      <c r="H176" s="66">
        <f t="shared" si="21"/>
        <v>34</v>
      </c>
      <c r="I176" s="20" t="str">
        <f t="shared" si="22"/>
        <v>-</v>
      </c>
      <c r="J176" s="21" t="str">
        <f t="shared" si="23"/>
        <v>-</v>
      </c>
    </row>
    <row r="177" spans="1:10" x14ac:dyDescent="0.25">
      <c r="A177" s="158" t="s">
        <v>347</v>
      </c>
      <c r="B177" s="65">
        <v>40</v>
      </c>
      <c r="C177" s="66">
        <v>46</v>
      </c>
      <c r="D177" s="65">
        <v>505</v>
      </c>
      <c r="E177" s="66">
        <v>611</v>
      </c>
      <c r="F177" s="67"/>
      <c r="G177" s="65">
        <f t="shared" si="20"/>
        <v>-6</v>
      </c>
      <c r="H177" s="66">
        <f t="shared" si="21"/>
        <v>-106</v>
      </c>
      <c r="I177" s="20">
        <f t="shared" si="22"/>
        <v>-0.13043478260869565</v>
      </c>
      <c r="J177" s="21">
        <f t="shared" si="23"/>
        <v>-0.17348608837970539</v>
      </c>
    </row>
    <row r="178" spans="1:10" x14ac:dyDescent="0.25">
      <c r="A178" s="158" t="s">
        <v>417</v>
      </c>
      <c r="B178" s="65">
        <v>13</v>
      </c>
      <c r="C178" s="66">
        <v>19</v>
      </c>
      <c r="D178" s="65">
        <v>156</v>
      </c>
      <c r="E178" s="66">
        <v>142</v>
      </c>
      <c r="F178" s="67"/>
      <c r="G178" s="65">
        <f t="shared" si="20"/>
        <v>-6</v>
      </c>
      <c r="H178" s="66">
        <f t="shared" si="21"/>
        <v>14</v>
      </c>
      <c r="I178" s="20">
        <f t="shared" si="22"/>
        <v>-0.31578947368421051</v>
      </c>
      <c r="J178" s="21">
        <f t="shared" si="23"/>
        <v>9.8591549295774641E-2</v>
      </c>
    </row>
    <row r="179" spans="1:10" x14ac:dyDescent="0.25">
      <c r="A179" s="158" t="s">
        <v>418</v>
      </c>
      <c r="B179" s="65">
        <v>28</v>
      </c>
      <c r="C179" s="66">
        <v>9</v>
      </c>
      <c r="D179" s="65">
        <v>182</v>
      </c>
      <c r="E179" s="66">
        <v>185</v>
      </c>
      <c r="F179" s="67"/>
      <c r="G179" s="65">
        <f t="shared" si="20"/>
        <v>19</v>
      </c>
      <c r="H179" s="66">
        <f t="shared" si="21"/>
        <v>-3</v>
      </c>
      <c r="I179" s="20">
        <f t="shared" si="22"/>
        <v>2.1111111111111112</v>
      </c>
      <c r="J179" s="21">
        <f t="shared" si="23"/>
        <v>-1.6216216216216217E-2</v>
      </c>
    </row>
    <row r="180" spans="1:10" x14ac:dyDescent="0.25">
      <c r="A180" s="158" t="s">
        <v>239</v>
      </c>
      <c r="B180" s="65">
        <v>2</v>
      </c>
      <c r="C180" s="66">
        <v>8</v>
      </c>
      <c r="D180" s="65">
        <v>18</v>
      </c>
      <c r="E180" s="66">
        <v>45</v>
      </c>
      <c r="F180" s="67"/>
      <c r="G180" s="65">
        <f t="shared" si="20"/>
        <v>-6</v>
      </c>
      <c r="H180" s="66">
        <f t="shared" si="21"/>
        <v>-27</v>
      </c>
      <c r="I180" s="20">
        <f t="shared" si="22"/>
        <v>-0.75</v>
      </c>
      <c r="J180" s="21">
        <f t="shared" si="23"/>
        <v>-0.6</v>
      </c>
    </row>
    <row r="181" spans="1:10" x14ac:dyDescent="0.25">
      <c r="A181" s="158" t="s">
        <v>286</v>
      </c>
      <c r="B181" s="65">
        <v>40</v>
      </c>
      <c r="C181" s="66">
        <v>6</v>
      </c>
      <c r="D181" s="65">
        <v>109</v>
      </c>
      <c r="E181" s="66">
        <v>12</v>
      </c>
      <c r="F181" s="67"/>
      <c r="G181" s="65">
        <f t="shared" si="20"/>
        <v>34</v>
      </c>
      <c r="H181" s="66">
        <f t="shared" si="21"/>
        <v>97</v>
      </c>
      <c r="I181" s="20">
        <f t="shared" si="22"/>
        <v>5.666666666666667</v>
      </c>
      <c r="J181" s="21">
        <f t="shared" si="23"/>
        <v>8.0833333333333339</v>
      </c>
    </row>
    <row r="182" spans="1:10" x14ac:dyDescent="0.25">
      <c r="A182" s="158" t="s">
        <v>482</v>
      </c>
      <c r="B182" s="65">
        <v>11</v>
      </c>
      <c r="C182" s="66">
        <v>9</v>
      </c>
      <c r="D182" s="65">
        <v>153</v>
      </c>
      <c r="E182" s="66">
        <v>10</v>
      </c>
      <c r="F182" s="67"/>
      <c r="G182" s="65">
        <f t="shared" si="20"/>
        <v>2</v>
      </c>
      <c r="H182" s="66">
        <f t="shared" si="21"/>
        <v>143</v>
      </c>
      <c r="I182" s="20">
        <f t="shared" si="22"/>
        <v>0.22222222222222221</v>
      </c>
      <c r="J182" s="21" t="str">
        <f t="shared" si="23"/>
        <v>&gt;999%</v>
      </c>
    </row>
    <row r="183" spans="1:10" x14ac:dyDescent="0.25">
      <c r="A183" s="158" t="s">
        <v>380</v>
      </c>
      <c r="B183" s="65">
        <v>60</v>
      </c>
      <c r="C183" s="66">
        <v>101</v>
      </c>
      <c r="D183" s="65">
        <v>692</v>
      </c>
      <c r="E183" s="66">
        <v>646</v>
      </c>
      <c r="F183" s="67"/>
      <c r="G183" s="65">
        <f t="shared" si="20"/>
        <v>-41</v>
      </c>
      <c r="H183" s="66">
        <f t="shared" si="21"/>
        <v>46</v>
      </c>
      <c r="I183" s="20">
        <f t="shared" si="22"/>
        <v>-0.40594059405940597</v>
      </c>
      <c r="J183" s="21">
        <f t="shared" si="23"/>
        <v>7.1207430340557279E-2</v>
      </c>
    </row>
    <row r="184" spans="1:10" x14ac:dyDescent="0.25">
      <c r="A184" s="158" t="s">
        <v>301</v>
      </c>
      <c r="B184" s="65">
        <v>0</v>
      </c>
      <c r="C184" s="66">
        <v>0</v>
      </c>
      <c r="D184" s="65">
        <v>0</v>
      </c>
      <c r="E184" s="66">
        <v>13</v>
      </c>
      <c r="F184" s="67"/>
      <c r="G184" s="65">
        <f t="shared" si="20"/>
        <v>0</v>
      </c>
      <c r="H184" s="66">
        <f t="shared" si="21"/>
        <v>-13</v>
      </c>
      <c r="I184" s="20" t="str">
        <f t="shared" si="22"/>
        <v>-</v>
      </c>
      <c r="J184" s="21">
        <f t="shared" si="23"/>
        <v>-1</v>
      </c>
    </row>
    <row r="185" spans="1:10" x14ac:dyDescent="0.25">
      <c r="A185" s="158" t="s">
        <v>334</v>
      </c>
      <c r="B185" s="65">
        <v>34</v>
      </c>
      <c r="C185" s="66">
        <v>35</v>
      </c>
      <c r="D185" s="65">
        <v>341</v>
      </c>
      <c r="E185" s="66">
        <v>346</v>
      </c>
      <c r="F185" s="67"/>
      <c r="G185" s="65">
        <f t="shared" si="20"/>
        <v>-1</v>
      </c>
      <c r="H185" s="66">
        <f t="shared" si="21"/>
        <v>-5</v>
      </c>
      <c r="I185" s="20">
        <f t="shared" si="22"/>
        <v>-2.8571428571428571E-2</v>
      </c>
      <c r="J185" s="21">
        <f t="shared" si="23"/>
        <v>-1.4450867052023121E-2</v>
      </c>
    </row>
    <row r="186" spans="1:10" s="160" customFormat="1" x14ac:dyDescent="0.25">
      <c r="A186" s="178" t="s">
        <v>633</v>
      </c>
      <c r="B186" s="71">
        <v>337</v>
      </c>
      <c r="C186" s="72">
        <v>332</v>
      </c>
      <c r="D186" s="71">
        <v>3283</v>
      </c>
      <c r="E186" s="72">
        <v>3073</v>
      </c>
      <c r="F186" s="73"/>
      <c r="G186" s="71">
        <f t="shared" si="20"/>
        <v>5</v>
      </c>
      <c r="H186" s="72">
        <f t="shared" si="21"/>
        <v>210</v>
      </c>
      <c r="I186" s="37">
        <f t="shared" si="22"/>
        <v>1.5060240963855422E-2</v>
      </c>
      <c r="J186" s="38">
        <f t="shared" si="23"/>
        <v>6.8337129840546698E-2</v>
      </c>
    </row>
    <row r="187" spans="1:10" x14ac:dyDescent="0.25">
      <c r="A187" s="177"/>
      <c r="B187" s="143"/>
      <c r="C187" s="144"/>
      <c r="D187" s="143"/>
      <c r="E187" s="144"/>
      <c r="F187" s="145"/>
      <c r="G187" s="143"/>
      <c r="H187" s="144"/>
      <c r="I187" s="151"/>
      <c r="J187" s="152"/>
    </row>
    <row r="188" spans="1:10" s="139" customFormat="1" x14ac:dyDescent="0.25">
      <c r="A188" s="159" t="s">
        <v>53</v>
      </c>
      <c r="B188" s="65"/>
      <c r="C188" s="66"/>
      <c r="D188" s="65"/>
      <c r="E188" s="66"/>
      <c r="F188" s="67"/>
      <c r="G188" s="65"/>
      <c r="H188" s="66"/>
      <c r="I188" s="20"/>
      <c r="J188" s="21"/>
    </row>
    <row r="189" spans="1:10" x14ac:dyDescent="0.25">
      <c r="A189" s="158" t="s">
        <v>532</v>
      </c>
      <c r="B189" s="65">
        <v>0</v>
      </c>
      <c r="C189" s="66">
        <v>0</v>
      </c>
      <c r="D189" s="65">
        <v>3</v>
      </c>
      <c r="E189" s="66">
        <v>0</v>
      </c>
      <c r="F189" s="67"/>
      <c r="G189" s="65">
        <f t="shared" ref="G189:G194" si="24">B189-C189</f>
        <v>0</v>
      </c>
      <c r="H189" s="66">
        <f t="shared" ref="H189:H194" si="25">D189-E189</f>
        <v>3</v>
      </c>
      <c r="I189" s="20" t="str">
        <f t="shared" ref="I189:I194" si="26">IF(C189=0, "-", IF(G189/C189&lt;10, G189/C189, "&gt;999%"))</f>
        <v>-</v>
      </c>
      <c r="J189" s="21" t="str">
        <f t="shared" ref="J189:J194" si="27">IF(E189=0, "-", IF(H189/E189&lt;10, H189/E189, "&gt;999%"))</f>
        <v>-</v>
      </c>
    </row>
    <row r="190" spans="1:10" x14ac:dyDescent="0.25">
      <c r="A190" s="158" t="s">
        <v>522</v>
      </c>
      <c r="B190" s="65">
        <v>0</v>
      </c>
      <c r="C190" s="66">
        <v>0</v>
      </c>
      <c r="D190" s="65">
        <v>16</v>
      </c>
      <c r="E190" s="66">
        <v>10</v>
      </c>
      <c r="F190" s="67"/>
      <c r="G190" s="65">
        <f t="shared" si="24"/>
        <v>0</v>
      </c>
      <c r="H190" s="66">
        <f t="shared" si="25"/>
        <v>6</v>
      </c>
      <c r="I190" s="20" t="str">
        <f t="shared" si="26"/>
        <v>-</v>
      </c>
      <c r="J190" s="21">
        <f t="shared" si="27"/>
        <v>0.6</v>
      </c>
    </row>
    <row r="191" spans="1:10" x14ac:dyDescent="0.25">
      <c r="A191" s="158" t="s">
        <v>533</v>
      </c>
      <c r="B191" s="65">
        <v>0</v>
      </c>
      <c r="C191" s="66">
        <v>0</v>
      </c>
      <c r="D191" s="65">
        <v>2</v>
      </c>
      <c r="E191" s="66">
        <v>6</v>
      </c>
      <c r="F191" s="67"/>
      <c r="G191" s="65">
        <f t="shared" si="24"/>
        <v>0</v>
      </c>
      <c r="H191" s="66">
        <f t="shared" si="25"/>
        <v>-4</v>
      </c>
      <c r="I191" s="20" t="str">
        <f t="shared" si="26"/>
        <v>-</v>
      </c>
      <c r="J191" s="21">
        <f t="shared" si="27"/>
        <v>-0.66666666666666663</v>
      </c>
    </row>
    <row r="192" spans="1:10" x14ac:dyDescent="0.25">
      <c r="A192" s="158" t="s">
        <v>534</v>
      </c>
      <c r="B192" s="65">
        <v>0</v>
      </c>
      <c r="C192" s="66">
        <v>1</v>
      </c>
      <c r="D192" s="65">
        <v>4</v>
      </c>
      <c r="E192" s="66">
        <v>5</v>
      </c>
      <c r="F192" s="67"/>
      <c r="G192" s="65">
        <f t="shared" si="24"/>
        <v>-1</v>
      </c>
      <c r="H192" s="66">
        <f t="shared" si="25"/>
        <v>-1</v>
      </c>
      <c r="I192" s="20">
        <f t="shared" si="26"/>
        <v>-1</v>
      </c>
      <c r="J192" s="21">
        <f t="shared" si="27"/>
        <v>-0.2</v>
      </c>
    </row>
    <row r="193" spans="1:10" x14ac:dyDescent="0.25">
      <c r="A193" s="158" t="s">
        <v>545</v>
      </c>
      <c r="B193" s="65">
        <v>1</v>
      </c>
      <c r="C193" s="66">
        <v>0</v>
      </c>
      <c r="D193" s="65">
        <v>4</v>
      </c>
      <c r="E193" s="66">
        <v>5</v>
      </c>
      <c r="F193" s="67"/>
      <c r="G193" s="65">
        <f t="shared" si="24"/>
        <v>1</v>
      </c>
      <c r="H193" s="66">
        <f t="shared" si="25"/>
        <v>-1</v>
      </c>
      <c r="I193" s="20" t="str">
        <f t="shared" si="26"/>
        <v>-</v>
      </c>
      <c r="J193" s="21">
        <f t="shared" si="27"/>
        <v>-0.2</v>
      </c>
    </row>
    <row r="194" spans="1:10" s="160" customFormat="1" x14ac:dyDescent="0.25">
      <c r="A194" s="178" t="s">
        <v>634</v>
      </c>
      <c r="B194" s="71">
        <v>1</v>
      </c>
      <c r="C194" s="72">
        <v>1</v>
      </c>
      <c r="D194" s="71">
        <v>29</v>
      </c>
      <c r="E194" s="72">
        <v>26</v>
      </c>
      <c r="F194" s="73"/>
      <c r="G194" s="71">
        <f t="shared" si="24"/>
        <v>0</v>
      </c>
      <c r="H194" s="72">
        <f t="shared" si="25"/>
        <v>3</v>
      </c>
      <c r="I194" s="37">
        <f t="shared" si="26"/>
        <v>0</v>
      </c>
      <c r="J194" s="38">
        <f t="shared" si="27"/>
        <v>0.11538461538461539</v>
      </c>
    </row>
    <row r="195" spans="1:10" x14ac:dyDescent="0.25">
      <c r="A195" s="177"/>
      <c r="B195" s="143"/>
      <c r="C195" s="144"/>
      <c r="D195" s="143"/>
      <c r="E195" s="144"/>
      <c r="F195" s="145"/>
      <c r="G195" s="143"/>
      <c r="H195" s="144"/>
      <c r="I195" s="151"/>
      <c r="J195" s="152"/>
    </row>
    <row r="196" spans="1:10" s="139" customFormat="1" x14ac:dyDescent="0.25">
      <c r="A196" s="159" t="s">
        <v>54</v>
      </c>
      <c r="B196" s="65"/>
      <c r="C196" s="66"/>
      <c r="D196" s="65"/>
      <c r="E196" s="66"/>
      <c r="F196" s="67"/>
      <c r="G196" s="65"/>
      <c r="H196" s="66"/>
      <c r="I196" s="20"/>
      <c r="J196" s="21"/>
    </row>
    <row r="197" spans="1:10" x14ac:dyDescent="0.25">
      <c r="A197" s="158" t="s">
        <v>546</v>
      </c>
      <c r="B197" s="65">
        <v>21</v>
      </c>
      <c r="C197" s="66">
        <v>20</v>
      </c>
      <c r="D197" s="65">
        <v>128</v>
      </c>
      <c r="E197" s="66">
        <v>76</v>
      </c>
      <c r="F197" s="67"/>
      <c r="G197" s="65">
        <f>B197-C197</f>
        <v>1</v>
      </c>
      <c r="H197" s="66">
        <f>D197-E197</f>
        <v>52</v>
      </c>
      <c r="I197" s="20">
        <f>IF(C197=0, "-", IF(G197/C197&lt;10, G197/C197, "&gt;999%"))</f>
        <v>0.05</v>
      </c>
      <c r="J197" s="21">
        <f>IF(E197=0, "-", IF(H197/E197&lt;10, H197/E197, "&gt;999%"))</f>
        <v>0.68421052631578949</v>
      </c>
    </row>
    <row r="198" spans="1:10" x14ac:dyDescent="0.25">
      <c r="A198" s="158" t="s">
        <v>523</v>
      </c>
      <c r="B198" s="65">
        <v>38</v>
      </c>
      <c r="C198" s="66">
        <v>29</v>
      </c>
      <c r="D198" s="65">
        <v>342</v>
      </c>
      <c r="E198" s="66">
        <v>285</v>
      </c>
      <c r="F198" s="67"/>
      <c r="G198" s="65">
        <f>B198-C198</f>
        <v>9</v>
      </c>
      <c r="H198" s="66">
        <f>D198-E198</f>
        <v>57</v>
      </c>
      <c r="I198" s="20">
        <f>IF(C198=0, "-", IF(G198/C198&lt;10, G198/C198, "&gt;999%"))</f>
        <v>0.31034482758620691</v>
      </c>
      <c r="J198" s="21">
        <f>IF(E198=0, "-", IF(H198/E198&lt;10, H198/E198, "&gt;999%"))</f>
        <v>0.2</v>
      </c>
    </row>
    <row r="199" spans="1:10" x14ac:dyDescent="0.25">
      <c r="A199" s="158" t="s">
        <v>535</v>
      </c>
      <c r="B199" s="65">
        <v>27</v>
      </c>
      <c r="C199" s="66">
        <v>28</v>
      </c>
      <c r="D199" s="65">
        <v>240</v>
      </c>
      <c r="E199" s="66">
        <v>237</v>
      </c>
      <c r="F199" s="67"/>
      <c r="G199" s="65">
        <f>B199-C199</f>
        <v>-1</v>
      </c>
      <c r="H199" s="66">
        <f>D199-E199</f>
        <v>3</v>
      </c>
      <c r="I199" s="20">
        <f>IF(C199=0, "-", IF(G199/C199&lt;10, G199/C199, "&gt;999%"))</f>
        <v>-3.5714285714285712E-2</v>
      </c>
      <c r="J199" s="21">
        <f>IF(E199=0, "-", IF(H199/E199&lt;10, H199/E199, "&gt;999%"))</f>
        <v>1.2658227848101266E-2</v>
      </c>
    </row>
    <row r="200" spans="1:10" s="160" customFormat="1" x14ac:dyDescent="0.25">
      <c r="A200" s="178" t="s">
        <v>635</v>
      </c>
      <c r="B200" s="71">
        <v>86</v>
      </c>
      <c r="C200" s="72">
        <v>77</v>
      </c>
      <c r="D200" s="71">
        <v>710</v>
      </c>
      <c r="E200" s="72">
        <v>598</v>
      </c>
      <c r="F200" s="73"/>
      <c r="G200" s="71">
        <f>B200-C200</f>
        <v>9</v>
      </c>
      <c r="H200" s="72">
        <f>D200-E200</f>
        <v>112</v>
      </c>
      <c r="I200" s="37">
        <f>IF(C200=0, "-", IF(G200/C200&lt;10, G200/C200, "&gt;999%"))</f>
        <v>0.11688311688311688</v>
      </c>
      <c r="J200" s="38">
        <f>IF(E200=0, "-", IF(H200/E200&lt;10, H200/E200, "&gt;999%"))</f>
        <v>0.18729096989966554</v>
      </c>
    </row>
    <row r="201" spans="1:10" x14ac:dyDescent="0.25">
      <c r="A201" s="177"/>
      <c r="B201" s="143"/>
      <c r="C201" s="144"/>
      <c r="D201" s="143"/>
      <c r="E201" s="144"/>
      <c r="F201" s="145"/>
      <c r="G201" s="143"/>
      <c r="H201" s="144"/>
      <c r="I201" s="151"/>
      <c r="J201" s="152"/>
    </row>
    <row r="202" spans="1:10" s="139" customFormat="1" x14ac:dyDescent="0.25">
      <c r="A202" s="159" t="s">
        <v>55</v>
      </c>
      <c r="B202" s="65"/>
      <c r="C202" s="66"/>
      <c r="D202" s="65"/>
      <c r="E202" s="66"/>
      <c r="F202" s="67"/>
      <c r="G202" s="65"/>
      <c r="H202" s="66"/>
      <c r="I202" s="20"/>
      <c r="J202" s="21"/>
    </row>
    <row r="203" spans="1:10" x14ac:dyDescent="0.25">
      <c r="A203" s="158" t="s">
        <v>494</v>
      </c>
      <c r="B203" s="65">
        <v>27</v>
      </c>
      <c r="C203" s="66">
        <v>30</v>
      </c>
      <c r="D203" s="65">
        <v>306</v>
      </c>
      <c r="E203" s="66">
        <v>292</v>
      </c>
      <c r="F203" s="67"/>
      <c r="G203" s="65">
        <f>B203-C203</f>
        <v>-3</v>
      </c>
      <c r="H203" s="66">
        <f>D203-E203</f>
        <v>14</v>
      </c>
      <c r="I203" s="20">
        <f>IF(C203=0, "-", IF(G203/C203&lt;10, G203/C203, "&gt;999%"))</f>
        <v>-0.1</v>
      </c>
      <c r="J203" s="21">
        <f>IF(E203=0, "-", IF(H203/E203&lt;10, H203/E203, "&gt;999%"))</f>
        <v>4.7945205479452052E-2</v>
      </c>
    </row>
    <row r="204" spans="1:10" x14ac:dyDescent="0.25">
      <c r="A204" s="158" t="s">
        <v>504</v>
      </c>
      <c r="B204" s="65">
        <v>158</v>
      </c>
      <c r="C204" s="66">
        <v>96</v>
      </c>
      <c r="D204" s="65">
        <v>1243</v>
      </c>
      <c r="E204" s="66">
        <v>1058</v>
      </c>
      <c r="F204" s="67"/>
      <c r="G204" s="65">
        <f>B204-C204</f>
        <v>62</v>
      </c>
      <c r="H204" s="66">
        <f>D204-E204</f>
        <v>185</v>
      </c>
      <c r="I204" s="20">
        <f>IF(C204=0, "-", IF(G204/C204&lt;10, G204/C204, "&gt;999%"))</f>
        <v>0.64583333333333337</v>
      </c>
      <c r="J204" s="21">
        <f>IF(E204=0, "-", IF(H204/E204&lt;10, H204/E204, "&gt;999%"))</f>
        <v>0.17485822306238186</v>
      </c>
    </row>
    <row r="205" spans="1:10" x14ac:dyDescent="0.25">
      <c r="A205" s="158" t="s">
        <v>419</v>
      </c>
      <c r="B205" s="65">
        <v>91</v>
      </c>
      <c r="C205" s="66">
        <v>140</v>
      </c>
      <c r="D205" s="65">
        <v>750</v>
      </c>
      <c r="E205" s="66">
        <v>641</v>
      </c>
      <c r="F205" s="67"/>
      <c r="G205" s="65">
        <f>B205-C205</f>
        <v>-49</v>
      </c>
      <c r="H205" s="66">
        <f>D205-E205</f>
        <v>109</v>
      </c>
      <c r="I205" s="20">
        <f>IF(C205=0, "-", IF(G205/C205&lt;10, G205/C205, "&gt;999%"))</f>
        <v>-0.35</v>
      </c>
      <c r="J205" s="21">
        <f>IF(E205=0, "-", IF(H205/E205&lt;10, H205/E205, "&gt;999%"))</f>
        <v>0.17004680187207488</v>
      </c>
    </row>
    <row r="206" spans="1:10" s="160" customFormat="1" x14ac:dyDescent="0.25">
      <c r="A206" s="178" t="s">
        <v>636</v>
      </c>
      <c r="B206" s="71">
        <v>276</v>
      </c>
      <c r="C206" s="72">
        <v>266</v>
      </c>
      <c r="D206" s="71">
        <v>2299</v>
      </c>
      <c r="E206" s="72">
        <v>1991</v>
      </c>
      <c r="F206" s="73"/>
      <c r="G206" s="71">
        <f>B206-C206</f>
        <v>10</v>
      </c>
      <c r="H206" s="72">
        <f>D206-E206</f>
        <v>308</v>
      </c>
      <c r="I206" s="37">
        <f>IF(C206=0, "-", IF(G206/C206&lt;10, G206/C206, "&gt;999%"))</f>
        <v>3.7593984962406013E-2</v>
      </c>
      <c r="J206" s="38">
        <f>IF(E206=0, "-", IF(H206/E206&lt;10, H206/E206, "&gt;999%"))</f>
        <v>0.15469613259668508</v>
      </c>
    </row>
    <row r="207" spans="1:10" x14ac:dyDescent="0.25">
      <c r="A207" s="177"/>
      <c r="B207" s="143"/>
      <c r="C207" s="144"/>
      <c r="D207" s="143"/>
      <c r="E207" s="144"/>
      <c r="F207" s="145"/>
      <c r="G207" s="143"/>
      <c r="H207" s="144"/>
      <c r="I207" s="151"/>
      <c r="J207" s="152"/>
    </row>
    <row r="208" spans="1:10" s="139" customFormat="1" x14ac:dyDescent="0.25">
      <c r="A208" s="159" t="s">
        <v>56</v>
      </c>
      <c r="B208" s="65"/>
      <c r="C208" s="66"/>
      <c r="D208" s="65"/>
      <c r="E208" s="66"/>
      <c r="F208" s="67"/>
      <c r="G208" s="65"/>
      <c r="H208" s="66"/>
      <c r="I208" s="20"/>
      <c r="J208" s="21"/>
    </row>
    <row r="209" spans="1:10" x14ac:dyDescent="0.25">
      <c r="A209" s="158" t="s">
        <v>470</v>
      </c>
      <c r="B209" s="65">
        <v>0</v>
      </c>
      <c r="C209" s="66">
        <v>0</v>
      </c>
      <c r="D209" s="65">
        <v>2</v>
      </c>
      <c r="E209" s="66">
        <v>0</v>
      </c>
      <c r="F209" s="67"/>
      <c r="G209" s="65">
        <f>B209-C209</f>
        <v>0</v>
      </c>
      <c r="H209" s="66">
        <f>D209-E209</f>
        <v>2</v>
      </c>
      <c r="I209" s="20" t="str">
        <f>IF(C209=0, "-", IF(G209/C209&lt;10, G209/C209, "&gt;999%"))</f>
        <v>-</v>
      </c>
      <c r="J209" s="21" t="str">
        <f>IF(E209=0, "-", IF(H209/E209&lt;10, H209/E209, "&gt;999%"))</f>
        <v>-</v>
      </c>
    </row>
    <row r="210" spans="1:10" s="160" customFormat="1" x14ac:dyDescent="0.25">
      <c r="A210" s="178" t="s">
        <v>637</v>
      </c>
      <c r="B210" s="71">
        <v>0</v>
      </c>
      <c r="C210" s="72">
        <v>0</v>
      </c>
      <c r="D210" s="71">
        <v>2</v>
      </c>
      <c r="E210" s="72">
        <v>0</v>
      </c>
      <c r="F210" s="73"/>
      <c r="G210" s="71">
        <f>B210-C210</f>
        <v>0</v>
      </c>
      <c r="H210" s="72">
        <f>D210-E210</f>
        <v>2</v>
      </c>
      <c r="I210" s="37" t="str">
        <f>IF(C210=0, "-", IF(G210/C210&lt;10, G210/C210, "&gt;999%"))</f>
        <v>-</v>
      </c>
      <c r="J210" s="38" t="str">
        <f>IF(E210=0, "-", IF(H210/E210&lt;10, H210/E210, "&gt;999%"))</f>
        <v>-</v>
      </c>
    </row>
    <row r="211" spans="1:10" x14ac:dyDescent="0.25">
      <c r="A211" s="177"/>
      <c r="B211" s="143"/>
      <c r="C211" s="144"/>
      <c r="D211" s="143"/>
      <c r="E211" s="144"/>
      <c r="F211" s="145"/>
      <c r="G211" s="143"/>
      <c r="H211" s="144"/>
      <c r="I211" s="151"/>
      <c r="J211" s="152"/>
    </row>
    <row r="212" spans="1:10" s="139" customFormat="1" x14ac:dyDescent="0.25">
      <c r="A212" s="159" t="s">
        <v>57</v>
      </c>
      <c r="B212" s="65"/>
      <c r="C212" s="66"/>
      <c r="D212" s="65"/>
      <c r="E212" s="66"/>
      <c r="F212" s="67"/>
      <c r="G212" s="65"/>
      <c r="H212" s="66"/>
      <c r="I212" s="20"/>
      <c r="J212" s="21"/>
    </row>
    <row r="213" spans="1:10" x14ac:dyDescent="0.25">
      <c r="A213" s="158" t="s">
        <v>547</v>
      </c>
      <c r="B213" s="65">
        <v>2</v>
      </c>
      <c r="C213" s="66">
        <v>2</v>
      </c>
      <c r="D213" s="65">
        <v>27</v>
      </c>
      <c r="E213" s="66">
        <v>5</v>
      </c>
      <c r="F213" s="67"/>
      <c r="G213" s="65">
        <f>B213-C213</f>
        <v>0</v>
      </c>
      <c r="H213" s="66">
        <f>D213-E213</f>
        <v>22</v>
      </c>
      <c r="I213" s="20">
        <f>IF(C213=0, "-", IF(G213/C213&lt;10, G213/C213, "&gt;999%"))</f>
        <v>0</v>
      </c>
      <c r="J213" s="21">
        <f>IF(E213=0, "-", IF(H213/E213&lt;10, H213/E213, "&gt;999%"))</f>
        <v>4.4000000000000004</v>
      </c>
    </row>
    <row r="214" spans="1:10" x14ac:dyDescent="0.25">
      <c r="A214" s="158" t="s">
        <v>536</v>
      </c>
      <c r="B214" s="65">
        <v>0</v>
      </c>
      <c r="C214" s="66">
        <v>0</v>
      </c>
      <c r="D214" s="65">
        <v>2</v>
      </c>
      <c r="E214" s="66">
        <v>1</v>
      </c>
      <c r="F214" s="67"/>
      <c r="G214" s="65">
        <f>B214-C214</f>
        <v>0</v>
      </c>
      <c r="H214" s="66">
        <f>D214-E214</f>
        <v>1</v>
      </c>
      <c r="I214" s="20" t="str">
        <f>IF(C214=0, "-", IF(G214/C214&lt;10, G214/C214, "&gt;999%"))</f>
        <v>-</v>
      </c>
      <c r="J214" s="21">
        <f>IF(E214=0, "-", IF(H214/E214&lt;10, H214/E214, "&gt;999%"))</f>
        <v>1</v>
      </c>
    </row>
    <row r="215" spans="1:10" x14ac:dyDescent="0.25">
      <c r="A215" s="158" t="s">
        <v>524</v>
      </c>
      <c r="B215" s="65">
        <v>2</v>
      </c>
      <c r="C215" s="66">
        <v>4</v>
      </c>
      <c r="D215" s="65">
        <v>17</v>
      </c>
      <c r="E215" s="66">
        <v>18</v>
      </c>
      <c r="F215" s="67"/>
      <c r="G215" s="65">
        <f>B215-C215</f>
        <v>-2</v>
      </c>
      <c r="H215" s="66">
        <f>D215-E215</f>
        <v>-1</v>
      </c>
      <c r="I215" s="20">
        <f>IF(C215=0, "-", IF(G215/C215&lt;10, G215/C215, "&gt;999%"))</f>
        <v>-0.5</v>
      </c>
      <c r="J215" s="21">
        <f>IF(E215=0, "-", IF(H215/E215&lt;10, H215/E215, "&gt;999%"))</f>
        <v>-5.5555555555555552E-2</v>
      </c>
    </row>
    <row r="216" spans="1:10" x14ac:dyDescent="0.25">
      <c r="A216" s="158" t="s">
        <v>525</v>
      </c>
      <c r="B216" s="65">
        <v>3</v>
      </c>
      <c r="C216" s="66">
        <v>0</v>
      </c>
      <c r="D216" s="65">
        <v>4</v>
      </c>
      <c r="E216" s="66">
        <v>8</v>
      </c>
      <c r="F216" s="67"/>
      <c r="G216" s="65">
        <f>B216-C216</f>
        <v>3</v>
      </c>
      <c r="H216" s="66">
        <f>D216-E216</f>
        <v>-4</v>
      </c>
      <c r="I216" s="20" t="str">
        <f>IF(C216=0, "-", IF(G216/C216&lt;10, G216/C216, "&gt;999%"))</f>
        <v>-</v>
      </c>
      <c r="J216" s="21">
        <f>IF(E216=0, "-", IF(H216/E216&lt;10, H216/E216, "&gt;999%"))</f>
        <v>-0.5</v>
      </c>
    </row>
    <row r="217" spans="1:10" s="160" customFormat="1" x14ac:dyDescent="0.25">
      <c r="A217" s="178" t="s">
        <v>638</v>
      </c>
      <c r="B217" s="71">
        <v>7</v>
      </c>
      <c r="C217" s="72">
        <v>6</v>
      </c>
      <c r="D217" s="71">
        <v>50</v>
      </c>
      <c r="E217" s="72">
        <v>32</v>
      </c>
      <c r="F217" s="73"/>
      <c r="G217" s="71">
        <f>B217-C217</f>
        <v>1</v>
      </c>
      <c r="H217" s="72">
        <f>D217-E217</f>
        <v>18</v>
      </c>
      <c r="I217" s="37">
        <f>IF(C217=0, "-", IF(G217/C217&lt;10, G217/C217, "&gt;999%"))</f>
        <v>0.16666666666666666</v>
      </c>
      <c r="J217" s="38">
        <f>IF(E217=0, "-", IF(H217/E217&lt;10, H217/E217, "&gt;999%"))</f>
        <v>0.5625</v>
      </c>
    </row>
    <row r="218" spans="1:10" x14ac:dyDescent="0.25">
      <c r="A218" s="177"/>
      <c r="B218" s="143"/>
      <c r="C218" s="144"/>
      <c r="D218" s="143"/>
      <c r="E218" s="144"/>
      <c r="F218" s="145"/>
      <c r="G218" s="143"/>
      <c r="H218" s="144"/>
      <c r="I218" s="151"/>
      <c r="J218" s="152"/>
    </row>
    <row r="219" spans="1:10" s="139" customFormat="1" x14ac:dyDescent="0.25">
      <c r="A219" s="159" t="s">
        <v>58</v>
      </c>
      <c r="B219" s="65"/>
      <c r="C219" s="66"/>
      <c r="D219" s="65"/>
      <c r="E219" s="66"/>
      <c r="F219" s="67"/>
      <c r="G219" s="65"/>
      <c r="H219" s="66"/>
      <c r="I219" s="20"/>
      <c r="J219" s="21"/>
    </row>
    <row r="220" spans="1:10" x14ac:dyDescent="0.25">
      <c r="A220" s="158" t="s">
        <v>369</v>
      </c>
      <c r="B220" s="65">
        <v>2</v>
      </c>
      <c r="C220" s="66">
        <v>3</v>
      </c>
      <c r="D220" s="65">
        <v>16</v>
      </c>
      <c r="E220" s="66">
        <v>19</v>
      </c>
      <c r="F220" s="67"/>
      <c r="G220" s="65">
        <f t="shared" ref="G220:G226" si="28">B220-C220</f>
        <v>-1</v>
      </c>
      <c r="H220" s="66">
        <f t="shared" ref="H220:H226" si="29">D220-E220</f>
        <v>-3</v>
      </c>
      <c r="I220" s="20">
        <f t="shared" ref="I220:I226" si="30">IF(C220=0, "-", IF(G220/C220&lt;10, G220/C220, "&gt;999%"))</f>
        <v>-0.33333333333333331</v>
      </c>
      <c r="J220" s="21">
        <f t="shared" ref="J220:J226" si="31">IF(E220=0, "-", IF(H220/E220&lt;10, H220/E220, "&gt;999%"))</f>
        <v>-0.15789473684210525</v>
      </c>
    </row>
    <row r="221" spans="1:10" x14ac:dyDescent="0.25">
      <c r="A221" s="158" t="s">
        <v>443</v>
      </c>
      <c r="B221" s="65">
        <v>2</v>
      </c>
      <c r="C221" s="66">
        <v>2</v>
      </c>
      <c r="D221" s="65">
        <v>19</v>
      </c>
      <c r="E221" s="66">
        <v>11</v>
      </c>
      <c r="F221" s="67"/>
      <c r="G221" s="65">
        <f t="shared" si="28"/>
        <v>0</v>
      </c>
      <c r="H221" s="66">
        <f t="shared" si="29"/>
        <v>8</v>
      </c>
      <c r="I221" s="20">
        <f t="shared" si="30"/>
        <v>0</v>
      </c>
      <c r="J221" s="21">
        <f t="shared" si="31"/>
        <v>0.72727272727272729</v>
      </c>
    </row>
    <row r="222" spans="1:10" x14ac:dyDescent="0.25">
      <c r="A222" s="158" t="s">
        <v>312</v>
      </c>
      <c r="B222" s="65">
        <v>0</v>
      </c>
      <c r="C222" s="66">
        <v>0</v>
      </c>
      <c r="D222" s="65">
        <v>3</v>
      </c>
      <c r="E222" s="66">
        <v>1</v>
      </c>
      <c r="F222" s="67"/>
      <c r="G222" s="65">
        <f t="shared" si="28"/>
        <v>0</v>
      </c>
      <c r="H222" s="66">
        <f t="shared" si="29"/>
        <v>2</v>
      </c>
      <c r="I222" s="20" t="str">
        <f t="shared" si="30"/>
        <v>-</v>
      </c>
      <c r="J222" s="21">
        <f t="shared" si="31"/>
        <v>2</v>
      </c>
    </row>
    <row r="223" spans="1:10" x14ac:dyDescent="0.25">
      <c r="A223" s="158" t="s">
        <v>444</v>
      </c>
      <c r="B223" s="65">
        <v>0</v>
      </c>
      <c r="C223" s="66">
        <v>1</v>
      </c>
      <c r="D223" s="65">
        <v>3</v>
      </c>
      <c r="E223" s="66">
        <v>2</v>
      </c>
      <c r="F223" s="67"/>
      <c r="G223" s="65">
        <f t="shared" si="28"/>
        <v>-1</v>
      </c>
      <c r="H223" s="66">
        <f t="shared" si="29"/>
        <v>1</v>
      </c>
      <c r="I223" s="20">
        <f t="shared" si="30"/>
        <v>-1</v>
      </c>
      <c r="J223" s="21">
        <f t="shared" si="31"/>
        <v>0.5</v>
      </c>
    </row>
    <row r="224" spans="1:10" x14ac:dyDescent="0.25">
      <c r="A224" s="158" t="s">
        <v>252</v>
      </c>
      <c r="B224" s="65">
        <v>1</v>
      </c>
      <c r="C224" s="66">
        <v>1</v>
      </c>
      <c r="D224" s="65">
        <v>6</v>
      </c>
      <c r="E224" s="66">
        <v>8</v>
      </c>
      <c r="F224" s="67"/>
      <c r="G224" s="65">
        <f t="shared" si="28"/>
        <v>0</v>
      </c>
      <c r="H224" s="66">
        <f t="shared" si="29"/>
        <v>-2</v>
      </c>
      <c r="I224" s="20">
        <f t="shared" si="30"/>
        <v>0</v>
      </c>
      <c r="J224" s="21">
        <f t="shared" si="31"/>
        <v>-0.25</v>
      </c>
    </row>
    <row r="225" spans="1:10" x14ac:dyDescent="0.25">
      <c r="A225" s="158" t="s">
        <v>268</v>
      </c>
      <c r="B225" s="65">
        <v>0</v>
      </c>
      <c r="C225" s="66">
        <v>0</v>
      </c>
      <c r="D225" s="65">
        <v>2</v>
      </c>
      <c r="E225" s="66">
        <v>1</v>
      </c>
      <c r="F225" s="67"/>
      <c r="G225" s="65">
        <f t="shared" si="28"/>
        <v>0</v>
      </c>
      <c r="H225" s="66">
        <f t="shared" si="29"/>
        <v>1</v>
      </c>
      <c r="I225" s="20" t="str">
        <f t="shared" si="30"/>
        <v>-</v>
      </c>
      <c r="J225" s="21">
        <f t="shared" si="31"/>
        <v>1</v>
      </c>
    </row>
    <row r="226" spans="1:10" s="160" customFormat="1" x14ac:dyDescent="0.25">
      <c r="A226" s="178" t="s">
        <v>639</v>
      </c>
      <c r="B226" s="71">
        <v>5</v>
      </c>
      <c r="C226" s="72">
        <v>7</v>
      </c>
      <c r="D226" s="71">
        <v>49</v>
      </c>
      <c r="E226" s="72">
        <v>42</v>
      </c>
      <c r="F226" s="73"/>
      <c r="G226" s="71">
        <f t="shared" si="28"/>
        <v>-2</v>
      </c>
      <c r="H226" s="72">
        <f t="shared" si="29"/>
        <v>7</v>
      </c>
      <c r="I226" s="37">
        <f t="shared" si="30"/>
        <v>-0.2857142857142857</v>
      </c>
      <c r="J226" s="38">
        <f t="shared" si="31"/>
        <v>0.16666666666666666</v>
      </c>
    </row>
    <row r="227" spans="1:10" x14ac:dyDescent="0.25">
      <c r="A227" s="177"/>
      <c r="B227" s="143"/>
      <c r="C227" s="144"/>
      <c r="D227" s="143"/>
      <c r="E227" s="144"/>
      <c r="F227" s="145"/>
      <c r="G227" s="143"/>
      <c r="H227" s="144"/>
      <c r="I227" s="151"/>
      <c r="J227" s="152"/>
    </row>
    <row r="228" spans="1:10" s="139" customFormat="1" x14ac:dyDescent="0.25">
      <c r="A228" s="159" t="s">
        <v>59</v>
      </c>
      <c r="B228" s="65"/>
      <c r="C228" s="66"/>
      <c r="D228" s="65"/>
      <c r="E228" s="66"/>
      <c r="F228" s="67"/>
      <c r="G228" s="65"/>
      <c r="H228" s="66"/>
      <c r="I228" s="20"/>
      <c r="J228" s="21"/>
    </row>
    <row r="229" spans="1:10" x14ac:dyDescent="0.25">
      <c r="A229" s="158" t="s">
        <v>381</v>
      </c>
      <c r="B229" s="65">
        <v>1</v>
      </c>
      <c r="C229" s="66">
        <v>2</v>
      </c>
      <c r="D229" s="65">
        <v>13</v>
      </c>
      <c r="E229" s="66">
        <v>23</v>
      </c>
      <c r="F229" s="67"/>
      <c r="G229" s="65">
        <f t="shared" ref="G229:G234" si="32">B229-C229</f>
        <v>-1</v>
      </c>
      <c r="H229" s="66">
        <f t="shared" ref="H229:H234" si="33">D229-E229</f>
        <v>-10</v>
      </c>
      <c r="I229" s="20">
        <f t="shared" ref="I229:I234" si="34">IF(C229=0, "-", IF(G229/C229&lt;10, G229/C229, "&gt;999%"))</f>
        <v>-0.5</v>
      </c>
      <c r="J229" s="21">
        <f t="shared" ref="J229:J234" si="35">IF(E229=0, "-", IF(H229/E229&lt;10, H229/E229, "&gt;999%"))</f>
        <v>-0.43478260869565216</v>
      </c>
    </row>
    <row r="230" spans="1:10" x14ac:dyDescent="0.25">
      <c r="A230" s="158" t="s">
        <v>348</v>
      </c>
      <c r="B230" s="65">
        <v>16</v>
      </c>
      <c r="C230" s="66">
        <v>23</v>
      </c>
      <c r="D230" s="65">
        <v>82</v>
      </c>
      <c r="E230" s="66">
        <v>55</v>
      </c>
      <c r="F230" s="67"/>
      <c r="G230" s="65">
        <f t="shared" si="32"/>
        <v>-7</v>
      </c>
      <c r="H230" s="66">
        <f t="shared" si="33"/>
        <v>27</v>
      </c>
      <c r="I230" s="20">
        <f t="shared" si="34"/>
        <v>-0.30434782608695654</v>
      </c>
      <c r="J230" s="21">
        <f t="shared" si="35"/>
        <v>0.49090909090909091</v>
      </c>
    </row>
    <row r="231" spans="1:10" x14ac:dyDescent="0.25">
      <c r="A231" s="158" t="s">
        <v>505</v>
      </c>
      <c r="B231" s="65">
        <v>3</v>
      </c>
      <c r="C231" s="66">
        <v>12</v>
      </c>
      <c r="D231" s="65">
        <v>43</v>
      </c>
      <c r="E231" s="66">
        <v>46</v>
      </c>
      <c r="F231" s="67"/>
      <c r="G231" s="65">
        <f t="shared" si="32"/>
        <v>-9</v>
      </c>
      <c r="H231" s="66">
        <f t="shared" si="33"/>
        <v>-3</v>
      </c>
      <c r="I231" s="20">
        <f t="shared" si="34"/>
        <v>-0.75</v>
      </c>
      <c r="J231" s="21">
        <f t="shared" si="35"/>
        <v>-6.5217391304347824E-2</v>
      </c>
    </row>
    <row r="232" spans="1:10" x14ac:dyDescent="0.25">
      <c r="A232" s="158" t="s">
        <v>420</v>
      </c>
      <c r="B232" s="65">
        <v>1</v>
      </c>
      <c r="C232" s="66">
        <v>11</v>
      </c>
      <c r="D232" s="65">
        <v>64</v>
      </c>
      <c r="E232" s="66">
        <v>112</v>
      </c>
      <c r="F232" s="67"/>
      <c r="G232" s="65">
        <f t="shared" si="32"/>
        <v>-10</v>
      </c>
      <c r="H232" s="66">
        <f t="shared" si="33"/>
        <v>-48</v>
      </c>
      <c r="I232" s="20">
        <f t="shared" si="34"/>
        <v>-0.90909090909090906</v>
      </c>
      <c r="J232" s="21">
        <f t="shared" si="35"/>
        <v>-0.42857142857142855</v>
      </c>
    </row>
    <row r="233" spans="1:10" x14ac:dyDescent="0.25">
      <c r="A233" s="158" t="s">
        <v>421</v>
      </c>
      <c r="B233" s="65">
        <v>10</v>
      </c>
      <c r="C233" s="66">
        <v>4</v>
      </c>
      <c r="D233" s="65">
        <v>50</v>
      </c>
      <c r="E233" s="66">
        <v>69</v>
      </c>
      <c r="F233" s="67"/>
      <c r="G233" s="65">
        <f t="shared" si="32"/>
        <v>6</v>
      </c>
      <c r="H233" s="66">
        <f t="shared" si="33"/>
        <v>-19</v>
      </c>
      <c r="I233" s="20">
        <f t="shared" si="34"/>
        <v>1.5</v>
      </c>
      <c r="J233" s="21">
        <f t="shared" si="35"/>
        <v>-0.27536231884057971</v>
      </c>
    </row>
    <row r="234" spans="1:10" s="160" customFormat="1" x14ac:dyDescent="0.25">
      <c r="A234" s="178" t="s">
        <v>640</v>
      </c>
      <c r="B234" s="71">
        <v>31</v>
      </c>
      <c r="C234" s="72">
        <v>52</v>
      </c>
      <c r="D234" s="71">
        <v>252</v>
      </c>
      <c r="E234" s="72">
        <v>305</v>
      </c>
      <c r="F234" s="73"/>
      <c r="G234" s="71">
        <f t="shared" si="32"/>
        <v>-21</v>
      </c>
      <c r="H234" s="72">
        <f t="shared" si="33"/>
        <v>-53</v>
      </c>
      <c r="I234" s="37">
        <f t="shared" si="34"/>
        <v>-0.40384615384615385</v>
      </c>
      <c r="J234" s="38">
        <f t="shared" si="35"/>
        <v>-0.17377049180327869</v>
      </c>
    </row>
    <row r="235" spans="1:10" x14ac:dyDescent="0.25">
      <c r="A235" s="177"/>
      <c r="B235" s="143"/>
      <c r="C235" s="144"/>
      <c r="D235" s="143"/>
      <c r="E235" s="144"/>
      <c r="F235" s="145"/>
      <c r="G235" s="143"/>
      <c r="H235" s="144"/>
      <c r="I235" s="151"/>
      <c r="J235" s="152"/>
    </row>
    <row r="236" spans="1:10" s="139" customFormat="1" x14ac:dyDescent="0.25">
      <c r="A236" s="159" t="s">
        <v>60</v>
      </c>
      <c r="B236" s="65"/>
      <c r="C236" s="66"/>
      <c r="D236" s="65"/>
      <c r="E236" s="66"/>
      <c r="F236" s="67"/>
      <c r="G236" s="65"/>
      <c r="H236" s="66"/>
      <c r="I236" s="20"/>
      <c r="J236" s="21"/>
    </row>
    <row r="237" spans="1:10" x14ac:dyDescent="0.25">
      <c r="A237" s="158" t="s">
        <v>60</v>
      </c>
      <c r="B237" s="65">
        <v>15</v>
      </c>
      <c r="C237" s="66">
        <v>23</v>
      </c>
      <c r="D237" s="65">
        <v>171</v>
      </c>
      <c r="E237" s="66">
        <v>168</v>
      </c>
      <c r="F237" s="67"/>
      <c r="G237" s="65">
        <f>B237-C237</f>
        <v>-8</v>
      </c>
      <c r="H237" s="66">
        <f>D237-E237</f>
        <v>3</v>
      </c>
      <c r="I237" s="20">
        <f>IF(C237=0, "-", IF(G237/C237&lt;10, G237/C237, "&gt;999%"))</f>
        <v>-0.34782608695652173</v>
      </c>
      <c r="J237" s="21">
        <f>IF(E237=0, "-", IF(H237/E237&lt;10, H237/E237, "&gt;999%"))</f>
        <v>1.7857142857142856E-2</v>
      </c>
    </row>
    <row r="238" spans="1:10" s="160" customFormat="1" x14ac:dyDescent="0.25">
      <c r="A238" s="178" t="s">
        <v>641</v>
      </c>
      <c r="B238" s="71">
        <v>15</v>
      </c>
      <c r="C238" s="72">
        <v>23</v>
      </c>
      <c r="D238" s="71">
        <v>171</v>
      </c>
      <c r="E238" s="72">
        <v>168</v>
      </c>
      <c r="F238" s="73"/>
      <c r="G238" s="71">
        <f>B238-C238</f>
        <v>-8</v>
      </c>
      <c r="H238" s="72">
        <f>D238-E238</f>
        <v>3</v>
      </c>
      <c r="I238" s="37">
        <f>IF(C238=0, "-", IF(G238/C238&lt;10, G238/C238, "&gt;999%"))</f>
        <v>-0.34782608695652173</v>
      </c>
      <c r="J238" s="38">
        <f>IF(E238=0, "-", IF(H238/E238&lt;10, H238/E238, "&gt;999%"))</f>
        <v>1.7857142857142856E-2</v>
      </c>
    </row>
    <row r="239" spans="1:10" x14ac:dyDescent="0.25">
      <c r="A239" s="177"/>
      <c r="B239" s="143"/>
      <c r="C239" s="144"/>
      <c r="D239" s="143"/>
      <c r="E239" s="144"/>
      <c r="F239" s="145"/>
      <c r="G239" s="143"/>
      <c r="H239" s="144"/>
      <c r="I239" s="151"/>
      <c r="J239" s="152"/>
    </row>
    <row r="240" spans="1:10" s="139" customFormat="1" x14ac:dyDescent="0.25">
      <c r="A240" s="159" t="s">
        <v>61</v>
      </c>
      <c r="B240" s="65"/>
      <c r="C240" s="66"/>
      <c r="D240" s="65"/>
      <c r="E240" s="66"/>
      <c r="F240" s="67"/>
      <c r="G240" s="65"/>
      <c r="H240" s="66"/>
      <c r="I240" s="20"/>
      <c r="J240" s="21"/>
    </row>
    <row r="241" spans="1:10" x14ac:dyDescent="0.25">
      <c r="A241" s="158" t="s">
        <v>287</v>
      </c>
      <c r="B241" s="65">
        <v>54</v>
      </c>
      <c r="C241" s="66">
        <v>30</v>
      </c>
      <c r="D241" s="65">
        <v>338</v>
      </c>
      <c r="E241" s="66">
        <v>292</v>
      </c>
      <c r="F241" s="67"/>
      <c r="G241" s="65">
        <f t="shared" ref="G241:G252" si="36">B241-C241</f>
        <v>24</v>
      </c>
      <c r="H241" s="66">
        <f t="shared" ref="H241:H252" si="37">D241-E241</f>
        <v>46</v>
      </c>
      <c r="I241" s="20">
        <f t="shared" ref="I241:I252" si="38">IF(C241=0, "-", IF(G241/C241&lt;10, G241/C241, "&gt;999%"))</f>
        <v>0.8</v>
      </c>
      <c r="J241" s="21">
        <f t="shared" ref="J241:J252" si="39">IF(E241=0, "-", IF(H241/E241&lt;10, H241/E241, "&gt;999%"))</f>
        <v>0.15753424657534246</v>
      </c>
    </row>
    <row r="242" spans="1:10" x14ac:dyDescent="0.25">
      <c r="A242" s="158" t="s">
        <v>219</v>
      </c>
      <c r="B242" s="65">
        <v>131</v>
      </c>
      <c r="C242" s="66">
        <v>95</v>
      </c>
      <c r="D242" s="65">
        <v>661</v>
      </c>
      <c r="E242" s="66">
        <v>786</v>
      </c>
      <c r="F242" s="67"/>
      <c r="G242" s="65">
        <f t="shared" si="36"/>
        <v>36</v>
      </c>
      <c r="H242" s="66">
        <f t="shared" si="37"/>
        <v>-125</v>
      </c>
      <c r="I242" s="20">
        <f t="shared" si="38"/>
        <v>0.37894736842105264</v>
      </c>
      <c r="J242" s="21">
        <f t="shared" si="39"/>
        <v>-0.15903307888040713</v>
      </c>
    </row>
    <row r="243" spans="1:10" x14ac:dyDescent="0.25">
      <c r="A243" s="158" t="s">
        <v>445</v>
      </c>
      <c r="B243" s="65">
        <v>4</v>
      </c>
      <c r="C243" s="66">
        <v>0</v>
      </c>
      <c r="D243" s="65">
        <v>36</v>
      </c>
      <c r="E243" s="66">
        <v>0</v>
      </c>
      <c r="F243" s="67"/>
      <c r="G243" s="65">
        <f t="shared" si="36"/>
        <v>4</v>
      </c>
      <c r="H243" s="66">
        <f t="shared" si="37"/>
        <v>36</v>
      </c>
      <c r="I243" s="20" t="str">
        <f t="shared" si="38"/>
        <v>-</v>
      </c>
      <c r="J243" s="21" t="str">
        <f t="shared" si="39"/>
        <v>-</v>
      </c>
    </row>
    <row r="244" spans="1:10" x14ac:dyDescent="0.25">
      <c r="A244" s="158" t="s">
        <v>349</v>
      </c>
      <c r="B244" s="65">
        <v>1</v>
      </c>
      <c r="C244" s="66">
        <v>2</v>
      </c>
      <c r="D244" s="65">
        <v>49</v>
      </c>
      <c r="E244" s="66">
        <v>17</v>
      </c>
      <c r="F244" s="67"/>
      <c r="G244" s="65">
        <f t="shared" si="36"/>
        <v>-1</v>
      </c>
      <c r="H244" s="66">
        <f t="shared" si="37"/>
        <v>32</v>
      </c>
      <c r="I244" s="20">
        <f t="shared" si="38"/>
        <v>-0.5</v>
      </c>
      <c r="J244" s="21">
        <f t="shared" si="39"/>
        <v>1.8823529411764706</v>
      </c>
    </row>
    <row r="245" spans="1:10" x14ac:dyDescent="0.25">
      <c r="A245" s="158" t="s">
        <v>197</v>
      </c>
      <c r="B245" s="65">
        <v>33</v>
      </c>
      <c r="C245" s="66">
        <v>43</v>
      </c>
      <c r="D245" s="65">
        <v>233</v>
      </c>
      <c r="E245" s="66">
        <v>333</v>
      </c>
      <c r="F245" s="67"/>
      <c r="G245" s="65">
        <f t="shared" si="36"/>
        <v>-10</v>
      </c>
      <c r="H245" s="66">
        <f t="shared" si="37"/>
        <v>-100</v>
      </c>
      <c r="I245" s="20">
        <f t="shared" si="38"/>
        <v>-0.23255813953488372</v>
      </c>
      <c r="J245" s="21">
        <f t="shared" si="39"/>
        <v>-0.3003003003003003</v>
      </c>
    </row>
    <row r="246" spans="1:10" x14ac:dyDescent="0.25">
      <c r="A246" s="158" t="s">
        <v>202</v>
      </c>
      <c r="B246" s="65">
        <v>23</v>
      </c>
      <c r="C246" s="66">
        <v>63</v>
      </c>
      <c r="D246" s="65">
        <v>180</v>
      </c>
      <c r="E246" s="66">
        <v>289</v>
      </c>
      <c r="F246" s="67"/>
      <c r="G246" s="65">
        <f t="shared" si="36"/>
        <v>-40</v>
      </c>
      <c r="H246" s="66">
        <f t="shared" si="37"/>
        <v>-109</v>
      </c>
      <c r="I246" s="20">
        <f t="shared" si="38"/>
        <v>-0.63492063492063489</v>
      </c>
      <c r="J246" s="21">
        <f t="shared" si="39"/>
        <v>-0.37716262975778547</v>
      </c>
    </row>
    <row r="247" spans="1:10" x14ac:dyDescent="0.25">
      <c r="A247" s="158" t="s">
        <v>350</v>
      </c>
      <c r="B247" s="65">
        <v>46</v>
      </c>
      <c r="C247" s="66">
        <v>27</v>
      </c>
      <c r="D247" s="65">
        <v>501</v>
      </c>
      <c r="E247" s="66">
        <v>443</v>
      </c>
      <c r="F247" s="67"/>
      <c r="G247" s="65">
        <f t="shared" si="36"/>
        <v>19</v>
      </c>
      <c r="H247" s="66">
        <f t="shared" si="37"/>
        <v>58</v>
      </c>
      <c r="I247" s="20">
        <f t="shared" si="38"/>
        <v>0.70370370370370372</v>
      </c>
      <c r="J247" s="21">
        <f t="shared" si="39"/>
        <v>0.1309255079006772</v>
      </c>
    </row>
    <row r="248" spans="1:10" x14ac:dyDescent="0.25">
      <c r="A248" s="158" t="s">
        <v>422</v>
      </c>
      <c r="B248" s="65">
        <v>38</v>
      </c>
      <c r="C248" s="66">
        <v>23</v>
      </c>
      <c r="D248" s="65">
        <v>367</v>
      </c>
      <c r="E248" s="66">
        <v>251</v>
      </c>
      <c r="F248" s="67"/>
      <c r="G248" s="65">
        <f t="shared" si="36"/>
        <v>15</v>
      </c>
      <c r="H248" s="66">
        <f t="shared" si="37"/>
        <v>116</v>
      </c>
      <c r="I248" s="20">
        <f t="shared" si="38"/>
        <v>0.65217391304347827</v>
      </c>
      <c r="J248" s="21">
        <f t="shared" si="39"/>
        <v>0.46215139442231074</v>
      </c>
    </row>
    <row r="249" spans="1:10" x14ac:dyDescent="0.25">
      <c r="A249" s="158" t="s">
        <v>382</v>
      </c>
      <c r="B249" s="65">
        <v>64</v>
      </c>
      <c r="C249" s="66">
        <v>32</v>
      </c>
      <c r="D249" s="65">
        <v>795</v>
      </c>
      <c r="E249" s="66">
        <v>313</v>
      </c>
      <c r="F249" s="67"/>
      <c r="G249" s="65">
        <f t="shared" si="36"/>
        <v>32</v>
      </c>
      <c r="H249" s="66">
        <f t="shared" si="37"/>
        <v>482</v>
      </c>
      <c r="I249" s="20">
        <f t="shared" si="38"/>
        <v>1</v>
      </c>
      <c r="J249" s="21">
        <f t="shared" si="39"/>
        <v>1.5399361022364217</v>
      </c>
    </row>
    <row r="250" spans="1:10" x14ac:dyDescent="0.25">
      <c r="A250" s="158" t="s">
        <v>262</v>
      </c>
      <c r="B250" s="65">
        <v>5</v>
      </c>
      <c r="C250" s="66">
        <v>7</v>
      </c>
      <c r="D250" s="65">
        <v>104</v>
      </c>
      <c r="E250" s="66">
        <v>84</v>
      </c>
      <c r="F250" s="67"/>
      <c r="G250" s="65">
        <f t="shared" si="36"/>
        <v>-2</v>
      </c>
      <c r="H250" s="66">
        <f t="shared" si="37"/>
        <v>20</v>
      </c>
      <c r="I250" s="20">
        <f t="shared" si="38"/>
        <v>-0.2857142857142857</v>
      </c>
      <c r="J250" s="21">
        <f t="shared" si="39"/>
        <v>0.23809523809523808</v>
      </c>
    </row>
    <row r="251" spans="1:10" x14ac:dyDescent="0.25">
      <c r="A251" s="158" t="s">
        <v>335</v>
      </c>
      <c r="B251" s="65">
        <v>46</v>
      </c>
      <c r="C251" s="66">
        <v>40</v>
      </c>
      <c r="D251" s="65">
        <v>301</v>
      </c>
      <c r="E251" s="66">
        <v>360</v>
      </c>
      <c r="F251" s="67"/>
      <c r="G251" s="65">
        <f t="shared" si="36"/>
        <v>6</v>
      </c>
      <c r="H251" s="66">
        <f t="shared" si="37"/>
        <v>-59</v>
      </c>
      <c r="I251" s="20">
        <f t="shared" si="38"/>
        <v>0.15</v>
      </c>
      <c r="J251" s="21">
        <f t="shared" si="39"/>
        <v>-0.16388888888888889</v>
      </c>
    </row>
    <row r="252" spans="1:10" s="160" customFormat="1" x14ac:dyDescent="0.25">
      <c r="A252" s="178" t="s">
        <v>642</v>
      </c>
      <c r="B252" s="71">
        <v>445</v>
      </c>
      <c r="C252" s="72">
        <v>362</v>
      </c>
      <c r="D252" s="71">
        <v>3565</v>
      </c>
      <c r="E252" s="72">
        <v>3168</v>
      </c>
      <c r="F252" s="73"/>
      <c r="G252" s="71">
        <f t="shared" si="36"/>
        <v>83</v>
      </c>
      <c r="H252" s="72">
        <f t="shared" si="37"/>
        <v>397</v>
      </c>
      <c r="I252" s="37">
        <f t="shared" si="38"/>
        <v>0.2292817679558011</v>
      </c>
      <c r="J252" s="38">
        <f t="shared" si="39"/>
        <v>0.12531565656565657</v>
      </c>
    </row>
    <row r="253" spans="1:10" x14ac:dyDescent="0.25">
      <c r="A253" s="177"/>
      <c r="B253" s="143"/>
      <c r="C253" s="144"/>
      <c r="D253" s="143"/>
      <c r="E253" s="144"/>
      <c r="F253" s="145"/>
      <c r="G253" s="143"/>
      <c r="H253" s="144"/>
      <c r="I253" s="151"/>
      <c r="J253" s="152"/>
    </row>
    <row r="254" spans="1:10" s="139" customFormat="1" x14ac:dyDescent="0.25">
      <c r="A254" s="159" t="s">
        <v>62</v>
      </c>
      <c r="B254" s="65"/>
      <c r="C254" s="66"/>
      <c r="D254" s="65"/>
      <c r="E254" s="66"/>
      <c r="F254" s="67"/>
      <c r="G254" s="65"/>
      <c r="H254" s="66"/>
      <c r="I254" s="20"/>
      <c r="J254" s="21"/>
    </row>
    <row r="255" spans="1:10" x14ac:dyDescent="0.25">
      <c r="A255" s="158" t="s">
        <v>327</v>
      </c>
      <c r="B255" s="65">
        <v>0</v>
      </c>
      <c r="C255" s="66">
        <v>0</v>
      </c>
      <c r="D255" s="65">
        <v>2</v>
      </c>
      <c r="E255" s="66">
        <v>3</v>
      </c>
      <c r="F255" s="67"/>
      <c r="G255" s="65">
        <f>B255-C255</f>
        <v>0</v>
      </c>
      <c r="H255" s="66">
        <f>D255-E255</f>
        <v>-1</v>
      </c>
      <c r="I255" s="20" t="str">
        <f>IF(C255=0, "-", IF(G255/C255&lt;10, G255/C255, "&gt;999%"))</f>
        <v>-</v>
      </c>
      <c r="J255" s="21">
        <f>IF(E255=0, "-", IF(H255/E255&lt;10, H255/E255, "&gt;999%"))</f>
        <v>-0.33333333333333331</v>
      </c>
    </row>
    <row r="256" spans="1:10" x14ac:dyDescent="0.25">
      <c r="A256" s="158" t="s">
        <v>463</v>
      </c>
      <c r="B256" s="65">
        <v>0</v>
      </c>
      <c r="C256" s="66">
        <v>1</v>
      </c>
      <c r="D256" s="65">
        <v>4</v>
      </c>
      <c r="E256" s="66">
        <v>4</v>
      </c>
      <c r="F256" s="67"/>
      <c r="G256" s="65">
        <f>B256-C256</f>
        <v>-1</v>
      </c>
      <c r="H256" s="66">
        <f>D256-E256</f>
        <v>0</v>
      </c>
      <c r="I256" s="20">
        <f>IF(C256=0, "-", IF(G256/C256&lt;10, G256/C256, "&gt;999%"))</f>
        <v>-1</v>
      </c>
      <c r="J256" s="21">
        <f>IF(E256=0, "-", IF(H256/E256&lt;10, H256/E256, "&gt;999%"))</f>
        <v>0</v>
      </c>
    </row>
    <row r="257" spans="1:10" s="160" customFormat="1" x14ac:dyDescent="0.25">
      <c r="A257" s="178" t="s">
        <v>643</v>
      </c>
      <c r="B257" s="71">
        <v>0</v>
      </c>
      <c r="C257" s="72">
        <v>1</v>
      </c>
      <c r="D257" s="71">
        <v>6</v>
      </c>
      <c r="E257" s="72">
        <v>7</v>
      </c>
      <c r="F257" s="73"/>
      <c r="G257" s="71">
        <f>B257-C257</f>
        <v>-1</v>
      </c>
      <c r="H257" s="72">
        <f>D257-E257</f>
        <v>-1</v>
      </c>
      <c r="I257" s="37">
        <f>IF(C257=0, "-", IF(G257/C257&lt;10, G257/C257, "&gt;999%"))</f>
        <v>-1</v>
      </c>
      <c r="J257" s="38">
        <f>IF(E257=0, "-", IF(H257/E257&lt;10, H257/E257, "&gt;999%"))</f>
        <v>-0.14285714285714285</v>
      </c>
    </row>
    <row r="258" spans="1:10" x14ac:dyDescent="0.25">
      <c r="A258" s="177"/>
      <c r="B258" s="143"/>
      <c r="C258" s="144"/>
      <c r="D258" s="143"/>
      <c r="E258" s="144"/>
      <c r="F258" s="145"/>
      <c r="G258" s="143"/>
      <c r="H258" s="144"/>
      <c r="I258" s="151"/>
      <c r="J258" s="152"/>
    </row>
    <row r="259" spans="1:10" s="139" customFormat="1" x14ac:dyDescent="0.25">
      <c r="A259" s="159" t="s">
        <v>63</v>
      </c>
      <c r="B259" s="65"/>
      <c r="C259" s="66"/>
      <c r="D259" s="65"/>
      <c r="E259" s="66"/>
      <c r="F259" s="67"/>
      <c r="G259" s="65"/>
      <c r="H259" s="66"/>
      <c r="I259" s="20"/>
      <c r="J259" s="21"/>
    </row>
    <row r="260" spans="1:10" x14ac:dyDescent="0.25">
      <c r="A260" s="158" t="s">
        <v>446</v>
      </c>
      <c r="B260" s="65">
        <v>6</v>
      </c>
      <c r="C260" s="66">
        <v>10</v>
      </c>
      <c r="D260" s="65">
        <v>51</v>
      </c>
      <c r="E260" s="66">
        <v>68</v>
      </c>
      <c r="F260" s="67"/>
      <c r="G260" s="65">
        <f t="shared" ref="G260:G267" si="40">B260-C260</f>
        <v>-4</v>
      </c>
      <c r="H260" s="66">
        <f t="shared" ref="H260:H267" si="41">D260-E260</f>
        <v>-17</v>
      </c>
      <c r="I260" s="20">
        <f t="shared" ref="I260:I267" si="42">IF(C260=0, "-", IF(G260/C260&lt;10, G260/C260, "&gt;999%"))</f>
        <v>-0.4</v>
      </c>
      <c r="J260" s="21">
        <f t="shared" ref="J260:J267" si="43">IF(E260=0, "-", IF(H260/E260&lt;10, H260/E260, "&gt;999%"))</f>
        <v>-0.25</v>
      </c>
    </row>
    <row r="261" spans="1:10" x14ac:dyDescent="0.25">
      <c r="A261" s="158" t="s">
        <v>464</v>
      </c>
      <c r="B261" s="65">
        <v>3</v>
      </c>
      <c r="C261" s="66">
        <v>1</v>
      </c>
      <c r="D261" s="65">
        <v>8</v>
      </c>
      <c r="E261" s="66">
        <v>18</v>
      </c>
      <c r="F261" s="67"/>
      <c r="G261" s="65">
        <f t="shared" si="40"/>
        <v>2</v>
      </c>
      <c r="H261" s="66">
        <f t="shared" si="41"/>
        <v>-10</v>
      </c>
      <c r="I261" s="20">
        <f t="shared" si="42"/>
        <v>2</v>
      </c>
      <c r="J261" s="21">
        <f t="shared" si="43"/>
        <v>-0.55555555555555558</v>
      </c>
    </row>
    <row r="262" spans="1:10" x14ac:dyDescent="0.25">
      <c r="A262" s="158" t="s">
        <v>403</v>
      </c>
      <c r="B262" s="65">
        <v>4</v>
      </c>
      <c r="C262" s="66">
        <v>4</v>
      </c>
      <c r="D262" s="65">
        <v>15</v>
      </c>
      <c r="E262" s="66">
        <v>37</v>
      </c>
      <c r="F262" s="67"/>
      <c r="G262" s="65">
        <f t="shared" si="40"/>
        <v>0</v>
      </c>
      <c r="H262" s="66">
        <f t="shared" si="41"/>
        <v>-22</v>
      </c>
      <c r="I262" s="20">
        <f t="shared" si="42"/>
        <v>0</v>
      </c>
      <c r="J262" s="21">
        <f t="shared" si="43"/>
        <v>-0.59459459459459463</v>
      </c>
    </row>
    <row r="263" spans="1:10" x14ac:dyDescent="0.25">
      <c r="A263" s="158" t="s">
        <v>465</v>
      </c>
      <c r="B263" s="65">
        <v>0</v>
      </c>
      <c r="C263" s="66">
        <v>0</v>
      </c>
      <c r="D263" s="65">
        <v>2</v>
      </c>
      <c r="E263" s="66">
        <v>4</v>
      </c>
      <c r="F263" s="67"/>
      <c r="G263" s="65">
        <f t="shared" si="40"/>
        <v>0</v>
      </c>
      <c r="H263" s="66">
        <f t="shared" si="41"/>
        <v>-2</v>
      </c>
      <c r="I263" s="20" t="str">
        <f t="shared" si="42"/>
        <v>-</v>
      </c>
      <c r="J263" s="21">
        <f t="shared" si="43"/>
        <v>-0.5</v>
      </c>
    </row>
    <row r="264" spans="1:10" x14ac:dyDescent="0.25">
      <c r="A264" s="158" t="s">
        <v>404</v>
      </c>
      <c r="B264" s="65">
        <v>4</v>
      </c>
      <c r="C264" s="66">
        <v>3</v>
      </c>
      <c r="D264" s="65">
        <v>40</v>
      </c>
      <c r="E264" s="66">
        <v>49</v>
      </c>
      <c r="F264" s="67"/>
      <c r="G264" s="65">
        <f t="shared" si="40"/>
        <v>1</v>
      </c>
      <c r="H264" s="66">
        <f t="shared" si="41"/>
        <v>-9</v>
      </c>
      <c r="I264" s="20">
        <f t="shared" si="42"/>
        <v>0.33333333333333331</v>
      </c>
      <c r="J264" s="21">
        <f t="shared" si="43"/>
        <v>-0.18367346938775511</v>
      </c>
    </row>
    <row r="265" spans="1:10" x14ac:dyDescent="0.25">
      <c r="A265" s="158" t="s">
        <v>447</v>
      </c>
      <c r="B265" s="65">
        <v>2</v>
      </c>
      <c r="C265" s="66">
        <v>0</v>
      </c>
      <c r="D265" s="65">
        <v>49</v>
      </c>
      <c r="E265" s="66">
        <v>50</v>
      </c>
      <c r="F265" s="67"/>
      <c r="G265" s="65">
        <f t="shared" si="40"/>
        <v>2</v>
      </c>
      <c r="H265" s="66">
        <f t="shared" si="41"/>
        <v>-1</v>
      </c>
      <c r="I265" s="20" t="str">
        <f t="shared" si="42"/>
        <v>-</v>
      </c>
      <c r="J265" s="21">
        <f t="shared" si="43"/>
        <v>-0.02</v>
      </c>
    </row>
    <row r="266" spans="1:10" x14ac:dyDescent="0.25">
      <c r="A266" s="158" t="s">
        <v>448</v>
      </c>
      <c r="B266" s="65">
        <v>1</v>
      </c>
      <c r="C266" s="66">
        <v>4</v>
      </c>
      <c r="D266" s="65">
        <v>15</v>
      </c>
      <c r="E266" s="66">
        <v>28</v>
      </c>
      <c r="F266" s="67"/>
      <c r="G266" s="65">
        <f t="shared" si="40"/>
        <v>-3</v>
      </c>
      <c r="H266" s="66">
        <f t="shared" si="41"/>
        <v>-13</v>
      </c>
      <c r="I266" s="20">
        <f t="shared" si="42"/>
        <v>-0.75</v>
      </c>
      <c r="J266" s="21">
        <f t="shared" si="43"/>
        <v>-0.4642857142857143</v>
      </c>
    </row>
    <row r="267" spans="1:10" s="160" customFormat="1" x14ac:dyDescent="0.25">
      <c r="A267" s="178" t="s">
        <v>644</v>
      </c>
      <c r="B267" s="71">
        <v>20</v>
      </c>
      <c r="C267" s="72">
        <v>22</v>
      </c>
      <c r="D267" s="71">
        <v>180</v>
      </c>
      <c r="E267" s="72">
        <v>254</v>
      </c>
      <c r="F267" s="73"/>
      <c r="G267" s="71">
        <f t="shared" si="40"/>
        <v>-2</v>
      </c>
      <c r="H267" s="72">
        <f t="shared" si="41"/>
        <v>-74</v>
      </c>
      <c r="I267" s="37">
        <f t="shared" si="42"/>
        <v>-9.0909090909090912E-2</v>
      </c>
      <c r="J267" s="38">
        <f t="shared" si="43"/>
        <v>-0.29133858267716534</v>
      </c>
    </row>
    <row r="268" spans="1:10" x14ac:dyDescent="0.25">
      <c r="A268" s="177"/>
      <c r="B268" s="143"/>
      <c r="C268" s="144"/>
      <c r="D268" s="143"/>
      <c r="E268" s="144"/>
      <c r="F268" s="145"/>
      <c r="G268" s="143"/>
      <c r="H268" s="144"/>
      <c r="I268" s="151"/>
      <c r="J268" s="152"/>
    </row>
    <row r="269" spans="1:10" s="139" customFormat="1" x14ac:dyDescent="0.25">
      <c r="A269" s="159" t="s">
        <v>64</v>
      </c>
      <c r="B269" s="65"/>
      <c r="C269" s="66"/>
      <c r="D269" s="65"/>
      <c r="E269" s="66"/>
      <c r="F269" s="67"/>
      <c r="G269" s="65"/>
      <c r="H269" s="66"/>
      <c r="I269" s="20"/>
      <c r="J269" s="21"/>
    </row>
    <row r="270" spans="1:10" x14ac:dyDescent="0.25">
      <c r="A270" s="158" t="s">
        <v>423</v>
      </c>
      <c r="B270" s="65">
        <v>4</v>
      </c>
      <c r="C270" s="66">
        <v>5</v>
      </c>
      <c r="D270" s="65">
        <v>52</v>
      </c>
      <c r="E270" s="66">
        <v>19</v>
      </c>
      <c r="F270" s="67"/>
      <c r="G270" s="65">
        <f t="shared" ref="G270:G277" si="44">B270-C270</f>
        <v>-1</v>
      </c>
      <c r="H270" s="66">
        <f t="shared" ref="H270:H277" si="45">D270-E270</f>
        <v>33</v>
      </c>
      <c r="I270" s="20">
        <f t="shared" ref="I270:I277" si="46">IF(C270=0, "-", IF(G270/C270&lt;10, G270/C270, "&gt;999%"))</f>
        <v>-0.2</v>
      </c>
      <c r="J270" s="21">
        <f t="shared" ref="J270:J277" si="47">IF(E270=0, "-", IF(H270/E270&lt;10, H270/E270, "&gt;999%"))</f>
        <v>1.736842105263158</v>
      </c>
    </row>
    <row r="271" spans="1:10" x14ac:dyDescent="0.25">
      <c r="A271" s="158" t="s">
        <v>526</v>
      </c>
      <c r="B271" s="65">
        <v>7</v>
      </c>
      <c r="C271" s="66">
        <v>9</v>
      </c>
      <c r="D271" s="65">
        <v>79</v>
      </c>
      <c r="E271" s="66">
        <v>55</v>
      </c>
      <c r="F271" s="67"/>
      <c r="G271" s="65">
        <f t="shared" si="44"/>
        <v>-2</v>
      </c>
      <c r="H271" s="66">
        <f t="shared" si="45"/>
        <v>24</v>
      </c>
      <c r="I271" s="20">
        <f t="shared" si="46"/>
        <v>-0.22222222222222221</v>
      </c>
      <c r="J271" s="21">
        <f t="shared" si="47"/>
        <v>0.43636363636363634</v>
      </c>
    </row>
    <row r="272" spans="1:10" x14ac:dyDescent="0.25">
      <c r="A272" s="158" t="s">
        <v>471</v>
      </c>
      <c r="B272" s="65">
        <v>0</v>
      </c>
      <c r="C272" s="66">
        <v>0</v>
      </c>
      <c r="D272" s="65">
        <v>5</v>
      </c>
      <c r="E272" s="66">
        <v>5</v>
      </c>
      <c r="F272" s="67"/>
      <c r="G272" s="65">
        <f t="shared" si="44"/>
        <v>0</v>
      </c>
      <c r="H272" s="66">
        <f t="shared" si="45"/>
        <v>0</v>
      </c>
      <c r="I272" s="20" t="str">
        <f t="shared" si="46"/>
        <v>-</v>
      </c>
      <c r="J272" s="21">
        <f t="shared" si="47"/>
        <v>0</v>
      </c>
    </row>
    <row r="273" spans="1:10" x14ac:dyDescent="0.25">
      <c r="A273" s="158" t="s">
        <v>288</v>
      </c>
      <c r="B273" s="65">
        <v>0</v>
      </c>
      <c r="C273" s="66">
        <v>5</v>
      </c>
      <c r="D273" s="65">
        <v>4</v>
      </c>
      <c r="E273" s="66">
        <v>20</v>
      </c>
      <c r="F273" s="67"/>
      <c r="G273" s="65">
        <f t="shared" si="44"/>
        <v>-5</v>
      </c>
      <c r="H273" s="66">
        <f t="shared" si="45"/>
        <v>-16</v>
      </c>
      <c r="I273" s="20">
        <f t="shared" si="46"/>
        <v>-1</v>
      </c>
      <c r="J273" s="21">
        <f t="shared" si="47"/>
        <v>-0.8</v>
      </c>
    </row>
    <row r="274" spans="1:10" x14ac:dyDescent="0.25">
      <c r="A274" s="158" t="s">
        <v>483</v>
      </c>
      <c r="B274" s="65">
        <v>12</v>
      </c>
      <c r="C274" s="66">
        <v>23</v>
      </c>
      <c r="D274" s="65">
        <v>91</v>
      </c>
      <c r="E274" s="66">
        <v>119</v>
      </c>
      <c r="F274" s="67"/>
      <c r="G274" s="65">
        <f t="shared" si="44"/>
        <v>-11</v>
      </c>
      <c r="H274" s="66">
        <f t="shared" si="45"/>
        <v>-28</v>
      </c>
      <c r="I274" s="20">
        <f t="shared" si="46"/>
        <v>-0.47826086956521741</v>
      </c>
      <c r="J274" s="21">
        <f t="shared" si="47"/>
        <v>-0.23529411764705882</v>
      </c>
    </row>
    <row r="275" spans="1:10" x14ac:dyDescent="0.25">
      <c r="A275" s="158" t="s">
        <v>506</v>
      </c>
      <c r="B275" s="65">
        <v>24</v>
      </c>
      <c r="C275" s="66">
        <v>22</v>
      </c>
      <c r="D275" s="65">
        <v>116</v>
      </c>
      <c r="E275" s="66">
        <v>168</v>
      </c>
      <c r="F275" s="67"/>
      <c r="G275" s="65">
        <f t="shared" si="44"/>
        <v>2</v>
      </c>
      <c r="H275" s="66">
        <f t="shared" si="45"/>
        <v>-52</v>
      </c>
      <c r="I275" s="20">
        <f t="shared" si="46"/>
        <v>9.0909090909090912E-2</v>
      </c>
      <c r="J275" s="21">
        <f t="shared" si="47"/>
        <v>-0.30952380952380953</v>
      </c>
    </row>
    <row r="276" spans="1:10" x14ac:dyDescent="0.25">
      <c r="A276" s="158" t="s">
        <v>484</v>
      </c>
      <c r="B276" s="65">
        <v>4</v>
      </c>
      <c r="C276" s="66">
        <v>4</v>
      </c>
      <c r="D276" s="65">
        <v>19</v>
      </c>
      <c r="E276" s="66">
        <v>19</v>
      </c>
      <c r="F276" s="67"/>
      <c r="G276" s="65">
        <f t="shared" si="44"/>
        <v>0</v>
      </c>
      <c r="H276" s="66">
        <f t="shared" si="45"/>
        <v>0</v>
      </c>
      <c r="I276" s="20">
        <f t="shared" si="46"/>
        <v>0</v>
      </c>
      <c r="J276" s="21">
        <f t="shared" si="47"/>
        <v>0</v>
      </c>
    </row>
    <row r="277" spans="1:10" s="160" customFormat="1" x14ac:dyDescent="0.25">
      <c r="A277" s="178" t="s">
        <v>645</v>
      </c>
      <c r="B277" s="71">
        <v>51</v>
      </c>
      <c r="C277" s="72">
        <v>68</v>
      </c>
      <c r="D277" s="71">
        <v>366</v>
      </c>
      <c r="E277" s="72">
        <v>405</v>
      </c>
      <c r="F277" s="73"/>
      <c r="G277" s="71">
        <f t="shared" si="44"/>
        <v>-17</v>
      </c>
      <c r="H277" s="72">
        <f t="shared" si="45"/>
        <v>-39</v>
      </c>
      <c r="I277" s="37">
        <f t="shared" si="46"/>
        <v>-0.25</v>
      </c>
      <c r="J277" s="38">
        <f t="shared" si="47"/>
        <v>-9.6296296296296297E-2</v>
      </c>
    </row>
    <row r="278" spans="1:10" x14ac:dyDescent="0.25">
      <c r="A278" s="177"/>
      <c r="B278" s="143"/>
      <c r="C278" s="144"/>
      <c r="D278" s="143"/>
      <c r="E278" s="144"/>
      <c r="F278" s="145"/>
      <c r="G278" s="143"/>
      <c r="H278" s="144"/>
      <c r="I278" s="151"/>
      <c r="J278" s="152"/>
    </row>
    <row r="279" spans="1:10" s="139" customFormat="1" x14ac:dyDescent="0.25">
      <c r="A279" s="159" t="s">
        <v>65</v>
      </c>
      <c r="B279" s="65"/>
      <c r="C279" s="66"/>
      <c r="D279" s="65"/>
      <c r="E279" s="66"/>
      <c r="F279" s="67"/>
      <c r="G279" s="65"/>
      <c r="H279" s="66"/>
      <c r="I279" s="20"/>
      <c r="J279" s="21"/>
    </row>
    <row r="280" spans="1:10" x14ac:dyDescent="0.25">
      <c r="A280" s="158" t="s">
        <v>253</v>
      </c>
      <c r="B280" s="65">
        <v>3</v>
      </c>
      <c r="C280" s="66">
        <v>2</v>
      </c>
      <c r="D280" s="65">
        <v>30</v>
      </c>
      <c r="E280" s="66">
        <v>15</v>
      </c>
      <c r="F280" s="67"/>
      <c r="G280" s="65">
        <f t="shared" ref="G280:G289" si="48">B280-C280</f>
        <v>1</v>
      </c>
      <c r="H280" s="66">
        <f t="shared" ref="H280:H289" si="49">D280-E280</f>
        <v>15</v>
      </c>
      <c r="I280" s="20">
        <f t="shared" ref="I280:I289" si="50">IF(C280=0, "-", IF(G280/C280&lt;10, G280/C280, "&gt;999%"))</f>
        <v>0.5</v>
      </c>
      <c r="J280" s="21">
        <f t="shared" ref="J280:J289" si="51">IF(E280=0, "-", IF(H280/E280&lt;10, H280/E280, "&gt;999%"))</f>
        <v>1</v>
      </c>
    </row>
    <row r="281" spans="1:10" x14ac:dyDescent="0.25">
      <c r="A281" s="158" t="s">
        <v>254</v>
      </c>
      <c r="B281" s="65">
        <v>0</v>
      </c>
      <c r="C281" s="66">
        <v>6</v>
      </c>
      <c r="D281" s="65">
        <v>0</v>
      </c>
      <c r="E281" s="66">
        <v>64</v>
      </c>
      <c r="F281" s="67"/>
      <c r="G281" s="65">
        <f t="shared" si="48"/>
        <v>-6</v>
      </c>
      <c r="H281" s="66">
        <f t="shared" si="49"/>
        <v>-64</v>
      </c>
      <c r="I281" s="20">
        <f t="shared" si="50"/>
        <v>-1</v>
      </c>
      <c r="J281" s="21">
        <f t="shared" si="51"/>
        <v>-1</v>
      </c>
    </row>
    <row r="282" spans="1:10" x14ac:dyDescent="0.25">
      <c r="A282" s="158" t="s">
        <v>313</v>
      </c>
      <c r="B282" s="65">
        <v>0</v>
      </c>
      <c r="C282" s="66">
        <v>0</v>
      </c>
      <c r="D282" s="65">
        <v>1</v>
      </c>
      <c r="E282" s="66">
        <v>0</v>
      </c>
      <c r="F282" s="67"/>
      <c r="G282" s="65">
        <f t="shared" si="48"/>
        <v>0</v>
      </c>
      <c r="H282" s="66">
        <f t="shared" si="49"/>
        <v>1</v>
      </c>
      <c r="I282" s="20" t="str">
        <f t="shared" si="50"/>
        <v>-</v>
      </c>
      <c r="J282" s="21" t="str">
        <f t="shared" si="51"/>
        <v>-</v>
      </c>
    </row>
    <row r="283" spans="1:10" x14ac:dyDescent="0.25">
      <c r="A283" s="158" t="s">
        <v>279</v>
      </c>
      <c r="B283" s="65">
        <v>0</v>
      </c>
      <c r="C283" s="66">
        <v>0</v>
      </c>
      <c r="D283" s="65">
        <v>2</v>
      </c>
      <c r="E283" s="66">
        <v>1</v>
      </c>
      <c r="F283" s="67"/>
      <c r="G283" s="65">
        <f t="shared" si="48"/>
        <v>0</v>
      </c>
      <c r="H283" s="66">
        <f t="shared" si="49"/>
        <v>1</v>
      </c>
      <c r="I283" s="20" t="str">
        <f t="shared" si="50"/>
        <v>-</v>
      </c>
      <c r="J283" s="21">
        <f t="shared" si="51"/>
        <v>1</v>
      </c>
    </row>
    <row r="284" spans="1:10" x14ac:dyDescent="0.25">
      <c r="A284" s="158" t="s">
        <v>466</v>
      </c>
      <c r="B284" s="65">
        <v>1</v>
      </c>
      <c r="C284" s="66">
        <v>1</v>
      </c>
      <c r="D284" s="65">
        <v>9</v>
      </c>
      <c r="E284" s="66">
        <v>7</v>
      </c>
      <c r="F284" s="67"/>
      <c r="G284" s="65">
        <f t="shared" si="48"/>
        <v>0</v>
      </c>
      <c r="H284" s="66">
        <f t="shared" si="49"/>
        <v>2</v>
      </c>
      <c r="I284" s="20">
        <f t="shared" si="50"/>
        <v>0</v>
      </c>
      <c r="J284" s="21">
        <f t="shared" si="51"/>
        <v>0.2857142857142857</v>
      </c>
    </row>
    <row r="285" spans="1:10" x14ac:dyDescent="0.25">
      <c r="A285" s="158" t="s">
        <v>405</v>
      </c>
      <c r="B285" s="65">
        <v>3</v>
      </c>
      <c r="C285" s="66">
        <v>11</v>
      </c>
      <c r="D285" s="65">
        <v>88</v>
      </c>
      <c r="E285" s="66">
        <v>100</v>
      </c>
      <c r="F285" s="67"/>
      <c r="G285" s="65">
        <f t="shared" si="48"/>
        <v>-8</v>
      </c>
      <c r="H285" s="66">
        <f t="shared" si="49"/>
        <v>-12</v>
      </c>
      <c r="I285" s="20">
        <f t="shared" si="50"/>
        <v>-0.72727272727272729</v>
      </c>
      <c r="J285" s="21">
        <f t="shared" si="51"/>
        <v>-0.12</v>
      </c>
    </row>
    <row r="286" spans="1:10" x14ac:dyDescent="0.25">
      <c r="A286" s="158" t="s">
        <v>314</v>
      </c>
      <c r="B286" s="65">
        <v>0</v>
      </c>
      <c r="C286" s="66">
        <v>1</v>
      </c>
      <c r="D286" s="65">
        <v>0</v>
      </c>
      <c r="E286" s="66">
        <v>7</v>
      </c>
      <c r="F286" s="67"/>
      <c r="G286" s="65">
        <f t="shared" si="48"/>
        <v>-1</v>
      </c>
      <c r="H286" s="66">
        <f t="shared" si="49"/>
        <v>-7</v>
      </c>
      <c r="I286" s="20">
        <f t="shared" si="50"/>
        <v>-1</v>
      </c>
      <c r="J286" s="21">
        <f t="shared" si="51"/>
        <v>-1</v>
      </c>
    </row>
    <row r="287" spans="1:10" x14ac:dyDescent="0.25">
      <c r="A287" s="158" t="s">
        <v>449</v>
      </c>
      <c r="B287" s="65">
        <v>2</v>
      </c>
      <c r="C287" s="66">
        <v>7</v>
      </c>
      <c r="D287" s="65">
        <v>44</v>
      </c>
      <c r="E287" s="66">
        <v>55</v>
      </c>
      <c r="F287" s="67"/>
      <c r="G287" s="65">
        <f t="shared" si="48"/>
        <v>-5</v>
      </c>
      <c r="H287" s="66">
        <f t="shared" si="49"/>
        <v>-11</v>
      </c>
      <c r="I287" s="20">
        <f t="shared" si="50"/>
        <v>-0.7142857142857143</v>
      </c>
      <c r="J287" s="21">
        <f t="shared" si="51"/>
        <v>-0.2</v>
      </c>
    </row>
    <row r="288" spans="1:10" x14ac:dyDescent="0.25">
      <c r="A288" s="158" t="s">
        <v>370</v>
      </c>
      <c r="B288" s="65">
        <v>5</v>
      </c>
      <c r="C288" s="66">
        <v>7</v>
      </c>
      <c r="D288" s="65">
        <v>39</v>
      </c>
      <c r="E288" s="66">
        <v>56</v>
      </c>
      <c r="F288" s="67"/>
      <c r="G288" s="65">
        <f t="shared" si="48"/>
        <v>-2</v>
      </c>
      <c r="H288" s="66">
        <f t="shared" si="49"/>
        <v>-17</v>
      </c>
      <c r="I288" s="20">
        <f t="shared" si="50"/>
        <v>-0.2857142857142857</v>
      </c>
      <c r="J288" s="21">
        <f t="shared" si="51"/>
        <v>-0.30357142857142855</v>
      </c>
    </row>
    <row r="289" spans="1:10" s="160" customFormat="1" x14ac:dyDescent="0.25">
      <c r="A289" s="178" t="s">
        <v>646</v>
      </c>
      <c r="B289" s="71">
        <v>14</v>
      </c>
      <c r="C289" s="72">
        <v>35</v>
      </c>
      <c r="D289" s="71">
        <v>213</v>
      </c>
      <c r="E289" s="72">
        <v>305</v>
      </c>
      <c r="F289" s="73"/>
      <c r="G289" s="71">
        <f t="shared" si="48"/>
        <v>-21</v>
      </c>
      <c r="H289" s="72">
        <f t="shared" si="49"/>
        <v>-92</v>
      </c>
      <c r="I289" s="37">
        <f t="shared" si="50"/>
        <v>-0.6</v>
      </c>
      <c r="J289" s="38">
        <f t="shared" si="51"/>
        <v>-0.30163934426229511</v>
      </c>
    </row>
    <row r="290" spans="1:10" x14ac:dyDescent="0.25">
      <c r="A290" s="177"/>
      <c r="B290" s="143"/>
      <c r="C290" s="144"/>
      <c r="D290" s="143"/>
      <c r="E290" s="144"/>
      <c r="F290" s="145"/>
      <c r="G290" s="143"/>
      <c r="H290" s="144"/>
      <c r="I290" s="151"/>
      <c r="J290" s="152"/>
    </row>
    <row r="291" spans="1:10" s="139" customFormat="1" x14ac:dyDescent="0.25">
      <c r="A291" s="159" t="s">
        <v>66</v>
      </c>
      <c r="B291" s="65"/>
      <c r="C291" s="66"/>
      <c r="D291" s="65"/>
      <c r="E291" s="66"/>
      <c r="F291" s="67"/>
      <c r="G291" s="65"/>
      <c r="H291" s="66"/>
      <c r="I291" s="20"/>
      <c r="J291" s="21"/>
    </row>
    <row r="292" spans="1:10" x14ac:dyDescent="0.25">
      <c r="A292" s="158" t="s">
        <v>315</v>
      </c>
      <c r="B292" s="65">
        <v>0</v>
      </c>
      <c r="C292" s="66">
        <v>0</v>
      </c>
      <c r="D292" s="65">
        <v>1</v>
      </c>
      <c r="E292" s="66">
        <v>1</v>
      </c>
      <c r="F292" s="67"/>
      <c r="G292" s="65">
        <f>B292-C292</f>
        <v>0</v>
      </c>
      <c r="H292" s="66">
        <f>D292-E292</f>
        <v>0</v>
      </c>
      <c r="I292" s="20" t="str">
        <f>IF(C292=0, "-", IF(G292/C292&lt;10, G292/C292, "&gt;999%"))</f>
        <v>-</v>
      </c>
      <c r="J292" s="21">
        <f>IF(E292=0, "-", IF(H292/E292&lt;10, H292/E292, "&gt;999%"))</f>
        <v>0</v>
      </c>
    </row>
    <row r="293" spans="1:10" x14ac:dyDescent="0.25">
      <c r="A293" s="158" t="s">
        <v>316</v>
      </c>
      <c r="B293" s="65">
        <v>0</v>
      </c>
      <c r="C293" s="66">
        <v>2</v>
      </c>
      <c r="D293" s="65">
        <v>2</v>
      </c>
      <c r="E293" s="66">
        <v>2</v>
      </c>
      <c r="F293" s="67"/>
      <c r="G293" s="65">
        <f>B293-C293</f>
        <v>-2</v>
      </c>
      <c r="H293" s="66">
        <f>D293-E293</f>
        <v>0</v>
      </c>
      <c r="I293" s="20">
        <f>IF(C293=0, "-", IF(G293/C293&lt;10, G293/C293, "&gt;999%"))</f>
        <v>-1</v>
      </c>
      <c r="J293" s="21">
        <f>IF(E293=0, "-", IF(H293/E293&lt;10, H293/E293, "&gt;999%"))</f>
        <v>0</v>
      </c>
    </row>
    <row r="294" spans="1:10" s="160" customFormat="1" x14ac:dyDescent="0.25">
      <c r="A294" s="178" t="s">
        <v>647</v>
      </c>
      <c r="B294" s="71">
        <v>0</v>
      </c>
      <c r="C294" s="72">
        <v>2</v>
      </c>
      <c r="D294" s="71">
        <v>3</v>
      </c>
      <c r="E294" s="72">
        <v>3</v>
      </c>
      <c r="F294" s="73"/>
      <c r="G294" s="71">
        <f>B294-C294</f>
        <v>-2</v>
      </c>
      <c r="H294" s="72">
        <f>D294-E294</f>
        <v>0</v>
      </c>
      <c r="I294" s="37">
        <f>IF(C294=0, "-", IF(G294/C294&lt;10, G294/C294, "&gt;999%"))</f>
        <v>-1</v>
      </c>
      <c r="J294" s="38">
        <f>IF(E294=0, "-", IF(H294/E294&lt;10, H294/E294, "&gt;999%"))</f>
        <v>0</v>
      </c>
    </row>
    <row r="295" spans="1:10" x14ac:dyDescent="0.25">
      <c r="A295" s="177"/>
      <c r="B295" s="143"/>
      <c r="C295" s="144"/>
      <c r="D295" s="143"/>
      <c r="E295" s="144"/>
      <c r="F295" s="145"/>
      <c r="G295" s="143"/>
      <c r="H295" s="144"/>
      <c r="I295" s="151"/>
      <c r="J295" s="152"/>
    </row>
    <row r="296" spans="1:10" s="139" customFormat="1" x14ac:dyDescent="0.25">
      <c r="A296" s="159" t="s">
        <v>67</v>
      </c>
      <c r="B296" s="65"/>
      <c r="C296" s="66"/>
      <c r="D296" s="65"/>
      <c r="E296" s="66"/>
      <c r="F296" s="67"/>
      <c r="G296" s="65"/>
      <c r="H296" s="66"/>
      <c r="I296" s="20"/>
      <c r="J296" s="21"/>
    </row>
    <row r="297" spans="1:10" x14ac:dyDescent="0.25">
      <c r="A297" s="158" t="s">
        <v>548</v>
      </c>
      <c r="B297" s="65">
        <v>2</v>
      </c>
      <c r="C297" s="66">
        <v>4</v>
      </c>
      <c r="D297" s="65">
        <v>21</v>
      </c>
      <c r="E297" s="66">
        <v>22</v>
      </c>
      <c r="F297" s="67"/>
      <c r="G297" s="65">
        <f>B297-C297</f>
        <v>-2</v>
      </c>
      <c r="H297" s="66">
        <f>D297-E297</f>
        <v>-1</v>
      </c>
      <c r="I297" s="20">
        <f>IF(C297=0, "-", IF(G297/C297&lt;10, G297/C297, "&gt;999%"))</f>
        <v>-0.5</v>
      </c>
      <c r="J297" s="21">
        <f>IF(E297=0, "-", IF(H297/E297&lt;10, H297/E297, "&gt;999%"))</f>
        <v>-4.5454545454545456E-2</v>
      </c>
    </row>
    <row r="298" spans="1:10" s="160" customFormat="1" x14ac:dyDescent="0.25">
      <c r="A298" s="178" t="s">
        <v>648</v>
      </c>
      <c r="B298" s="71">
        <v>2</v>
      </c>
      <c r="C298" s="72">
        <v>4</v>
      </c>
      <c r="D298" s="71">
        <v>21</v>
      </c>
      <c r="E298" s="72">
        <v>22</v>
      </c>
      <c r="F298" s="73"/>
      <c r="G298" s="71">
        <f>B298-C298</f>
        <v>-2</v>
      </c>
      <c r="H298" s="72">
        <f>D298-E298</f>
        <v>-1</v>
      </c>
      <c r="I298" s="37">
        <f>IF(C298=0, "-", IF(G298/C298&lt;10, G298/C298, "&gt;999%"))</f>
        <v>-0.5</v>
      </c>
      <c r="J298" s="38">
        <f>IF(E298=0, "-", IF(H298/E298&lt;10, H298/E298, "&gt;999%"))</f>
        <v>-4.5454545454545456E-2</v>
      </c>
    </row>
    <row r="299" spans="1:10" x14ac:dyDescent="0.25">
      <c r="A299" s="177"/>
      <c r="B299" s="143"/>
      <c r="C299" s="144"/>
      <c r="D299" s="143"/>
      <c r="E299" s="144"/>
      <c r="F299" s="145"/>
      <c r="G299" s="143"/>
      <c r="H299" s="144"/>
      <c r="I299" s="151"/>
      <c r="J299" s="152"/>
    </row>
    <row r="300" spans="1:10" s="139" customFormat="1" x14ac:dyDescent="0.25">
      <c r="A300" s="159" t="s">
        <v>68</v>
      </c>
      <c r="B300" s="65"/>
      <c r="C300" s="66"/>
      <c r="D300" s="65"/>
      <c r="E300" s="66"/>
      <c r="F300" s="67"/>
      <c r="G300" s="65"/>
      <c r="H300" s="66"/>
      <c r="I300" s="20"/>
      <c r="J300" s="21"/>
    </row>
    <row r="301" spans="1:10" x14ac:dyDescent="0.25">
      <c r="A301" s="158" t="s">
        <v>549</v>
      </c>
      <c r="B301" s="65">
        <v>0</v>
      </c>
      <c r="C301" s="66">
        <v>9</v>
      </c>
      <c r="D301" s="65">
        <v>2</v>
      </c>
      <c r="E301" s="66">
        <v>17</v>
      </c>
      <c r="F301" s="67"/>
      <c r="G301" s="65">
        <f>B301-C301</f>
        <v>-9</v>
      </c>
      <c r="H301" s="66">
        <f>D301-E301</f>
        <v>-15</v>
      </c>
      <c r="I301" s="20">
        <f>IF(C301=0, "-", IF(G301/C301&lt;10, G301/C301, "&gt;999%"))</f>
        <v>-1</v>
      </c>
      <c r="J301" s="21">
        <f>IF(E301=0, "-", IF(H301/E301&lt;10, H301/E301, "&gt;999%"))</f>
        <v>-0.88235294117647056</v>
      </c>
    </row>
    <row r="302" spans="1:10" x14ac:dyDescent="0.25">
      <c r="A302" s="158" t="s">
        <v>537</v>
      </c>
      <c r="B302" s="65">
        <v>0</v>
      </c>
      <c r="C302" s="66">
        <v>0</v>
      </c>
      <c r="D302" s="65">
        <v>3</v>
      </c>
      <c r="E302" s="66">
        <v>7</v>
      </c>
      <c r="F302" s="67"/>
      <c r="G302" s="65">
        <f>B302-C302</f>
        <v>0</v>
      </c>
      <c r="H302" s="66">
        <f>D302-E302</f>
        <v>-4</v>
      </c>
      <c r="I302" s="20" t="str">
        <f>IF(C302=0, "-", IF(G302/C302&lt;10, G302/C302, "&gt;999%"))</f>
        <v>-</v>
      </c>
      <c r="J302" s="21">
        <f>IF(E302=0, "-", IF(H302/E302&lt;10, H302/E302, "&gt;999%"))</f>
        <v>-0.5714285714285714</v>
      </c>
    </row>
    <row r="303" spans="1:10" s="160" customFormat="1" x14ac:dyDescent="0.25">
      <c r="A303" s="178" t="s">
        <v>649</v>
      </c>
      <c r="B303" s="71">
        <v>0</v>
      </c>
      <c r="C303" s="72">
        <v>9</v>
      </c>
      <c r="D303" s="71">
        <v>5</v>
      </c>
      <c r="E303" s="72">
        <v>24</v>
      </c>
      <c r="F303" s="73"/>
      <c r="G303" s="71">
        <f>B303-C303</f>
        <v>-9</v>
      </c>
      <c r="H303" s="72">
        <f>D303-E303</f>
        <v>-19</v>
      </c>
      <c r="I303" s="37">
        <f>IF(C303=0, "-", IF(G303/C303&lt;10, G303/C303, "&gt;999%"))</f>
        <v>-1</v>
      </c>
      <c r="J303" s="38">
        <f>IF(E303=0, "-", IF(H303/E303&lt;10, H303/E303, "&gt;999%"))</f>
        <v>-0.79166666666666663</v>
      </c>
    </row>
    <row r="304" spans="1:10" x14ac:dyDescent="0.25">
      <c r="A304" s="177"/>
      <c r="B304" s="143"/>
      <c r="C304" s="144"/>
      <c r="D304" s="143"/>
      <c r="E304" s="144"/>
      <c r="F304" s="145"/>
      <c r="G304" s="143"/>
      <c r="H304" s="144"/>
      <c r="I304" s="151"/>
      <c r="J304" s="152"/>
    </row>
    <row r="305" spans="1:10" s="139" customFormat="1" x14ac:dyDescent="0.25">
      <c r="A305" s="159" t="s">
        <v>69</v>
      </c>
      <c r="B305" s="65"/>
      <c r="C305" s="66"/>
      <c r="D305" s="65"/>
      <c r="E305" s="66"/>
      <c r="F305" s="67"/>
      <c r="G305" s="65"/>
      <c r="H305" s="66"/>
      <c r="I305" s="20"/>
      <c r="J305" s="21"/>
    </row>
    <row r="306" spans="1:10" x14ac:dyDescent="0.25">
      <c r="A306" s="158" t="s">
        <v>328</v>
      </c>
      <c r="B306" s="65">
        <v>1</v>
      </c>
      <c r="C306" s="66">
        <v>1</v>
      </c>
      <c r="D306" s="65">
        <v>1</v>
      </c>
      <c r="E306" s="66">
        <v>1</v>
      </c>
      <c r="F306" s="67"/>
      <c r="G306" s="65">
        <f>B306-C306</f>
        <v>0</v>
      </c>
      <c r="H306" s="66">
        <f>D306-E306</f>
        <v>0</v>
      </c>
      <c r="I306" s="20">
        <f>IF(C306=0, "-", IF(G306/C306&lt;10, G306/C306, "&gt;999%"))</f>
        <v>0</v>
      </c>
      <c r="J306" s="21">
        <f>IF(E306=0, "-", IF(H306/E306&lt;10, H306/E306, "&gt;999%"))</f>
        <v>0</v>
      </c>
    </row>
    <row r="307" spans="1:10" x14ac:dyDescent="0.25">
      <c r="A307" s="158" t="s">
        <v>269</v>
      </c>
      <c r="B307" s="65">
        <v>0</v>
      </c>
      <c r="C307" s="66">
        <v>0</v>
      </c>
      <c r="D307" s="65">
        <v>1</v>
      </c>
      <c r="E307" s="66">
        <v>0</v>
      </c>
      <c r="F307" s="67"/>
      <c r="G307" s="65">
        <f>B307-C307</f>
        <v>0</v>
      </c>
      <c r="H307" s="66">
        <f>D307-E307</f>
        <v>1</v>
      </c>
      <c r="I307" s="20" t="str">
        <f>IF(C307=0, "-", IF(G307/C307&lt;10, G307/C307, "&gt;999%"))</f>
        <v>-</v>
      </c>
      <c r="J307" s="21" t="str">
        <f>IF(E307=0, "-", IF(H307/E307&lt;10, H307/E307, "&gt;999%"))</f>
        <v>-</v>
      </c>
    </row>
    <row r="308" spans="1:10" x14ac:dyDescent="0.25">
      <c r="A308" s="158" t="s">
        <v>450</v>
      </c>
      <c r="B308" s="65">
        <v>1</v>
      </c>
      <c r="C308" s="66">
        <v>0</v>
      </c>
      <c r="D308" s="65">
        <v>13</v>
      </c>
      <c r="E308" s="66">
        <v>8</v>
      </c>
      <c r="F308" s="67"/>
      <c r="G308" s="65">
        <f>B308-C308</f>
        <v>1</v>
      </c>
      <c r="H308" s="66">
        <f>D308-E308</f>
        <v>5</v>
      </c>
      <c r="I308" s="20" t="str">
        <f>IF(C308=0, "-", IF(G308/C308&lt;10, G308/C308, "&gt;999%"))</f>
        <v>-</v>
      </c>
      <c r="J308" s="21">
        <f>IF(E308=0, "-", IF(H308/E308&lt;10, H308/E308, "&gt;999%"))</f>
        <v>0.625</v>
      </c>
    </row>
    <row r="309" spans="1:10" s="160" customFormat="1" x14ac:dyDescent="0.25">
      <c r="A309" s="178" t="s">
        <v>650</v>
      </c>
      <c r="B309" s="71">
        <v>2</v>
      </c>
      <c r="C309" s="72">
        <v>1</v>
      </c>
      <c r="D309" s="71">
        <v>15</v>
      </c>
      <c r="E309" s="72">
        <v>9</v>
      </c>
      <c r="F309" s="73"/>
      <c r="G309" s="71">
        <f>B309-C309</f>
        <v>1</v>
      </c>
      <c r="H309" s="72">
        <f>D309-E309</f>
        <v>6</v>
      </c>
      <c r="I309" s="37">
        <f>IF(C309=0, "-", IF(G309/C309&lt;10, G309/C309, "&gt;999%"))</f>
        <v>1</v>
      </c>
      <c r="J309" s="38">
        <f>IF(E309=0, "-", IF(H309/E309&lt;10, H309/E309, "&gt;999%"))</f>
        <v>0.66666666666666663</v>
      </c>
    </row>
    <row r="310" spans="1:10" x14ac:dyDescent="0.25">
      <c r="A310" s="177"/>
      <c r="B310" s="143"/>
      <c r="C310" s="144"/>
      <c r="D310" s="143"/>
      <c r="E310" s="144"/>
      <c r="F310" s="145"/>
      <c r="G310" s="143"/>
      <c r="H310" s="144"/>
      <c r="I310" s="151"/>
      <c r="J310" s="152"/>
    </row>
    <row r="311" spans="1:10" s="139" customFormat="1" x14ac:dyDescent="0.25">
      <c r="A311" s="159" t="s">
        <v>70</v>
      </c>
      <c r="B311" s="65"/>
      <c r="C311" s="66"/>
      <c r="D311" s="65"/>
      <c r="E311" s="66"/>
      <c r="F311" s="67"/>
      <c r="G311" s="65"/>
      <c r="H311" s="66"/>
      <c r="I311" s="20"/>
      <c r="J311" s="21"/>
    </row>
    <row r="312" spans="1:10" x14ac:dyDescent="0.25">
      <c r="A312" s="158" t="s">
        <v>495</v>
      </c>
      <c r="B312" s="65">
        <v>7</v>
      </c>
      <c r="C312" s="66">
        <v>15</v>
      </c>
      <c r="D312" s="65">
        <v>85</v>
      </c>
      <c r="E312" s="66">
        <v>85</v>
      </c>
      <c r="F312" s="67"/>
      <c r="G312" s="65">
        <f t="shared" ref="G312:G324" si="52">B312-C312</f>
        <v>-8</v>
      </c>
      <c r="H312" s="66">
        <f t="shared" ref="H312:H324" si="53">D312-E312</f>
        <v>0</v>
      </c>
      <c r="I312" s="20">
        <f t="shared" ref="I312:I324" si="54">IF(C312=0, "-", IF(G312/C312&lt;10, G312/C312, "&gt;999%"))</f>
        <v>-0.53333333333333333</v>
      </c>
      <c r="J312" s="21">
        <f t="shared" ref="J312:J324" si="55">IF(E312=0, "-", IF(H312/E312&lt;10, H312/E312, "&gt;999%"))</f>
        <v>0</v>
      </c>
    </row>
    <row r="313" spans="1:10" x14ac:dyDescent="0.25">
      <c r="A313" s="158" t="s">
        <v>507</v>
      </c>
      <c r="B313" s="65">
        <v>34</v>
      </c>
      <c r="C313" s="66">
        <v>73</v>
      </c>
      <c r="D313" s="65">
        <v>491</v>
      </c>
      <c r="E313" s="66">
        <v>708</v>
      </c>
      <c r="F313" s="67"/>
      <c r="G313" s="65">
        <f t="shared" si="52"/>
        <v>-39</v>
      </c>
      <c r="H313" s="66">
        <f t="shared" si="53"/>
        <v>-217</v>
      </c>
      <c r="I313" s="20">
        <f t="shared" si="54"/>
        <v>-0.53424657534246578</v>
      </c>
      <c r="J313" s="21">
        <f t="shared" si="55"/>
        <v>-0.30649717514124292</v>
      </c>
    </row>
    <row r="314" spans="1:10" x14ac:dyDescent="0.25">
      <c r="A314" s="158" t="s">
        <v>336</v>
      </c>
      <c r="B314" s="65">
        <v>101</v>
      </c>
      <c r="C314" s="66">
        <v>40</v>
      </c>
      <c r="D314" s="65">
        <v>713</v>
      </c>
      <c r="E314" s="66">
        <v>993</v>
      </c>
      <c r="F314" s="67"/>
      <c r="G314" s="65">
        <f t="shared" si="52"/>
        <v>61</v>
      </c>
      <c r="H314" s="66">
        <f t="shared" si="53"/>
        <v>-280</v>
      </c>
      <c r="I314" s="20">
        <f t="shared" si="54"/>
        <v>1.5249999999999999</v>
      </c>
      <c r="J314" s="21">
        <f t="shared" si="55"/>
        <v>-0.28197381671701915</v>
      </c>
    </row>
    <row r="315" spans="1:10" x14ac:dyDescent="0.25">
      <c r="A315" s="158" t="s">
        <v>351</v>
      </c>
      <c r="B315" s="65">
        <v>100</v>
      </c>
      <c r="C315" s="66">
        <v>148</v>
      </c>
      <c r="D315" s="65">
        <v>831</v>
      </c>
      <c r="E315" s="66">
        <v>868</v>
      </c>
      <c r="F315" s="67"/>
      <c r="G315" s="65">
        <f t="shared" si="52"/>
        <v>-48</v>
      </c>
      <c r="H315" s="66">
        <f t="shared" si="53"/>
        <v>-37</v>
      </c>
      <c r="I315" s="20">
        <f t="shared" si="54"/>
        <v>-0.32432432432432434</v>
      </c>
      <c r="J315" s="21">
        <f t="shared" si="55"/>
        <v>-4.2626728110599081E-2</v>
      </c>
    </row>
    <row r="316" spans="1:10" x14ac:dyDescent="0.25">
      <c r="A316" s="158" t="s">
        <v>383</v>
      </c>
      <c r="B316" s="65">
        <v>160</v>
      </c>
      <c r="C316" s="66">
        <v>233</v>
      </c>
      <c r="D316" s="65">
        <v>1652</v>
      </c>
      <c r="E316" s="66">
        <v>1917</v>
      </c>
      <c r="F316" s="67"/>
      <c r="G316" s="65">
        <f t="shared" si="52"/>
        <v>-73</v>
      </c>
      <c r="H316" s="66">
        <f t="shared" si="53"/>
        <v>-265</v>
      </c>
      <c r="I316" s="20">
        <f t="shared" si="54"/>
        <v>-0.31330472103004292</v>
      </c>
      <c r="J316" s="21">
        <f t="shared" si="55"/>
        <v>-0.13823682837767345</v>
      </c>
    </row>
    <row r="317" spans="1:10" x14ac:dyDescent="0.25">
      <c r="A317" s="158" t="s">
        <v>424</v>
      </c>
      <c r="B317" s="65">
        <v>48</v>
      </c>
      <c r="C317" s="66">
        <v>34</v>
      </c>
      <c r="D317" s="65">
        <v>366</v>
      </c>
      <c r="E317" s="66">
        <v>377</v>
      </c>
      <c r="F317" s="67"/>
      <c r="G317" s="65">
        <f t="shared" si="52"/>
        <v>14</v>
      </c>
      <c r="H317" s="66">
        <f t="shared" si="53"/>
        <v>-11</v>
      </c>
      <c r="I317" s="20">
        <f t="shared" si="54"/>
        <v>0.41176470588235292</v>
      </c>
      <c r="J317" s="21">
        <f t="shared" si="55"/>
        <v>-2.9177718832891247E-2</v>
      </c>
    </row>
    <row r="318" spans="1:10" x14ac:dyDescent="0.25">
      <c r="A318" s="158" t="s">
        <v>425</v>
      </c>
      <c r="B318" s="65">
        <v>49</v>
      </c>
      <c r="C318" s="66">
        <v>20</v>
      </c>
      <c r="D318" s="65">
        <v>415</v>
      </c>
      <c r="E318" s="66">
        <v>420</v>
      </c>
      <c r="F318" s="67"/>
      <c r="G318" s="65">
        <f t="shared" si="52"/>
        <v>29</v>
      </c>
      <c r="H318" s="66">
        <f t="shared" si="53"/>
        <v>-5</v>
      </c>
      <c r="I318" s="20">
        <f t="shared" si="54"/>
        <v>1.45</v>
      </c>
      <c r="J318" s="21">
        <f t="shared" si="55"/>
        <v>-1.1904761904761904E-2</v>
      </c>
    </row>
    <row r="319" spans="1:10" x14ac:dyDescent="0.25">
      <c r="A319" s="158" t="s">
        <v>352</v>
      </c>
      <c r="B319" s="65">
        <v>6</v>
      </c>
      <c r="C319" s="66">
        <v>13</v>
      </c>
      <c r="D319" s="65">
        <v>73</v>
      </c>
      <c r="E319" s="66">
        <v>64</v>
      </c>
      <c r="F319" s="67"/>
      <c r="G319" s="65">
        <f t="shared" si="52"/>
        <v>-7</v>
      </c>
      <c r="H319" s="66">
        <f t="shared" si="53"/>
        <v>9</v>
      </c>
      <c r="I319" s="20">
        <f t="shared" si="54"/>
        <v>-0.53846153846153844</v>
      </c>
      <c r="J319" s="21">
        <f t="shared" si="55"/>
        <v>0.140625</v>
      </c>
    </row>
    <row r="320" spans="1:10" x14ac:dyDescent="0.25">
      <c r="A320" s="158" t="s">
        <v>302</v>
      </c>
      <c r="B320" s="65">
        <v>5</v>
      </c>
      <c r="C320" s="66">
        <v>4</v>
      </c>
      <c r="D320" s="65">
        <v>32</v>
      </c>
      <c r="E320" s="66">
        <v>59</v>
      </c>
      <c r="F320" s="67"/>
      <c r="G320" s="65">
        <f t="shared" si="52"/>
        <v>1</v>
      </c>
      <c r="H320" s="66">
        <f t="shared" si="53"/>
        <v>-27</v>
      </c>
      <c r="I320" s="20">
        <f t="shared" si="54"/>
        <v>0.25</v>
      </c>
      <c r="J320" s="21">
        <f t="shared" si="55"/>
        <v>-0.4576271186440678</v>
      </c>
    </row>
    <row r="321" spans="1:10" x14ac:dyDescent="0.25">
      <c r="A321" s="158" t="s">
        <v>203</v>
      </c>
      <c r="B321" s="65">
        <v>25</v>
      </c>
      <c r="C321" s="66">
        <v>15</v>
      </c>
      <c r="D321" s="65">
        <v>263</v>
      </c>
      <c r="E321" s="66">
        <v>274</v>
      </c>
      <c r="F321" s="67"/>
      <c r="G321" s="65">
        <f t="shared" si="52"/>
        <v>10</v>
      </c>
      <c r="H321" s="66">
        <f t="shared" si="53"/>
        <v>-11</v>
      </c>
      <c r="I321" s="20">
        <f t="shared" si="54"/>
        <v>0.66666666666666663</v>
      </c>
      <c r="J321" s="21">
        <f t="shared" si="55"/>
        <v>-4.0145985401459854E-2</v>
      </c>
    </row>
    <row r="322" spans="1:10" x14ac:dyDescent="0.25">
      <c r="A322" s="158" t="s">
        <v>220</v>
      </c>
      <c r="B322" s="65">
        <v>68</v>
      </c>
      <c r="C322" s="66">
        <v>116</v>
      </c>
      <c r="D322" s="65">
        <v>583</v>
      </c>
      <c r="E322" s="66">
        <v>1002</v>
      </c>
      <c r="F322" s="67"/>
      <c r="G322" s="65">
        <f t="shared" si="52"/>
        <v>-48</v>
      </c>
      <c r="H322" s="66">
        <f t="shared" si="53"/>
        <v>-419</v>
      </c>
      <c r="I322" s="20">
        <f t="shared" si="54"/>
        <v>-0.41379310344827586</v>
      </c>
      <c r="J322" s="21">
        <f t="shared" si="55"/>
        <v>-0.41816367265469062</v>
      </c>
    </row>
    <row r="323" spans="1:10" x14ac:dyDescent="0.25">
      <c r="A323" s="158" t="s">
        <v>240</v>
      </c>
      <c r="B323" s="65">
        <v>15</v>
      </c>
      <c r="C323" s="66">
        <v>6</v>
      </c>
      <c r="D323" s="65">
        <v>67</v>
      </c>
      <c r="E323" s="66">
        <v>97</v>
      </c>
      <c r="F323" s="67"/>
      <c r="G323" s="65">
        <f t="shared" si="52"/>
        <v>9</v>
      </c>
      <c r="H323" s="66">
        <f t="shared" si="53"/>
        <v>-30</v>
      </c>
      <c r="I323" s="20">
        <f t="shared" si="54"/>
        <v>1.5</v>
      </c>
      <c r="J323" s="21">
        <f t="shared" si="55"/>
        <v>-0.30927835051546393</v>
      </c>
    </row>
    <row r="324" spans="1:10" s="160" customFormat="1" x14ac:dyDescent="0.25">
      <c r="A324" s="178" t="s">
        <v>651</v>
      </c>
      <c r="B324" s="71">
        <v>618</v>
      </c>
      <c r="C324" s="72">
        <v>717</v>
      </c>
      <c r="D324" s="71">
        <v>5571</v>
      </c>
      <c r="E324" s="72">
        <v>6864</v>
      </c>
      <c r="F324" s="73"/>
      <c r="G324" s="71">
        <f t="shared" si="52"/>
        <v>-99</v>
      </c>
      <c r="H324" s="72">
        <f t="shared" si="53"/>
        <v>-1293</v>
      </c>
      <c r="I324" s="37">
        <f t="shared" si="54"/>
        <v>-0.13807531380753138</v>
      </c>
      <c r="J324" s="38">
        <f t="shared" si="55"/>
        <v>-0.18837412587412589</v>
      </c>
    </row>
    <row r="325" spans="1:10" x14ac:dyDescent="0.25">
      <c r="A325" s="177"/>
      <c r="B325" s="143"/>
      <c r="C325" s="144"/>
      <c r="D325" s="143"/>
      <c r="E325" s="144"/>
      <c r="F325" s="145"/>
      <c r="G325" s="143"/>
      <c r="H325" s="144"/>
      <c r="I325" s="151"/>
      <c r="J325" s="152"/>
    </row>
    <row r="326" spans="1:10" s="139" customFormat="1" x14ac:dyDescent="0.25">
      <c r="A326" s="159" t="s">
        <v>71</v>
      </c>
      <c r="B326" s="65"/>
      <c r="C326" s="66"/>
      <c r="D326" s="65"/>
      <c r="E326" s="66"/>
      <c r="F326" s="67"/>
      <c r="G326" s="65"/>
      <c r="H326" s="66"/>
      <c r="I326" s="20"/>
      <c r="J326" s="21"/>
    </row>
    <row r="327" spans="1:10" x14ac:dyDescent="0.25">
      <c r="A327" s="158" t="s">
        <v>329</v>
      </c>
      <c r="B327" s="65">
        <v>0</v>
      </c>
      <c r="C327" s="66">
        <v>1</v>
      </c>
      <c r="D327" s="65">
        <v>7</v>
      </c>
      <c r="E327" s="66">
        <v>5</v>
      </c>
      <c r="F327" s="67"/>
      <c r="G327" s="65">
        <f>B327-C327</f>
        <v>-1</v>
      </c>
      <c r="H327" s="66">
        <f>D327-E327</f>
        <v>2</v>
      </c>
      <c r="I327" s="20">
        <f>IF(C327=0, "-", IF(G327/C327&lt;10, G327/C327, "&gt;999%"))</f>
        <v>-1</v>
      </c>
      <c r="J327" s="21">
        <f>IF(E327=0, "-", IF(H327/E327&lt;10, H327/E327, "&gt;999%"))</f>
        <v>0.4</v>
      </c>
    </row>
    <row r="328" spans="1:10" s="160" customFormat="1" x14ac:dyDescent="0.25">
      <c r="A328" s="178" t="s">
        <v>652</v>
      </c>
      <c r="B328" s="71">
        <v>0</v>
      </c>
      <c r="C328" s="72">
        <v>1</v>
      </c>
      <c r="D328" s="71">
        <v>7</v>
      </c>
      <c r="E328" s="72">
        <v>5</v>
      </c>
      <c r="F328" s="73"/>
      <c r="G328" s="71">
        <f>B328-C328</f>
        <v>-1</v>
      </c>
      <c r="H328" s="72">
        <f>D328-E328</f>
        <v>2</v>
      </c>
      <c r="I328" s="37">
        <f>IF(C328=0, "-", IF(G328/C328&lt;10, G328/C328, "&gt;999%"))</f>
        <v>-1</v>
      </c>
      <c r="J328" s="38">
        <f>IF(E328=0, "-", IF(H328/E328&lt;10, H328/E328, "&gt;999%"))</f>
        <v>0.4</v>
      </c>
    </row>
    <row r="329" spans="1:10" x14ac:dyDescent="0.25">
      <c r="A329" s="177"/>
      <c r="B329" s="143"/>
      <c r="C329" s="144"/>
      <c r="D329" s="143"/>
      <c r="E329" s="144"/>
      <c r="F329" s="145"/>
      <c r="G329" s="143"/>
      <c r="H329" s="144"/>
      <c r="I329" s="151"/>
      <c r="J329" s="152"/>
    </row>
    <row r="330" spans="1:10" s="139" customFormat="1" x14ac:dyDescent="0.25">
      <c r="A330" s="159" t="s">
        <v>72</v>
      </c>
      <c r="B330" s="65"/>
      <c r="C330" s="66"/>
      <c r="D330" s="65"/>
      <c r="E330" s="66"/>
      <c r="F330" s="67"/>
      <c r="G330" s="65"/>
      <c r="H330" s="66"/>
      <c r="I330" s="20"/>
      <c r="J330" s="21"/>
    </row>
    <row r="331" spans="1:10" x14ac:dyDescent="0.25">
      <c r="A331" s="158" t="s">
        <v>280</v>
      </c>
      <c r="B331" s="65">
        <v>0</v>
      </c>
      <c r="C331" s="66">
        <v>0</v>
      </c>
      <c r="D331" s="65">
        <v>0</v>
      </c>
      <c r="E331" s="66">
        <v>2</v>
      </c>
      <c r="F331" s="67"/>
      <c r="G331" s="65">
        <f t="shared" ref="G331:G355" si="56">B331-C331</f>
        <v>0</v>
      </c>
      <c r="H331" s="66">
        <f t="shared" ref="H331:H355" si="57">D331-E331</f>
        <v>-2</v>
      </c>
      <c r="I331" s="20" t="str">
        <f t="shared" ref="I331:I355" si="58">IF(C331=0, "-", IF(G331/C331&lt;10, G331/C331, "&gt;999%"))</f>
        <v>-</v>
      </c>
      <c r="J331" s="21">
        <f t="shared" ref="J331:J355" si="59">IF(E331=0, "-", IF(H331/E331&lt;10, H331/E331, "&gt;999%"))</f>
        <v>-1</v>
      </c>
    </row>
    <row r="332" spans="1:10" x14ac:dyDescent="0.25">
      <c r="A332" s="158" t="s">
        <v>330</v>
      </c>
      <c r="B332" s="65">
        <v>0</v>
      </c>
      <c r="C332" s="66">
        <v>2</v>
      </c>
      <c r="D332" s="65">
        <v>0</v>
      </c>
      <c r="E332" s="66">
        <v>7</v>
      </c>
      <c r="F332" s="67"/>
      <c r="G332" s="65">
        <f t="shared" si="56"/>
        <v>-2</v>
      </c>
      <c r="H332" s="66">
        <f t="shared" si="57"/>
        <v>-7</v>
      </c>
      <c r="I332" s="20">
        <f t="shared" si="58"/>
        <v>-1</v>
      </c>
      <c r="J332" s="21">
        <f t="shared" si="59"/>
        <v>-1</v>
      </c>
    </row>
    <row r="333" spans="1:10" x14ac:dyDescent="0.25">
      <c r="A333" s="158" t="s">
        <v>234</v>
      </c>
      <c r="B333" s="65">
        <v>15</v>
      </c>
      <c r="C333" s="66">
        <v>14</v>
      </c>
      <c r="D333" s="65">
        <v>97</v>
      </c>
      <c r="E333" s="66">
        <v>114</v>
      </c>
      <c r="F333" s="67"/>
      <c r="G333" s="65">
        <f t="shared" si="56"/>
        <v>1</v>
      </c>
      <c r="H333" s="66">
        <f t="shared" si="57"/>
        <v>-17</v>
      </c>
      <c r="I333" s="20">
        <f t="shared" si="58"/>
        <v>7.1428571428571425E-2</v>
      </c>
      <c r="J333" s="21">
        <f t="shared" si="59"/>
        <v>-0.14912280701754385</v>
      </c>
    </row>
    <row r="334" spans="1:10" x14ac:dyDescent="0.25">
      <c r="A334" s="158" t="s">
        <v>235</v>
      </c>
      <c r="B334" s="65">
        <v>2</v>
      </c>
      <c r="C334" s="66">
        <v>0</v>
      </c>
      <c r="D334" s="65">
        <v>9</v>
      </c>
      <c r="E334" s="66">
        <v>10</v>
      </c>
      <c r="F334" s="67"/>
      <c r="G334" s="65">
        <f t="shared" si="56"/>
        <v>2</v>
      </c>
      <c r="H334" s="66">
        <f t="shared" si="57"/>
        <v>-1</v>
      </c>
      <c r="I334" s="20" t="str">
        <f t="shared" si="58"/>
        <v>-</v>
      </c>
      <c r="J334" s="21">
        <f t="shared" si="59"/>
        <v>-0.1</v>
      </c>
    </row>
    <row r="335" spans="1:10" x14ac:dyDescent="0.25">
      <c r="A335" s="158" t="s">
        <v>255</v>
      </c>
      <c r="B335" s="65">
        <v>15</v>
      </c>
      <c r="C335" s="66">
        <v>2</v>
      </c>
      <c r="D335" s="65">
        <v>144</v>
      </c>
      <c r="E335" s="66">
        <v>105</v>
      </c>
      <c r="F335" s="67"/>
      <c r="G335" s="65">
        <f t="shared" si="56"/>
        <v>13</v>
      </c>
      <c r="H335" s="66">
        <f t="shared" si="57"/>
        <v>39</v>
      </c>
      <c r="I335" s="20">
        <f t="shared" si="58"/>
        <v>6.5</v>
      </c>
      <c r="J335" s="21">
        <f t="shared" si="59"/>
        <v>0.37142857142857144</v>
      </c>
    </row>
    <row r="336" spans="1:10" x14ac:dyDescent="0.25">
      <c r="A336" s="158" t="s">
        <v>317</v>
      </c>
      <c r="B336" s="65">
        <v>5</v>
      </c>
      <c r="C336" s="66">
        <v>6</v>
      </c>
      <c r="D336" s="65">
        <v>48</v>
      </c>
      <c r="E336" s="66">
        <v>41</v>
      </c>
      <c r="F336" s="67"/>
      <c r="G336" s="65">
        <f t="shared" si="56"/>
        <v>-1</v>
      </c>
      <c r="H336" s="66">
        <f t="shared" si="57"/>
        <v>7</v>
      </c>
      <c r="I336" s="20">
        <f t="shared" si="58"/>
        <v>-0.16666666666666666</v>
      </c>
      <c r="J336" s="21">
        <f t="shared" si="59"/>
        <v>0.17073170731707318</v>
      </c>
    </row>
    <row r="337" spans="1:10" x14ac:dyDescent="0.25">
      <c r="A337" s="158" t="s">
        <v>256</v>
      </c>
      <c r="B337" s="65">
        <v>7</v>
      </c>
      <c r="C337" s="66">
        <v>12</v>
      </c>
      <c r="D337" s="65">
        <v>51</v>
      </c>
      <c r="E337" s="66">
        <v>47</v>
      </c>
      <c r="F337" s="67"/>
      <c r="G337" s="65">
        <f t="shared" si="56"/>
        <v>-5</v>
      </c>
      <c r="H337" s="66">
        <f t="shared" si="57"/>
        <v>4</v>
      </c>
      <c r="I337" s="20">
        <f t="shared" si="58"/>
        <v>-0.41666666666666669</v>
      </c>
      <c r="J337" s="21">
        <f t="shared" si="59"/>
        <v>8.5106382978723402E-2</v>
      </c>
    </row>
    <row r="338" spans="1:10" x14ac:dyDescent="0.25">
      <c r="A338" s="158" t="s">
        <v>270</v>
      </c>
      <c r="B338" s="65">
        <v>1</v>
      </c>
      <c r="C338" s="66">
        <v>0</v>
      </c>
      <c r="D338" s="65">
        <v>4</v>
      </c>
      <c r="E338" s="66">
        <v>3</v>
      </c>
      <c r="F338" s="67"/>
      <c r="G338" s="65">
        <f t="shared" si="56"/>
        <v>1</v>
      </c>
      <c r="H338" s="66">
        <f t="shared" si="57"/>
        <v>1</v>
      </c>
      <c r="I338" s="20" t="str">
        <f t="shared" si="58"/>
        <v>-</v>
      </c>
      <c r="J338" s="21">
        <f t="shared" si="59"/>
        <v>0.33333333333333331</v>
      </c>
    </row>
    <row r="339" spans="1:10" x14ac:dyDescent="0.25">
      <c r="A339" s="158" t="s">
        <v>271</v>
      </c>
      <c r="B339" s="65">
        <v>1</v>
      </c>
      <c r="C339" s="66">
        <v>4</v>
      </c>
      <c r="D339" s="65">
        <v>18</v>
      </c>
      <c r="E339" s="66">
        <v>34</v>
      </c>
      <c r="F339" s="67"/>
      <c r="G339" s="65">
        <f t="shared" si="56"/>
        <v>-3</v>
      </c>
      <c r="H339" s="66">
        <f t="shared" si="57"/>
        <v>-16</v>
      </c>
      <c r="I339" s="20">
        <f t="shared" si="58"/>
        <v>-0.75</v>
      </c>
      <c r="J339" s="21">
        <f t="shared" si="59"/>
        <v>-0.47058823529411764</v>
      </c>
    </row>
    <row r="340" spans="1:10" x14ac:dyDescent="0.25">
      <c r="A340" s="158" t="s">
        <v>318</v>
      </c>
      <c r="B340" s="65">
        <v>1</v>
      </c>
      <c r="C340" s="66">
        <v>3</v>
      </c>
      <c r="D340" s="65">
        <v>3</v>
      </c>
      <c r="E340" s="66">
        <v>12</v>
      </c>
      <c r="F340" s="67"/>
      <c r="G340" s="65">
        <f t="shared" si="56"/>
        <v>-2</v>
      </c>
      <c r="H340" s="66">
        <f t="shared" si="57"/>
        <v>-9</v>
      </c>
      <c r="I340" s="20">
        <f t="shared" si="58"/>
        <v>-0.66666666666666663</v>
      </c>
      <c r="J340" s="21">
        <f t="shared" si="59"/>
        <v>-0.75</v>
      </c>
    </row>
    <row r="341" spans="1:10" x14ac:dyDescent="0.25">
      <c r="A341" s="158" t="s">
        <v>371</v>
      </c>
      <c r="B341" s="65">
        <v>5</v>
      </c>
      <c r="C341" s="66">
        <v>1</v>
      </c>
      <c r="D341" s="65">
        <v>36</v>
      </c>
      <c r="E341" s="66">
        <v>14</v>
      </c>
      <c r="F341" s="67"/>
      <c r="G341" s="65">
        <f t="shared" si="56"/>
        <v>4</v>
      </c>
      <c r="H341" s="66">
        <f t="shared" si="57"/>
        <v>22</v>
      </c>
      <c r="I341" s="20">
        <f t="shared" si="58"/>
        <v>4</v>
      </c>
      <c r="J341" s="21">
        <f t="shared" si="59"/>
        <v>1.5714285714285714</v>
      </c>
    </row>
    <row r="342" spans="1:10" x14ac:dyDescent="0.25">
      <c r="A342" s="158" t="s">
        <v>406</v>
      </c>
      <c r="B342" s="65">
        <v>4</v>
      </c>
      <c r="C342" s="66">
        <v>0</v>
      </c>
      <c r="D342" s="65">
        <v>6</v>
      </c>
      <c r="E342" s="66">
        <v>0</v>
      </c>
      <c r="F342" s="67"/>
      <c r="G342" s="65">
        <f t="shared" si="56"/>
        <v>4</v>
      </c>
      <c r="H342" s="66">
        <f t="shared" si="57"/>
        <v>6</v>
      </c>
      <c r="I342" s="20" t="str">
        <f t="shared" si="58"/>
        <v>-</v>
      </c>
      <c r="J342" s="21" t="str">
        <f t="shared" si="59"/>
        <v>-</v>
      </c>
    </row>
    <row r="343" spans="1:10" x14ac:dyDescent="0.25">
      <c r="A343" s="158" t="s">
        <v>407</v>
      </c>
      <c r="B343" s="65">
        <v>0</v>
      </c>
      <c r="C343" s="66">
        <v>1</v>
      </c>
      <c r="D343" s="65">
        <v>18</v>
      </c>
      <c r="E343" s="66">
        <v>12</v>
      </c>
      <c r="F343" s="67"/>
      <c r="G343" s="65">
        <f t="shared" si="56"/>
        <v>-1</v>
      </c>
      <c r="H343" s="66">
        <f t="shared" si="57"/>
        <v>6</v>
      </c>
      <c r="I343" s="20">
        <f t="shared" si="58"/>
        <v>-1</v>
      </c>
      <c r="J343" s="21">
        <f t="shared" si="59"/>
        <v>0.5</v>
      </c>
    </row>
    <row r="344" spans="1:10" x14ac:dyDescent="0.25">
      <c r="A344" s="158" t="s">
        <v>281</v>
      </c>
      <c r="B344" s="65">
        <v>1</v>
      </c>
      <c r="C344" s="66">
        <v>0</v>
      </c>
      <c r="D344" s="65">
        <v>3</v>
      </c>
      <c r="E344" s="66">
        <v>0</v>
      </c>
      <c r="F344" s="67"/>
      <c r="G344" s="65">
        <f t="shared" si="56"/>
        <v>1</v>
      </c>
      <c r="H344" s="66">
        <f t="shared" si="57"/>
        <v>3</v>
      </c>
      <c r="I344" s="20" t="str">
        <f t="shared" si="58"/>
        <v>-</v>
      </c>
      <c r="J344" s="21" t="str">
        <f t="shared" si="59"/>
        <v>-</v>
      </c>
    </row>
    <row r="345" spans="1:10" x14ac:dyDescent="0.25">
      <c r="A345" s="158" t="s">
        <v>467</v>
      </c>
      <c r="B345" s="65">
        <v>1</v>
      </c>
      <c r="C345" s="66">
        <v>3</v>
      </c>
      <c r="D345" s="65">
        <v>58</v>
      </c>
      <c r="E345" s="66">
        <v>20</v>
      </c>
      <c r="F345" s="67"/>
      <c r="G345" s="65">
        <f t="shared" si="56"/>
        <v>-2</v>
      </c>
      <c r="H345" s="66">
        <f t="shared" si="57"/>
        <v>38</v>
      </c>
      <c r="I345" s="20">
        <f t="shared" si="58"/>
        <v>-0.66666666666666663</v>
      </c>
      <c r="J345" s="21">
        <f t="shared" si="59"/>
        <v>1.9</v>
      </c>
    </row>
    <row r="346" spans="1:10" x14ac:dyDescent="0.25">
      <c r="A346" s="158" t="s">
        <v>372</v>
      </c>
      <c r="B346" s="65">
        <v>14</v>
      </c>
      <c r="C346" s="66">
        <v>8</v>
      </c>
      <c r="D346" s="65">
        <v>129</v>
      </c>
      <c r="E346" s="66">
        <v>71</v>
      </c>
      <c r="F346" s="67"/>
      <c r="G346" s="65">
        <f t="shared" si="56"/>
        <v>6</v>
      </c>
      <c r="H346" s="66">
        <f t="shared" si="57"/>
        <v>58</v>
      </c>
      <c r="I346" s="20">
        <f t="shared" si="58"/>
        <v>0.75</v>
      </c>
      <c r="J346" s="21">
        <f t="shared" si="59"/>
        <v>0.81690140845070425</v>
      </c>
    </row>
    <row r="347" spans="1:10" x14ac:dyDescent="0.25">
      <c r="A347" s="158" t="s">
        <v>408</v>
      </c>
      <c r="B347" s="65">
        <v>15</v>
      </c>
      <c r="C347" s="66">
        <v>2</v>
      </c>
      <c r="D347" s="65">
        <v>64</v>
      </c>
      <c r="E347" s="66">
        <v>117</v>
      </c>
      <c r="F347" s="67"/>
      <c r="G347" s="65">
        <f t="shared" si="56"/>
        <v>13</v>
      </c>
      <c r="H347" s="66">
        <f t="shared" si="57"/>
        <v>-53</v>
      </c>
      <c r="I347" s="20">
        <f t="shared" si="58"/>
        <v>6.5</v>
      </c>
      <c r="J347" s="21">
        <f t="shared" si="59"/>
        <v>-0.45299145299145299</v>
      </c>
    </row>
    <row r="348" spans="1:10" x14ac:dyDescent="0.25">
      <c r="A348" s="158" t="s">
        <v>409</v>
      </c>
      <c r="B348" s="65">
        <v>3</v>
      </c>
      <c r="C348" s="66">
        <v>4</v>
      </c>
      <c r="D348" s="65">
        <v>50</v>
      </c>
      <c r="E348" s="66">
        <v>22</v>
      </c>
      <c r="F348" s="67"/>
      <c r="G348" s="65">
        <f t="shared" si="56"/>
        <v>-1</v>
      </c>
      <c r="H348" s="66">
        <f t="shared" si="57"/>
        <v>28</v>
      </c>
      <c r="I348" s="20">
        <f t="shared" si="58"/>
        <v>-0.25</v>
      </c>
      <c r="J348" s="21">
        <f t="shared" si="59"/>
        <v>1.2727272727272727</v>
      </c>
    </row>
    <row r="349" spans="1:10" x14ac:dyDescent="0.25">
      <c r="A349" s="158" t="s">
        <v>410</v>
      </c>
      <c r="B349" s="65">
        <v>14</v>
      </c>
      <c r="C349" s="66">
        <v>25</v>
      </c>
      <c r="D349" s="65">
        <v>147</v>
      </c>
      <c r="E349" s="66">
        <v>84</v>
      </c>
      <c r="F349" s="67"/>
      <c r="G349" s="65">
        <f t="shared" si="56"/>
        <v>-11</v>
      </c>
      <c r="H349" s="66">
        <f t="shared" si="57"/>
        <v>63</v>
      </c>
      <c r="I349" s="20">
        <f t="shared" si="58"/>
        <v>-0.44</v>
      </c>
      <c r="J349" s="21">
        <f t="shared" si="59"/>
        <v>0.75</v>
      </c>
    </row>
    <row r="350" spans="1:10" x14ac:dyDescent="0.25">
      <c r="A350" s="158" t="s">
        <v>451</v>
      </c>
      <c r="B350" s="65">
        <v>1</v>
      </c>
      <c r="C350" s="66">
        <v>1</v>
      </c>
      <c r="D350" s="65">
        <v>31</v>
      </c>
      <c r="E350" s="66">
        <v>28</v>
      </c>
      <c r="F350" s="67"/>
      <c r="G350" s="65">
        <f t="shared" si="56"/>
        <v>0</v>
      </c>
      <c r="H350" s="66">
        <f t="shared" si="57"/>
        <v>3</v>
      </c>
      <c r="I350" s="20">
        <f t="shared" si="58"/>
        <v>0</v>
      </c>
      <c r="J350" s="21">
        <f t="shared" si="59"/>
        <v>0.10714285714285714</v>
      </c>
    </row>
    <row r="351" spans="1:10" x14ac:dyDescent="0.25">
      <c r="A351" s="158" t="s">
        <v>452</v>
      </c>
      <c r="B351" s="65">
        <v>16</v>
      </c>
      <c r="C351" s="66">
        <v>19</v>
      </c>
      <c r="D351" s="65">
        <v>105</v>
      </c>
      <c r="E351" s="66">
        <v>101</v>
      </c>
      <c r="F351" s="67"/>
      <c r="G351" s="65">
        <f t="shared" si="56"/>
        <v>-3</v>
      </c>
      <c r="H351" s="66">
        <f t="shared" si="57"/>
        <v>4</v>
      </c>
      <c r="I351" s="20">
        <f t="shared" si="58"/>
        <v>-0.15789473684210525</v>
      </c>
      <c r="J351" s="21">
        <f t="shared" si="59"/>
        <v>3.9603960396039604E-2</v>
      </c>
    </row>
    <row r="352" spans="1:10" x14ac:dyDescent="0.25">
      <c r="A352" s="158" t="s">
        <v>468</v>
      </c>
      <c r="B352" s="65">
        <v>5</v>
      </c>
      <c r="C352" s="66">
        <v>2</v>
      </c>
      <c r="D352" s="65">
        <v>33</v>
      </c>
      <c r="E352" s="66">
        <v>27</v>
      </c>
      <c r="F352" s="67"/>
      <c r="G352" s="65">
        <f t="shared" si="56"/>
        <v>3</v>
      </c>
      <c r="H352" s="66">
        <f t="shared" si="57"/>
        <v>6</v>
      </c>
      <c r="I352" s="20">
        <f t="shared" si="58"/>
        <v>1.5</v>
      </c>
      <c r="J352" s="21">
        <f t="shared" si="59"/>
        <v>0.22222222222222221</v>
      </c>
    </row>
    <row r="353" spans="1:10" x14ac:dyDescent="0.25">
      <c r="A353" s="158" t="s">
        <v>508</v>
      </c>
      <c r="B353" s="65">
        <v>0</v>
      </c>
      <c r="C353" s="66">
        <v>0</v>
      </c>
      <c r="D353" s="65">
        <v>0</v>
      </c>
      <c r="E353" s="66">
        <v>2</v>
      </c>
      <c r="F353" s="67"/>
      <c r="G353" s="65">
        <f t="shared" si="56"/>
        <v>0</v>
      </c>
      <c r="H353" s="66">
        <f t="shared" si="57"/>
        <v>-2</v>
      </c>
      <c r="I353" s="20" t="str">
        <f t="shared" si="58"/>
        <v>-</v>
      </c>
      <c r="J353" s="21">
        <f t="shared" si="59"/>
        <v>-1</v>
      </c>
    </row>
    <row r="354" spans="1:10" x14ac:dyDescent="0.25">
      <c r="A354" s="158" t="s">
        <v>282</v>
      </c>
      <c r="B354" s="65">
        <v>2</v>
      </c>
      <c r="C354" s="66">
        <v>1</v>
      </c>
      <c r="D354" s="65">
        <v>12</v>
      </c>
      <c r="E354" s="66">
        <v>7</v>
      </c>
      <c r="F354" s="67"/>
      <c r="G354" s="65">
        <f t="shared" si="56"/>
        <v>1</v>
      </c>
      <c r="H354" s="66">
        <f t="shared" si="57"/>
        <v>5</v>
      </c>
      <c r="I354" s="20">
        <f t="shared" si="58"/>
        <v>1</v>
      </c>
      <c r="J354" s="21">
        <f t="shared" si="59"/>
        <v>0.7142857142857143</v>
      </c>
    </row>
    <row r="355" spans="1:10" s="160" customFormat="1" x14ac:dyDescent="0.25">
      <c r="A355" s="178" t="s">
        <v>653</v>
      </c>
      <c r="B355" s="71">
        <v>128</v>
      </c>
      <c r="C355" s="72">
        <v>110</v>
      </c>
      <c r="D355" s="71">
        <v>1066</v>
      </c>
      <c r="E355" s="72">
        <v>880</v>
      </c>
      <c r="F355" s="73"/>
      <c r="G355" s="71">
        <f t="shared" si="56"/>
        <v>18</v>
      </c>
      <c r="H355" s="72">
        <f t="shared" si="57"/>
        <v>186</v>
      </c>
      <c r="I355" s="37">
        <f t="shared" si="58"/>
        <v>0.16363636363636364</v>
      </c>
      <c r="J355" s="38">
        <f t="shared" si="59"/>
        <v>0.21136363636363636</v>
      </c>
    </row>
    <row r="356" spans="1:10" x14ac:dyDescent="0.25">
      <c r="A356" s="177"/>
      <c r="B356" s="143"/>
      <c r="C356" s="144"/>
      <c r="D356" s="143"/>
      <c r="E356" s="144"/>
      <c r="F356" s="145"/>
      <c r="G356" s="143"/>
      <c r="H356" s="144"/>
      <c r="I356" s="151"/>
      <c r="J356" s="152"/>
    </row>
    <row r="357" spans="1:10" s="139" customFormat="1" x14ac:dyDescent="0.25">
      <c r="A357" s="159" t="s">
        <v>73</v>
      </c>
      <c r="B357" s="65"/>
      <c r="C357" s="66"/>
      <c r="D357" s="65"/>
      <c r="E357" s="66"/>
      <c r="F357" s="67"/>
      <c r="G357" s="65"/>
      <c r="H357" s="66"/>
      <c r="I357" s="20"/>
      <c r="J357" s="21"/>
    </row>
    <row r="358" spans="1:10" x14ac:dyDescent="0.25">
      <c r="A358" s="158" t="s">
        <v>550</v>
      </c>
      <c r="B358" s="65">
        <v>3</v>
      </c>
      <c r="C358" s="66">
        <v>9</v>
      </c>
      <c r="D358" s="65">
        <v>27</v>
      </c>
      <c r="E358" s="66">
        <v>44</v>
      </c>
      <c r="F358" s="67"/>
      <c r="G358" s="65">
        <f>B358-C358</f>
        <v>-6</v>
      </c>
      <c r="H358" s="66">
        <f>D358-E358</f>
        <v>-17</v>
      </c>
      <c r="I358" s="20">
        <f>IF(C358=0, "-", IF(G358/C358&lt;10, G358/C358, "&gt;999%"))</f>
        <v>-0.66666666666666663</v>
      </c>
      <c r="J358" s="21">
        <f>IF(E358=0, "-", IF(H358/E358&lt;10, H358/E358, "&gt;999%"))</f>
        <v>-0.38636363636363635</v>
      </c>
    </row>
    <row r="359" spans="1:10" s="160" customFormat="1" x14ac:dyDescent="0.25">
      <c r="A359" s="178" t="s">
        <v>654</v>
      </c>
      <c r="B359" s="71">
        <v>3</v>
      </c>
      <c r="C359" s="72">
        <v>9</v>
      </c>
      <c r="D359" s="71">
        <v>27</v>
      </c>
      <c r="E359" s="72">
        <v>44</v>
      </c>
      <c r="F359" s="73"/>
      <c r="G359" s="71">
        <f>B359-C359</f>
        <v>-6</v>
      </c>
      <c r="H359" s="72">
        <f>D359-E359</f>
        <v>-17</v>
      </c>
      <c r="I359" s="37">
        <f>IF(C359=0, "-", IF(G359/C359&lt;10, G359/C359, "&gt;999%"))</f>
        <v>-0.66666666666666663</v>
      </c>
      <c r="J359" s="38">
        <f>IF(E359=0, "-", IF(H359/E359&lt;10, H359/E359, "&gt;999%"))</f>
        <v>-0.38636363636363635</v>
      </c>
    </row>
    <row r="360" spans="1:10" x14ac:dyDescent="0.25">
      <c r="A360" s="177"/>
      <c r="B360" s="143"/>
      <c r="C360" s="144"/>
      <c r="D360" s="143"/>
      <c r="E360" s="144"/>
      <c r="F360" s="145"/>
      <c r="G360" s="143"/>
      <c r="H360" s="144"/>
      <c r="I360" s="151"/>
      <c r="J360" s="152"/>
    </row>
    <row r="361" spans="1:10" s="139" customFormat="1" x14ac:dyDescent="0.25">
      <c r="A361" s="159" t="s">
        <v>74</v>
      </c>
      <c r="B361" s="65"/>
      <c r="C361" s="66"/>
      <c r="D361" s="65"/>
      <c r="E361" s="66"/>
      <c r="F361" s="67"/>
      <c r="G361" s="65"/>
      <c r="H361" s="66"/>
      <c r="I361" s="20"/>
      <c r="J361" s="21"/>
    </row>
    <row r="362" spans="1:10" x14ac:dyDescent="0.25">
      <c r="A362" s="158" t="s">
        <v>292</v>
      </c>
      <c r="B362" s="65">
        <v>0</v>
      </c>
      <c r="C362" s="66">
        <v>0</v>
      </c>
      <c r="D362" s="65">
        <v>2</v>
      </c>
      <c r="E362" s="66">
        <v>0</v>
      </c>
      <c r="F362" s="67"/>
      <c r="G362" s="65">
        <f t="shared" ref="G362:G370" si="60">B362-C362</f>
        <v>0</v>
      </c>
      <c r="H362" s="66">
        <f t="shared" ref="H362:H370" si="61">D362-E362</f>
        <v>2</v>
      </c>
      <c r="I362" s="20" t="str">
        <f t="shared" ref="I362:I370" si="62">IF(C362=0, "-", IF(G362/C362&lt;10, G362/C362, "&gt;999%"))</f>
        <v>-</v>
      </c>
      <c r="J362" s="21" t="str">
        <f t="shared" ref="J362:J370" si="63">IF(E362=0, "-", IF(H362/E362&lt;10, H362/E362, "&gt;999%"))</f>
        <v>-</v>
      </c>
    </row>
    <row r="363" spans="1:10" x14ac:dyDescent="0.25">
      <c r="A363" s="158" t="s">
        <v>527</v>
      </c>
      <c r="B363" s="65">
        <v>3</v>
      </c>
      <c r="C363" s="66">
        <v>20</v>
      </c>
      <c r="D363" s="65">
        <v>117</v>
      </c>
      <c r="E363" s="66">
        <v>173</v>
      </c>
      <c r="F363" s="67"/>
      <c r="G363" s="65">
        <f t="shared" si="60"/>
        <v>-17</v>
      </c>
      <c r="H363" s="66">
        <f t="shared" si="61"/>
        <v>-56</v>
      </c>
      <c r="I363" s="20">
        <f t="shared" si="62"/>
        <v>-0.85</v>
      </c>
      <c r="J363" s="21">
        <f t="shared" si="63"/>
        <v>-0.32369942196531792</v>
      </c>
    </row>
    <row r="364" spans="1:10" x14ac:dyDescent="0.25">
      <c r="A364" s="158" t="s">
        <v>472</v>
      </c>
      <c r="B364" s="65">
        <v>1</v>
      </c>
      <c r="C364" s="66">
        <v>0</v>
      </c>
      <c r="D364" s="65">
        <v>1</v>
      </c>
      <c r="E364" s="66">
        <v>4</v>
      </c>
      <c r="F364" s="67"/>
      <c r="G364" s="65">
        <f t="shared" si="60"/>
        <v>1</v>
      </c>
      <c r="H364" s="66">
        <f t="shared" si="61"/>
        <v>-3</v>
      </c>
      <c r="I364" s="20" t="str">
        <f t="shared" si="62"/>
        <v>-</v>
      </c>
      <c r="J364" s="21">
        <f t="shared" si="63"/>
        <v>-0.75</v>
      </c>
    </row>
    <row r="365" spans="1:10" x14ac:dyDescent="0.25">
      <c r="A365" s="158" t="s">
        <v>293</v>
      </c>
      <c r="B365" s="65">
        <v>1</v>
      </c>
      <c r="C365" s="66">
        <v>0</v>
      </c>
      <c r="D365" s="65">
        <v>5</v>
      </c>
      <c r="E365" s="66">
        <v>2</v>
      </c>
      <c r="F365" s="67"/>
      <c r="G365" s="65">
        <f t="shared" si="60"/>
        <v>1</v>
      </c>
      <c r="H365" s="66">
        <f t="shared" si="61"/>
        <v>3</v>
      </c>
      <c r="I365" s="20" t="str">
        <f t="shared" si="62"/>
        <v>-</v>
      </c>
      <c r="J365" s="21">
        <f t="shared" si="63"/>
        <v>1.5</v>
      </c>
    </row>
    <row r="366" spans="1:10" x14ac:dyDescent="0.25">
      <c r="A366" s="158" t="s">
        <v>294</v>
      </c>
      <c r="B366" s="65">
        <v>3</v>
      </c>
      <c r="C366" s="66">
        <v>0</v>
      </c>
      <c r="D366" s="65">
        <v>10</v>
      </c>
      <c r="E366" s="66">
        <v>3</v>
      </c>
      <c r="F366" s="67"/>
      <c r="G366" s="65">
        <f t="shared" si="60"/>
        <v>3</v>
      </c>
      <c r="H366" s="66">
        <f t="shared" si="61"/>
        <v>7</v>
      </c>
      <c r="I366" s="20" t="str">
        <f t="shared" si="62"/>
        <v>-</v>
      </c>
      <c r="J366" s="21">
        <f t="shared" si="63"/>
        <v>2.3333333333333335</v>
      </c>
    </row>
    <row r="367" spans="1:10" x14ac:dyDescent="0.25">
      <c r="A367" s="158" t="s">
        <v>295</v>
      </c>
      <c r="B367" s="65">
        <v>1</v>
      </c>
      <c r="C367" s="66">
        <v>0</v>
      </c>
      <c r="D367" s="65">
        <v>1</v>
      </c>
      <c r="E367" s="66">
        <v>0</v>
      </c>
      <c r="F367" s="67"/>
      <c r="G367" s="65">
        <f t="shared" si="60"/>
        <v>1</v>
      </c>
      <c r="H367" s="66">
        <f t="shared" si="61"/>
        <v>1</v>
      </c>
      <c r="I367" s="20" t="str">
        <f t="shared" si="62"/>
        <v>-</v>
      </c>
      <c r="J367" s="21" t="str">
        <f t="shared" si="63"/>
        <v>-</v>
      </c>
    </row>
    <row r="368" spans="1:10" x14ac:dyDescent="0.25">
      <c r="A368" s="158" t="s">
        <v>485</v>
      </c>
      <c r="B368" s="65">
        <v>1</v>
      </c>
      <c r="C368" s="66">
        <v>4</v>
      </c>
      <c r="D368" s="65">
        <v>33</v>
      </c>
      <c r="E368" s="66">
        <v>52</v>
      </c>
      <c r="F368" s="67"/>
      <c r="G368" s="65">
        <f t="shared" si="60"/>
        <v>-3</v>
      </c>
      <c r="H368" s="66">
        <f t="shared" si="61"/>
        <v>-19</v>
      </c>
      <c r="I368" s="20">
        <f t="shared" si="62"/>
        <v>-0.75</v>
      </c>
      <c r="J368" s="21">
        <f t="shared" si="63"/>
        <v>-0.36538461538461536</v>
      </c>
    </row>
    <row r="369" spans="1:10" x14ac:dyDescent="0.25">
      <c r="A369" s="158" t="s">
        <v>509</v>
      </c>
      <c r="B369" s="65">
        <v>0</v>
      </c>
      <c r="C369" s="66">
        <v>0</v>
      </c>
      <c r="D369" s="65">
        <v>0</v>
      </c>
      <c r="E369" s="66">
        <v>8</v>
      </c>
      <c r="F369" s="67"/>
      <c r="G369" s="65">
        <f t="shared" si="60"/>
        <v>0</v>
      </c>
      <c r="H369" s="66">
        <f t="shared" si="61"/>
        <v>-8</v>
      </c>
      <c r="I369" s="20" t="str">
        <f t="shared" si="62"/>
        <v>-</v>
      </c>
      <c r="J369" s="21">
        <f t="shared" si="63"/>
        <v>-1</v>
      </c>
    </row>
    <row r="370" spans="1:10" s="160" customFormat="1" x14ac:dyDescent="0.25">
      <c r="A370" s="178" t="s">
        <v>655</v>
      </c>
      <c r="B370" s="71">
        <v>10</v>
      </c>
      <c r="C370" s="72">
        <v>24</v>
      </c>
      <c r="D370" s="71">
        <v>169</v>
      </c>
      <c r="E370" s="72">
        <v>242</v>
      </c>
      <c r="F370" s="73"/>
      <c r="G370" s="71">
        <f t="shared" si="60"/>
        <v>-14</v>
      </c>
      <c r="H370" s="72">
        <f t="shared" si="61"/>
        <v>-73</v>
      </c>
      <c r="I370" s="37">
        <f t="shared" si="62"/>
        <v>-0.58333333333333337</v>
      </c>
      <c r="J370" s="38">
        <f t="shared" si="63"/>
        <v>-0.30165289256198347</v>
      </c>
    </row>
    <row r="371" spans="1:10" x14ac:dyDescent="0.25">
      <c r="A371" s="177"/>
      <c r="B371" s="143"/>
      <c r="C371" s="144"/>
      <c r="D371" s="143"/>
      <c r="E371" s="144"/>
      <c r="F371" s="145"/>
      <c r="G371" s="143"/>
      <c r="H371" s="144"/>
      <c r="I371" s="151"/>
      <c r="J371" s="152"/>
    </row>
    <row r="372" spans="1:10" s="139" customFormat="1" x14ac:dyDescent="0.25">
      <c r="A372" s="159" t="s">
        <v>75</v>
      </c>
      <c r="B372" s="65"/>
      <c r="C372" s="66"/>
      <c r="D372" s="65"/>
      <c r="E372" s="66"/>
      <c r="F372" s="67"/>
      <c r="G372" s="65"/>
      <c r="H372" s="66"/>
      <c r="I372" s="20"/>
      <c r="J372" s="21"/>
    </row>
    <row r="373" spans="1:10" x14ac:dyDescent="0.25">
      <c r="A373" s="158" t="s">
        <v>384</v>
      </c>
      <c r="B373" s="65">
        <v>53</v>
      </c>
      <c r="C373" s="66">
        <v>21</v>
      </c>
      <c r="D373" s="65">
        <v>324</v>
      </c>
      <c r="E373" s="66">
        <v>204</v>
      </c>
      <c r="F373" s="67"/>
      <c r="G373" s="65">
        <f>B373-C373</f>
        <v>32</v>
      </c>
      <c r="H373" s="66">
        <f>D373-E373</f>
        <v>120</v>
      </c>
      <c r="I373" s="20">
        <f>IF(C373=0, "-", IF(G373/C373&lt;10, G373/C373, "&gt;999%"))</f>
        <v>1.5238095238095237</v>
      </c>
      <c r="J373" s="21">
        <f>IF(E373=0, "-", IF(H373/E373&lt;10, H373/E373, "&gt;999%"))</f>
        <v>0.58823529411764708</v>
      </c>
    </row>
    <row r="374" spans="1:10" x14ac:dyDescent="0.25">
      <c r="A374" s="158" t="s">
        <v>204</v>
      </c>
      <c r="B374" s="65">
        <v>64</v>
      </c>
      <c r="C374" s="66">
        <v>62</v>
      </c>
      <c r="D374" s="65">
        <v>709</v>
      </c>
      <c r="E374" s="66">
        <v>573</v>
      </c>
      <c r="F374" s="67"/>
      <c r="G374" s="65">
        <f>B374-C374</f>
        <v>2</v>
      </c>
      <c r="H374" s="66">
        <f>D374-E374</f>
        <v>136</v>
      </c>
      <c r="I374" s="20">
        <f>IF(C374=0, "-", IF(G374/C374&lt;10, G374/C374, "&gt;999%"))</f>
        <v>3.2258064516129031E-2</v>
      </c>
      <c r="J374" s="21">
        <f>IF(E374=0, "-", IF(H374/E374&lt;10, H374/E374, "&gt;999%"))</f>
        <v>0.23734729493891799</v>
      </c>
    </row>
    <row r="375" spans="1:10" x14ac:dyDescent="0.25">
      <c r="A375" s="158" t="s">
        <v>353</v>
      </c>
      <c r="B375" s="65">
        <v>25</v>
      </c>
      <c r="C375" s="66">
        <v>71</v>
      </c>
      <c r="D375" s="65">
        <v>1082</v>
      </c>
      <c r="E375" s="66">
        <v>776</v>
      </c>
      <c r="F375" s="67"/>
      <c r="G375" s="65">
        <f>B375-C375</f>
        <v>-46</v>
      </c>
      <c r="H375" s="66">
        <f>D375-E375</f>
        <v>306</v>
      </c>
      <c r="I375" s="20">
        <f>IF(C375=0, "-", IF(G375/C375&lt;10, G375/C375, "&gt;999%"))</f>
        <v>-0.647887323943662</v>
      </c>
      <c r="J375" s="21">
        <f>IF(E375=0, "-", IF(H375/E375&lt;10, H375/E375, "&gt;999%"))</f>
        <v>0.39432989690721648</v>
      </c>
    </row>
    <row r="376" spans="1:10" s="160" customFormat="1" x14ac:dyDescent="0.25">
      <c r="A376" s="178" t="s">
        <v>656</v>
      </c>
      <c r="B376" s="71">
        <v>142</v>
      </c>
      <c r="C376" s="72">
        <v>154</v>
      </c>
      <c r="D376" s="71">
        <v>2115</v>
      </c>
      <c r="E376" s="72">
        <v>1553</v>
      </c>
      <c r="F376" s="73"/>
      <c r="G376" s="71">
        <f>B376-C376</f>
        <v>-12</v>
      </c>
      <c r="H376" s="72">
        <f>D376-E376</f>
        <v>562</v>
      </c>
      <c r="I376" s="37">
        <f>IF(C376=0, "-", IF(G376/C376&lt;10, G376/C376, "&gt;999%"))</f>
        <v>-7.792207792207792E-2</v>
      </c>
      <c r="J376" s="38">
        <f>IF(E376=0, "-", IF(H376/E376&lt;10, H376/E376, "&gt;999%"))</f>
        <v>0.36188023180940115</v>
      </c>
    </row>
    <row r="377" spans="1:10" x14ac:dyDescent="0.25">
      <c r="A377" s="177"/>
      <c r="B377" s="143"/>
      <c r="C377" s="144"/>
      <c r="D377" s="143"/>
      <c r="E377" s="144"/>
      <c r="F377" s="145"/>
      <c r="G377" s="143"/>
      <c r="H377" s="144"/>
      <c r="I377" s="151"/>
      <c r="J377" s="152"/>
    </row>
    <row r="378" spans="1:10" s="139" customFormat="1" x14ac:dyDescent="0.25">
      <c r="A378" s="159" t="s">
        <v>76</v>
      </c>
      <c r="B378" s="65"/>
      <c r="C378" s="66"/>
      <c r="D378" s="65"/>
      <c r="E378" s="66"/>
      <c r="F378" s="67"/>
      <c r="G378" s="65"/>
      <c r="H378" s="66"/>
      <c r="I378" s="20"/>
      <c r="J378" s="21"/>
    </row>
    <row r="379" spans="1:10" x14ac:dyDescent="0.25">
      <c r="A379" s="158" t="s">
        <v>303</v>
      </c>
      <c r="B379" s="65">
        <v>2</v>
      </c>
      <c r="C379" s="66">
        <v>0</v>
      </c>
      <c r="D379" s="65">
        <v>15</v>
      </c>
      <c r="E379" s="66">
        <v>6</v>
      </c>
      <c r="F379" s="67"/>
      <c r="G379" s="65">
        <f>B379-C379</f>
        <v>2</v>
      </c>
      <c r="H379" s="66">
        <f>D379-E379</f>
        <v>9</v>
      </c>
      <c r="I379" s="20" t="str">
        <f>IF(C379=0, "-", IF(G379/C379&lt;10, G379/C379, "&gt;999%"))</f>
        <v>-</v>
      </c>
      <c r="J379" s="21">
        <f>IF(E379=0, "-", IF(H379/E379&lt;10, H379/E379, "&gt;999%"))</f>
        <v>1.5</v>
      </c>
    </row>
    <row r="380" spans="1:10" x14ac:dyDescent="0.25">
      <c r="A380" s="158" t="s">
        <v>236</v>
      </c>
      <c r="B380" s="65">
        <v>0</v>
      </c>
      <c r="C380" s="66">
        <v>1</v>
      </c>
      <c r="D380" s="65">
        <v>12</v>
      </c>
      <c r="E380" s="66">
        <v>7</v>
      </c>
      <c r="F380" s="67"/>
      <c r="G380" s="65">
        <f>B380-C380</f>
        <v>-1</v>
      </c>
      <c r="H380" s="66">
        <f>D380-E380</f>
        <v>5</v>
      </c>
      <c r="I380" s="20">
        <f>IF(C380=0, "-", IF(G380/C380&lt;10, G380/C380, "&gt;999%"))</f>
        <v>-1</v>
      </c>
      <c r="J380" s="21">
        <f>IF(E380=0, "-", IF(H380/E380&lt;10, H380/E380, "&gt;999%"))</f>
        <v>0.7142857142857143</v>
      </c>
    </row>
    <row r="381" spans="1:10" x14ac:dyDescent="0.25">
      <c r="A381" s="158" t="s">
        <v>373</v>
      </c>
      <c r="B381" s="65">
        <v>9</v>
      </c>
      <c r="C381" s="66">
        <v>5</v>
      </c>
      <c r="D381" s="65">
        <v>41</v>
      </c>
      <c r="E381" s="66">
        <v>40</v>
      </c>
      <c r="F381" s="67"/>
      <c r="G381" s="65">
        <f>B381-C381</f>
        <v>4</v>
      </c>
      <c r="H381" s="66">
        <f>D381-E381</f>
        <v>1</v>
      </c>
      <c r="I381" s="20">
        <f>IF(C381=0, "-", IF(G381/C381&lt;10, G381/C381, "&gt;999%"))</f>
        <v>0.8</v>
      </c>
      <c r="J381" s="21">
        <f>IF(E381=0, "-", IF(H381/E381&lt;10, H381/E381, "&gt;999%"))</f>
        <v>2.5000000000000001E-2</v>
      </c>
    </row>
    <row r="382" spans="1:10" x14ac:dyDescent="0.25">
      <c r="A382" s="158" t="s">
        <v>212</v>
      </c>
      <c r="B382" s="65">
        <v>17</v>
      </c>
      <c r="C382" s="66">
        <v>9</v>
      </c>
      <c r="D382" s="65">
        <v>91</v>
      </c>
      <c r="E382" s="66">
        <v>77</v>
      </c>
      <c r="F382" s="67"/>
      <c r="G382" s="65">
        <f>B382-C382</f>
        <v>8</v>
      </c>
      <c r="H382" s="66">
        <f>D382-E382</f>
        <v>14</v>
      </c>
      <c r="I382" s="20">
        <f>IF(C382=0, "-", IF(G382/C382&lt;10, G382/C382, "&gt;999%"))</f>
        <v>0.88888888888888884</v>
      </c>
      <c r="J382" s="21">
        <f>IF(E382=0, "-", IF(H382/E382&lt;10, H382/E382, "&gt;999%"))</f>
        <v>0.18181818181818182</v>
      </c>
    </row>
    <row r="383" spans="1:10" s="160" customFormat="1" x14ac:dyDescent="0.25">
      <c r="A383" s="178" t="s">
        <v>657</v>
      </c>
      <c r="B383" s="71">
        <v>28</v>
      </c>
      <c r="C383" s="72">
        <v>15</v>
      </c>
      <c r="D383" s="71">
        <v>159</v>
      </c>
      <c r="E383" s="72">
        <v>130</v>
      </c>
      <c r="F383" s="73"/>
      <c r="G383" s="71">
        <f>B383-C383</f>
        <v>13</v>
      </c>
      <c r="H383" s="72">
        <f>D383-E383</f>
        <v>29</v>
      </c>
      <c r="I383" s="37">
        <f>IF(C383=0, "-", IF(G383/C383&lt;10, G383/C383, "&gt;999%"))</f>
        <v>0.8666666666666667</v>
      </c>
      <c r="J383" s="38">
        <f>IF(E383=0, "-", IF(H383/E383&lt;10, H383/E383, "&gt;999%"))</f>
        <v>0.22307692307692309</v>
      </c>
    </row>
    <row r="384" spans="1:10" x14ac:dyDescent="0.25">
      <c r="A384" s="177"/>
      <c r="B384" s="143"/>
      <c r="C384" s="144"/>
      <c r="D384" s="143"/>
      <c r="E384" s="144"/>
      <c r="F384" s="145"/>
      <c r="G384" s="143"/>
      <c r="H384" s="144"/>
      <c r="I384" s="151"/>
      <c r="J384" s="152"/>
    </row>
    <row r="385" spans="1:10" s="139" customFormat="1" x14ac:dyDescent="0.25">
      <c r="A385" s="159" t="s">
        <v>77</v>
      </c>
      <c r="B385" s="65"/>
      <c r="C385" s="66"/>
      <c r="D385" s="65"/>
      <c r="E385" s="66"/>
      <c r="F385" s="67"/>
      <c r="G385" s="65"/>
      <c r="H385" s="66"/>
      <c r="I385" s="20"/>
      <c r="J385" s="21"/>
    </row>
    <row r="386" spans="1:10" x14ac:dyDescent="0.25">
      <c r="A386" s="158" t="s">
        <v>354</v>
      </c>
      <c r="B386" s="65">
        <v>98</v>
      </c>
      <c r="C386" s="66">
        <v>134</v>
      </c>
      <c r="D386" s="65">
        <v>733</v>
      </c>
      <c r="E386" s="66">
        <v>997</v>
      </c>
      <c r="F386" s="67"/>
      <c r="G386" s="65">
        <f t="shared" ref="G386:G395" si="64">B386-C386</f>
        <v>-36</v>
      </c>
      <c r="H386" s="66">
        <f t="shared" ref="H386:H395" si="65">D386-E386</f>
        <v>-264</v>
      </c>
      <c r="I386" s="20">
        <f t="shared" ref="I386:I395" si="66">IF(C386=0, "-", IF(G386/C386&lt;10, G386/C386, "&gt;999%"))</f>
        <v>-0.26865671641791045</v>
      </c>
      <c r="J386" s="21">
        <f t="shared" ref="J386:J395" si="67">IF(E386=0, "-", IF(H386/E386&lt;10, H386/E386, "&gt;999%"))</f>
        <v>-0.26479438314944836</v>
      </c>
    </row>
    <row r="387" spans="1:10" x14ac:dyDescent="0.25">
      <c r="A387" s="158" t="s">
        <v>355</v>
      </c>
      <c r="B387" s="65">
        <v>29</v>
      </c>
      <c r="C387" s="66">
        <v>91</v>
      </c>
      <c r="D387" s="65">
        <v>410</v>
      </c>
      <c r="E387" s="66">
        <v>487</v>
      </c>
      <c r="F387" s="67"/>
      <c r="G387" s="65">
        <f t="shared" si="64"/>
        <v>-62</v>
      </c>
      <c r="H387" s="66">
        <f t="shared" si="65"/>
        <v>-77</v>
      </c>
      <c r="I387" s="20">
        <f t="shared" si="66"/>
        <v>-0.68131868131868134</v>
      </c>
      <c r="J387" s="21">
        <f t="shared" si="67"/>
        <v>-0.15811088295687886</v>
      </c>
    </row>
    <row r="388" spans="1:10" x14ac:dyDescent="0.25">
      <c r="A388" s="158" t="s">
        <v>486</v>
      </c>
      <c r="B388" s="65">
        <v>26</v>
      </c>
      <c r="C388" s="66">
        <v>12</v>
      </c>
      <c r="D388" s="65">
        <v>71</v>
      </c>
      <c r="E388" s="66">
        <v>60</v>
      </c>
      <c r="F388" s="67"/>
      <c r="G388" s="65">
        <f t="shared" si="64"/>
        <v>14</v>
      </c>
      <c r="H388" s="66">
        <f t="shared" si="65"/>
        <v>11</v>
      </c>
      <c r="I388" s="20">
        <f t="shared" si="66"/>
        <v>1.1666666666666667</v>
      </c>
      <c r="J388" s="21">
        <f t="shared" si="67"/>
        <v>0.18333333333333332</v>
      </c>
    </row>
    <row r="389" spans="1:10" x14ac:dyDescent="0.25">
      <c r="A389" s="158" t="s">
        <v>198</v>
      </c>
      <c r="B389" s="65">
        <v>1</v>
      </c>
      <c r="C389" s="66">
        <v>4</v>
      </c>
      <c r="D389" s="65">
        <v>56</v>
      </c>
      <c r="E389" s="66">
        <v>49</v>
      </c>
      <c r="F389" s="67"/>
      <c r="G389" s="65">
        <f t="shared" si="64"/>
        <v>-3</v>
      </c>
      <c r="H389" s="66">
        <f t="shared" si="65"/>
        <v>7</v>
      </c>
      <c r="I389" s="20">
        <f t="shared" si="66"/>
        <v>-0.75</v>
      </c>
      <c r="J389" s="21">
        <f t="shared" si="67"/>
        <v>0.14285714285714285</v>
      </c>
    </row>
    <row r="390" spans="1:10" x14ac:dyDescent="0.25">
      <c r="A390" s="158" t="s">
        <v>385</v>
      </c>
      <c r="B390" s="65">
        <v>175</v>
      </c>
      <c r="C390" s="66">
        <v>143</v>
      </c>
      <c r="D390" s="65">
        <v>1184</v>
      </c>
      <c r="E390" s="66">
        <v>1077</v>
      </c>
      <c r="F390" s="67"/>
      <c r="G390" s="65">
        <f t="shared" si="64"/>
        <v>32</v>
      </c>
      <c r="H390" s="66">
        <f t="shared" si="65"/>
        <v>107</v>
      </c>
      <c r="I390" s="20">
        <f t="shared" si="66"/>
        <v>0.22377622377622378</v>
      </c>
      <c r="J390" s="21">
        <f t="shared" si="67"/>
        <v>9.9350046425255342E-2</v>
      </c>
    </row>
    <row r="391" spans="1:10" x14ac:dyDescent="0.25">
      <c r="A391" s="158" t="s">
        <v>426</v>
      </c>
      <c r="B391" s="65">
        <v>0</v>
      </c>
      <c r="C391" s="66">
        <v>3</v>
      </c>
      <c r="D391" s="65">
        <v>2</v>
      </c>
      <c r="E391" s="66">
        <v>255</v>
      </c>
      <c r="F391" s="67"/>
      <c r="G391" s="65">
        <f t="shared" si="64"/>
        <v>-3</v>
      </c>
      <c r="H391" s="66">
        <f t="shared" si="65"/>
        <v>-253</v>
      </c>
      <c r="I391" s="20">
        <f t="shared" si="66"/>
        <v>-1</v>
      </c>
      <c r="J391" s="21">
        <f t="shared" si="67"/>
        <v>-0.99215686274509807</v>
      </c>
    </row>
    <row r="392" spans="1:10" x14ac:dyDescent="0.25">
      <c r="A392" s="158" t="s">
        <v>427</v>
      </c>
      <c r="B392" s="65">
        <v>36</v>
      </c>
      <c r="C392" s="66">
        <v>29</v>
      </c>
      <c r="D392" s="65">
        <v>554</v>
      </c>
      <c r="E392" s="66">
        <v>647</v>
      </c>
      <c r="F392" s="67"/>
      <c r="G392" s="65">
        <f t="shared" si="64"/>
        <v>7</v>
      </c>
      <c r="H392" s="66">
        <f t="shared" si="65"/>
        <v>-93</v>
      </c>
      <c r="I392" s="20">
        <f t="shared" si="66"/>
        <v>0.2413793103448276</v>
      </c>
      <c r="J392" s="21">
        <f t="shared" si="67"/>
        <v>-0.14374034003091191</v>
      </c>
    </row>
    <row r="393" spans="1:10" x14ac:dyDescent="0.25">
      <c r="A393" s="158" t="s">
        <v>496</v>
      </c>
      <c r="B393" s="65">
        <v>21</v>
      </c>
      <c r="C393" s="66">
        <v>17</v>
      </c>
      <c r="D393" s="65">
        <v>238</v>
      </c>
      <c r="E393" s="66">
        <v>169</v>
      </c>
      <c r="F393" s="67"/>
      <c r="G393" s="65">
        <f t="shared" si="64"/>
        <v>4</v>
      </c>
      <c r="H393" s="66">
        <f t="shared" si="65"/>
        <v>69</v>
      </c>
      <c r="I393" s="20">
        <f t="shared" si="66"/>
        <v>0.23529411764705882</v>
      </c>
      <c r="J393" s="21">
        <f t="shared" si="67"/>
        <v>0.40828402366863903</v>
      </c>
    </row>
    <row r="394" spans="1:10" x14ac:dyDescent="0.25">
      <c r="A394" s="158" t="s">
        <v>510</v>
      </c>
      <c r="B394" s="65">
        <v>194</v>
      </c>
      <c r="C394" s="66">
        <v>37</v>
      </c>
      <c r="D394" s="65">
        <v>1690</v>
      </c>
      <c r="E394" s="66">
        <v>1352</v>
      </c>
      <c r="F394" s="67"/>
      <c r="G394" s="65">
        <f t="shared" si="64"/>
        <v>157</v>
      </c>
      <c r="H394" s="66">
        <f t="shared" si="65"/>
        <v>338</v>
      </c>
      <c r="I394" s="20">
        <f t="shared" si="66"/>
        <v>4.243243243243243</v>
      </c>
      <c r="J394" s="21">
        <f t="shared" si="67"/>
        <v>0.25</v>
      </c>
    </row>
    <row r="395" spans="1:10" s="160" customFormat="1" x14ac:dyDescent="0.25">
      <c r="A395" s="178" t="s">
        <v>658</v>
      </c>
      <c r="B395" s="71">
        <v>580</v>
      </c>
      <c r="C395" s="72">
        <v>470</v>
      </c>
      <c r="D395" s="71">
        <v>4938</v>
      </c>
      <c r="E395" s="72">
        <v>5093</v>
      </c>
      <c r="F395" s="73"/>
      <c r="G395" s="71">
        <f t="shared" si="64"/>
        <v>110</v>
      </c>
      <c r="H395" s="72">
        <f t="shared" si="65"/>
        <v>-155</v>
      </c>
      <c r="I395" s="37">
        <f t="shared" si="66"/>
        <v>0.23404255319148937</v>
      </c>
      <c r="J395" s="38">
        <f t="shared" si="67"/>
        <v>-3.0433928922049873E-2</v>
      </c>
    </row>
    <row r="396" spans="1:10" x14ac:dyDescent="0.25">
      <c r="A396" s="177"/>
      <c r="B396" s="143"/>
      <c r="C396" s="144"/>
      <c r="D396" s="143"/>
      <c r="E396" s="144"/>
      <c r="F396" s="145"/>
      <c r="G396" s="143"/>
      <c r="H396" s="144"/>
      <c r="I396" s="151"/>
      <c r="J396" s="152"/>
    </row>
    <row r="397" spans="1:10" s="139" customFormat="1" x14ac:dyDescent="0.25">
      <c r="A397" s="159" t="s">
        <v>78</v>
      </c>
      <c r="B397" s="65"/>
      <c r="C397" s="66"/>
      <c r="D397" s="65"/>
      <c r="E397" s="66"/>
      <c r="F397" s="67"/>
      <c r="G397" s="65"/>
      <c r="H397" s="66"/>
      <c r="I397" s="20"/>
      <c r="J397" s="21"/>
    </row>
    <row r="398" spans="1:10" x14ac:dyDescent="0.25">
      <c r="A398" s="158" t="s">
        <v>304</v>
      </c>
      <c r="B398" s="65">
        <v>0</v>
      </c>
      <c r="C398" s="66">
        <v>3</v>
      </c>
      <c r="D398" s="65">
        <v>1</v>
      </c>
      <c r="E398" s="66">
        <v>8</v>
      </c>
      <c r="F398" s="67"/>
      <c r="G398" s="65">
        <f t="shared" ref="G398:G408" si="68">B398-C398</f>
        <v>-3</v>
      </c>
      <c r="H398" s="66">
        <f t="shared" ref="H398:H408" si="69">D398-E398</f>
        <v>-7</v>
      </c>
      <c r="I398" s="20">
        <f t="shared" ref="I398:I408" si="70">IF(C398=0, "-", IF(G398/C398&lt;10, G398/C398, "&gt;999%"))</f>
        <v>-1</v>
      </c>
      <c r="J398" s="21">
        <f t="shared" ref="J398:J408" si="71">IF(E398=0, "-", IF(H398/E398&lt;10, H398/E398, "&gt;999%"))</f>
        <v>-0.875</v>
      </c>
    </row>
    <row r="399" spans="1:10" x14ac:dyDescent="0.25">
      <c r="A399" s="158" t="s">
        <v>331</v>
      </c>
      <c r="B399" s="65">
        <v>0</v>
      </c>
      <c r="C399" s="66">
        <v>0</v>
      </c>
      <c r="D399" s="65">
        <v>0</v>
      </c>
      <c r="E399" s="66">
        <v>1</v>
      </c>
      <c r="F399" s="67"/>
      <c r="G399" s="65">
        <f t="shared" si="68"/>
        <v>0</v>
      </c>
      <c r="H399" s="66">
        <f t="shared" si="69"/>
        <v>-1</v>
      </c>
      <c r="I399" s="20" t="str">
        <f t="shared" si="70"/>
        <v>-</v>
      </c>
      <c r="J399" s="21">
        <f t="shared" si="71"/>
        <v>-1</v>
      </c>
    </row>
    <row r="400" spans="1:10" x14ac:dyDescent="0.25">
      <c r="A400" s="158" t="s">
        <v>337</v>
      </c>
      <c r="B400" s="65">
        <v>3</v>
      </c>
      <c r="C400" s="66">
        <v>14</v>
      </c>
      <c r="D400" s="65">
        <v>79</v>
      </c>
      <c r="E400" s="66">
        <v>108</v>
      </c>
      <c r="F400" s="67"/>
      <c r="G400" s="65">
        <f t="shared" si="68"/>
        <v>-11</v>
      </c>
      <c r="H400" s="66">
        <f t="shared" si="69"/>
        <v>-29</v>
      </c>
      <c r="I400" s="20">
        <f t="shared" si="70"/>
        <v>-0.7857142857142857</v>
      </c>
      <c r="J400" s="21">
        <f t="shared" si="71"/>
        <v>-0.26851851851851855</v>
      </c>
    </row>
    <row r="401" spans="1:10" x14ac:dyDescent="0.25">
      <c r="A401" s="158" t="s">
        <v>237</v>
      </c>
      <c r="B401" s="65">
        <v>1</v>
      </c>
      <c r="C401" s="66">
        <v>0</v>
      </c>
      <c r="D401" s="65">
        <v>21</v>
      </c>
      <c r="E401" s="66">
        <v>10</v>
      </c>
      <c r="F401" s="67"/>
      <c r="G401" s="65">
        <f t="shared" si="68"/>
        <v>1</v>
      </c>
      <c r="H401" s="66">
        <f t="shared" si="69"/>
        <v>11</v>
      </c>
      <c r="I401" s="20" t="str">
        <f t="shared" si="70"/>
        <v>-</v>
      </c>
      <c r="J401" s="21">
        <f t="shared" si="71"/>
        <v>1.1000000000000001</v>
      </c>
    </row>
    <row r="402" spans="1:10" x14ac:dyDescent="0.25">
      <c r="A402" s="158" t="s">
        <v>497</v>
      </c>
      <c r="B402" s="65">
        <v>8</v>
      </c>
      <c r="C402" s="66">
        <v>6</v>
      </c>
      <c r="D402" s="65">
        <v>70</v>
      </c>
      <c r="E402" s="66">
        <v>69</v>
      </c>
      <c r="F402" s="67"/>
      <c r="G402" s="65">
        <f t="shared" si="68"/>
        <v>2</v>
      </c>
      <c r="H402" s="66">
        <f t="shared" si="69"/>
        <v>1</v>
      </c>
      <c r="I402" s="20">
        <f t="shared" si="70"/>
        <v>0.33333333333333331</v>
      </c>
      <c r="J402" s="21">
        <f t="shared" si="71"/>
        <v>1.4492753623188406E-2</v>
      </c>
    </row>
    <row r="403" spans="1:10" x14ac:dyDescent="0.25">
      <c r="A403" s="158" t="s">
        <v>511</v>
      </c>
      <c r="B403" s="65">
        <v>48</v>
      </c>
      <c r="C403" s="66">
        <v>53</v>
      </c>
      <c r="D403" s="65">
        <v>481</v>
      </c>
      <c r="E403" s="66">
        <v>475</v>
      </c>
      <c r="F403" s="67"/>
      <c r="G403" s="65">
        <f t="shared" si="68"/>
        <v>-5</v>
      </c>
      <c r="H403" s="66">
        <f t="shared" si="69"/>
        <v>6</v>
      </c>
      <c r="I403" s="20">
        <f t="shared" si="70"/>
        <v>-9.4339622641509441E-2</v>
      </c>
      <c r="J403" s="21">
        <f t="shared" si="71"/>
        <v>1.2631578947368421E-2</v>
      </c>
    </row>
    <row r="404" spans="1:10" x14ac:dyDescent="0.25">
      <c r="A404" s="158" t="s">
        <v>428</v>
      </c>
      <c r="B404" s="65">
        <v>0</v>
      </c>
      <c r="C404" s="66">
        <v>0</v>
      </c>
      <c r="D404" s="65">
        <v>0</v>
      </c>
      <c r="E404" s="66">
        <v>13</v>
      </c>
      <c r="F404" s="67"/>
      <c r="G404" s="65">
        <f t="shared" si="68"/>
        <v>0</v>
      </c>
      <c r="H404" s="66">
        <f t="shared" si="69"/>
        <v>-13</v>
      </c>
      <c r="I404" s="20" t="str">
        <f t="shared" si="70"/>
        <v>-</v>
      </c>
      <c r="J404" s="21">
        <f t="shared" si="71"/>
        <v>-1</v>
      </c>
    </row>
    <row r="405" spans="1:10" x14ac:dyDescent="0.25">
      <c r="A405" s="158" t="s">
        <v>457</v>
      </c>
      <c r="B405" s="65">
        <v>42</v>
      </c>
      <c r="C405" s="66">
        <v>59</v>
      </c>
      <c r="D405" s="65">
        <v>207</v>
      </c>
      <c r="E405" s="66">
        <v>176</v>
      </c>
      <c r="F405" s="67"/>
      <c r="G405" s="65">
        <f t="shared" si="68"/>
        <v>-17</v>
      </c>
      <c r="H405" s="66">
        <f t="shared" si="69"/>
        <v>31</v>
      </c>
      <c r="I405" s="20">
        <f t="shared" si="70"/>
        <v>-0.28813559322033899</v>
      </c>
      <c r="J405" s="21">
        <f t="shared" si="71"/>
        <v>0.17613636363636365</v>
      </c>
    </row>
    <row r="406" spans="1:10" x14ac:dyDescent="0.25">
      <c r="A406" s="158" t="s">
        <v>356</v>
      </c>
      <c r="B406" s="65">
        <v>0</v>
      </c>
      <c r="C406" s="66">
        <v>31</v>
      </c>
      <c r="D406" s="65">
        <v>2</v>
      </c>
      <c r="E406" s="66">
        <v>407</v>
      </c>
      <c r="F406" s="67"/>
      <c r="G406" s="65">
        <f t="shared" si="68"/>
        <v>-31</v>
      </c>
      <c r="H406" s="66">
        <f t="shared" si="69"/>
        <v>-405</v>
      </c>
      <c r="I406" s="20">
        <f t="shared" si="70"/>
        <v>-1</v>
      </c>
      <c r="J406" s="21">
        <f t="shared" si="71"/>
        <v>-0.99508599508599505</v>
      </c>
    </row>
    <row r="407" spans="1:10" x14ac:dyDescent="0.25">
      <c r="A407" s="158" t="s">
        <v>386</v>
      </c>
      <c r="B407" s="65">
        <v>25</v>
      </c>
      <c r="C407" s="66">
        <v>19</v>
      </c>
      <c r="D407" s="65">
        <v>322</v>
      </c>
      <c r="E407" s="66">
        <v>550</v>
      </c>
      <c r="F407" s="67"/>
      <c r="G407" s="65">
        <f t="shared" si="68"/>
        <v>6</v>
      </c>
      <c r="H407" s="66">
        <f t="shared" si="69"/>
        <v>-228</v>
      </c>
      <c r="I407" s="20">
        <f t="shared" si="70"/>
        <v>0.31578947368421051</v>
      </c>
      <c r="J407" s="21">
        <f t="shared" si="71"/>
        <v>-0.41454545454545455</v>
      </c>
    </row>
    <row r="408" spans="1:10" s="160" customFormat="1" x14ac:dyDescent="0.25">
      <c r="A408" s="178" t="s">
        <v>659</v>
      </c>
      <c r="B408" s="71">
        <v>127</v>
      </c>
      <c r="C408" s="72">
        <v>185</v>
      </c>
      <c r="D408" s="71">
        <v>1183</v>
      </c>
      <c r="E408" s="72">
        <v>1817</v>
      </c>
      <c r="F408" s="73"/>
      <c r="G408" s="71">
        <f t="shared" si="68"/>
        <v>-58</v>
      </c>
      <c r="H408" s="72">
        <f t="shared" si="69"/>
        <v>-634</v>
      </c>
      <c r="I408" s="37">
        <f t="shared" si="70"/>
        <v>-0.31351351351351353</v>
      </c>
      <c r="J408" s="38">
        <f t="shared" si="71"/>
        <v>-0.34892680242157403</v>
      </c>
    </row>
    <row r="409" spans="1:10" x14ac:dyDescent="0.25">
      <c r="A409" s="177"/>
      <c r="B409" s="143"/>
      <c r="C409" s="144"/>
      <c r="D409" s="143"/>
      <c r="E409" s="144"/>
      <c r="F409" s="145"/>
      <c r="G409" s="143"/>
      <c r="H409" s="144"/>
      <c r="I409" s="151"/>
      <c r="J409" s="152"/>
    </row>
    <row r="410" spans="1:10" s="139" customFormat="1" x14ac:dyDescent="0.25">
      <c r="A410" s="159" t="s">
        <v>79</v>
      </c>
      <c r="B410" s="65"/>
      <c r="C410" s="66"/>
      <c r="D410" s="65"/>
      <c r="E410" s="66"/>
      <c r="F410" s="67"/>
      <c r="G410" s="65"/>
      <c r="H410" s="66"/>
      <c r="I410" s="20"/>
      <c r="J410" s="21"/>
    </row>
    <row r="411" spans="1:10" x14ac:dyDescent="0.25">
      <c r="A411" s="158" t="s">
        <v>357</v>
      </c>
      <c r="B411" s="65">
        <v>2</v>
      </c>
      <c r="C411" s="66">
        <v>4</v>
      </c>
      <c r="D411" s="65">
        <v>5</v>
      </c>
      <c r="E411" s="66">
        <v>15</v>
      </c>
      <c r="F411" s="67"/>
      <c r="G411" s="65">
        <f t="shared" ref="G411:G417" si="72">B411-C411</f>
        <v>-2</v>
      </c>
      <c r="H411" s="66">
        <f t="shared" ref="H411:H417" si="73">D411-E411</f>
        <v>-10</v>
      </c>
      <c r="I411" s="20">
        <f t="shared" ref="I411:I417" si="74">IF(C411=0, "-", IF(G411/C411&lt;10, G411/C411, "&gt;999%"))</f>
        <v>-0.5</v>
      </c>
      <c r="J411" s="21">
        <f t="shared" ref="J411:J417" si="75">IF(E411=0, "-", IF(H411/E411&lt;10, H411/E411, "&gt;999%"))</f>
        <v>-0.66666666666666663</v>
      </c>
    </row>
    <row r="412" spans="1:10" x14ac:dyDescent="0.25">
      <c r="A412" s="158" t="s">
        <v>387</v>
      </c>
      <c r="B412" s="65">
        <v>0</v>
      </c>
      <c r="C412" s="66">
        <v>2</v>
      </c>
      <c r="D412" s="65">
        <v>20</v>
      </c>
      <c r="E412" s="66">
        <v>22</v>
      </c>
      <c r="F412" s="67"/>
      <c r="G412" s="65">
        <f t="shared" si="72"/>
        <v>-2</v>
      </c>
      <c r="H412" s="66">
        <f t="shared" si="73"/>
        <v>-2</v>
      </c>
      <c r="I412" s="20">
        <f t="shared" si="74"/>
        <v>-1</v>
      </c>
      <c r="J412" s="21">
        <f t="shared" si="75"/>
        <v>-9.0909090909090912E-2</v>
      </c>
    </row>
    <row r="413" spans="1:10" x14ac:dyDescent="0.25">
      <c r="A413" s="158" t="s">
        <v>388</v>
      </c>
      <c r="B413" s="65">
        <v>0</v>
      </c>
      <c r="C413" s="66">
        <v>0</v>
      </c>
      <c r="D413" s="65">
        <v>5</v>
      </c>
      <c r="E413" s="66">
        <v>4</v>
      </c>
      <c r="F413" s="67"/>
      <c r="G413" s="65">
        <f t="shared" si="72"/>
        <v>0</v>
      </c>
      <c r="H413" s="66">
        <f t="shared" si="73"/>
        <v>1</v>
      </c>
      <c r="I413" s="20" t="str">
        <f t="shared" si="74"/>
        <v>-</v>
      </c>
      <c r="J413" s="21">
        <f t="shared" si="75"/>
        <v>0.25</v>
      </c>
    </row>
    <row r="414" spans="1:10" x14ac:dyDescent="0.25">
      <c r="A414" s="158" t="s">
        <v>241</v>
      </c>
      <c r="B414" s="65">
        <v>1</v>
      </c>
      <c r="C414" s="66">
        <v>1</v>
      </c>
      <c r="D414" s="65">
        <v>5</v>
      </c>
      <c r="E414" s="66">
        <v>2</v>
      </c>
      <c r="F414" s="67"/>
      <c r="G414" s="65">
        <f t="shared" si="72"/>
        <v>0</v>
      </c>
      <c r="H414" s="66">
        <f t="shared" si="73"/>
        <v>3</v>
      </c>
      <c r="I414" s="20">
        <f t="shared" si="74"/>
        <v>0</v>
      </c>
      <c r="J414" s="21">
        <f t="shared" si="75"/>
        <v>1.5</v>
      </c>
    </row>
    <row r="415" spans="1:10" x14ac:dyDescent="0.25">
      <c r="A415" s="158" t="s">
        <v>487</v>
      </c>
      <c r="B415" s="65">
        <v>0</v>
      </c>
      <c r="C415" s="66">
        <v>0</v>
      </c>
      <c r="D415" s="65">
        <v>7</v>
      </c>
      <c r="E415" s="66">
        <v>8</v>
      </c>
      <c r="F415" s="67"/>
      <c r="G415" s="65">
        <f t="shared" si="72"/>
        <v>0</v>
      </c>
      <c r="H415" s="66">
        <f t="shared" si="73"/>
        <v>-1</v>
      </c>
      <c r="I415" s="20" t="str">
        <f t="shared" si="74"/>
        <v>-</v>
      </c>
      <c r="J415" s="21">
        <f t="shared" si="75"/>
        <v>-0.125</v>
      </c>
    </row>
    <row r="416" spans="1:10" x14ac:dyDescent="0.25">
      <c r="A416" s="158" t="s">
        <v>477</v>
      </c>
      <c r="B416" s="65">
        <v>0</v>
      </c>
      <c r="C416" s="66">
        <v>1</v>
      </c>
      <c r="D416" s="65">
        <v>5</v>
      </c>
      <c r="E416" s="66">
        <v>10</v>
      </c>
      <c r="F416" s="67"/>
      <c r="G416" s="65">
        <f t="shared" si="72"/>
        <v>-1</v>
      </c>
      <c r="H416" s="66">
        <f t="shared" si="73"/>
        <v>-5</v>
      </c>
      <c r="I416" s="20">
        <f t="shared" si="74"/>
        <v>-1</v>
      </c>
      <c r="J416" s="21">
        <f t="shared" si="75"/>
        <v>-0.5</v>
      </c>
    </row>
    <row r="417" spans="1:10" s="160" customFormat="1" x14ac:dyDescent="0.25">
      <c r="A417" s="178" t="s">
        <v>660</v>
      </c>
      <c r="B417" s="71">
        <v>3</v>
      </c>
      <c r="C417" s="72">
        <v>8</v>
      </c>
      <c r="D417" s="71">
        <v>47</v>
      </c>
      <c r="E417" s="72">
        <v>61</v>
      </c>
      <c r="F417" s="73"/>
      <c r="G417" s="71">
        <f t="shared" si="72"/>
        <v>-5</v>
      </c>
      <c r="H417" s="72">
        <f t="shared" si="73"/>
        <v>-14</v>
      </c>
      <c r="I417" s="37">
        <f t="shared" si="74"/>
        <v>-0.625</v>
      </c>
      <c r="J417" s="38">
        <f t="shared" si="75"/>
        <v>-0.22950819672131148</v>
      </c>
    </row>
    <row r="418" spans="1:10" x14ac:dyDescent="0.25">
      <c r="A418" s="177"/>
      <c r="B418" s="143"/>
      <c r="C418" s="144"/>
      <c r="D418" s="143"/>
      <c r="E418" s="144"/>
      <c r="F418" s="145"/>
      <c r="G418" s="143"/>
      <c r="H418" s="144"/>
      <c r="I418" s="151"/>
      <c r="J418" s="152"/>
    </row>
    <row r="419" spans="1:10" s="139" customFormat="1" x14ac:dyDescent="0.25">
      <c r="A419" s="159" t="s">
        <v>80</v>
      </c>
      <c r="B419" s="65"/>
      <c r="C419" s="66"/>
      <c r="D419" s="65"/>
      <c r="E419" s="66"/>
      <c r="F419" s="67"/>
      <c r="G419" s="65"/>
      <c r="H419" s="66"/>
      <c r="I419" s="20"/>
      <c r="J419" s="21"/>
    </row>
    <row r="420" spans="1:10" x14ac:dyDescent="0.25">
      <c r="A420" s="158" t="s">
        <v>257</v>
      </c>
      <c r="B420" s="65">
        <v>1</v>
      </c>
      <c r="C420" s="66">
        <v>0</v>
      </c>
      <c r="D420" s="65">
        <v>34</v>
      </c>
      <c r="E420" s="66">
        <v>0</v>
      </c>
      <c r="F420" s="67"/>
      <c r="G420" s="65">
        <f>B420-C420</f>
        <v>1</v>
      </c>
      <c r="H420" s="66">
        <f>D420-E420</f>
        <v>34</v>
      </c>
      <c r="I420" s="20" t="str">
        <f>IF(C420=0, "-", IF(G420/C420&lt;10, G420/C420, "&gt;999%"))</f>
        <v>-</v>
      </c>
      <c r="J420" s="21" t="str">
        <f>IF(E420=0, "-", IF(H420/E420&lt;10, H420/E420, "&gt;999%"))</f>
        <v>-</v>
      </c>
    </row>
    <row r="421" spans="1:10" s="160" customFormat="1" x14ac:dyDescent="0.25">
      <c r="A421" s="178" t="s">
        <v>661</v>
      </c>
      <c r="B421" s="71">
        <v>1</v>
      </c>
      <c r="C421" s="72">
        <v>0</v>
      </c>
      <c r="D421" s="71">
        <v>34</v>
      </c>
      <c r="E421" s="72">
        <v>0</v>
      </c>
      <c r="F421" s="73"/>
      <c r="G421" s="71">
        <f>B421-C421</f>
        <v>1</v>
      </c>
      <c r="H421" s="72">
        <f>D421-E421</f>
        <v>34</v>
      </c>
      <c r="I421" s="37" t="str">
        <f>IF(C421=0, "-", IF(G421/C421&lt;10, G421/C421, "&gt;999%"))</f>
        <v>-</v>
      </c>
      <c r="J421" s="38" t="str">
        <f>IF(E421=0, "-", IF(H421/E421&lt;10, H421/E421, "&gt;999%"))</f>
        <v>-</v>
      </c>
    </row>
    <row r="422" spans="1:10" x14ac:dyDescent="0.25">
      <c r="A422" s="177"/>
      <c r="B422" s="143"/>
      <c r="C422" s="144"/>
      <c r="D422" s="143"/>
      <c r="E422" s="144"/>
      <c r="F422" s="145"/>
      <c r="G422" s="143"/>
      <c r="H422" s="144"/>
      <c r="I422" s="151"/>
      <c r="J422" s="152"/>
    </row>
    <row r="423" spans="1:10" s="139" customFormat="1" x14ac:dyDescent="0.25">
      <c r="A423" s="159" t="s">
        <v>81</v>
      </c>
      <c r="B423" s="65"/>
      <c r="C423" s="66"/>
      <c r="D423" s="65"/>
      <c r="E423" s="66"/>
      <c r="F423" s="67"/>
      <c r="G423" s="65"/>
      <c r="H423" s="66"/>
      <c r="I423" s="20"/>
      <c r="J423" s="21"/>
    </row>
    <row r="424" spans="1:10" x14ac:dyDescent="0.25">
      <c r="A424" s="158" t="s">
        <v>332</v>
      </c>
      <c r="B424" s="65">
        <v>0</v>
      </c>
      <c r="C424" s="66">
        <v>0</v>
      </c>
      <c r="D424" s="65">
        <v>22</v>
      </c>
      <c r="E424" s="66">
        <v>19</v>
      </c>
      <c r="F424" s="67"/>
      <c r="G424" s="65">
        <f t="shared" ref="G424:G432" si="76">B424-C424</f>
        <v>0</v>
      </c>
      <c r="H424" s="66">
        <f t="shared" ref="H424:H432" si="77">D424-E424</f>
        <v>3</v>
      </c>
      <c r="I424" s="20" t="str">
        <f t="shared" ref="I424:I432" si="78">IF(C424=0, "-", IF(G424/C424&lt;10, G424/C424, "&gt;999%"))</f>
        <v>-</v>
      </c>
      <c r="J424" s="21">
        <f t="shared" ref="J424:J432" si="79">IF(E424=0, "-", IF(H424/E424&lt;10, H424/E424, "&gt;999%"))</f>
        <v>0.15789473684210525</v>
      </c>
    </row>
    <row r="425" spans="1:10" x14ac:dyDescent="0.25">
      <c r="A425" s="158" t="s">
        <v>319</v>
      </c>
      <c r="B425" s="65">
        <v>0</v>
      </c>
      <c r="C425" s="66">
        <v>1</v>
      </c>
      <c r="D425" s="65">
        <v>5</v>
      </c>
      <c r="E425" s="66">
        <v>3</v>
      </c>
      <c r="F425" s="67"/>
      <c r="G425" s="65">
        <f t="shared" si="76"/>
        <v>-1</v>
      </c>
      <c r="H425" s="66">
        <f t="shared" si="77"/>
        <v>2</v>
      </c>
      <c r="I425" s="20">
        <f t="shared" si="78"/>
        <v>-1</v>
      </c>
      <c r="J425" s="21">
        <f t="shared" si="79"/>
        <v>0.66666666666666663</v>
      </c>
    </row>
    <row r="426" spans="1:10" x14ac:dyDescent="0.25">
      <c r="A426" s="158" t="s">
        <v>453</v>
      </c>
      <c r="B426" s="65">
        <v>4</v>
      </c>
      <c r="C426" s="66">
        <v>1</v>
      </c>
      <c r="D426" s="65">
        <v>25</v>
      </c>
      <c r="E426" s="66">
        <v>22</v>
      </c>
      <c r="F426" s="67"/>
      <c r="G426" s="65">
        <f t="shared" si="76"/>
        <v>3</v>
      </c>
      <c r="H426" s="66">
        <f t="shared" si="77"/>
        <v>3</v>
      </c>
      <c r="I426" s="20">
        <f t="shared" si="78"/>
        <v>3</v>
      </c>
      <c r="J426" s="21">
        <f t="shared" si="79"/>
        <v>0.13636363636363635</v>
      </c>
    </row>
    <row r="427" spans="1:10" x14ac:dyDescent="0.25">
      <c r="A427" s="158" t="s">
        <v>454</v>
      </c>
      <c r="B427" s="65">
        <v>7</v>
      </c>
      <c r="C427" s="66">
        <v>1</v>
      </c>
      <c r="D427" s="65">
        <v>30</v>
      </c>
      <c r="E427" s="66">
        <v>22</v>
      </c>
      <c r="F427" s="67"/>
      <c r="G427" s="65">
        <f t="shared" si="76"/>
        <v>6</v>
      </c>
      <c r="H427" s="66">
        <f t="shared" si="77"/>
        <v>8</v>
      </c>
      <c r="I427" s="20">
        <f t="shared" si="78"/>
        <v>6</v>
      </c>
      <c r="J427" s="21">
        <f t="shared" si="79"/>
        <v>0.36363636363636365</v>
      </c>
    </row>
    <row r="428" spans="1:10" x14ac:dyDescent="0.25">
      <c r="A428" s="158" t="s">
        <v>320</v>
      </c>
      <c r="B428" s="65">
        <v>1</v>
      </c>
      <c r="C428" s="66">
        <v>1</v>
      </c>
      <c r="D428" s="65">
        <v>5</v>
      </c>
      <c r="E428" s="66">
        <v>11</v>
      </c>
      <c r="F428" s="67"/>
      <c r="G428" s="65">
        <f t="shared" si="76"/>
        <v>0</v>
      </c>
      <c r="H428" s="66">
        <f t="shared" si="77"/>
        <v>-6</v>
      </c>
      <c r="I428" s="20">
        <f t="shared" si="78"/>
        <v>0</v>
      </c>
      <c r="J428" s="21">
        <f t="shared" si="79"/>
        <v>-0.54545454545454541</v>
      </c>
    </row>
    <row r="429" spans="1:10" x14ac:dyDescent="0.25">
      <c r="A429" s="158" t="s">
        <v>411</v>
      </c>
      <c r="B429" s="65">
        <v>12</v>
      </c>
      <c r="C429" s="66">
        <v>9</v>
      </c>
      <c r="D429" s="65">
        <v>133</v>
      </c>
      <c r="E429" s="66">
        <v>108</v>
      </c>
      <c r="F429" s="67"/>
      <c r="G429" s="65">
        <f t="shared" si="76"/>
        <v>3</v>
      </c>
      <c r="H429" s="66">
        <f t="shared" si="77"/>
        <v>25</v>
      </c>
      <c r="I429" s="20">
        <f t="shared" si="78"/>
        <v>0.33333333333333331</v>
      </c>
      <c r="J429" s="21">
        <f t="shared" si="79"/>
        <v>0.23148148148148148</v>
      </c>
    </row>
    <row r="430" spans="1:10" x14ac:dyDescent="0.25">
      <c r="A430" s="158" t="s">
        <v>283</v>
      </c>
      <c r="B430" s="65">
        <v>0</v>
      </c>
      <c r="C430" s="66">
        <v>0</v>
      </c>
      <c r="D430" s="65">
        <v>1</v>
      </c>
      <c r="E430" s="66">
        <v>2</v>
      </c>
      <c r="F430" s="67"/>
      <c r="G430" s="65">
        <f t="shared" si="76"/>
        <v>0</v>
      </c>
      <c r="H430" s="66">
        <f t="shared" si="77"/>
        <v>-1</v>
      </c>
      <c r="I430" s="20" t="str">
        <f t="shared" si="78"/>
        <v>-</v>
      </c>
      <c r="J430" s="21">
        <f t="shared" si="79"/>
        <v>-0.5</v>
      </c>
    </row>
    <row r="431" spans="1:10" x14ac:dyDescent="0.25">
      <c r="A431" s="158" t="s">
        <v>272</v>
      </c>
      <c r="B431" s="65">
        <v>0</v>
      </c>
      <c r="C431" s="66">
        <v>1</v>
      </c>
      <c r="D431" s="65">
        <v>21</v>
      </c>
      <c r="E431" s="66">
        <v>23</v>
      </c>
      <c r="F431" s="67"/>
      <c r="G431" s="65">
        <f t="shared" si="76"/>
        <v>-1</v>
      </c>
      <c r="H431" s="66">
        <f t="shared" si="77"/>
        <v>-2</v>
      </c>
      <c r="I431" s="20">
        <f t="shared" si="78"/>
        <v>-1</v>
      </c>
      <c r="J431" s="21">
        <f t="shared" si="79"/>
        <v>-8.6956521739130432E-2</v>
      </c>
    </row>
    <row r="432" spans="1:10" s="160" customFormat="1" x14ac:dyDescent="0.25">
      <c r="A432" s="178" t="s">
        <v>662</v>
      </c>
      <c r="B432" s="71">
        <v>24</v>
      </c>
      <c r="C432" s="72">
        <v>14</v>
      </c>
      <c r="D432" s="71">
        <v>242</v>
      </c>
      <c r="E432" s="72">
        <v>210</v>
      </c>
      <c r="F432" s="73"/>
      <c r="G432" s="71">
        <f t="shared" si="76"/>
        <v>10</v>
      </c>
      <c r="H432" s="72">
        <f t="shared" si="77"/>
        <v>32</v>
      </c>
      <c r="I432" s="37">
        <f t="shared" si="78"/>
        <v>0.7142857142857143</v>
      </c>
      <c r="J432" s="38">
        <f t="shared" si="79"/>
        <v>0.15238095238095239</v>
      </c>
    </row>
    <row r="433" spans="1:10" x14ac:dyDescent="0.25">
      <c r="A433" s="177"/>
      <c r="B433" s="143"/>
      <c r="C433" s="144"/>
      <c r="D433" s="143"/>
      <c r="E433" s="144"/>
      <c r="F433" s="145"/>
      <c r="G433" s="143"/>
      <c r="H433" s="144"/>
      <c r="I433" s="151"/>
      <c r="J433" s="152"/>
    </row>
    <row r="434" spans="1:10" s="139" customFormat="1" x14ac:dyDescent="0.25">
      <c r="A434" s="159" t="s">
        <v>82</v>
      </c>
      <c r="B434" s="65"/>
      <c r="C434" s="66"/>
      <c r="D434" s="65"/>
      <c r="E434" s="66"/>
      <c r="F434" s="67"/>
      <c r="G434" s="65"/>
      <c r="H434" s="66"/>
      <c r="I434" s="20"/>
      <c r="J434" s="21"/>
    </row>
    <row r="435" spans="1:10" x14ac:dyDescent="0.25">
      <c r="A435" s="158" t="s">
        <v>512</v>
      </c>
      <c r="B435" s="65">
        <v>15</v>
      </c>
      <c r="C435" s="66">
        <v>11</v>
      </c>
      <c r="D435" s="65">
        <v>174</v>
      </c>
      <c r="E435" s="66">
        <v>132</v>
      </c>
      <c r="F435" s="67"/>
      <c r="G435" s="65">
        <f>B435-C435</f>
        <v>4</v>
      </c>
      <c r="H435" s="66">
        <f>D435-E435</f>
        <v>42</v>
      </c>
      <c r="I435" s="20">
        <f>IF(C435=0, "-", IF(G435/C435&lt;10, G435/C435, "&gt;999%"))</f>
        <v>0.36363636363636365</v>
      </c>
      <c r="J435" s="21">
        <f>IF(E435=0, "-", IF(H435/E435&lt;10, H435/E435, "&gt;999%"))</f>
        <v>0.31818181818181818</v>
      </c>
    </row>
    <row r="436" spans="1:10" x14ac:dyDescent="0.25">
      <c r="A436" s="158" t="s">
        <v>513</v>
      </c>
      <c r="B436" s="65">
        <v>2</v>
      </c>
      <c r="C436" s="66">
        <v>1</v>
      </c>
      <c r="D436" s="65">
        <v>20</v>
      </c>
      <c r="E436" s="66">
        <v>1</v>
      </c>
      <c r="F436" s="67"/>
      <c r="G436" s="65">
        <f>B436-C436</f>
        <v>1</v>
      </c>
      <c r="H436" s="66">
        <f>D436-E436</f>
        <v>19</v>
      </c>
      <c r="I436" s="20">
        <f>IF(C436=0, "-", IF(G436/C436&lt;10, G436/C436, "&gt;999%"))</f>
        <v>1</v>
      </c>
      <c r="J436" s="21" t="str">
        <f>IF(E436=0, "-", IF(H436/E436&lt;10, H436/E436, "&gt;999%"))</f>
        <v>&gt;999%</v>
      </c>
    </row>
    <row r="437" spans="1:10" s="160" customFormat="1" x14ac:dyDescent="0.25">
      <c r="A437" s="178" t="s">
        <v>663</v>
      </c>
      <c r="B437" s="71">
        <v>17</v>
      </c>
      <c r="C437" s="72">
        <v>12</v>
      </c>
      <c r="D437" s="71">
        <v>194</v>
      </c>
      <c r="E437" s="72">
        <v>133</v>
      </c>
      <c r="F437" s="73"/>
      <c r="G437" s="71">
        <f>B437-C437</f>
        <v>5</v>
      </c>
      <c r="H437" s="72">
        <f>D437-E437</f>
        <v>61</v>
      </c>
      <c r="I437" s="37">
        <f>IF(C437=0, "-", IF(G437/C437&lt;10, G437/C437, "&gt;999%"))</f>
        <v>0.41666666666666669</v>
      </c>
      <c r="J437" s="38">
        <f>IF(E437=0, "-", IF(H437/E437&lt;10, H437/E437, "&gt;999%"))</f>
        <v>0.45864661654135336</v>
      </c>
    </row>
    <row r="438" spans="1:10" x14ac:dyDescent="0.25">
      <c r="A438" s="177"/>
      <c r="B438" s="143"/>
      <c r="C438" s="144"/>
      <c r="D438" s="143"/>
      <c r="E438" s="144"/>
      <c r="F438" s="145"/>
      <c r="G438" s="143"/>
      <c r="H438" s="144"/>
      <c r="I438" s="151"/>
      <c r="J438" s="152"/>
    </row>
    <row r="439" spans="1:10" s="139" customFormat="1" x14ac:dyDescent="0.25">
      <c r="A439" s="159" t="s">
        <v>83</v>
      </c>
      <c r="B439" s="65"/>
      <c r="C439" s="66"/>
      <c r="D439" s="65"/>
      <c r="E439" s="66"/>
      <c r="F439" s="67"/>
      <c r="G439" s="65"/>
      <c r="H439" s="66"/>
      <c r="I439" s="20"/>
      <c r="J439" s="21"/>
    </row>
    <row r="440" spans="1:10" x14ac:dyDescent="0.25">
      <c r="A440" s="158" t="s">
        <v>358</v>
      </c>
      <c r="B440" s="65">
        <v>5</v>
      </c>
      <c r="C440" s="66">
        <v>3</v>
      </c>
      <c r="D440" s="65">
        <v>65</v>
      </c>
      <c r="E440" s="66">
        <v>8</v>
      </c>
      <c r="F440" s="67"/>
      <c r="G440" s="65">
        <f t="shared" ref="G440:G448" si="80">B440-C440</f>
        <v>2</v>
      </c>
      <c r="H440" s="66">
        <f t="shared" ref="H440:H448" si="81">D440-E440</f>
        <v>57</v>
      </c>
      <c r="I440" s="20">
        <f t="shared" ref="I440:I448" si="82">IF(C440=0, "-", IF(G440/C440&lt;10, G440/C440, "&gt;999%"))</f>
        <v>0.66666666666666663</v>
      </c>
      <c r="J440" s="21">
        <f t="shared" ref="J440:J448" si="83">IF(E440=0, "-", IF(H440/E440&lt;10, H440/E440, "&gt;999%"))</f>
        <v>7.125</v>
      </c>
    </row>
    <row r="441" spans="1:10" x14ac:dyDescent="0.25">
      <c r="A441" s="158" t="s">
        <v>338</v>
      </c>
      <c r="B441" s="65">
        <v>14</v>
      </c>
      <c r="C441" s="66">
        <v>7</v>
      </c>
      <c r="D441" s="65">
        <v>86</v>
      </c>
      <c r="E441" s="66">
        <v>49</v>
      </c>
      <c r="F441" s="67"/>
      <c r="G441" s="65">
        <f t="shared" si="80"/>
        <v>7</v>
      </c>
      <c r="H441" s="66">
        <f t="shared" si="81"/>
        <v>37</v>
      </c>
      <c r="I441" s="20">
        <f t="shared" si="82"/>
        <v>1</v>
      </c>
      <c r="J441" s="21">
        <f t="shared" si="83"/>
        <v>0.75510204081632648</v>
      </c>
    </row>
    <row r="442" spans="1:10" x14ac:dyDescent="0.25">
      <c r="A442" s="158" t="s">
        <v>478</v>
      </c>
      <c r="B442" s="65">
        <v>1</v>
      </c>
      <c r="C442" s="66">
        <v>6</v>
      </c>
      <c r="D442" s="65">
        <v>30</v>
      </c>
      <c r="E442" s="66">
        <v>33</v>
      </c>
      <c r="F442" s="67"/>
      <c r="G442" s="65">
        <f t="shared" si="80"/>
        <v>-5</v>
      </c>
      <c r="H442" s="66">
        <f t="shared" si="81"/>
        <v>-3</v>
      </c>
      <c r="I442" s="20">
        <f t="shared" si="82"/>
        <v>-0.83333333333333337</v>
      </c>
      <c r="J442" s="21">
        <f t="shared" si="83"/>
        <v>-9.0909090909090912E-2</v>
      </c>
    </row>
    <row r="443" spans="1:10" x14ac:dyDescent="0.25">
      <c r="A443" s="158" t="s">
        <v>389</v>
      </c>
      <c r="B443" s="65">
        <v>7</v>
      </c>
      <c r="C443" s="66">
        <v>12</v>
      </c>
      <c r="D443" s="65">
        <v>98</v>
      </c>
      <c r="E443" s="66">
        <v>127</v>
      </c>
      <c r="F443" s="67"/>
      <c r="G443" s="65">
        <f t="shared" si="80"/>
        <v>-5</v>
      </c>
      <c r="H443" s="66">
        <f t="shared" si="81"/>
        <v>-29</v>
      </c>
      <c r="I443" s="20">
        <f t="shared" si="82"/>
        <v>-0.41666666666666669</v>
      </c>
      <c r="J443" s="21">
        <f t="shared" si="83"/>
        <v>-0.2283464566929134</v>
      </c>
    </row>
    <row r="444" spans="1:10" x14ac:dyDescent="0.25">
      <c r="A444" s="158" t="s">
        <v>528</v>
      </c>
      <c r="B444" s="65">
        <v>9</v>
      </c>
      <c r="C444" s="66">
        <v>5</v>
      </c>
      <c r="D444" s="65">
        <v>81</v>
      </c>
      <c r="E444" s="66">
        <v>48</v>
      </c>
      <c r="F444" s="67"/>
      <c r="G444" s="65">
        <f t="shared" si="80"/>
        <v>4</v>
      </c>
      <c r="H444" s="66">
        <f t="shared" si="81"/>
        <v>33</v>
      </c>
      <c r="I444" s="20">
        <f t="shared" si="82"/>
        <v>0.8</v>
      </c>
      <c r="J444" s="21">
        <f t="shared" si="83"/>
        <v>0.6875</v>
      </c>
    </row>
    <row r="445" spans="1:10" x14ac:dyDescent="0.25">
      <c r="A445" s="158" t="s">
        <v>473</v>
      </c>
      <c r="B445" s="65">
        <v>0</v>
      </c>
      <c r="C445" s="66">
        <v>0</v>
      </c>
      <c r="D445" s="65">
        <v>1</v>
      </c>
      <c r="E445" s="66">
        <v>1</v>
      </c>
      <c r="F445" s="67"/>
      <c r="G445" s="65">
        <f t="shared" si="80"/>
        <v>0</v>
      </c>
      <c r="H445" s="66">
        <f t="shared" si="81"/>
        <v>0</v>
      </c>
      <c r="I445" s="20" t="str">
        <f t="shared" si="82"/>
        <v>-</v>
      </c>
      <c r="J445" s="21">
        <f t="shared" si="83"/>
        <v>0</v>
      </c>
    </row>
    <row r="446" spans="1:10" x14ac:dyDescent="0.25">
      <c r="A446" s="158" t="s">
        <v>221</v>
      </c>
      <c r="B446" s="65">
        <v>0</v>
      </c>
      <c r="C446" s="66">
        <v>0</v>
      </c>
      <c r="D446" s="65">
        <v>12</v>
      </c>
      <c r="E446" s="66">
        <v>5</v>
      </c>
      <c r="F446" s="67"/>
      <c r="G446" s="65">
        <f t="shared" si="80"/>
        <v>0</v>
      </c>
      <c r="H446" s="66">
        <f t="shared" si="81"/>
        <v>7</v>
      </c>
      <c r="I446" s="20" t="str">
        <f t="shared" si="82"/>
        <v>-</v>
      </c>
      <c r="J446" s="21">
        <f t="shared" si="83"/>
        <v>1.4</v>
      </c>
    </row>
    <row r="447" spans="1:10" x14ac:dyDescent="0.25">
      <c r="A447" s="158" t="s">
        <v>488</v>
      </c>
      <c r="B447" s="65">
        <v>4</v>
      </c>
      <c r="C447" s="66">
        <v>8</v>
      </c>
      <c r="D447" s="65">
        <v>43</v>
      </c>
      <c r="E447" s="66">
        <v>117</v>
      </c>
      <c r="F447" s="67"/>
      <c r="G447" s="65">
        <f t="shared" si="80"/>
        <v>-4</v>
      </c>
      <c r="H447" s="66">
        <f t="shared" si="81"/>
        <v>-74</v>
      </c>
      <c r="I447" s="20">
        <f t="shared" si="82"/>
        <v>-0.5</v>
      </c>
      <c r="J447" s="21">
        <f t="shared" si="83"/>
        <v>-0.63247863247863245</v>
      </c>
    </row>
    <row r="448" spans="1:10" s="160" customFormat="1" x14ac:dyDescent="0.25">
      <c r="A448" s="178" t="s">
        <v>664</v>
      </c>
      <c r="B448" s="71">
        <v>40</v>
      </c>
      <c r="C448" s="72">
        <v>41</v>
      </c>
      <c r="D448" s="71">
        <v>416</v>
      </c>
      <c r="E448" s="72">
        <v>388</v>
      </c>
      <c r="F448" s="73"/>
      <c r="G448" s="71">
        <f t="shared" si="80"/>
        <v>-1</v>
      </c>
      <c r="H448" s="72">
        <f t="shared" si="81"/>
        <v>28</v>
      </c>
      <c r="I448" s="37">
        <f t="shared" si="82"/>
        <v>-2.4390243902439025E-2</v>
      </c>
      <c r="J448" s="38">
        <f t="shared" si="83"/>
        <v>7.2164948453608241E-2</v>
      </c>
    </row>
    <row r="449" spans="1:10" x14ac:dyDescent="0.25">
      <c r="A449" s="177"/>
      <c r="B449" s="143"/>
      <c r="C449" s="144"/>
      <c r="D449" s="143"/>
      <c r="E449" s="144"/>
      <c r="F449" s="145"/>
      <c r="G449" s="143"/>
      <c r="H449" s="144"/>
      <c r="I449" s="151"/>
      <c r="J449" s="152"/>
    </row>
    <row r="450" spans="1:10" s="139" customFormat="1" x14ac:dyDescent="0.25">
      <c r="A450" s="159" t="s">
        <v>84</v>
      </c>
      <c r="B450" s="65"/>
      <c r="C450" s="66"/>
      <c r="D450" s="65"/>
      <c r="E450" s="66"/>
      <c r="F450" s="67"/>
      <c r="G450" s="65"/>
      <c r="H450" s="66"/>
      <c r="I450" s="20"/>
      <c r="J450" s="21"/>
    </row>
    <row r="451" spans="1:10" x14ac:dyDescent="0.25">
      <c r="A451" s="158" t="s">
        <v>551</v>
      </c>
      <c r="B451" s="65">
        <v>20</v>
      </c>
      <c r="C451" s="66">
        <v>8</v>
      </c>
      <c r="D451" s="65">
        <v>72</v>
      </c>
      <c r="E451" s="66">
        <v>79</v>
      </c>
      <c r="F451" s="67"/>
      <c r="G451" s="65">
        <f>B451-C451</f>
        <v>12</v>
      </c>
      <c r="H451" s="66">
        <f>D451-E451</f>
        <v>-7</v>
      </c>
      <c r="I451" s="20">
        <f>IF(C451=0, "-", IF(G451/C451&lt;10, G451/C451, "&gt;999%"))</f>
        <v>1.5</v>
      </c>
      <c r="J451" s="21">
        <f>IF(E451=0, "-", IF(H451/E451&lt;10, H451/E451, "&gt;999%"))</f>
        <v>-8.8607594936708861E-2</v>
      </c>
    </row>
    <row r="452" spans="1:10" s="160" customFormat="1" x14ac:dyDescent="0.25">
      <c r="A452" s="178" t="s">
        <v>665</v>
      </c>
      <c r="B452" s="71">
        <v>20</v>
      </c>
      <c r="C452" s="72">
        <v>8</v>
      </c>
      <c r="D452" s="71">
        <v>72</v>
      </c>
      <c r="E452" s="72">
        <v>79</v>
      </c>
      <c r="F452" s="73"/>
      <c r="G452" s="71">
        <f>B452-C452</f>
        <v>12</v>
      </c>
      <c r="H452" s="72">
        <f>D452-E452</f>
        <v>-7</v>
      </c>
      <c r="I452" s="37">
        <f>IF(C452=0, "-", IF(G452/C452&lt;10, G452/C452, "&gt;999%"))</f>
        <v>1.5</v>
      </c>
      <c r="J452" s="38">
        <f>IF(E452=0, "-", IF(H452/E452&lt;10, H452/E452, "&gt;999%"))</f>
        <v>-8.8607594936708861E-2</v>
      </c>
    </row>
    <row r="453" spans="1:10" x14ac:dyDescent="0.25">
      <c r="A453" s="177"/>
      <c r="B453" s="143"/>
      <c r="C453" s="144"/>
      <c r="D453" s="143"/>
      <c r="E453" s="144"/>
      <c r="F453" s="145"/>
      <c r="G453" s="143"/>
      <c r="H453" s="144"/>
      <c r="I453" s="151"/>
      <c r="J453" s="152"/>
    </row>
    <row r="454" spans="1:10" s="139" customFormat="1" x14ac:dyDescent="0.25">
      <c r="A454" s="159" t="s">
        <v>85</v>
      </c>
      <c r="B454" s="65"/>
      <c r="C454" s="66"/>
      <c r="D454" s="65"/>
      <c r="E454" s="66"/>
      <c r="F454" s="67"/>
      <c r="G454" s="65"/>
      <c r="H454" s="66"/>
      <c r="I454" s="20"/>
      <c r="J454" s="21"/>
    </row>
    <row r="455" spans="1:10" x14ac:dyDescent="0.25">
      <c r="A455" s="158" t="s">
        <v>538</v>
      </c>
      <c r="B455" s="65">
        <v>0</v>
      </c>
      <c r="C455" s="66">
        <v>0</v>
      </c>
      <c r="D455" s="65">
        <v>1</v>
      </c>
      <c r="E455" s="66">
        <v>0</v>
      </c>
      <c r="F455" s="67"/>
      <c r="G455" s="65">
        <f>B455-C455</f>
        <v>0</v>
      </c>
      <c r="H455" s="66">
        <f>D455-E455</f>
        <v>1</v>
      </c>
      <c r="I455" s="20" t="str">
        <f>IF(C455=0, "-", IF(G455/C455&lt;10, G455/C455, "&gt;999%"))</f>
        <v>-</v>
      </c>
      <c r="J455" s="21" t="str">
        <f>IF(E455=0, "-", IF(H455/E455&lt;10, H455/E455, "&gt;999%"))</f>
        <v>-</v>
      </c>
    </row>
    <row r="456" spans="1:10" s="160" customFormat="1" x14ac:dyDescent="0.25">
      <c r="A456" s="178" t="s">
        <v>666</v>
      </c>
      <c r="B456" s="71">
        <v>0</v>
      </c>
      <c r="C456" s="72">
        <v>0</v>
      </c>
      <c r="D456" s="71">
        <v>1</v>
      </c>
      <c r="E456" s="72">
        <v>0</v>
      </c>
      <c r="F456" s="73"/>
      <c r="G456" s="71">
        <f>B456-C456</f>
        <v>0</v>
      </c>
      <c r="H456" s="72">
        <f>D456-E456</f>
        <v>1</v>
      </c>
      <c r="I456" s="37" t="str">
        <f>IF(C456=0, "-", IF(G456/C456&lt;10, G456/C456, "&gt;999%"))</f>
        <v>-</v>
      </c>
      <c r="J456" s="38" t="str">
        <f>IF(E456=0, "-", IF(H456/E456&lt;10, H456/E456, "&gt;999%"))</f>
        <v>-</v>
      </c>
    </row>
    <row r="457" spans="1:10" x14ac:dyDescent="0.25">
      <c r="A457" s="177"/>
      <c r="B457" s="143"/>
      <c r="C457" s="144"/>
      <c r="D457" s="143"/>
      <c r="E457" s="144"/>
      <c r="F457" s="145"/>
      <c r="G457" s="143"/>
      <c r="H457" s="144"/>
      <c r="I457" s="151"/>
      <c r="J457" s="152"/>
    </row>
    <row r="458" spans="1:10" s="139" customFormat="1" x14ac:dyDescent="0.25">
      <c r="A458" s="159" t="s">
        <v>86</v>
      </c>
      <c r="B458" s="65"/>
      <c r="C458" s="66"/>
      <c r="D458" s="65"/>
      <c r="E458" s="66"/>
      <c r="F458" s="67"/>
      <c r="G458" s="65"/>
      <c r="H458" s="66"/>
      <c r="I458" s="20"/>
      <c r="J458" s="21"/>
    </row>
    <row r="459" spans="1:10" x14ac:dyDescent="0.25">
      <c r="A459" s="158" t="s">
        <v>205</v>
      </c>
      <c r="B459" s="65">
        <v>2</v>
      </c>
      <c r="C459" s="66">
        <v>3</v>
      </c>
      <c r="D459" s="65">
        <v>5</v>
      </c>
      <c r="E459" s="66">
        <v>39</v>
      </c>
      <c r="F459" s="67"/>
      <c r="G459" s="65">
        <f t="shared" ref="G459:G466" si="84">B459-C459</f>
        <v>-1</v>
      </c>
      <c r="H459" s="66">
        <f t="shared" ref="H459:H466" si="85">D459-E459</f>
        <v>-34</v>
      </c>
      <c r="I459" s="20">
        <f t="shared" ref="I459:I466" si="86">IF(C459=0, "-", IF(G459/C459&lt;10, G459/C459, "&gt;999%"))</f>
        <v>-0.33333333333333331</v>
      </c>
      <c r="J459" s="21">
        <f t="shared" ref="J459:J466" si="87">IF(E459=0, "-", IF(H459/E459&lt;10, H459/E459, "&gt;999%"))</f>
        <v>-0.87179487179487181</v>
      </c>
    </row>
    <row r="460" spans="1:10" x14ac:dyDescent="0.25">
      <c r="A460" s="158" t="s">
        <v>359</v>
      </c>
      <c r="B460" s="65">
        <v>8</v>
      </c>
      <c r="C460" s="66">
        <v>18</v>
      </c>
      <c r="D460" s="65">
        <v>59</v>
      </c>
      <c r="E460" s="66">
        <v>126</v>
      </c>
      <c r="F460" s="67"/>
      <c r="G460" s="65">
        <f t="shared" si="84"/>
        <v>-10</v>
      </c>
      <c r="H460" s="66">
        <f t="shared" si="85"/>
        <v>-67</v>
      </c>
      <c r="I460" s="20">
        <f t="shared" si="86"/>
        <v>-0.55555555555555558</v>
      </c>
      <c r="J460" s="21">
        <f t="shared" si="87"/>
        <v>-0.53174603174603174</v>
      </c>
    </row>
    <row r="461" spans="1:10" x14ac:dyDescent="0.25">
      <c r="A461" s="158" t="s">
        <v>390</v>
      </c>
      <c r="B461" s="65">
        <v>3</v>
      </c>
      <c r="C461" s="66">
        <v>6</v>
      </c>
      <c r="D461" s="65">
        <v>27</v>
      </c>
      <c r="E461" s="66">
        <v>67</v>
      </c>
      <c r="F461" s="67"/>
      <c r="G461" s="65">
        <f t="shared" si="84"/>
        <v>-3</v>
      </c>
      <c r="H461" s="66">
        <f t="shared" si="85"/>
        <v>-40</v>
      </c>
      <c r="I461" s="20">
        <f t="shared" si="86"/>
        <v>-0.5</v>
      </c>
      <c r="J461" s="21">
        <f t="shared" si="87"/>
        <v>-0.59701492537313428</v>
      </c>
    </row>
    <row r="462" spans="1:10" x14ac:dyDescent="0.25">
      <c r="A462" s="158" t="s">
        <v>429</v>
      </c>
      <c r="B462" s="65">
        <v>4</v>
      </c>
      <c r="C462" s="66">
        <v>5</v>
      </c>
      <c r="D462" s="65">
        <v>55</v>
      </c>
      <c r="E462" s="66">
        <v>81</v>
      </c>
      <c r="F462" s="67"/>
      <c r="G462" s="65">
        <f t="shared" si="84"/>
        <v>-1</v>
      </c>
      <c r="H462" s="66">
        <f t="shared" si="85"/>
        <v>-26</v>
      </c>
      <c r="I462" s="20">
        <f t="shared" si="86"/>
        <v>-0.2</v>
      </c>
      <c r="J462" s="21">
        <f t="shared" si="87"/>
        <v>-0.32098765432098764</v>
      </c>
    </row>
    <row r="463" spans="1:10" x14ac:dyDescent="0.25">
      <c r="A463" s="158" t="s">
        <v>242</v>
      </c>
      <c r="B463" s="65">
        <v>0</v>
      </c>
      <c r="C463" s="66">
        <v>9</v>
      </c>
      <c r="D463" s="65">
        <v>38</v>
      </c>
      <c r="E463" s="66">
        <v>45</v>
      </c>
      <c r="F463" s="67"/>
      <c r="G463" s="65">
        <f t="shared" si="84"/>
        <v>-9</v>
      </c>
      <c r="H463" s="66">
        <f t="shared" si="85"/>
        <v>-7</v>
      </c>
      <c r="I463" s="20">
        <f t="shared" si="86"/>
        <v>-1</v>
      </c>
      <c r="J463" s="21">
        <f t="shared" si="87"/>
        <v>-0.15555555555555556</v>
      </c>
    </row>
    <row r="464" spans="1:10" x14ac:dyDescent="0.25">
      <c r="A464" s="158" t="s">
        <v>222</v>
      </c>
      <c r="B464" s="65">
        <v>2</v>
      </c>
      <c r="C464" s="66">
        <v>0</v>
      </c>
      <c r="D464" s="65">
        <v>16</v>
      </c>
      <c r="E464" s="66">
        <v>37</v>
      </c>
      <c r="F464" s="67"/>
      <c r="G464" s="65">
        <f t="shared" si="84"/>
        <v>2</v>
      </c>
      <c r="H464" s="66">
        <f t="shared" si="85"/>
        <v>-21</v>
      </c>
      <c r="I464" s="20" t="str">
        <f t="shared" si="86"/>
        <v>-</v>
      </c>
      <c r="J464" s="21">
        <f t="shared" si="87"/>
        <v>-0.56756756756756754</v>
      </c>
    </row>
    <row r="465" spans="1:10" x14ac:dyDescent="0.25">
      <c r="A465" s="158" t="s">
        <v>263</v>
      </c>
      <c r="B465" s="65">
        <v>2</v>
      </c>
      <c r="C465" s="66">
        <v>1</v>
      </c>
      <c r="D465" s="65">
        <v>29</v>
      </c>
      <c r="E465" s="66">
        <v>27</v>
      </c>
      <c r="F465" s="67"/>
      <c r="G465" s="65">
        <f t="shared" si="84"/>
        <v>1</v>
      </c>
      <c r="H465" s="66">
        <f t="shared" si="85"/>
        <v>2</v>
      </c>
      <c r="I465" s="20">
        <f t="shared" si="86"/>
        <v>1</v>
      </c>
      <c r="J465" s="21">
        <f t="shared" si="87"/>
        <v>7.407407407407407E-2</v>
      </c>
    </row>
    <row r="466" spans="1:10" s="160" customFormat="1" x14ac:dyDescent="0.25">
      <c r="A466" s="178" t="s">
        <v>667</v>
      </c>
      <c r="B466" s="71">
        <v>21</v>
      </c>
      <c r="C466" s="72">
        <v>42</v>
      </c>
      <c r="D466" s="71">
        <v>229</v>
      </c>
      <c r="E466" s="72">
        <v>422</v>
      </c>
      <c r="F466" s="73"/>
      <c r="G466" s="71">
        <f t="shared" si="84"/>
        <v>-21</v>
      </c>
      <c r="H466" s="72">
        <f t="shared" si="85"/>
        <v>-193</v>
      </c>
      <c r="I466" s="37">
        <f t="shared" si="86"/>
        <v>-0.5</v>
      </c>
      <c r="J466" s="38">
        <f t="shared" si="87"/>
        <v>-0.45734597156398105</v>
      </c>
    </row>
    <row r="467" spans="1:10" x14ac:dyDescent="0.25">
      <c r="A467" s="177"/>
      <c r="B467" s="143"/>
      <c r="C467" s="144"/>
      <c r="D467" s="143"/>
      <c r="E467" s="144"/>
      <c r="F467" s="145"/>
      <c r="G467" s="143"/>
      <c r="H467" s="144"/>
      <c r="I467" s="151"/>
      <c r="J467" s="152"/>
    </row>
    <row r="468" spans="1:10" s="139" customFormat="1" x14ac:dyDescent="0.25">
      <c r="A468" s="159" t="s">
        <v>87</v>
      </c>
      <c r="B468" s="65"/>
      <c r="C468" s="66"/>
      <c r="D468" s="65"/>
      <c r="E468" s="66"/>
      <c r="F468" s="67"/>
      <c r="G468" s="65"/>
      <c r="H468" s="66"/>
      <c r="I468" s="20"/>
      <c r="J468" s="21"/>
    </row>
    <row r="469" spans="1:10" x14ac:dyDescent="0.25">
      <c r="A469" s="158" t="s">
        <v>391</v>
      </c>
      <c r="B469" s="65">
        <v>1</v>
      </c>
      <c r="C469" s="66">
        <v>2</v>
      </c>
      <c r="D469" s="65">
        <v>11</v>
      </c>
      <c r="E469" s="66">
        <v>9</v>
      </c>
      <c r="F469" s="67"/>
      <c r="G469" s="65">
        <f>B469-C469</f>
        <v>-1</v>
      </c>
      <c r="H469" s="66">
        <f>D469-E469</f>
        <v>2</v>
      </c>
      <c r="I469" s="20">
        <f>IF(C469=0, "-", IF(G469/C469&lt;10, G469/C469, "&gt;999%"))</f>
        <v>-0.5</v>
      </c>
      <c r="J469" s="21">
        <f>IF(E469=0, "-", IF(H469/E469&lt;10, H469/E469, "&gt;999%"))</f>
        <v>0.22222222222222221</v>
      </c>
    </row>
    <row r="470" spans="1:10" x14ac:dyDescent="0.25">
      <c r="A470" s="158" t="s">
        <v>514</v>
      </c>
      <c r="B470" s="65">
        <v>12</v>
      </c>
      <c r="C470" s="66">
        <v>1</v>
      </c>
      <c r="D470" s="65">
        <v>39</v>
      </c>
      <c r="E470" s="66">
        <v>27</v>
      </c>
      <c r="F470" s="67"/>
      <c r="G470" s="65">
        <f>B470-C470</f>
        <v>11</v>
      </c>
      <c r="H470" s="66">
        <f>D470-E470</f>
        <v>12</v>
      </c>
      <c r="I470" s="20" t="str">
        <f>IF(C470=0, "-", IF(G470/C470&lt;10, G470/C470, "&gt;999%"))</f>
        <v>&gt;999%</v>
      </c>
      <c r="J470" s="21">
        <f>IF(E470=0, "-", IF(H470/E470&lt;10, H470/E470, "&gt;999%"))</f>
        <v>0.44444444444444442</v>
      </c>
    </row>
    <row r="471" spans="1:10" x14ac:dyDescent="0.25">
      <c r="A471" s="158" t="s">
        <v>430</v>
      </c>
      <c r="B471" s="65">
        <v>9</v>
      </c>
      <c r="C471" s="66">
        <v>0</v>
      </c>
      <c r="D471" s="65">
        <v>32</v>
      </c>
      <c r="E471" s="66">
        <v>8</v>
      </c>
      <c r="F471" s="67"/>
      <c r="G471" s="65">
        <f>B471-C471</f>
        <v>9</v>
      </c>
      <c r="H471" s="66">
        <f>D471-E471</f>
        <v>24</v>
      </c>
      <c r="I471" s="20" t="str">
        <f>IF(C471=0, "-", IF(G471/C471&lt;10, G471/C471, "&gt;999%"))</f>
        <v>-</v>
      </c>
      <c r="J471" s="21">
        <f>IF(E471=0, "-", IF(H471/E471&lt;10, H471/E471, "&gt;999%"))</f>
        <v>3</v>
      </c>
    </row>
    <row r="472" spans="1:10" s="160" customFormat="1" x14ac:dyDescent="0.25">
      <c r="A472" s="178" t="s">
        <v>668</v>
      </c>
      <c r="B472" s="71">
        <v>22</v>
      </c>
      <c r="C472" s="72">
        <v>3</v>
      </c>
      <c r="D472" s="71">
        <v>82</v>
      </c>
      <c r="E472" s="72">
        <v>44</v>
      </c>
      <c r="F472" s="73"/>
      <c r="G472" s="71">
        <f>B472-C472</f>
        <v>19</v>
      </c>
      <c r="H472" s="72">
        <f>D472-E472</f>
        <v>38</v>
      </c>
      <c r="I472" s="37">
        <f>IF(C472=0, "-", IF(G472/C472&lt;10, G472/C472, "&gt;999%"))</f>
        <v>6.333333333333333</v>
      </c>
      <c r="J472" s="38">
        <f>IF(E472=0, "-", IF(H472/E472&lt;10, H472/E472, "&gt;999%"))</f>
        <v>0.86363636363636365</v>
      </c>
    </row>
    <row r="473" spans="1:10" x14ac:dyDescent="0.25">
      <c r="A473" s="177"/>
      <c r="B473" s="143"/>
      <c r="C473" s="144"/>
      <c r="D473" s="143"/>
      <c r="E473" s="144"/>
      <c r="F473" s="145"/>
      <c r="G473" s="143"/>
      <c r="H473" s="144"/>
      <c r="I473" s="151"/>
      <c r="J473" s="152"/>
    </row>
    <row r="474" spans="1:10" s="139" customFormat="1" x14ac:dyDescent="0.25">
      <c r="A474" s="159" t="s">
        <v>88</v>
      </c>
      <c r="B474" s="65"/>
      <c r="C474" s="66"/>
      <c r="D474" s="65"/>
      <c r="E474" s="66"/>
      <c r="F474" s="67"/>
      <c r="G474" s="65"/>
      <c r="H474" s="66"/>
      <c r="I474" s="20"/>
      <c r="J474" s="21"/>
    </row>
    <row r="475" spans="1:10" x14ac:dyDescent="0.25">
      <c r="A475" s="158" t="s">
        <v>305</v>
      </c>
      <c r="B475" s="65">
        <v>5</v>
      </c>
      <c r="C475" s="66">
        <v>0</v>
      </c>
      <c r="D475" s="65">
        <v>62</v>
      </c>
      <c r="E475" s="66">
        <v>11</v>
      </c>
      <c r="F475" s="67"/>
      <c r="G475" s="65">
        <f t="shared" ref="G475:G482" si="88">B475-C475</f>
        <v>5</v>
      </c>
      <c r="H475" s="66">
        <f t="shared" ref="H475:H482" si="89">D475-E475</f>
        <v>51</v>
      </c>
      <c r="I475" s="20" t="str">
        <f t="shared" ref="I475:I482" si="90">IF(C475=0, "-", IF(G475/C475&lt;10, G475/C475, "&gt;999%"))</f>
        <v>-</v>
      </c>
      <c r="J475" s="21">
        <f t="shared" ref="J475:J482" si="91">IF(E475=0, "-", IF(H475/E475&lt;10, H475/E475, "&gt;999%"))</f>
        <v>4.6363636363636367</v>
      </c>
    </row>
    <row r="476" spans="1:10" x14ac:dyDescent="0.25">
      <c r="A476" s="158" t="s">
        <v>392</v>
      </c>
      <c r="B476" s="65">
        <v>87</v>
      </c>
      <c r="C476" s="66">
        <v>94</v>
      </c>
      <c r="D476" s="65">
        <v>663</v>
      </c>
      <c r="E476" s="66">
        <v>740</v>
      </c>
      <c r="F476" s="67"/>
      <c r="G476" s="65">
        <f t="shared" si="88"/>
        <v>-7</v>
      </c>
      <c r="H476" s="66">
        <f t="shared" si="89"/>
        <v>-77</v>
      </c>
      <c r="I476" s="20">
        <f t="shared" si="90"/>
        <v>-7.4468085106382975E-2</v>
      </c>
      <c r="J476" s="21">
        <f t="shared" si="91"/>
        <v>-0.10405405405405406</v>
      </c>
    </row>
    <row r="477" spans="1:10" x14ac:dyDescent="0.25">
      <c r="A477" s="158" t="s">
        <v>223</v>
      </c>
      <c r="B477" s="65">
        <v>32</v>
      </c>
      <c r="C477" s="66">
        <v>14</v>
      </c>
      <c r="D477" s="65">
        <v>161</v>
      </c>
      <c r="E477" s="66">
        <v>217</v>
      </c>
      <c r="F477" s="67"/>
      <c r="G477" s="65">
        <f t="shared" si="88"/>
        <v>18</v>
      </c>
      <c r="H477" s="66">
        <f t="shared" si="89"/>
        <v>-56</v>
      </c>
      <c r="I477" s="20">
        <f t="shared" si="90"/>
        <v>1.2857142857142858</v>
      </c>
      <c r="J477" s="21">
        <f t="shared" si="91"/>
        <v>-0.25806451612903225</v>
      </c>
    </row>
    <row r="478" spans="1:10" x14ac:dyDescent="0.25">
      <c r="A478" s="158" t="s">
        <v>243</v>
      </c>
      <c r="B478" s="65">
        <v>0</v>
      </c>
      <c r="C478" s="66">
        <v>0</v>
      </c>
      <c r="D478" s="65">
        <v>0</v>
      </c>
      <c r="E478" s="66">
        <v>13</v>
      </c>
      <c r="F478" s="67"/>
      <c r="G478" s="65">
        <f t="shared" si="88"/>
        <v>0</v>
      </c>
      <c r="H478" s="66">
        <f t="shared" si="89"/>
        <v>-13</v>
      </c>
      <c r="I478" s="20" t="str">
        <f t="shared" si="90"/>
        <v>-</v>
      </c>
      <c r="J478" s="21">
        <f t="shared" si="91"/>
        <v>-1</v>
      </c>
    </row>
    <row r="479" spans="1:10" x14ac:dyDescent="0.25">
      <c r="A479" s="158" t="s">
        <v>431</v>
      </c>
      <c r="B479" s="65">
        <v>73</v>
      </c>
      <c r="C479" s="66">
        <v>80</v>
      </c>
      <c r="D479" s="65">
        <v>527</v>
      </c>
      <c r="E479" s="66">
        <v>489</v>
      </c>
      <c r="F479" s="67"/>
      <c r="G479" s="65">
        <f t="shared" si="88"/>
        <v>-7</v>
      </c>
      <c r="H479" s="66">
        <f t="shared" si="89"/>
        <v>38</v>
      </c>
      <c r="I479" s="20">
        <f t="shared" si="90"/>
        <v>-8.7499999999999994E-2</v>
      </c>
      <c r="J479" s="21">
        <f t="shared" si="91"/>
        <v>7.7709611451942745E-2</v>
      </c>
    </row>
    <row r="480" spans="1:10" x14ac:dyDescent="0.25">
      <c r="A480" s="158" t="s">
        <v>224</v>
      </c>
      <c r="B480" s="65">
        <v>31</v>
      </c>
      <c r="C480" s="66">
        <v>4</v>
      </c>
      <c r="D480" s="65">
        <v>100</v>
      </c>
      <c r="E480" s="66">
        <v>70</v>
      </c>
      <c r="F480" s="67"/>
      <c r="G480" s="65">
        <f t="shared" si="88"/>
        <v>27</v>
      </c>
      <c r="H480" s="66">
        <f t="shared" si="89"/>
        <v>30</v>
      </c>
      <c r="I480" s="20">
        <f t="shared" si="90"/>
        <v>6.75</v>
      </c>
      <c r="J480" s="21">
        <f t="shared" si="91"/>
        <v>0.42857142857142855</v>
      </c>
    </row>
    <row r="481" spans="1:10" x14ac:dyDescent="0.25">
      <c r="A481" s="158" t="s">
        <v>360</v>
      </c>
      <c r="B481" s="65">
        <v>89</v>
      </c>
      <c r="C481" s="66">
        <v>87</v>
      </c>
      <c r="D481" s="65">
        <v>494</v>
      </c>
      <c r="E481" s="66">
        <v>640</v>
      </c>
      <c r="F481" s="67"/>
      <c r="G481" s="65">
        <f t="shared" si="88"/>
        <v>2</v>
      </c>
      <c r="H481" s="66">
        <f t="shared" si="89"/>
        <v>-146</v>
      </c>
      <c r="I481" s="20">
        <f t="shared" si="90"/>
        <v>2.2988505747126436E-2</v>
      </c>
      <c r="J481" s="21">
        <f t="shared" si="91"/>
        <v>-0.22812499999999999</v>
      </c>
    </row>
    <row r="482" spans="1:10" s="160" customFormat="1" x14ac:dyDescent="0.25">
      <c r="A482" s="178" t="s">
        <v>669</v>
      </c>
      <c r="B482" s="71">
        <v>317</v>
      </c>
      <c r="C482" s="72">
        <v>279</v>
      </c>
      <c r="D482" s="71">
        <v>2007</v>
      </c>
      <c r="E482" s="72">
        <v>2180</v>
      </c>
      <c r="F482" s="73"/>
      <c r="G482" s="71">
        <f t="shared" si="88"/>
        <v>38</v>
      </c>
      <c r="H482" s="72">
        <f t="shared" si="89"/>
        <v>-173</v>
      </c>
      <c r="I482" s="37">
        <f t="shared" si="90"/>
        <v>0.13620071684587814</v>
      </c>
      <c r="J482" s="38">
        <f t="shared" si="91"/>
        <v>-7.9357798165137619E-2</v>
      </c>
    </row>
    <row r="483" spans="1:10" x14ac:dyDescent="0.25">
      <c r="A483" s="177"/>
      <c r="B483" s="143"/>
      <c r="C483" s="144"/>
      <c r="D483" s="143"/>
      <c r="E483" s="144"/>
      <c r="F483" s="145"/>
      <c r="G483" s="143"/>
      <c r="H483" s="144"/>
      <c r="I483" s="151"/>
      <c r="J483" s="152"/>
    </row>
    <row r="484" spans="1:10" s="139" customFormat="1" x14ac:dyDescent="0.25">
      <c r="A484" s="159" t="s">
        <v>89</v>
      </c>
      <c r="B484" s="65"/>
      <c r="C484" s="66"/>
      <c r="D484" s="65"/>
      <c r="E484" s="66"/>
      <c r="F484" s="67"/>
      <c r="G484" s="65"/>
      <c r="H484" s="66"/>
      <c r="I484" s="20"/>
      <c r="J484" s="21"/>
    </row>
    <row r="485" spans="1:10" x14ac:dyDescent="0.25">
      <c r="A485" s="158" t="s">
        <v>206</v>
      </c>
      <c r="B485" s="65">
        <v>22</v>
      </c>
      <c r="C485" s="66">
        <v>52</v>
      </c>
      <c r="D485" s="65">
        <v>445</v>
      </c>
      <c r="E485" s="66">
        <v>239</v>
      </c>
      <c r="F485" s="67"/>
      <c r="G485" s="65">
        <f t="shared" ref="G485:G491" si="92">B485-C485</f>
        <v>-30</v>
      </c>
      <c r="H485" s="66">
        <f t="shared" ref="H485:H491" si="93">D485-E485</f>
        <v>206</v>
      </c>
      <c r="I485" s="20">
        <f t="shared" ref="I485:I491" si="94">IF(C485=0, "-", IF(G485/C485&lt;10, G485/C485, "&gt;999%"))</f>
        <v>-0.57692307692307687</v>
      </c>
      <c r="J485" s="21">
        <f t="shared" ref="J485:J491" si="95">IF(E485=0, "-", IF(H485/E485&lt;10, H485/E485, "&gt;999%"))</f>
        <v>0.86192468619246865</v>
      </c>
    </row>
    <row r="486" spans="1:10" x14ac:dyDescent="0.25">
      <c r="A486" s="158" t="s">
        <v>339</v>
      </c>
      <c r="B486" s="65">
        <v>13</v>
      </c>
      <c r="C486" s="66">
        <v>13</v>
      </c>
      <c r="D486" s="65">
        <v>119</v>
      </c>
      <c r="E486" s="66">
        <v>124</v>
      </c>
      <c r="F486" s="67"/>
      <c r="G486" s="65">
        <f t="shared" si="92"/>
        <v>0</v>
      </c>
      <c r="H486" s="66">
        <f t="shared" si="93"/>
        <v>-5</v>
      </c>
      <c r="I486" s="20">
        <f t="shared" si="94"/>
        <v>0</v>
      </c>
      <c r="J486" s="21">
        <f t="shared" si="95"/>
        <v>-4.0322580645161289E-2</v>
      </c>
    </row>
    <row r="487" spans="1:10" x14ac:dyDescent="0.25">
      <c r="A487" s="158" t="s">
        <v>340</v>
      </c>
      <c r="B487" s="65">
        <v>43</v>
      </c>
      <c r="C487" s="66">
        <v>39</v>
      </c>
      <c r="D487" s="65">
        <v>415</v>
      </c>
      <c r="E487" s="66">
        <v>193</v>
      </c>
      <c r="F487" s="67"/>
      <c r="G487" s="65">
        <f t="shared" si="92"/>
        <v>4</v>
      </c>
      <c r="H487" s="66">
        <f t="shared" si="93"/>
        <v>222</v>
      </c>
      <c r="I487" s="20">
        <f t="shared" si="94"/>
        <v>0.10256410256410256</v>
      </c>
      <c r="J487" s="21">
        <f t="shared" si="95"/>
        <v>1.150259067357513</v>
      </c>
    </row>
    <row r="488" spans="1:10" x14ac:dyDescent="0.25">
      <c r="A488" s="158" t="s">
        <v>361</v>
      </c>
      <c r="B488" s="65">
        <v>10</v>
      </c>
      <c r="C488" s="66">
        <v>0</v>
      </c>
      <c r="D488" s="65">
        <v>18</v>
      </c>
      <c r="E488" s="66">
        <v>19</v>
      </c>
      <c r="F488" s="67"/>
      <c r="G488" s="65">
        <f t="shared" si="92"/>
        <v>10</v>
      </c>
      <c r="H488" s="66">
        <f t="shared" si="93"/>
        <v>-1</v>
      </c>
      <c r="I488" s="20" t="str">
        <f t="shared" si="94"/>
        <v>-</v>
      </c>
      <c r="J488" s="21">
        <f t="shared" si="95"/>
        <v>-5.2631578947368418E-2</v>
      </c>
    </row>
    <row r="489" spans="1:10" x14ac:dyDescent="0.25">
      <c r="A489" s="158" t="s">
        <v>207</v>
      </c>
      <c r="B489" s="65">
        <v>27</v>
      </c>
      <c r="C489" s="66">
        <v>14</v>
      </c>
      <c r="D489" s="65">
        <v>247</v>
      </c>
      <c r="E489" s="66">
        <v>257</v>
      </c>
      <c r="F489" s="67"/>
      <c r="G489" s="65">
        <f t="shared" si="92"/>
        <v>13</v>
      </c>
      <c r="H489" s="66">
        <f t="shared" si="93"/>
        <v>-10</v>
      </c>
      <c r="I489" s="20">
        <f t="shared" si="94"/>
        <v>0.9285714285714286</v>
      </c>
      <c r="J489" s="21">
        <f t="shared" si="95"/>
        <v>-3.8910505836575876E-2</v>
      </c>
    </row>
    <row r="490" spans="1:10" x14ac:dyDescent="0.25">
      <c r="A490" s="158" t="s">
        <v>362</v>
      </c>
      <c r="B490" s="65">
        <v>20</v>
      </c>
      <c r="C490" s="66">
        <v>30</v>
      </c>
      <c r="D490" s="65">
        <v>170</v>
      </c>
      <c r="E490" s="66">
        <v>284</v>
      </c>
      <c r="F490" s="67"/>
      <c r="G490" s="65">
        <f t="shared" si="92"/>
        <v>-10</v>
      </c>
      <c r="H490" s="66">
        <f t="shared" si="93"/>
        <v>-114</v>
      </c>
      <c r="I490" s="20">
        <f t="shared" si="94"/>
        <v>-0.33333333333333331</v>
      </c>
      <c r="J490" s="21">
        <f t="shared" si="95"/>
        <v>-0.40140845070422537</v>
      </c>
    </row>
    <row r="491" spans="1:10" s="160" customFormat="1" x14ac:dyDescent="0.25">
      <c r="A491" s="178" t="s">
        <v>670</v>
      </c>
      <c r="B491" s="71">
        <v>135</v>
      </c>
      <c r="C491" s="72">
        <v>148</v>
      </c>
      <c r="D491" s="71">
        <v>1414</v>
      </c>
      <c r="E491" s="72">
        <v>1116</v>
      </c>
      <c r="F491" s="73"/>
      <c r="G491" s="71">
        <f t="shared" si="92"/>
        <v>-13</v>
      </c>
      <c r="H491" s="72">
        <f t="shared" si="93"/>
        <v>298</v>
      </c>
      <c r="I491" s="37">
        <f t="shared" si="94"/>
        <v>-8.7837837837837843E-2</v>
      </c>
      <c r="J491" s="38">
        <f t="shared" si="95"/>
        <v>0.26702508960573479</v>
      </c>
    </row>
    <row r="492" spans="1:10" x14ac:dyDescent="0.25">
      <c r="A492" s="177"/>
      <c r="B492" s="143"/>
      <c r="C492" s="144"/>
      <c r="D492" s="143"/>
      <c r="E492" s="144"/>
      <c r="F492" s="145"/>
      <c r="G492" s="143"/>
      <c r="H492" s="144"/>
      <c r="I492" s="151"/>
      <c r="J492" s="152"/>
    </row>
    <row r="493" spans="1:10" s="139" customFormat="1" x14ac:dyDescent="0.25">
      <c r="A493" s="159" t="s">
        <v>90</v>
      </c>
      <c r="B493" s="65"/>
      <c r="C493" s="66"/>
      <c r="D493" s="65"/>
      <c r="E493" s="66"/>
      <c r="F493" s="67"/>
      <c r="G493" s="65"/>
      <c r="H493" s="66"/>
      <c r="I493" s="20"/>
      <c r="J493" s="21"/>
    </row>
    <row r="494" spans="1:10" x14ac:dyDescent="0.25">
      <c r="A494" s="158" t="s">
        <v>258</v>
      </c>
      <c r="B494" s="65">
        <v>81</v>
      </c>
      <c r="C494" s="66">
        <v>0</v>
      </c>
      <c r="D494" s="65">
        <v>289</v>
      </c>
      <c r="E494" s="66">
        <v>0</v>
      </c>
      <c r="F494" s="67"/>
      <c r="G494" s="65">
        <f>B494-C494</f>
        <v>81</v>
      </c>
      <c r="H494" s="66">
        <f>D494-E494</f>
        <v>289</v>
      </c>
      <c r="I494" s="20" t="str">
        <f>IF(C494=0, "-", IF(G494/C494&lt;10, G494/C494, "&gt;999%"))</f>
        <v>-</v>
      </c>
      <c r="J494" s="21" t="str">
        <f>IF(E494=0, "-", IF(H494/E494&lt;10, H494/E494, "&gt;999%"))</f>
        <v>-</v>
      </c>
    </row>
    <row r="495" spans="1:10" x14ac:dyDescent="0.25">
      <c r="A495" s="158" t="s">
        <v>412</v>
      </c>
      <c r="B495" s="65">
        <v>127</v>
      </c>
      <c r="C495" s="66">
        <v>0</v>
      </c>
      <c r="D495" s="65">
        <v>151</v>
      </c>
      <c r="E495" s="66">
        <v>0</v>
      </c>
      <c r="F495" s="67"/>
      <c r="G495" s="65">
        <f>B495-C495</f>
        <v>127</v>
      </c>
      <c r="H495" s="66">
        <f>D495-E495</f>
        <v>151</v>
      </c>
      <c r="I495" s="20" t="str">
        <f>IF(C495=0, "-", IF(G495/C495&lt;10, G495/C495, "&gt;999%"))</f>
        <v>-</v>
      </c>
      <c r="J495" s="21" t="str">
        <f>IF(E495=0, "-", IF(H495/E495&lt;10, H495/E495, "&gt;999%"))</f>
        <v>-</v>
      </c>
    </row>
    <row r="496" spans="1:10" s="160" customFormat="1" x14ac:dyDescent="0.25">
      <c r="A496" s="178" t="s">
        <v>671</v>
      </c>
      <c r="B496" s="71">
        <v>208</v>
      </c>
      <c r="C496" s="72">
        <v>0</v>
      </c>
      <c r="D496" s="71">
        <v>440</v>
      </c>
      <c r="E496" s="72">
        <v>0</v>
      </c>
      <c r="F496" s="73"/>
      <c r="G496" s="71">
        <f>B496-C496</f>
        <v>208</v>
      </c>
      <c r="H496" s="72">
        <f>D496-E496</f>
        <v>440</v>
      </c>
      <c r="I496" s="37" t="str">
        <f>IF(C496=0, "-", IF(G496/C496&lt;10, G496/C496, "&gt;999%"))</f>
        <v>-</v>
      </c>
      <c r="J496" s="38" t="str">
        <f>IF(E496=0, "-", IF(H496/E496&lt;10, H496/E496, "&gt;999%"))</f>
        <v>-</v>
      </c>
    </row>
    <row r="497" spans="1:10" x14ac:dyDescent="0.25">
      <c r="A497" s="177"/>
      <c r="B497" s="143"/>
      <c r="C497" s="144"/>
      <c r="D497" s="143"/>
      <c r="E497" s="144"/>
      <c r="F497" s="145"/>
      <c r="G497" s="143"/>
      <c r="H497" s="144"/>
      <c r="I497" s="151"/>
      <c r="J497" s="152"/>
    </row>
    <row r="498" spans="1:10" s="139" customFormat="1" x14ac:dyDescent="0.25">
      <c r="A498" s="159" t="s">
        <v>91</v>
      </c>
      <c r="B498" s="65"/>
      <c r="C498" s="66"/>
      <c r="D498" s="65"/>
      <c r="E498" s="66"/>
      <c r="F498" s="67"/>
      <c r="G498" s="65"/>
      <c r="H498" s="66"/>
      <c r="I498" s="20"/>
      <c r="J498" s="21"/>
    </row>
    <row r="499" spans="1:10" x14ac:dyDescent="0.25">
      <c r="A499" s="158" t="s">
        <v>244</v>
      </c>
      <c r="B499" s="65">
        <v>67</v>
      </c>
      <c r="C499" s="66">
        <v>201</v>
      </c>
      <c r="D499" s="65">
        <v>939</v>
      </c>
      <c r="E499" s="66">
        <v>1153</v>
      </c>
      <c r="F499" s="67"/>
      <c r="G499" s="65">
        <f t="shared" ref="G499:G520" si="96">B499-C499</f>
        <v>-134</v>
      </c>
      <c r="H499" s="66">
        <f t="shared" ref="H499:H520" si="97">D499-E499</f>
        <v>-214</v>
      </c>
      <c r="I499" s="20">
        <f t="shared" ref="I499:I520" si="98">IF(C499=0, "-", IF(G499/C499&lt;10, G499/C499, "&gt;999%"))</f>
        <v>-0.66666666666666663</v>
      </c>
      <c r="J499" s="21">
        <f t="shared" ref="J499:J520" si="99">IF(E499=0, "-", IF(H499/E499&lt;10, H499/E499, "&gt;999%"))</f>
        <v>-0.18560277536860365</v>
      </c>
    </row>
    <row r="500" spans="1:10" x14ac:dyDescent="0.25">
      <c r="A500" s="158" t="s">
        <v>363</v>
      </c>
      <c r="B500" s="65">
        <v>13</v>
      </c>
      <c r="C500" s="66">
        <v>20</v>
      </c>
      <c r="D500" s="65">
        <v>373</v>
      </c>
      <c r="E500" s="66">
        <v>347</v>
      </c>
      <c r="F500" s="67"/>
      <c r="G500" s="65">
        <f t="shared" si="96"/>
        <v>-7</v>
      </c>
      <c r="H500" s="66">
        <f t="shared" si="97"/>
        <v>26</v>
      </c>
      <c r="I500" s="20">
        <f t="shared" si="98"/>
        <v>-0.35</v>
      </c>
      <c r="J500" s="21">
        <f t="shared" si="99"/>
        <v>7.492795389048991E-2</v>
      </c>
    </row>
    <row r="501" spans="1:10" x14ac:dyDescent="0.25">
      <c r="A501" s="158" t="s">
        <v>476</v>
      </c>
      <c r="B501" s="65">
        <v>4</v>
      </c>
      <c r="C501" s="66">
        <v>1</v>
      </c>
      <c r="D501" s="65">
        <v>21</v>
      </c>
      <c r="E501" s="66">
        <v>8</v>
      </c>
      <c r="F501" s="67"/>
      <c r="G501" s="65">
        <f t="shared" si="96"/>
        <v>3</v>
      </c>
      <c r="H501" s="66">
        <f t="shared" si="97"/>
        <v>13</v>
      </c>
      <c r="I501" s="20">
        <f t="shared" si="98"/>
        <v>3</v>
      </c>
      <c r="J501" s="21">
        <f t="shared" si="99"/>
        <v>1.625</v>
      </c>
    </row>
    <row r="502" spans="1:10" x14ac:dyDescent="0.25">
      <c r="A502" s="158" t="s">
        <v>225</v>
      </c>
      <c r="B502" s="65">
        <v>152</v>
      </c>
      <c r="C502" s="66">
        <v>204</v>
      </c>
      <c r="D502" s="65">
        <v>1430</v>
      </c>
      <c r="E502" s="66">
        <v>1480</v>
      </c>
      <c r="F502" s="67"/>
      <c r="G502" s="65">
        <f t="shared" si="96"/>
        <v>-52</v>
      </c>
      <c r="H502" s="66">
        <f t="shared" si="97"/>
        <v>-50</v>
      </c>
      <c r="I502" s="20">
        <f t="shared" si="98"/>
        <v>-0.25490196078431371</v>
      </c>
      <c r="J502" s="21">
        <f t="shared" si="99"/>
        <v>-3.3783783783783786E-2</v>
      </c>
    </row>
    <row r="503" spans="1:10" x14ac:dyDescent="0.25">
      <c r="A503" s="158" t="s">
        <v>432</v>
      </c>
      <c r="B503" s="65">
        <v>19</v>
      </c>
      <c r="C503" s="66">
        <v>22</v>
      </c>
      <c r="D503" s="65">
        <v>266</v>
      </c>
      <c r="E503" s="66">
        <v>222</v>
      </c>
      <c r="F503" s="67"/>
      <c r="G503" s="65">
        <f t="shared" si="96"/>
        <v>-3</v>
      </c>
      <c r="H503" s="66">
        <f t="shared" si="97"/>
        <v>44</v>
      </c>
      <c r="I503" s="20">
        <f t="shared" si="98"/>
        <v>-0.13636363636363635</v>
      </c>
      <c r="J503" s="21">
        <f t="shared" si="99"/>
        <v>0.1981981981981982</v>
      </c>
    </row>
    <row r="504" spans="1:10" x14ac:dyDescent="0.25">
      <c r="A504" s="158" t="s">
        <v>306</v>
      </c>
      <c r="B504" s="65">
        <v>8</v>
      </c>
      <c r="C504" s="66">
        <v>0</v>
      </c>
      <c r="D504" s="65">
        <v>8</v>
      </c>
      <c r="E504" s="66">
        <v>15</v>
      </c>
      <c r="F504" s="67"/>
      <c r="G504" s="65">
        <f t="shared" si="96"/>
        <v>8</v>
      </c>
      <c r="H504" s="66">
        <f t="shared" si="97"/>
        <v>-7</v>
      </c>
      <c r="I504" s="20" t="str">
        <f t="shared" si="98"/>
        <v>-</v>
      </c>
      <c r="J504" s="21">
        <f t="shared" si="99"/>
        <v>-0.46666666666666667</v>
      </c>
    </row>
    <row r="505" spans="1:10" x14ac:dyDescent="0.25">
      <c r="A505" s="158" t="s">
        <v>296</v>
      </c>
      <c r="B505" s="65">
        <v>1</v>
      </c>
      <c r="C505" s="66">
        <v>3</v>
      </c>
      <c r="D505" s="65">
        <v>9</v>
      </c>
      <c r="E505" s="66">
        <v>15</v>
      </c>
      <c r="F505" s="67"/>
      <c r="G505" s="65">
        <f t="shared" si="96"/>
        <v>-2</v>
      </c>
      <c r="H505" s="66">
        <f t="shared" si="97"/>
        <v>-6</v>
      </c>
      <c r="I505" s="20">
        <f t="shared" si="98"/>
        <v>-0.66666666666666663</v>
      </c>
      <c r="J505" s="21">
        <f t="shared" si="99"/>
        <v>-0.4</v>
      </c>
    </row>
    <row r="506" spans="1:10" x14ac:dyDescent="0.25">
      <c r="A506" s="158" t="s">
        <v>474</v>
      </c>
      <c r="B506" s="65">
        <v>13</v>
      </c>
      <c r="C506" s="66">
        <v>10</v>
      </c>
      <c r="D506" s="65">
        <v>176</v>
      </c>
      <c r="E506" s="66">
        <v>125</v>
      </c>
      <c r="F506" s="67"/>
      <c r="G506" s="65">
        <f t="shared" si="96"/>
        <v>3</v>
      </c>
      <c r="H506" s="66">
        <f t="shared" si="97"/>
        <v>51</v>
      </c>
      <c r="I506" s="20">
        <f t="shared" si="98"/>
        <v>0.3</v>
      </c>
      <c r="J506" s="21">
        <f t="shared" si="99"/>
        <v>0.40799999999999997</v>
      </c>
    </row>
    <row r="507" spans="1:10" x14ac:dyDescent="0.25">
      <c r="A507" s="158" t="s">
        <v>489</v>
      </c>
      <c r="B507" s="65">
        <v>45</v>
      </c>
      <c r="C507" s="66">
        <v>107</v>
      </c>
      <c r="D507" s="65">
        <v>605</v>
      </c>
      <c r="E507" s="66">
        <v>659</v>
      </c>
      <c r="F507" s="67"/>
      <c r="G507" s="65">
        <f t="shared" si="96"/>
        <v>-62</v>
      </c>
      <c r="H507" s="66">
        <f t="shared" si="97"/>
        <v>-54</v>
      </c>
      <c r="I507" s="20">
        <f t="shared" si="98"/>
        <v>-0.57943925233644855</v>
      </c>
      <c r="J507" s="21">
        <f t="shared" si="99"/>
        <v>-8.1942336874051599E-2</v>
      </c>
    </row>
    <row r="508" spans="1:10" x14ac:dyDescent="0.25">
      <c r="A508" s="158" t="s">
        <v>498</v>
      </c>
      <c r="B508" s="65">
        <v>68</v>
      </c>
      <c r="C508" s="66">
        <v>68</v>
      </c>
      <c r="D508" s="65">
        <v>657</v>
      </c>
      <c r="E508" s="66">
        <v>468</v>
      </c>
      <c r="F508" s="67"/>
      <c r="G508" s="65">
        <f t="shared" si="96"/>
        <v>0</v>
      </c>
      <c r="H508" s="66">
        <f t="shared" si="97"/>
        <v>189</v>
      </c>
      <c r="I508" s="20">
        <f t="shared" si="98"/>
        <v>0</v>
      </c>
      <c r="J508" s="21">
        <f t="shared" si="99"/>
        <v>0.40384615384615385</v>
      </c>
    </row>
    <row r="509" spans="1:10" x14ac:dyDescent="0.25">
      <c r="A509" s="158" t="s">
        <v>515</v>
      </c>
      <c r="B509" s="65">
        <v>260</v>
      </c>
      <c r="C509" s="66">
        <v>194</v>
      </c>
      <c r="D509" s="65">
        <v>2521</v>
      </c>
      <c r="E509" s="66">
        <v>2041</v>
      </c>
      <c r="F509" s="67"/>
      <c r="G509" s="65">
        <f t="shared" si="96"/>
        <v>66</v>
      </c>
      <c r="H509" s="66">
        <f t="shared" si="97"/>
        <v>480</v>
      </c>
      <c r="I509" s="20">
        <f t="shared" si="98"/>
        <v>0.34020618556701032</v>
      </c>
      <c r="J509" s="21">
        <f t="shared" si="99"/>
        <v>0.23517883390494856</v>
      </c>
    </row>
    <row r="510" spans="1:10" x14ac:dyDescent="0.25">
      <c r="A510" s="158" t="s">
        <v>433</v>
      </c>
      <c r="B510" s="65">
        <v>16</v>
      </c>
      <c r="C510" s="66">
        <v>100</v>
      </c>
      <c r="D510" s="65">
        <v>668</v>
      </c>
      <c r="E510" s="66">
        <v>489</v>
      </c>
      <c r="F510" s="67"/>
      <c r="G510" s="65">
        <f t="shared" si="96"/>
        <v>-84</v>
      </c>
      <c r="H510" s="66">
        <f t="shared" si="97"/>
        <v>179</v>
      </c>
      <c r="I510" s="20">
        <f t="shared" si="98"/>
        <v>-0.84</v>
      </c>
      <c r="J510" s="21">
        <f t="shared" si="99"/>
        <v>0.36605316973415131</v>
      </c>
    </row>
    <row r="511" spans="1:10" x14ac:dyDescent="0.25">
      <c r="A511" s="158" t="s">
        <v>516</v>
      </c>
      <c r="B511" s="65">
        <v>43</v>
      </c>
      <c r="C511" s="66">
        <v>81</v>
      </c>
      <c r="D511" s="65">
        <v>507</v>
      </c>
      <c r="E511" s="66">
        <v>565</v>
      </c>
      <c r="F511" s="67"/>
      <c r="G511" s="65">
        <f t="shared" si="96"/>
        <v>-38</v>
      </c>
      <c r="H511" s="66">
        <f t="shared" si="97"/>
        <v>-58</v>
      </c>
      <c r="I511" s="20">
        <f t="shared" si="98"/>
        <v>-0.46913580246913578</v>
      </c>
      <c r="J511" s="21">
        <f t="shared" si="99"/>
        <v>-0.10265486725663717</v>
      </c>
    </row>
    <row r="512" spans="1:10" x14ac:dyDescent="0.25">
      <c r="A512" s="158" t="s">
        <v>458</v>
      </c>
      <c r="B512" s="65">
        <v>55</v>
      </c>
      <c r="C512" s="66">
        <v>13</v>
      </c>
      <c r="D512" s="65">
        <v>718</v>
      </c>
      <c r="E512" s="66">
        <v>942</v>
      </c>
      <c r="F512" s="67"/>
      <c r="G512" s="65">
        <f t="shared" si="96"/>
        <v>42</v>
      </c>
      <c r="H512" s="66">
        <f t="shared" si="97"/>
        <v>-224</v>
      </c>
      <c r="I512" s="20">
        <f t="shared" si="98"/>
        <v>3.2307692307692308</v>
      </c>
      <c r="J512" s="21">
        <f t="shared" si="99"/>
        <v>-0.23779193205944799</v>
      </c>
    </row>
    <row r="513" spans="1:10" x14ac:dyDescent="0.25">
      <c r="A513" s="158" t="s">
        <v>434</v>
      </c>
      <c r="B513" s="65">
        <v>121</v>
      </c>
      <c r="C513" s="66">
        <v>133</v>
      </c>
      <c r="D513" s="65">
        <v>1224</v>
      </c>
      <c r="E513" s="66">
        <v>1160</v>
      </c>
      <c r="F513" s="67"/>
      <c r="G513" s="65">
        <f t="shared" si="96"/>
        <v>-12</v>
      </c>
      <c r="H513" s="66">
        <f t="shared" si="97"/>
        <v>64</v>
      </c>
      <c r="I513" s="20">
        <f t="shared" si="98"/>
        <v>-9.0225563909774431E-2</v>
      </c>
      <c r="J513" s="21">
        <f t="shared" si="99"/>
        <v>5.5172413793103448E-2</v>
      </c>
    </row>
    <row r="514" spans="1:10" x14ac:dyDescent="0.25">
      <c r="A514" s="158" t="s">
        <v>226</v>
      </c>
      <c r="B514" s="65">
        <v>0</v>
      </c>
      <c r="C514" s="66">
        <v>0</v>
      </c>
      <c r="D514" s="65">
        <v>3</v>
      </c>
      <c r="E514" s="66">
        <v>4</v>
      </c>
      <c r="F514" s="67"/>
      <c r="G514" s="65">
        <f t="shared" si="96"/>
        <v>0</v>
      </c>
      <c r="H514" s="66">
        <f t="shared" si="97"/>
        <v>-1</v>
      </c>
      <c r="I514" s="20" t="str">
        <f t="shared" si="98"/>
        <v>-</v>
      </c>
      <c r="J514" s="21">
        <f t="shared" si="99"/>
        <v>-0.25</v>
      </c>
    </row>
    <row r="515" spans="1:10" x14ac:dyDescent="0.25">
      <c r="A515" s="158" t="s">
        <v>227</v>
      </c>
      <c r="B515" s="65">
        <v>0</v>
      </c>
      <c r="C515" s="66">
        <v>1</v>
      </c>
      <c r="D515" s="65">
        <v>0</v>
      </c>
      <c r="E515" s="66">
        <v>4</v>
      </c>
      <c r="F515" s="67"/>
      <c r="G515" s="65">
        <f t="shared" si="96"/>
        <v>-1</v>
      </c>
      <c r="H515" s="66">
        <f t="shared" si="97"/>
        <v>-4</v>
      </c>
      <c r="I515" s="20">
        <f t="shared" si="98"/>
        <v>-1</v>
      </c>
      <c r="J515" s="21">
        <f t="shared" si="99"/>
        <v>-1</v>
      </c>
    </row>
    <row r="516" spans="1:10" x14ac:dyDescent="0.25">
      <c r="A516" s="158" t="s">
        <v>393</v>
      </c>
      <c r="B516" s="65">
        <v>174</v>
      </c>
      <c r="C516" s="66">
        <v>254</v>
      </c>
      <c r="D516" s="65">
        <v>2160</v>
      </c>
      <c r="E516" s="66">
        <v>2315</v>
      </c>
      <c r="F516" s="67"/>
      <c r="G516" s="65">
        <f t="shared" si="96"/>
        <v>-80</v>
      </c>
      <c r="H516" s="66">
        <f t="shared" si="97"/>
        <v>-155</v>
      </c>
      <c r="I516" s="20">
        <f t="shared" si="98"/>
        <v>-0.31496062992125984</v>
      </c>
      <c r="J516" s="21">
        <f t="shared" si="99"/>
        <v>-6.6954643628509725E-2</v>
      </c>
    </row>
    <row r="517" spans="1:10" x14ac:dyDescent="0.25">
      <c r="A517" s="158" t="s">
        <v>321</v>
      </c>
      <c r="B517" s="65">
        <v>0</v>
      </c>
      <c r="C517" s="66">
        <v>3</v>
      </c>
      <c r="D517" s="65">
        <v>1</v>
      </c>
      <c r="E517" s="66">
        <v>6</v>
      </c>
      <c r="F517" s="67"/>
      <c r="G517" s="65">
        <f t="shared" si="96"/>
        <v>-3</v>
      </c>
      <c r="H517" s="66">
        <f t="shared" si="97"/>
        <v>-5</v>
      </c>
      <c r="I517" s="20">
        <f t="shared" si="98"/>
        <v>-1</v>
      </c>
      <c r="J517" s="21">
        <f t="shared" si="99"/>
        <v>-0.83333333333333337</v>
      </c>
    </row>
    <row r="518" spans="1:10" x14ac:dyDescent="0.25">
      <c r="A518" s="158" t="s">
        <v>208</v>
      </c>
      <c r="B518" s="65">
        <v>16</v>
      </c>
      <c r="C518" s="66">
        <v>26</v>
      </c>
      <c r="D518" s="65">
        <v>150</v>
      </c>
      <c r="E518" s="66">
        <v>269</v>
      </c>
      <c r="F518" s="67"/>
      <c r="G518" s="65">
        <f t="shared" si="96"/>
        <v>-10</v>
      </c>
      <c r="H518" s="66">
        <f t="shared" si="97"/>
        <v>-119</v>
      </c>
      <c r="I518" s="20">
        <f t="shared" si="98"/>
        <v>-0.38461538461538464</v>
      </c>
      <c r="J518" s="21">
        <f t="shared" si="99"/>
        <v>-0.44237918215613381</v>
      </c>
    </row>
    <row r="519" spans="1:10" x14ac:dyDescent="0.25">
      <c r="A519" s="158" t="s">
        <v>341</v>
      </c>
      <c r="B519" s="65">
        <v>31</v>
      </c>
      <c r="C519" s="66">
        <v>58</v>
      </c>
      <c r="D519" s="65">
        <v>469</v>
      </c>
      <c r="E519" s="66">
        <v>456</v>
      </c>
      <c r="F519" s="67"/>
      <c r="G519" s="65">
        <f t="shared" si="96"/>
        <v>-27</v>
      </c>
      <c r="H519" s="66">
        <f t="shared" si="97"/>
        <v>13</v>
      </c>
      <c r="I519" s="20">
        <f t="shared" si="98"/>
        <v>-0.46551724137931033</v>
      </c>
      <c r="J519" s="21">
        <f t="shared" si="99"/>
        <v>2.850877192982456E-2</v>
      </c>
    </row>
    <row r="520" spans="1:10" s="160" customFormat="1" x14ac:dyDescent="0.25">
      <c r="A520" s="178" t="s">
        <v>672</v>
      </c>
      <c r="B520" s="71">
        <v>1106</v>
      </c>
      <c r="C520" s="72">
        <v>1499</v>
      </c>
      <c r="D520" s="71">
        <v>12905</v>
      </c>
      <c r="E520" s="72">
        <v>12743</v>
      </c>
      <c r="F520" s="73"/>
      <c r="G520" s="71">
        <f t="shared" si="96"/>
        <v>-393</v>
      </c>
      <c r="H520" s="72">
        <f t="shared" si="97"/>
        <v>162</v>
      </c>
      <c r="I520" s="37">
        <f t="shared" si="98"/>
        <v>-0.2621747831887925</v>
      </c>
      <c r="J520" s="38">
        <f t="shared" si="99"/>
        <v>1.2712861963430903E-2</v>
      </c>
    </row>
    <row r="521" spans="1:10" x14ac:dyDescent="0.25">
      <c r="A521" s="177"/>
      <c r="B521" s="143"/>
      <c r="C521" s="144"/>
      <c r="D521" s="143"/>
      <c r="E521" s="144"/>
      <c r="F521" s="145"/>
      <c r="G521" s="143"/>
      <c r="H521" s="144"/>
      <c r="I521" s="151"/>
      <c r="J521" s="152"/>
    </row>
    <row r="522" spans="1:10" s="139" customFormat="1" x14ac:dyDescent="0.25">
      <c r="A522" s="159" t="s">
        <v>92</v>
      </c>
      <c r="B522" s="65"/>
      <c r="C522" s="66"/>
      <c r="D522" s="65"/>
      <c r="E522" s="66"/>
      <c r="F522" s="67"/>
      <c r="G522" s="65"/>
      <c r="H522" s="66"/>
      <c r="I522" s="20"/>
      <c r="J522" s="21"/>
    </row>
    <row r="523" spans="1:10" x14ac:dyDescent="0.25">
      <c r="A523" s="158" t="s">
        <v>552</v>
      </c>
      <c r="B523" s="65">
        <v>5</v>
      </c>
      <c r="C523" s="66">
        <v>2</v>
      </c>
      <c r="D523" s="65">
        <v>40</v>
      </c>
      <c r="E523" s="66">
        <v>23</v>
      </c>
      <c r="F523" s="67"/>
      <c r="G523" s="65">
        <f>B523-C523</f>
        <v>3</v>
      </c>
      <c r="H523" s="66">
        <f>D523-E523</f>
        <v>17</v>
      </c>
      <c r="I523" s="20">
        <f>IF(C523=0, "-", IF(G523/C523&lt;10, G523/C523, "&gt;999%"))</f>
        <v>1.5</v>
      </c>
      <c r="J523" s="21">
        <f>IF(E523=0, "-", IF(H523/E523&lt;10, H523/E523, "&gt;999%"))</f>
        <v>0.73913043478260865</v>
      </c>
    </row>
    <row r="524" spans="1:10" x14ac:dyDescent="0.25">
      <c r="A524" s="158" t="s">
        <v>539</v>
      </c>
      <c r="B524" s="65">
        <v>3</v>
      </c>
      <c r="C524" s="66">
        <v>3</v>
      </c>
      <c r="D524" s="65">
        <v>8</v>
      </c>
      <c r="E524" s="66">
        <v>9</v>
      </c>
      <c r="F524" s="67"/>
      <c r="G524" s="65">
        <f>B524-C524</f>
        <v>0</v>
      </c>
      <c r="H524" s="66">
        <f>D524-E524</f>
        <v>-1</v>
      </c>
      <c r="I524" s="20">
        <f>IF(C524=0, "-", IF(G524/C524&lt;10, G524/C524, "&gt;999%"))</f>
        <v>0</v>
      </c>
      <c r="J524" s="21">
        <f>IF(E524=0, "-", IF(H524/E524&lt;10, H524/E524, "&gt;999%"))</f>
        <v>-0.1111111111111111</v>
      </c>
    </row>
    <row r="525" spans="1:10" s="160" customFormat="1" x14ac:dyDescent="0.25">
      <c r="A525" s="178" t="s">
        <v>673</v>
      </c>
      <c r="B525" s="71">
        <v>8</v>
      </c>
      <c r="C525" s="72">
        <v>5</v>
      </c>
      <c r="D525" s="71">
        <v>48</v>
      </c>
      <c r="E525" s="72">
        <v>32</v>
      </c>
      <c r="F525" s="73"/>
      <c r="G525" s="71">
        <f>B525-C525</f>
        <v>3</v>
      </c>
      <c r="H525" s="72">
        <f>D525-E525</f>
        <v>16</v>
      </c>
      <c r="I525" s="37">
        <f>IF(C525=0, "-", IF(G525/C525&lt;10, G525/C525, "&gt;999%"))</f>
        <v>0.6</v>
      </c>
      <c r="J525" s="38">
        <f>IF(E525=0, "-", IF(H525/E525&lt;10, H525/E525, "&gt;999%"))</f>
        <v>0.5</v>
      </c>
    </row>
    <row r="526" spans="1:10" x14ac:dyDescent="0.25">
      <c r="A526" s="177"/>
      <c r="B526" s="143"/>
      <c r="C526" s="144"/>
      <c r="D526" s="143"/>
      <c r="E526" s="144"/>
      <c r="F526" s="145"/>
      <c r="G526" s="143"/>
      <c r="H526" s="144"/>
      <c r="I526" s="151"/>
      <c r="J526" s="152"/>
    </row>
    <row r="527" spans="1:10" s="139" customFormat="1" x14ac:dyDescent="0.25">
      <c r="A527" s="159" t="s">
        <v>93</v>
      </c>
      <c r="B527" s="65"/>
      <c r="C527" s="66"/>
      <c r="D527" s="65"/>
      <c r="E527" s="66"/>
      <c r="F527" s="67"/>
      <c r="G527" s="65"/>
      <c r="H527" s="66"/>
      <c r="I527" s="20"/>
      <c r="J527" s="21"/>
    </row>
    <row r="528" spans="1:10" x14ac:dyDescent="0.25">
      <c r="A528" s="158" t="s">
        <v>517</v>
      </c>
      <c r="B528" s="65">
        <v>21</v>
      </c>
      <c r="C528" s="66">
        <v>82</v>
      </c>
      <c r="D528" s="65">
        <v>196</v>
      </c>
      <c r="E528" s="66">
        <v>505</v>
      </c>
      <c r="F528" s="67"/>
      <c r="G528" s="65">
        <f t="shared" ref="G528:G547" si="100">B528-C528</f>
        <v>-61</v>
      </c>
      <c r="H528" s="66">
        <f t="shared" ref="H528:H547" si="101">D528-E528</f>
        <v>-309</v>
      </c>
      <c r="I528" s="20">
        <f t="shared" ref="I528:I547" si="102">IF(C528=0, "-", IF(G528/C528&lt;10, G528/C528, "&gt;999%"))</f>
        <v>-0.74390243902439024</v>
      </c>
      <c r="J528" s="21">
        <f t="shared" ref="J528:J547" si="103">IF(E528=0, "-", IF(H528/E528&lt;10, H528/E528, "&gt;999%"))</f>
        <v>-0.61188118811881187</v>
      </c>
    </row>
    <row r="529" spans="1:10" x14ac:dyDescent="0.25">
      <c r="A529" s="158" t="s">
        <v>259</v>
      </c>
      <c r="B529" s="65">
        <v>3</v>
      </c>
      <c r="C529" s="66">
        <v>0</v>
      </c>
      <c r="D529" s="65">
        <v>35</v>
      </c>
      <c r="E529" s="66">
        <v>0</v>
      </c>
      <c r="F529" s="67"/>
      <c r="G529" s="65">
        <f t="shared" si="100"/>
        <v>3</v>
      </c>
      <c r="H529" s="66">
        <f t="shared" si="101"/>
        <v>35</v>
      </c>
      <c r="I529" s="20" t="str">
        <f t="shared" si="102"/>
        <v>-</v>
      </c>
      <c r="J529" s="21" t="str">
        <f t="shared" si="103"/>
        <v>-</v>
      </c>
    </row>
    <row r="530" spans="1:10" x14ac:dyDescent="0.25">
      <c r="A530" s="158" t="s">
        <v>289</v>
      </c>
      <c r="B530" s="65">
        <v>0</v>
      </c>
      <c r="C530" s="66">
        <v>2</v>
      </c>
      <c r="D530" s="65">
        <v>9</v>
      </c>
      <c r="E530" s="66">
        <v>14</v>
      </c>
      <c r="F530" s="67"/>
      <c r="G530" s="65">
        <f t="shared" si="100"/>
        <v>-2</v>
      </c>
      <c r="H530" s="66">
        <f t="shared" si="101"/>
        <v>-5</v>
      </c>
      <c r="I530" s="20">
        <f t="shared" si="102"/>
        <v>-1</v>
      </c>
      <c r="J530" s="21">
        <f t="shared" si="103"/>
        <v>-0.35714285714285715</v>
      </c>
    </row>
    <row r="531" spans="1:10" x14ac:dyDescent="0.25">
      <c r="A531" s="158" t="s">
        <v>479</v>
      </c>
      <c r="B531" s="65">
        <v>1</v>
      </c>
      <c r="C531" s="66">
        <v>1</v>
      </c>
      <c r="D531" s="65">
        <v>17</v>
      </c>
      <c r="E531" s="66">
        <v>17</v>
      </c>
      <c r="F531" s="67"/>
      <c r="G531" s="65">
        <f t="shared" si="100"/>
        <v>0</v>
      </c>
      <c r="H531" s="66">
        <f t="shared" si="101"/>
        <v>0</v>
      </c>
      <c r="I531" s="20">
        <f t="shared" si="102"/>
        <v>0</v>
      </c>
      <c r="J531" s="21">
        <f t="shared" si="103"/>
        <v>0</v>
      </c>
    </row>
    <row r="532" spans="1:10" x14ac:dyDescent="0.25">
      <c r="A532" s="158" t="s">
        <v>297</v>
      </c>
      <c r="B532" s="65">
        <v>1</v>
      </c>
      <c r="C532" s="66">
        <v>1</v>
      </c>
      <c r="D532" s="65">
        <v>1</v>
      </c>
      <c r="E532" s="66">
        <v>4</v>
      </c>
      <c r="F532" s="67"/>
      <c r="G532" s="65">
        <f t="shared" si="100"/>
        <v>0</v>
      </c>
      <c r="H532" s="66">
        <f t="shared" si="101"/>
        <v>-3</v>
      </c>
      <c r="I532" s="20">
        <f t="shared" si="102"/>
        <v>0</v>
      </c>
      <c r="J532" s="21">
        <f t="shared" si="103"/>
        <v>-0.75</v>
      </c>
    </row>
    <row r="533" spans="1:10" x14ac:dyDescent="0.25">
      <c r="A533" s="158" t="s">
        <v>290</v>
      </c>
      <c r="B533" s="65">
        <v>0</v>
      </c>
      <c r="C533" s="66">
        <v>0</v>
      </c>
      <c r="D533" s="65">
        <v>0</v>
      </c>
      <c r="E533" s="66">
        <v>2</v>
      </c>
      <c r="F533" s="67"/>
      <c r="G533" s="65">
        <f t="shared" si="100"/>
        <v>0</v>
      </c>
      <c r="H533" s="66">
        <f t="shared" si="101"/>
        <v>-2</v>
      </c>
      <c r="I533" s="20" t="str">
        <f t="shared" si="102"/>
        <v>-</v>
      </c>
      <c r="J533" s="21">
        <f t="shared" si="103"/>
        <v>-1</v>
      </c>
    </row>
    <row r="534" spans="1:10" x14ac:dyDescent="0.25">
      <c r="A534" s="158" t="s">
        <v>529</v>
      </c>
      <c r="B534" s="65">
        <v>3</v>
      </c>
      <c r="C534" s="66">
        <v>4</v>
      </c>
      <c r="D534" s="65">
        <v>19</v>
      </c>
      <c r="E534" s="66">
        <v>42</v>
      </c>
      <c r="F534" s="67"/>
      <c r="G534" s="65">
        <f t="shared" si="100"/>
        <v>-1</v>
      </c>
      <c r="H534" s="66">
        <f t="shared" si="101"/>
        <v>-23</v>
      </c>
      <c r="I534" s="20">
        <f t="shared" si="102"/>
        <v>-0.25</v>
      </c>
      <c r="J534" s="21">
        <f t="shared" si="103"/>
        <v>-0.54761904761904767</v>
      </c>
    </row>
    <row r="535" spans="1:10" x14ac:dyDescent="0.25">
      <c r="A535" s="158" t="s">
        <v>475</v>
      </c>
      <c r="B535" s="65">
        <v>0</v>
      </c>
      <c r="C535" s="66">
        <v>2</v>
      </c>
      <c r="D535" s="65">
        <v>0</v>
      </c>
      <c r="E535" s="66">
        <v>3</v>
      </c>
      <c r="F535" s="67"/>
      <c r="G535" s="65">
        <f t="shared" si="100"/>
        <v>-2</v>
      </c>
      <c r="H535" s="66">
        <f t="shared" si="101"/>
        <v>-3</v>
      </c>
      <c r="I535" s="20">
        <f t="shared" si="102"/>
        <v>-1</v>
      </c>
      <c r="J535" s="21">
        <f t="shared" si="103"/>
        <v>-1</v>
      </c>
    </row>
    <row r="536" spans="1:10" x14ac:dyDescent="0.25">
      <c r="A536" s="158" t="s">
        <v>228</v>
      </c>
      <c r="B536" s="65">
        <v>22</v>
      </c>
      <c r="C536" s="66">
        <v>17</v>
      </c>
      <c r="D536" s="65">
        <v>150</v>
      </c>
      <c r="E536" s="66">
        <v>93</v>
      </c>
      <c r="F536" s="67"/>
      <c r="G536" s="65">
        <f t="shared" si="100"/>
        <v>5</v>
      </c>
      <c r="H536" s="66">
        <f t="shared" si="101"/>
        <v>57</v>
      </c>
      <c r="I536" s="20">
        <f t="shared" si="102"/>
        <v>0.29411764705882354</v>
      </c>
      <c r="J536" s="21">
        <f t="shared" si="103"/>
        <v>0.61290322580645162</v>
      </c>
    </row>
    <row r="537" spans="1:10" x14ac:dyDescent="0.25">
      <c r="A537" s="158" t="s">
        <v>291</v>
      </c>
      <c r="B537" s="65">
        <v>0</v>
      </c>
      <c r="C537" s="66">
        <v>0</v>
      </c>
      <c r="D537" s="65">
        <v>10</v>
      </c>
      <c r="E537" s="66">
        <v>25</v>
      </c>
      <c r="F537" s="67"/>
      <c r="G537" s="65">
        <f t="shared" si="100"/>
        <v>0</v>
      </c>
      <c r="H537" s="66">
        <f t="shared" si="101"/>
        <v>-15</v>
      </c>
      <c r="I537" s="20" t="str">
        <f t="shared" si="102"/>
        <v>-</v>
      </c>
      <c r="J537" s="21">
        <f t="shared" si="103"/>
        <v>-0.6</v>
      </c>
    </row>
    <row r="538" spans="1:10" x14ac:dyDescent="0.25">
      <c r="A538" s="158" t="s">
        <v>245</v>
      </c>
      <c r="B538" s="65">
        <v>4</v>
      </c>
      <c r="C538" s="66">
        <v>4</v>
      </c>
      <c r="D538" s="65">
        <v>10</v>
      </c>
      <c r="E538" s="66">
        <v>37</v>
      </c>
      <c r="F538" s="67"/>
      <c r="G538" s="65">
        <f t="shared" si="100"/>
        <v>0</v>
      </c>
      <c r="H538" s="66">
        <f t="shared" si="101"/>
        <v>-27</v>
      </c>
      <c r="I538" s="20">
        <f t="shared" si="102"/>
        <v>0</v>
      </c>
      <c r="J538" s="21">
        <f t="shared" si="103"/>
        <v>-0.72972972972972971</v>
      </c>
    </row>
    <row r="539" spans="1:10" x14ac:dyDescent="0.25">
      <c r="A539" s="158" t="s">
        <v>435</v>
      </c>
      <c r="B539" s="65">
        <v>0</v>
      </c>
      <c r="C539" s="66">
        <v>2</v>
      </c>
      <c r="D539" s="65">
        <v>8</v>
      </c>
      <c r="E539" s="66">
        <v>12</v>
      </c>
      <c r="F539" s="67"/>
      <c r="G539" s="65">
        <f t="shared" si="100"/>
        <v>-2</v>
      </c>
      <c r="H539" s="66">
        <f t="shared" si="101"/>
        <v>-4</v>
      </c>
      <c r="I539" s="20">
        <f t="shared" si="102"/>
        <v>-1</v>
      </c>
      <c r="J539" s="21">
        <f t="shared" si="103"/>
        <v>-0.33333333333333331</v>
      </c>
    </row>
    <row r="540" spans="1:10" x14ac:dyDescent="0.25">
      <c r="A540" s="158" t="s">
        <v>209</v>
      </c>
      <c r="B540" s="65">
        <v>4</v>
      </c>
      <c r="C540" s="66">
        <v>26</v>
      </c>
      <c r="D540" s="65">
        <v>92</v>
      </c>
      <c r="E540" s="66">
        <v>255</v>
      </c>
      <c r="F540" s="67"/>
      <c r="G540" s="65">
        <f t="shared" si="100"/>
        <v>-22</v>
      </c>
      <c r="H540" s="66">
        <f t="shared" si="101"/>
        <v>-163</v>
      </c>
      <c r="I540" s="20">
        <f t="shared" si="102"/>
        <v>-0.84615384615384615</v>
      </c>
      <c r="J540" s="21">
        <f t="shared" si="103"/>
        <v>-0.63921568627450975</v>
      </c>
    </row>
    <row r="541" spans="1:10" x14ac:dyDescent="0.25">
      <c r="A541" s="158" t="s">
        <v>342</v>
      </c>
      <c r="B541" s="65">
        <v>55</v>
      </c>
      <c r="C541" s="66">
        <v>40</v>
      </c>
      <c r="D541" s="65">
        <v>281</v>
      </c>
      <c r="E541" s="66">
        <v>301</v>
      </c>
      <c r="F541" s="67"/>
      <c r="G541" s="65">
        <f t="shared" si="100"/>
        <v>15</v>
      </c>
      <c r="H541" s="66">
        <f t="shared" si="101"/>
        <v>-20</v>
      </c>
      <c r="I541" s="20">
        <f t="shared" si="102"/>
        <v>0.375</v>
      </c>
      <c r="J541" s="21">
        <f t="shared" si="103"/>
        <v>-6.6445182724252497E-2</v>
      </c>
    </row>
    <row r="542" spans="1:10" x14ac:dyDescent="0.25">
      <c r="A542" s="158" t="s">
        <v>394</v>
      </c>
      <c r="B542" s="65">
        <v>30</v>
      </c>
      <c r="C542" s="66">
        <v>37</v>
      </c>
      <c r="D542" s="65">
        <v>125</v>
      </c>
      <c r="E542" s="66">
        <v>162</v>
      </c>
      <c r="F542" s="67"/>
      <c r="G542" s="65">
        <f t="shared" si="100"/>
        <v>-7</v>
      </c>
      <c r="H542" s="66">
        <f t="shared" si="101"/>
        <v>-37</v>
      </c>
      <c r="I542" s="20">
        <f t="shared" si="102"/>
        <v>-0.1891891891891892</v>
      </c>
      <c r="J542" s="21">
        <f t="shared" si="103"/>
        <v>-0.22839506172839505</v>
      </c>
    </row>
    <row r="543" spans="1:10" x14ac:dyDescent="0.25">
      <c r="A543" s="158" t="s">
        <v>436</v>
      </c>
      <c r="B543" s="65">
        <v>50</v>
      </c>
      <c r="C543" s="66">
        <v>19</v>
      </c>
      <c r="D543" s="65">
        <v>140</v>
      </c>
      <c r="E543" s="66">
        <v>284</v>
      </c>
      <c r="F543" s="67"/>
      <c r="G543" s="65">
        <f t="shared" si="100"/>
        <v>31</v>
      </c>
      <c r="H543" s="66">
        <f t="shared" si="101"/>
        <v>-144</v>
      </c>
      <c r="I543" s="20">
        <f t="shared" si="102"/>
        <v>1.631578947368421</v>
      </c>
      <c r="J543" s="21">
        <f t="shared" si="103"/>
        <v>-0.50704225352112675</v>
      </c>
    </row>
    <row r="544" spans="1:10" x14ac:dyDescent="0.25">
      <c r="A544" s="158" t="s">
        <v>455</v>
      </c>
      <c r="B544" s="65">
        <v>11</v>
      </c>
      <c r="C544" s="66">
        <v>10</v>
      </c>
      <c r="D544" s="65">
        <v>54</v>
      </c>
      <c r="E544" s="66">
        <v>96</v>
      </c>
      <c r="F544" s="67"/>
      <c r="G544" s="65">
        <f t="shared" si="100"/>
        <v>1</v>
      </c>
      <c r="H544" s="66">
        <f t="shared" si="101"/>
        <v>-42</v>
      </c>
      <c r="I544" s="20">
        <f t="shared" si="102"/>
        <v>0.1</v>
      </c>
      <c r="J544" s="21">
        <f t="shared" si="103"/>
        <v>-0.4375</v>
      </c>
    </row>
    <row r="545" spans="1:10" x14ac:dyDescent="0.25">
      <c r="A545" s="158" t="s">
        <v>490</v>
      </c>
      <c r="B545" s="65">
        <v>8</v>
      </c>
      <c r="C545" s="66">
        <v>4</v>
      </c>
      <c r="D545" s="65">
        <v>41</v>
      </c>
      <c r="E545" s="66">
        <v>69</v>
      </c>
      <c r="F545" s="67"/>
      <c r="G545" s="65">
        <f t="shared" si="100"/>
        <v>4</v>
      </c>
      <c r="H545" s="66">
        <f t="shared" si="101"/>
        <v>-28</v>
      </c>
      <c r="I545" s="20">
        <f t="shared" si="102"/>
        <v>1</v>
      </c>
      <c r="J545" s="21">
        <f t="shared" si="103"/>
        <v>-0.40579710144927539</v>
      </c>
    </row>
    <row r="546" spans="1:10" x14ac:dyDescent="0.25">
      <c r="A546" s="158" t="s">
        <v>364</v>
      </c>
      <c r="B546" s="65">
        <v>44</v>
      </c>
      <c r="C546" s="66">
        <v>45</v>
      </c>
      <c r="D546" s="65">
        <v>138</v>
      </c>
      <c r="E546" s="66">
        <v>287</v>
      </c>
      <c r="F546" s="67"/>
      <c r="G546" s="65">
        <f t="shared" si="100"/>
        <v>-1</v>
      </c>
      <c r="H546" s="66">
        <f t="shared" si="101"/>
        <v>-149</v>
      </c>
      <c r="I546" s="20">
        <f t="shared" si="102"/>
        <v>-2.2222222222222223E-2</v>
      </c>
      <c r="J546" s="21">
        <f t="shared" si="103"/>
        <v>-0.51916376306620204</v>
      </c>
    </row>
    <row r="547" spans="1:10" s="160" customFormat="1" x14ac:dyDescent="0.25">
      <c r="A547" s="178" t="s">
        <v>674</v>
      </c>
      <c r="B547" s="71">
        <v>257</v>
      </c>
      <c r="C547" s="72">
        <v>296</v>
      </c>
      <c r="D547" s="71">
        <v>1326</v>
      </c>
      <c r="E547" s="72">
        <v>2208</v>
      </c>
      <c r="F547" s="73"/>
      <c r="G547" s="71">
        <f t="shared" si="100"/>
        <v>-39</v>
      </c>
      <c r="H547" s="72">
        <f t="shared" si="101"/>
        <v>-882</v>
      </c>
      <c r="I547" s="37">
        <f t="shared" si="102"/>
        <v>-0.13175675675675674</v>
      </c>
      <c r="J547" s="38">
        <f t="shared" si="103"/>
        <v>-0.39945652173913043</v>
      </c>
    </row>
    <row r="548" spans="1:10" x14ac:dyDescent="0.25">
      <c r="A548" s="177"/>
      <c r="B548" s="143"/>
      <c r="C548" s="144"/>
      <c r="D548" s="143"/>
      <c r="E548" s="144"/>
      <c r="F548" s="145"/>
      <c r="G548" s="143"/>
      <c r="H548" s="144"/>
      <c r="I548" s="151"/>
      <c r="J548" s="152"/>
    </row>
    <row r="549" spans="1:10" s="139" customFormat="1" x14ac:dyDescent="0.25">
      <c r="A549" s="159" t="s">
        <v>94</v>
      </c>
      <c r="B549" s="65"/>
      <c r="C549" s="66"/>
      <c r="D549" s="65"/>
      <c r="E549" s="66"/>
      <c r="F549" s="67"/>
      <c r="G549" s="65"/>
      <c r="H549" s="66"/>
      <c r="I549" s="20"/>
      <c r="J549" s="21"/>
    </row>
    <row r="550" spans="1:10" x14ac:dyDescent="0.25">
      <c r="A550" s="158" t="s">
        <v>260</v>
      </c>
      <c r="B550" s="65">
        <v>0</v>
      </c>
      <c r="C550" s="66">
        <v>1</v>
      </c>
      <c r="D550" s="65">
        <v>4</v>
      </c>
      <c r="E550" s="66">
        <v>3</v>
      </c>
      <c r="F550" s="67"/>
      <c r="G550" s="65">
        <f t="shared" ref="G550:G555" si="104">B550-C550</f>
        <v>-1</v>
      </c>
      <c r="H550" s="66">
        <f t="shared" ref="H550:H555" si="105">D550-E550</f>
        <v>1</v>
      </c>
      <c r="I550" s="20">
        <f t="shared" ref="I550:I555" si="106">IF(C550=0, "-", IF(G550/C550&lt;10, G550/C550, "&gt;999%"))</f>
        <v>-1</v>
      </c>
      <c r="J550" s="21">
        <f t="shared" ref="J550:J555" si="107">IF(E550=0, "-", IF(H550/E550&lt;10, H550/E550, "&gt;999%"))</f>
        <v>0.33333333333333331</v>
      </c>
    </row>
    <row r="551" spans="1:10" x14ac:dyDescent="0.25">
      <c r="A551" s="158" t="s">
        <v>261</v>
      </c>
      <c r="B551" s="65">
        <v>0</v>
      </c>
      <c r="C551" s="66">
        <v>1</v>
      </c>
      <c r="D551" s="65">
        <v>3</v>
      </c>
      <c r="E551" s="66">
        <v>1</v>
      </c>
      <c r="F551" s="67"/>
      <c r="G551" s="65">
        <f t="shared" si="104"/>
        <v>-1</v>
      </c>
      <c r="H551" s="66">
        <f t="shared" si="105"/>
        <v>2</v>
      </c>
      <c r="I551" s="20">
        <f t="shared" si="106"/>
        <v>-1</v>
      </c>
      <c r="J551" s="21">
        <f t="shared" si="107"/>
        <v>2</v>
      </c>
    </row>
    <row r="552" spans="1:10" x14ac:dyDescent="0.25">
      <c r="A552" s="158" t="s">
        <v>374</v>
      </c>
      <c r="B552" s="65">
        <v>11</v>
      </c>
      <c r="C552" s="66">
        <v>16</v>
      </c>
      <c r="D552" s="65">
        <v>145</v>
      </c>
      <c r="E552" s="66">
        <v>150</v>
      </c>
      <c r="F552" s="67"/>
      <c r="G552" s="65">
        <f t="shared" si="104"/>
        <v>-5</v>
      </c>
      <c r="H552" s="66">
        <f t="shared" si="105"/>
        <v>-5</v>
      </c>
      <c r="I552" s="20">
        <f t="shared" si="106"/>
        <v>-0.3125</v>
      </c>
      <c r="J552" s="21">
        <f t="shared" si="107"/>
        <v>-3.3333333333333333E-2</v>
      </c>
    </row>
    <row r="553" spans="1:10" x14ac:dyDescent="0.25">
      <c r="A553" s="158" t="s">
        <v>413</v>
      </c>
      <c r="B553" s="65">
        <v>1</v>
      </c>
      <c r="C553" s="66">
        <v>4</v>
      </c>
      <c r="D553" s="65">
        <v>71</v>
      </c>
      <c r="E553" s="66">
        <v>82</v>
      </c>
      <c r="F553" s="67"/>
      <c r="G553" s="65">
        <f t="shared" si="104"/>
        <v>-3</v>
      </c>
      <c r="H553" s="66">
        <f t="shared" si="105"/>
        <v>-11</v>
      </c>
      <c r="I553" s="20">
        <f t="shared" si="106"/>
        <v>-0.75</v>
      </c>
      <c r="J553" s="21">
        <f t="shared" si="107"/>
        <v>-0.13414634146341464</v>
      </c>
    </row>
    <row r="554" spans="1:10" x14ac:dyDescent="0.25">
      <c r="A554" s="158" t="s">
        <v>456</v>
      </c>
      <c r="B554" s="65">
        <v>3</v>
      </c>
      <c r="C554" s="66">
        <v>5</v>
      </c>
      <c r="D554" s="65">
        <v>27</v>
      </c>
      <c r="E554" s="66">
        <v>32</v>
      </c>
      <c r="F554" s="67"/>
      <c r="G554" s="65">
        <f t="shared" si="104"/>
        <v>-2</v>
      </c>
      <c r="H554" s="66">
        <f t="shared" si="105"/>
        <v>-5</v>
      </c>
      <c r="I554" s="20">
        <f t="shared" si="106"/>
        <v>-0.4</v>
      </c>
      <c r="J554" s="21">
        <f t="shared" si="107"/>
        <v>-0.15625</v>
      </c>
    </row>
    <row r="555" spans="1:10" s="160" customFormat="1" x14ac:dyDescent="0.25">
      <c r="A555" s="178" t="s">
        <v>675</v>
      </c>
      <c r="B555" s="71">
        <v>15</v>
      </c>
      <c r="C555" s="72">
        <v>27</v>
      </c>
      <c r="D555" s="71">
        <v>250</v>
      </c>
      <c r="E555" s="72">
        <v>268</v>
      </c>
      <c r="F555" s="73"/>
      <c r="G555" s="71">
        <f t="shared" si="104"/>
        <v>-12</v>
      </c>
      <c r="H555" s="72">
        <f t="shared" si="105"/>
        <v>-18</v>
      </c>
      <c r="I555" s="37">
        <f t="shared" si="106"/>
        <v>-0.44444444444444442</v>
      </c>
      <c r="J555" s="38">
        <f t="shared" si="107"/>
        <v>-6.7164179104477612E-2</v>
      </c>
    </row>
    <row r="556" spans="1:10" x14ac:dyDescent="0.25">
      <c r="A556" s="177"/>
      <c r="B556" s="143"/>
      <c r="C556" s="144"/>
      <c r="D556" s="143"/>
      <c r="E556" s="144"/>
      <c r="F556" s="145"/>
      <c r="G556" s="143"/>
      <c r="H556" s="144"/>
      <c r="I556" s="151"/>
      <c r="J556" s="152"/>
    </row>
    <row r="557" spans="1:10" s="139" customFormat="1" x14ac:dyDescent="0.25">
      <c r="A557" s="159" t="s">
        <v>95</v>
      </c>
      <c r="B557" s="65"/>
      <c r="C557" s="66"/>
      <c r="D557" s="65"/>
      <c r="E557" s="66"/>
      <c r="F557" s="67"/>
      <c r="G557" s="65"/>
      <c r="H557" s="66"/>
      <c r="I557" s="20"/>
      <c r="J557" s="21"/>
    </row>
    <row r="558" spans="1:10" x14ac:dyDescent="0.25">
      <c r="A558" s="158" t="s">
        <v>553</v>
      </c>
      <c r="B558" s="65">
        <v>10</v>
      </c>
      <c r="C558" s="66">
        <v>15</v>
      </c>
      <c r="D558" s="65">
        <v>65</v>
      </c>
      <c r="E558" s="66">
        <v>61</v>
      </c>
      <c r="F558" s="67"/>
      <c r="G558" s="65">
        <f>B558-C558</f>
        <v>-5</v>
      </c>
      <c r="H558" s="66">
        <f>D558-E558</f>
        <v>4</v>
      </c>
      <c r="I558" s="20">
        <f>IF(C558=0, "-", IF(G558/C558&lt;10, G558/C558, "&gt;999%"))</f>
        <v>-0.33333333333333331</v>
      </c>
      <c r="J558" s="21">
        <f>IF(E558=0, "-", IF(H558/E558&lt;10, H558/E558, "&gt;999%"))</f>
        <v>6.5573770491803282E-2</v>
      </c>
    </row>
    <row r="559" spans="1:10" s="160" customFormat="1" x14ac:dyDescent="0.25">
      <c r="A559" s="178" t="s">
        <v>676</v>
      </c>
      <c r="B559" s="71">
        <v>10</v>
      </c>
      <c r="C559" s="72">
        <v>15</v>
      </c>
      <c r="D559" s="71">
        <v>65</v>
      </c>
      <c r="E559" s="72">
        <v>61</v>
      </c>
      <c r="F559" s="73"/>
      <c r="G559" s="71">
        <f>B559-C559</f>
        <v>-5</v>
      </c>
      <c r="H559" s="72">
        <f>D559-E559</f>
        <v>4</v>
      </c>
      <c r="I559" s="37">
        <f>IF(C559=0, "-", IF(G559/C559&lt;10, G559/C559, "&gt;999%"))</f>
        <v>-0.33333333333333331</v>
      </c>
      <c r="J559" s="38">
        <f>IF(E559=0, "-", IF(H559/E559&lt;10, H559/E559, "&gt;999%"))</f>
        <v>6.5573770491803282E-2</v>
      </c>
    </row>
    <row r="560" spans="1:10" x14ac:dyDescent="0.25">
      <c r="A560" s="177"/>
      <c r="B560" s="143"/>
      <c r="C560" s="144"/>
      <c r="D560" s="143"/>
      <c r="E560" s="144"/>
      <c r="F560" s="145"/>
      <c r="G560" s="143"/>
      <c r="H560" s="144"/>
      <c r="I560" s="151"/>
      <c r="J560" s="152"/>
    </row>
    <row r="561" spans="1:10" s="139" customFormat="1" x14ac:dyDescent="0.25">
      <c r="A561" s="159" t="s">
        <v>96</v>
      </c>
      <c r="B561" s="65"/>
      <c r="C561" s="66"/>
      <c r="D561" s="65"/>
      <c r="E561" s="66"/>
      <c r="F561" s="67"/>
      <c r="G561" s="65"/>
      <c r="H561" s="66"/>
      <c r="I561" s="20"/>
      <c r="J561" s="21"/>
    </row>
    <row r="562" spans="1:10" x14ac:dyDescent="0.25">
      <c r="A562" s="158" t="s">
        <v>554</v>
      </c>
      <c r="B562" s="65">
        <v>0</v>
      </c>
      <c r="C562" s="66">
        <v>7</v>
      </c>
      <c r="D562" s="65">
        <v>28</v>
      </c>
      <c r="E562" s="66">
        <v>39</v>
      </c>
      <c r="F562" s="67"/>
      <c r="G562" s="65">
        <f>B562-C562</f>
        <v>-7</v>
      </c>
      <c r="H562" s="66">
        <f>D562-E562</f>
        <v>-11</v>
      </c>
      <c r="I562" s="20">
        <f>IF(C562=0, "-", IF(G562/C562&lt;10, G562/C562, "&gt;999%"))</f>
        <v>-1</v>
      </c>
      <c r="J562" s="21">
        <f>IF(E562=0, "-", IF(H562/E562&lt;10, H562/E562, "&gt;999%"))</f>
        <v>-0.28205128205128205</v>
      </c>
    </row>
    <row r="563" spans="1:10" s="160" customFormat="1" x14ac:dyDescent="0.25">
      <c r="A563" s="165" t="s">
        <v>677</v>
      </c>
      <c r="B563" s="166">
        <v>0</v>
      </c>
      <c r="C563" s="167">
        <v>7</v>
      </c>
      <c r="D563" s="166">
        <v>28</v>
      </c>
      <c r="E563" s="167">
        <v>39</v>
      </c>
      <c r="F563" s="168"/>
      <c r="G563" s="166">
        <f>B563-C563</f>
        <v>-7</v>
      </c>
      <c r="H563" s="167">
        <f>D563-E563</f>
        <v>-11</v>
      </c>
      <c r="I563" s="169">
        <f>IF(C563=0, "-", IF(G563/C563&lt;10, G563/C563, "&gt;999%"))</f>
        <v>-1</v>
      </c>
      <c r="J563" s="170">
        <f>IF(E563=0, "-", IF(H563/E563&lt;10, H563/E563, "&gt;999%"))</f>
        <v>-0.28205128205128205</v>
      </c>
    </row>
    <row r="564" spans="1:10" x14ac:dyDescent="0.25">
      <c r="A564" s="171"/>
      <c r="B564" s="172"/>
      <c r="C564" s="173"/>
      <c r="D564" s="172"/>
      <c r="E564" s="173"/>
      <c r="F564" s="174"/>
      <c r="G564" s="172"/>
      <c r="H564" s="173"/>
      <c r="I564" s="175"/>
      <c r="J564" s="176"/>
    </row>
    <row r="565" spans="1:10" x14ac:dyDescent="0.25">
      <c r="A565" s="27" t="s">
        <v>16</v>
      </c>
      <c r="B565" s="71">
        <f>SUM(B7:B564)/2</f>
        <v>6005</v>
      </c>
      <c r="C565" s="77">
        <f>SUM(C7:C564)/2</f>
        <v>6139</v>
      </c>
      <c r="D565" s="71">
        <f>SUM(D7:D564)/2</f>
        <v>52487</v>
      </c>
      <c r="E565" s="77">
        <f>SUM(E7:E564)/2</f>
        <v>53716</v>
      </c>
      <c r="F565" s="73"/>
      <c r="G565" s="71">
        <f>B565-C565</f>
        <v>-134</v>
      </c>
      <c r="H565" s="72">
        <f>D565-E565</f>
        <v>-1229</v>
      </c>
      <c r="I565" s="37">
        <f>IF(C565=0, 0, G565/C565)</f>
        <v>-2.1827659227887278E-2</v>
      </c>
      <c r="J565" s="38">
        <f>IF(E565=0, 0, H565/E565)</f>
        <v>-2.2879588949288852E-2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2" max="16383" man="1"/>
    <brk id="101" max="16383" man="1"/>
    <brk id="158" max="16383" man="1"/>
    <brk id="217" max="16383" man="1"/>
    <brk id="277" max="16383" man="1"/>
    <brk id="328" max="16383" man="1"/>
    <brk id="383" max="16383" man="1"/>
    <brk id="437" max="16383" man="1"/>
    <brk id="496" max="16383" man="1"/>
    <brk id="5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108</v>
      </c>
      <c r="B7" s="65">
        <v>1217</v>
      </c>
      <c r="C7" s="66">
        <v>1313</v>
      </c>
      <c r="D7" s="65">
        <v>10081</v>
      </c>
      <c r="E7" s="66">
        <v>10860</v>
      </c>
      <c r="F7" s="67"/>
      <c r="G7" s="65">
        <f>B7-C7</f>
        <v>-96</v>
      </c>
      <c r="H7" s="66">
        <f>D7-E7</f>
        <v>-779</v>
      </c>
      <c r="I7" s="28">
        <f>IF(C7=0, "-", IF(G7/C7&lt;10, G7/C7*100, "&gt;999"))</f>
        <v>-7.3115003808073116</v>
      </c>
      <c r="J7" s="29">
        <f>IF(E7=0, "-", IF(H7/E7&lt;10, H7/E7*100, "&gt;999"))</f>
        <v>-7.1731123388581954</v>
      </c>
    </row>
    <row r="8" spans="1:10" x14ac:dyDescent="0.25">
      <c r="A8" s="7" t="s">
        <v>117</v>
      </c>
      <c r="B8" s="65">
        <v>3062</v>
      </c>
      <c r="C8" s="66">
        <v>3225</v>
      </c>
      <c r="D8" s="65">
        <v>27607</v>
      </c>
      <c r="E8" s="66">
        <v>28407</v>
      </c>
      <c r="F8" s="67"/>
      <c r="G8" s="65">
        <f>B8-C8</f>
        <v>-163</v>
      </c>
      <c r="H8" s="66">
        <f>D8-E8</f>
        <v>-800</v>
      </c>
      <c r="I8" s="28">
        <f>IF(C8=0, "-", IF(G8/C8&lt;10, G8/C8*100, "&gt;999"))</f>
        <v>-5.054263565891473</v>
      </c>
      <c r="J8" s="29">
        <f>IF(E8=0, "-", IF(H8/E8&lt;10, H8/E8*100, "&gt;999"))</f>
        <v>-2.8162072728552823</v>
      </c>
    </row>
    <row r="9" spans="1:10" x14ac:dyDescent="0.25">
      <c r="A9" s="7" t="s">
        <v>123</v>
      </c>
      <c r="B9" s="65">
        <v>1476</v>
      </c>
      <c r="C9" s="66">
        <v>1335</v>
      </c>
      <c r="D9" s="65">
        <v>12665</v>
      </c>
      <c r="E9" s="66">
        <v>12384</v>
      </c>
      <c r="F9" s="67"/>
      <c r="G9" s="65">
        <f>B9-C9</f>
        <v>141</v>
      </c>
      <c r="H9" s="66">
        <f>D9-E9</f>
        <v>281</v>
      </c>
      <c r="I9" s="28">
        <f>IF(C9=0, "-", IF(G9/C9&lt;10, G9/C9*100, "&gt;999"))</f>
        <v>10.561797752808989</v>
      </c>
      <c r="J9" s="29">
        <f>IF(E9=0, "-", IF(H9/E9&lt;10, H9/E9*100, "&gt;999"))</f>
        <v>2.2690568475452197</v>
      </c>
    </row>
    <row r="10" spans="1:10" x14ac:dyDescent="0.25">
      <c r="A10" s="7" t="s">
        <v>124</v>
      </c>
      <c r="B10" s="65">
        <v>250</v>
      </c>
      <c r="C10" s="66">
        <v>266</v>
      </c>
      <c r="D10" s="65">
        <v>2134</v>
      </c>
      <c r="E10" s="66">
        <v>2065</v>
      </c>
      <c r="F10" s="67"/>
      <c r="G10" s="65">
        <f>B10-C10</f>
        <v>-16</v>
      </c>
      <c r="H10" s="66">
        <f>D10-E10</f>
        <v>69</v>
      </c>
      <c r="I10" s="28">
        <f>IF(C10=0, "-", IF(G10/C10&lt;10, G10/C10*100, "&gt;999"))</f>
        <v>-6.0150375939849621</v>
      </c>
      <c r="J10" s="29">
        <f>IF(E10=0, "-", IF(H10/E10&lt;10, H10/E10*100, "&gt;999"))</f>
        <v>3.3414043583535107</v>
      </c>
    </row>
    <row r="11" spans="1:10" s="43" customFormat="1" x14ac:dyDescent="0.25">
      <c r="A11" s="27" t="s">
        <v>0</v>
      </c>
      <c r="B11" s="71">
        <f>SUM(B7:B10)</f>
        <v>6005</v>
      </c>
      <c r="C11" s="72">
        <f>SUM(C7:C10)</f>
        <v>6139</v>
      </c>
      <c r="D11" s="71">
        <f>SUM(D7:D10)</f>
        <v>52487</v>
      </c>
      <c r="E11" s="72">
        <f>SUM(E7:E10)</f>
        <v>53716</v>
      </c>
      <c r="F11" s="73"/>
      <c r="G11" s="71">
        <f>B11-C11</f>
        <v>-134</v>
      </c>
      <c r="H11" s="72">
        <f>D11-E11</f>
        <v>-1229</v>
      </c>
      <c r="I11" s="44">
        <f>IF(C11=0, 0, G11/C11*100)</f>
        <v>-2.1827659227887279</v>
      </c>
      <c r="J11" s="45">
        <f>IF(E11=0, 0, H11/E11*100)</f>
        <v>-2.2879588949288854</v>
      </c>
    </row>
    <row r="13" spans="1:10" x14ac:dyDescent="0.25">
      <c r="A13" s="3"/>
      <c r="B13" s="196" t="s">
        <v>1</v>
      </c>
      <c r="C13" s="197"/>
      <c r="D13" s="196" t="s">
        <v>2</v>
      </c>
      <c r="E13" s="197"/>
      <c r="F13" s="59"/>
      <c r="G13" s="196" t="s">
        <v>3</v>
      </c>
      <c r="H13" s="200"/>
      <c r="I13" s="200"/>
      <c r="J13" s="197"/>
    </row>
    <row r="14" spans="1:10" x14ac:dyDescent="0.25">
      <c r="A14" s="7" t="s">
        <v>109</v>
      </c>
      <c r="B14" s="65">
        <v>34</v>
      </c>
      <c r="C14" s="66">
        <v>49</v>
      </c>
      <c r="D14" s="65">
        <v>323</v>
      </c>
      <c r="E14" s="66">
        <v>416</v>
      </c>
      <c r="F14" s="67"/>
      <c r="G14" s="65">
        <f t="shared" ref="G14:G34" si="0">B14-C14</f>
        <v>-15</v>
      </c>
      <c r="H14" s="66">
        <f t="shared" ref="H14:H34" si="1">D14-E14</f>
        <v>-93</v>
      </c>
      <c r="I14" s="28">
        <f t="shared" ref="I14:I33" si="2">IF(C14=0, "-", IF(G14/C14&lt;10, G14/C14*100, "&gt;999"))</f>
        <v>-30.612244897959183</v>
      </c>
      <c r="J14" s="29">
        <f t="shared" ref="J14:J33" si="3">IF(E14=0, "-", IF(H14/E14&lt;10, H14/E14*100, "&gt;999"))</f>
        <v>-22.355769230769234</v>
      </c>
    </row>
    <row r="15" spans="1:10" x14ac:dyDescent="0.25">
      <c r="A15" s="7" t="s">
        <v>110</v>
      </c>
      <c r="B15" s="65">
        <v>208</v>
      </c>
      <c r="C15" s="66">
        <v>275</v>
      </c>
      <c r="D15" s="65">
        <v>2264</v>
      </c>
      <c r="E15" s="66">
        <v>2356</v>
      </c>
      <c r="F15" s="67"/>
      <c r="G15" s="65">
        <f t="shared" si="0"/>
        <v>-67</v>
      </c>
      <c r="H15" s="66">
        <f t="shared" si="1"/>
        <v>-92</v>
      </c>
      <c r="I15" s="28">
        <f t="shared" si="2"/>
        <v>-24.363636363636363</v>
      </c>
      <c r="J15" s="29">
        <f t="shared" si="3"/>
        <v>-3.9049235993208828</v>
      </c>
    </row>
    <row r="16" spans="1:10" x14ac:dyDescent="0.25">
      <c r="A16" s="7" t="s">
        <v>111</v>
      </c>
      <c r="B16" s="65">
        <v>587</v>
      </c>
      <c r="C16" s="66">
        <v>586</v>
      </c>
      <c r="D16" s="65">
        <v>4490</v>
      </c>
      <c r="E16" s="66">
        <v>5147</v>
      </c>
      <c r="F16" s="67"/>
      <c r="G16" s="65">
        <f t="shared" si="0"/>
        <v>1</v>
      </c>
      <c r="H16" s="66">
        <f t="shared" si="1"/>
        <v>-657</v>
      </c>
      <c r="I16" s="28">
        <f t="shared" si="2"/>
        <v>0.17064846416382254</v>
      </c>
      <c r="J16" s="29">
        <f t="shared" si="3"/>
        <v>-12.764717311054982</v>
      </c>
    </row>
    <row r="17" spans="1:10" x14ac:dyDescent="0.25">
      <c r="A17" s="7" t="s">
        <v>112</v>
      </c>
      <c r="B17" s="65">
        <v>218</v>
      </c>
      <c r="C17" s="66">
        <v>272</v>
      </c>
      <c r="D17" s="65">
        <v>1858</v>
      </c>
      <c r="E17" s="66">
        <v>1824</v>
      </c>
      <c r="F17" s="67"/>
      <c r="G17" s="65">
        <f t="shared" si="0"/>
        <v>-54</v>
      </c>
      <c r="H17" s="66">
        <f t="shared" si="1"/>
        <v>34</v>
      </c>
      <c r="I17" s="28">
        <f t="shared" si="2"/>
        <v>-19.852941176470587</v>
      </c>
      <c r="J17" s="29">
        <f t="shared" si="3"/>
        <v>1.8640350877192982</v>
      </c>
    </row>
    <row r="18" spans="1:10" x14ac:dyDescent="0.25">
      <c r="A18" s="7" t="s">
        <v>113</v>
      </c>
      <c r="B18" s="65">
        <v>16</v>
      </c>
      <c r="C18" s="66">
        <v>16</v>
      </c>
      <c r="D18" s="65">
        <v>212</v>
      </c>
      <c r="E18" s="66">
        <v>203</v>
      </c>
      <c r="F18" s="67"/>
      <c r="G18" s="65">
        <f t="shared" si="0"/>
        <v>0</v>
      </c>
      <c r="H18" s="66">
        <f t="shared" si="1"/>
        <v>9</v>
      </c>
      <c r="I18" s="28">
        <f t="shared" si="2"/>
        <v>0</v>
      </c>
      <c r="J18" s="29">
        <f t="shared" si="3"/>
        <v>4.4334975369458132</v>
      </c>
    </row>
    <row r="19" spans="1:10" x14ac:dyDescent="0.25">
      <c r="A19" s="7" t="s">
        <v>114</v>
      </c>
      <c r="B19" s="65">
        <v>3</v>
      </c>
      <c r="C19" s="66">
        <v>6</v>
      </c>
      <c r="D19" s="65">
        <v>30</v>
      </c>
      <c r="E19" s="66">
        <v>31</v>
      </c>
      <c r="F19" s="67"/>
      <c r="G19" s="65">
        <f t="shared" si="0"/>
        <v>-3</v>
      </c>
      <c r="H19" s="66">
        <f t="shared" si="1"/>
        <v>-1</v>
      </c>
      <c r="I19" s="28">
        <f t="shared" si="2"/>
        <v>-50</v>
      </c>
      <c r="J19" s="29">
        <f t="shared" si="3"/>
        <v>-3.225806451612903</v>
      </c>
    </row>
    <row r="20" spans="1:10" x14ac:dyDescent="0.25">
      <c r="A20" s="7" t="s">
        <v>115</v>
      </c>
      <c r="B20" s="65">
        <v>101</v>
      </c>
      <c r="C20" s="66">
        <v>53</v>
      </c>
      <c r="D20" s="65">
        <v>509</v>
      </c>
      <c r="E20" s="66">
        <v>438</v>
      </c>
      <c r="F20" s="67"/>
      <c r="G20" s="65">
        <f t="shared" si="0"/>
        <v>48</v>
      </c>
      <c r="H20" s="66">
        <f t="shared" si="1"/>
        <v>71</v>
      </c>
      <c r="I20" s="28">
        <f t="shared" si="2"/>
        <v>90.566037735849065</v>
      </c>
      <c r="J20" s="29">
        <f t="shared" si="3"/>
        <v>16.210045662100455</v>
      </c>
    </row>
    <row r="21" spans="1:10" x14ac:dyDescent="0.25">
      <c r="A21" s="7" t="s">
        <v>116</v>
      </c>
      <c r="B21" s="65">
        <v>50</v>
      </c>
      <c r="C21" s="66">
        <v>56</v>
      </c>
      <c r="D21" s="65">
        <v>395</v>
      </c>
      <c r="E21" s="66">
        <v>445</v>
      </c>
      <c r="F21" s="67"/>
      <c r="G21" s="65">
        <f t="shared" si="0"/>
        <v>-6</v>
      </c>
      <c r="H21" s="66">
        <f t="shared" si="1"/>
        <v>-50</v>
      </c>
      <c r="I21" s="28">
        <f t="shared" si="2"/>
        <v>-10.714285714285714</v>
      </c>
      <c r="J21" s="29">
        <f t="shared" si="3"/>
        <v>-11.235955056179774</v>
      </c>
    </row>
    <row r="22" spans="1:10" x14ac:dyDescent="0.25">
      <c r="A22" s="142" t="s">
        <v>118</v>
      </c>
      <c r="B22" s="143">
        <v>346</v>
      </c>
      <c r="C22" s="144">
        <v>300</v>
      </c>
      <c r="D22" s="143">
        <v>2927</v>
      </c>
      <c r="E22" s="144">
        <v>3090</v>
      </c>
      <c r="F22" s="145"/>
      <c r="G22" s="143">
        <f t="shared" si="0"/>
        <v>46</v>
      </c>
      <c r="H22" s="144">
        <f t="shared" si="1"/>
        <v>-163</v>
      </c>
      <c r="I22" s="146">
        <f t="shared" si="2"/>
        <v>15.333333333333332</v>
      </c>
      <c r="J22" s="147">
        <f t="shared" si="3"/>
        <v>-5.275080906148867</v>
      </c>
    </row>
    <row r="23" spans="1:10" x14ac:dyDescent="0.25">
      <c r="A23" s="7" t="s">
        <v>119</v>
      </c>
      <c r="B23" s="65">
        <v>666</v>
      </c>
      <c r="C23" s="66">
        <v>931</v>
      </c>
      <c r="D23" s="65">
        <v>6701</v>
      </c>
      <c r="E23" s="66">
        <v>7613</v>
      </c>
      <c r="F23" s="67"/>
      <c r="G23" s="65">
        <f t="shared" si="0"/>
        <v>-265</v>
      </c>
      <c r="H23" s="66">
        <f t="shared" si="1"/>
        <v>-912</v>
      </c>
      <c r="I23" s="28">
        <f t="shared" si="2"/>
        <v>-28.464017185821699</v>
      </c>
      <c r="J23" s="29">
        <f t="shared" si="3"/>
        <v>-11.979508735058452</v>
      </c>
    </row>
    <row r="24" spans="1:10" x14ac:dyDescent="0.25">
      <c r="A24" s="7" t="s">
        <v>120</v>
      </c>
      <c r="B24" s="65">
        <v>1179</v>
      </c>
      <c r="C24" s="66">
        <v>1107</v>
      </c>
      <c r="D24" s="65">
        <v>9892</v>
      </c>
      <c r="E24" s="66">
        <v>9530</v>
      </c>
      <c r="F24" s="67"/>
      <c r="G24" s="65">
        <f t="shared" si="0"/>
        <v>72</v>
      </c>
      <c r="H24" s="66">
        <f t="shared" si="1"/>
        <v>362</v>
      </c>
      <c r="I24" s="28">
        <f t="shared" si="2"/>
        <v>6.5040650406504072</v>
      </c>
      <c r="J24" s="29">
        <f t="shared" si="3"/>
        <v>3.7985309548793285</v>
      </c>
    </row>
    <row r="25" spans="1:10" x14ac:dyDescent="0.25">
      <c r="A25" s="7" t="s">
        <v>121</v>
      </c>
      <c r="B25" s="65">
        <v>756</v>
      </c>
      <c r="C25" s="66">
        <v>803</v>
      </c>
      <c r="D25" s="65">
        <v>6987</v>
      </c>
      <c r="E25" s="66">
        <v>6942</v>
      </c>
      <c r="F25" s="67"/>
      <c r="G25" s="65">
        <f t="shared" si="0"/>
        <v>-47</v>
      </c>
      <c r="H25" s="66">
        <f t="shared" si="1"/>
        <v>45</v>
      </c>
      <c r="I25" s="28">
        <f t="shared" si="2"/>
        <v>-5.85305105853051</v>
      </c>
      <c r="J25" s="29">
        <f t="shared" si="3"/>
        <v>0.64822817631806395</v>
      </c>
    </row>
    <row r="26" spans="1:10" x14ac:dyDescent="0.25">
      <c r="A26" s="7" t="s">
        <v>122</v>
      </c>
      <c r="B26" s="65">
        <v>115</v>
      </c>
      <c r="C26" s="66">
        <v>84</v>
      </c>
      <c r="D26" s="65">
        <v>1100</v>
      </c>
      <c r="E26" s="66">
        <v>1232</v>
      </c>
      <c r="F26" s="67"/>
      <c r="G26" s="65">
        <f t="shared" si="0"/>
        <v>31</v>
      </c>
      <c r="H26" s="66">
        <f t="shared" si="1"/>
        <v>-132</v>
      </c>
      <c r="I26" s="28">
        <f t="shared" si="2"/>
        <v>36.904761904761905</v>
      </c>
      <c r="J26" s="29">
        <f t="shared" si="3"/>
        <v>-10.714285714285714</v>
      </c>
    </row>
    <row r="27" spans="1:10" x14ac:dyDescent="0.25">
      <c r="A27" s="142" t="s">
        <v>125</v>
      </c>
      <c r="B27" s="143">
        <v>14</v>
      </c>
      <c r="C27" s="144">
        <v>12</v>
      </c>
      <c r="D27" s="143">
        <v>185</v>
      </c>
      <c r="E27" s="144">
        <v>143</v>
      </c>
      <c r="F27" s="145"/>
      <c r="G27" s="143">
        <f t="shared" si="0"/>
        <v>2</v>
      </c>
      <c r="H27" s="144">
        <f t="shared" si="1"/>
        <v>42</v>
      </c>
      <c r="I27" s="146">
        <f t="shared" si="2"/>
        <v>16.666666666666664</v>
      </c>
      <c r="J27" s="147">
        <f t="shared" si="3"/>
        <v>29.37062937062937</v>
      </c>
    </row>
    <row r="28" spans="1:10" x14ac:dyDescent="0.25">
      <c r="A28" s="7" t="s">
        <v>126</v>
      </c>
      <c r="B28" s="65">
        <v>4</v>
      </c>
      <c r="C28" s="66">
        <v>1</v>
      </c>
      <c r="D28" s="65">
        <v>21</v>
      </c>
      <c r="E28" s="66">
        <v>8</v>
      </c>
      <c r="F28" s="67"/>
      <c r="G28" s="65">
        <f t="shared" si="0"/>
        <v>3</v>
      </c>
      <c r="H28" s="66">
        <f t="shared" si="1"/>
        <v>13</v>
      </c>
      <c r="I28" s="28">
        <f t="shared" si="2"/>
        <v>300</v>
      </c>
      <c r="J28" s="29">
        <f t="shared" si="3"/>
        <v>162.5</v>
      </c>
    </row>
    <row r="29" spans="1:10" x14ac:dyDescent="0.25">
      <c r="A29" s="7" t="s">
        <v>127</v>
      </c>
      <c r="B29" s="65">
        <v>2</v>
      </c>
      <c r="C29" s="66">
        <v>8</v>
      </c>
      <c r="D29" s="65">
        <v>52</v>
      </c>
      <c r="E29" s="66">
        <v>60</v>
      </c>
      <c r="F29" s="67"/>
      <c r="G29" s="65">
        <f t="shared" si="0"/>
        <v>-6</v>
      </c>
      <c r="H29" s="66">
        <f t="shared" si="1"/>
        <v>-8</v>
      </c>
      <c r="I29" s="28">
        <f t="shared" si="2"/>
        <v>-75</v>
      </c>
      <c r="J29" s="29">
        <f t="shared" si="3"/>
        <v>-13.333333333333334</v>
      </c>
    </row>
    <row r="30" spans="1:10" x14ac:dyDescent="0.25">
      <c r="A30" s="7" t="s">
        <v>128</v>
      </c>
      <c r="B30" s="65">
        <v>136</v>
      </c>
      <c r="C30" s="66">
        <v>176</v>
      </c>
      <c r="D30" s="65">
        <v>1130</v>
      </c>
      <c r="E30" s="66">
        <v>1340</v>
      </c>
      <c r="F30" s="67"/>
      <c r="G30" s="65">
        <f t="shared" si="0"/>
        <v>-40</v>
      </c>
      <c r="H30" s="66">
        <f t="shared" si="1"/>
        <v>-210</v>
      </c>
      <c r="I30" s="28">
        <f t="shared" si="2"/>
        <v>-22.727272727272727</v>
      </c>
      <c r="J30" s="29">
        <f t="shared" si="3"/>
        <v>-15.671641791044777</v>
      </c>
    </row>
    <row r="31" spans="1:10" x14ac:dyDescent="0.25">
      <c r="A31" s="7" t="s">
        <v>129</v>
      </c>
      <c r="B31" s="65">
        <v>184</v>
      </c>
      <c r="C31" s="66">
        <v>165</v>
      </c>
      <c r="D31" s="65">
        <v>1530</v>
      </c>
      <c r="E31" s="66">
        <v>1288</v>
      </c>
      <c r="F31" s="67"/>
      <c r="G31" s="65">
        <f t="shared" si="0"/>
        <v>19</v>
      </c>
      <c r="H31" s="66">
        <f t="shared" si="1"/>
        <v>242</v>
      </c>
      <c r="I31" s="28">
        <f t="shared" si="2"/>
        <v>11.515151515151516</v>
      </c>
      <c r="J31" s="29">
        <f t="shared" si="3"/>
        <v>18.788819875776397</v>
      </c>
    </row>
    <row r="32" spans="1:10" x14ac:dyDescent="0.25">
      <c r="A32" s="7" t="s">
        <v>130</v>
      </c>
      <c r="B32" s="65">
        <v>1136</v>
      </c>
      <c r="C32" s="66">
        <v>973</v>
      </c>
      <c r="D32" s="65">
        <v>9747</v>
      </c>
      <c r="E32" s="66">
        <v>9545</v>
      </c>
      <c r="F32" s="67"/>
      <c r="G32" s="65">
        <f t="shared" si="0"/>
        <v>163</v>
      </c>
      <c r="H32" s="66">
        <f t="shared" si="1"/>
        <v>202</v>
      </c>
      <c r="I32" s="28">
        <f t="shared" si="2"/>
        <v>16.752312435765674</v>
      </c>
      <c r="J32" s="29">
        <f t="shared" si="3"/>
        <v>2.1162912519643791</v>
      </c>
    </row>
    <row r="33" spans="1:10" x14ac:dyDescent="0.25">
      <c r="A33" s="142" t="s">
        <v>124</v>
      </c>
      <c r="B33" s="143">
        <v>250</v>
      </c>
      <c r="C33" s="144">
        <v>266</v>
      </c>
      <c r="D33" s="143">
        <v>2134</v>
      </c>
      <c r="E33" s="144">
        <v>2065</v>
      </c>
      <c r="F33" s="145"/>
      <c r="G33" s="143">
        <f t="shared" si="0"/>
        <v>-16</v>
      </c>
      <c r="H33" s="144">
        <f t="shared" si="1"/>
        <v>69</v>
      </c>
      <c r="I33" s="146">
        <f t="shared" si="2"/>
        <v>-6.0150375939849621</v>
      </c>
      <c r="J33" s="147">
        <f t="shared" si="3"/>
        <v>3.3414043583535107</v>
      </c>
    </row>
    <row r="34" spans="1:10" s="43" customFormat="1" x14ac:dyDescent="0.25">
      <c r="A34" s="27" t="s">
        <v>0</v>
      </c>
      <c r="B34" s="71">
        <f>SUM(B14:B33)</f>
        <v>6005</v>
      </c>
      <c r="C34" s="72">
        <f>SUM(C14:C33)</f>
        <v>6139</v>
      </c>
      <c r="D34" s="71">
        <f>SUM(D14:D33)</f>
        <v>52487</v>
      </c>
      <c r="E34" s="72">
        <f>SUM(E14:E33)</f>
        <v>53716</v>
      </c>
      <c r="F34" s="73"/>
      <c r="G34" s="71">
        <f t="shared" si="0"/>
        <v>-134</v>
      </c>
      <c r="H34" s="72">
        <f t="shared" si="1"/>
        <v>-1229</v>
      </c>
      <c r="I34" s="44">
        <f>IF(C34=0, 0, G34/C34*100)</f>
        <v>-2.1827659227887279</v>
      </c>
      <c r="J34" s="45">
        <f>IF(E34=0, 0, H34/E34*100)</f>
        <v>-2.2879588949288854</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108</v>
      </c>
      <c r="B39" s="30">
        <f>$B$7/$B$11*100</f>
        <v>20.266444629475437</v>
      </c>
      <c r="C39" s="31">
        <f>$C$7/$C$11*100</f>
        <v>21.38784818374328</v>
      </c>
      <c r="D39" s="30">
        <f>$D$7/$D$11*100</f>
        <v>19.206660696934481</v>
      </c>
      <c r="E39" s="31">
        <f>$E$7/$E$11*100</f>
        <v>20.217439868940353</v>
      </c>
      <c r="F39" s="32"/>
      <c r="G39" s="30">
        <f>B39-C39</f>
        <v>-1.1214035542678431</v>
      </c>
      <c r="H39" s="31">
        <f>D39-E39</f>
        <v>-1.0107791720058721</v>
      </c>
    </row>
    <row r="40" spans="1:10" x14ac:dyDescent="0.25">
      <c r="A40" s="7" t="s">
        <v>117</v>
      </c>
      <c r="B40" s="30">
        <f>$B$8/$B$11*100</f>
        <v>50.990840965861786</v>
      </c>
      <c r="C40" s="31">
        <f>$C$8/$C$11*100</f>
        <v>52.5329858283108</v>
      </c>
      <c r="D40" s="30">
        <f>$D$8/$D$11*100</f>
        <v>52.597786118467425</v>
      </c>
      <c r="E40" s="31">
        <f>$E$8/$E$11*100</f>
        <v>52.883684563258612</v>
      </c>
      <c r="F40" s="32"/>
      <c r="G40" s="30">
        <f>B40-C40</f>
        <v>-1.5421448624490139</v>
      </c>
      <c r="H40" s="31">
        <f>D40-E40</f>
        <v>-0.28589844479118653</v>
      </c>
    </row>
    <row r="41" spans="1:10" x14ac:dyDescent="0.25">
      <c r="A41" s="7" t="s">
        <v>123</v>
      </c>
      <c r="B41" s="30">
        <f>$B$9/$B$11*100</f>
        <v>24.579517069109073</v>
      </c>
      <c r="C41" s="31">
        <f>$C$9/$C$11*100</f>
        <v>21.746212738230984</v>
      </c>
      <c r="D41" s="30">
        <f>$D$9/$D$11*100</f>
        <v>24.129784518071141</v>
      </c>
      <c r="E41" s="31">
        <f>$E$9/$E$11*100</f>
        <v>23.054583364360713</v>
      </c>
      <c r="F41" s="32"/>
      <c r="G41" s="30">
        <f>B41-C41</f>
        <v>2.8333043308780894</v>
      </c>
      <c r="H41" s="31">
        <f>D41-E41</f>
        <v>1.0752011537104273</v>
      </c>
    </row>
    <row r="42" spans="1:10" x14ac:dyDescent="0.25">
      <c r="A42" s="7" t="s">
        <v>124</v>
      </c>
      <c r="B42" s="30">
        <f>$B$10/$B$11*100</f>
        <v>4.1631973355537051</v>
      </c>
      <c r="C42" s="31">
        <f>$C$10/$C$11*100</f>
        <v>4.3329532497149374</v>
      </c>
      <c r="D42" s="30">
        <f>$D$10/$D$11*100</f>
        <v>4.0657686665269495</v>
      </c>
      <c r="E42" s="31">
        <f>$E$10/$E$11*100</f>
        <v>3.844292203440316</v>
      </c>
      <c r="F42" s="32"/>
      <c r="G42" s="30">
        <f>B42-C42</f>
        <v>-0.16975591416123237</v>
      </c>
      <c r="H42" s="31">
        <f>D42-E42</f>
        <v>0.22147646308663349</v>
      </c>
    </row>
    <row r="43" spans="1:10" s="43" customFormat="1" x14ac:dyDescent="0.25">
      <c r="A43" s="27" t="s">
        <v>0</v>
      </c>
      <c r="B43" s="46">
        <f>SUM(B39:B42)</f>
        <v>100</v>
      </c>
      <c r="C43" s="47">
        <f>SUM(C39:C42)</f>
        <v>100</v>
      </c>
      <c r="D43" s="46">
        <f>SUM(D39:D42)</f>
        <v>99.999999999999986</v>
      </c>
      <c r="E43" s="47">
        <f>SUM(E39:E42)</f>
        <v>99.999999999999986</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109</v>
      </c>
      <c r="B46" s="30">
        <f>$B$14/$B$34*100</f>
        <v>0.56619483763530387</v>
      </c>
      <c r="C46" s="31">
        <f>$C$14/$C$34*100</f>
        <v>0.79817559863169896</v>
      </c>
      <c r="D46" s="30">
        <f>$D$14/$D$34*100</f>
        <v>0.61539047764208277</v>
      </c>
      <c r="E46" s="31">
        <f>$E$14/$E$34*100</f>
        <v>0.77444336882865439</v>
      </c>
      <c r="F46" s="32"/>
      <c r="G46" s="30">
        <f t="shared" ref="G46:G66" si="4">B46-C46</f>
        <v>-0.23198076099639509</v>
      </c>
      <c r="H46" s="31">
        <f t="shared" ref="H46:H66" si="5">D46-E46</f>
        <v>-0.15905289118657162</v>
      </c>
    </row>
    <row r="47" spans="1:10" x14ac:dyDescent="0.25">
      <c r="A47" s="7" t="s">
        <v>110</v>
      </c>
      <c r="B47" s="30">
        <f>$B$15/$B$34*100</f>
        <v>3.4637801831806829</v>
      </c>
      <c r="C47" s="31">
        <f>$C$15/$C$34*100</f>
        <v>4.47955693109627</v>
      </c>
      <c r="D47" s="30">
        <f>$D$15/$D$34*100</f>
        <v>4.3134490445253109</v>
      </c>
      <c r="E47" s="31">
        <f>$E$15/$E$34*100</f>
        <v>4.3860302330776682</v>
      </c>
      <c r="F47" s="32"/>
      <c r="G47" s="30">
        <f t="shared" si="4"/>
        <v>-1.015776747915587</v>
      </c>
      <c r="H47" s="31">
        <f t="shared" si="5"/>
        <v>-7.258118855235729E-2</v>
      </c>
    </row>
    <row r="48" spans="1:10" x14ac:dyDescent="0.25">
      <c r="A48" s="7" t="s">
        <v>111</v>
      </c>
      <c r="B48" s="30">
        <f>$B$16/$B$34*100</f>
        <v>9.7751873438801002</v>
      </c>
      <c r="C48" s="31">
        <f>$C$16/$C$34*100</f>
        <v>9.5455285877178699</v>
      </c>
      <c r="D48" s="30">
        <f>$D$16/$D$34*100</f>
        <v>8.554499209328025</v>
      </c>
      <c r="E48" s="31">
        <f>$E$16/$E$34*100</f>
        <v>9.581875046541068</v>
      </c>
      <c r="F48" s="32"/>
      <c r="G48" s="30">
        <f t="shared" si="4"/>
        <v>0.2296587561622303</v>
      </c>
      <c r="H48" s="31">
        <f t="shared" si="5"/>
        <v>-1.027375837213043</v>
      </c>
    </row>
    <row r="49" spans="1:8" x14ac:dyDescent="0.25">
      <c r="A49" s="7" t="s">
        <v>112</v>
      </c>
      <c r="B49" s="30">
        <f>$B$17/$B$34*100</f>
        <v>3.6303080766028311</v>
      </c>
      <c r="C49" s="31">
        <f>$C$17/$C$34*100</f>
        <v>4.4306890373024927</v>
      </c>
      <c r="D49" s="30">
        <f>$D$17/$D$34*100</f>
        <v>3.539924171699659</v>
      </c>
      <c r="E49" s="31">
        <f>$E$17/$E$34*100</f>
        <v>3.3956363094794848</v>
      </c>
      <c r="F49" s="32"/>
      <c r="G49" s="30">
        <f t="shared" si="4"/>
        <v>-0.80038096069966169</v>
      </c>
      <c r="H49" s="31">
        <f t="shared" si="5"/>
        <v>0.1442878622201742</v>
      </c>
    </row>
    <row r="50" spans="1:8" x14ac:dyDescent="0.25">
      <c r="A50" s="7" t="s">
        <v>113</v>
      </c>
      <c r="B50" s="30">
        <f>$B$18/$B$34*100</f>
        <v>0.26644462947543718</v>
      </c>
      <c r="C50" s="31">
        <f>$C$18/$C$34*100</f>
        <v>0.26062876690014658</v>
      </c>
      <c r="D50" s="30">
        <f>$D$18/$D$34*100</f>
        <v>0.40390953950502029</v>
      </c>
      <c r="E50" s="31">
        <f>$E$18/$E$34*100</f>
        <v>0.37791347084667509</v>
      </c>
      <c r="F50" s="32"/>
      <c r="G50" s="30">
        <f t="shared" si="4"/>
        <v>5.8158625752905979E-3</v>
      </c>
      <c r="H50" s="31">
        <f t="shared" si="5"/>
        <v>2.5996068658345195E-2</v>
      </c>
    </row>
    <row r="51" spans="1:8" x14ac:dyDescent="0.25">
      <c r="A51" s="7" t="s">
        <v>114</v>
      </c>
      <c r="B51" s="30">
        <f>$B$19/$B$34*100</f>
        <v>4.995836802664446E-2</v>
      </c>
      <c r="C51" s="31">
        <f>$C$19/$C$34*100</f>
        <v>9.7735787587554968E-2</v>
      </c>
      <c r="D51" s="30">
        <f>$D$19/$D$34*100</f>
        <v>5.7157010307314189E-2</v>
      </c>
      <c r="E51" s="31">
        <f>$E$19/$E$34*100</f>
        <v>5.7710924119443001E-2</v>
      </c>
      <c r="F51" s="32"/>
      <c r="G51" s="30">
        <f t="shared" si="4"/>
        <v>-4.7777419560910507E-2</v>
      </c>
      <c r="H51" s="31">
        <f t="shared" si="5"/>
        <v>-5.5391381212881174E-4</v>
      </c>
    </row>
    <row r="52" spans="1:8" x14ac:dyDescent="0.25">
      <c r="A52" s="7" t="s">
        <v>115</v>
      </c>
      <c r="B52" s="30">
        <f>$B$20/$B$34*100</f>
        <v>1.6819317235636968</v>
      </c>
      <c r="C52" s="31">
        <f>$C$20/$C$34*100</f>
        <v>0.8633327903567356</v>
      </c>
      <c r="D52" s="30">
        <f>$D$20/$D$34*100</f>
        <v>0.96976394154743084</v>
      </c>
      <c r="E52" s="31">
        <f>$E$20/$E$34*100</f>
        <v>0.81539950852632359</v>
      </c>
      <c r="F52" s="32"/>
      <c r="G52" s="30">
        <f t="shared" si="4"/>
        <v>0.8185989332069612</v>
      </c>
      <c r="H52" s="31">
        <f t="shared" si="5"/>
        <v>0.15436443302110725</v>
      </c>
    </row>
    <row r="53" spans="1:8" x14ac:dyDescent="0.25">
      <c r="A53" s="7" t="s">
        <v>116</v>
      </c>
      <c r="B53" s="30">
        <f>$B$21/$B$34*100</f>
        <v>0.83263946711074099</v>
      </c>
      <c r="C53" s="31">
        <f>$C$21/$C$34*100</f>
        <v>0.91220068415051314</v>
      </c>
      <c r="D53" s="30">
        <f>$D$21/$D$34*100</f>
        <v>0.75256730237963687</v>
      </c>
      <c r="E53" s="31">
        <f>$E$21/$E$34*100</f>
        <v>0.82843100752103649</v>
      </c>
      <c r="F53" s="32"/>
      <c r="G53" s="30">
        <f t="shared" si="4"/>
        <v>-7.9561217039772147E-2</v>
      </c>
      <c r="H53" s="31">
        <f t="shared" si="5"/>
        <v>-7.5863705141399618E-2</v>
      </c>
    </row>
    <row r="54" spans="1:8" x14ac:dyDescent="0.25">
      <c r="A54" s="142" t="s">
        <v>118</v>
      </c>
      <c r="B54" s="148">
        <f>$B$22/$B$34*100</f>
        <v>5.761865112406328</v>
      </c>
      <c r="C54" s="149">
        <f>$C$22/$C$34*100</f>
        <v>4.886789379377749</v>
      </c>
      <c r="D54" s="148">
        <f>$D$22/$D$34*100</f>
        <v>5.5766189723169548</v>
      </c>
      <c r="E54" s="149">
        <f>$E$22/$E$34*100</f>
        <v>5.7524759848089957</v>
      </c>
      <c r="F54" s="150"/>
      <c r="G54" s="148">
        <f t="shared" si="4"/>
        <v>0.87507573302857899</v>
      </c>
      <c r="H54" s="149">
        <f t="shared" si="5"/>
        <v>-0.17585701249204089</v>
      </c>
    </row>
    <row r="55" spans="1:8" x14ac:dyDescent="0.25">
      <c r="A55" s="7" t="s">
        <v>119</v>
      </c>
      <c r="B55" s="30">
        <f>$B$23/$B$34*100</f>
        <v>11.09075770191507</v>
      </c>
      <c r="C55" s="31">
        <f>$C$23/$C$34*100</f>
        <v>15.16533637400228</v>
      </c>
      <c r="D55" s="30">
        <f>$D$23/$D$34*100</f>
        <v>12.766970868977079</v>
      </c>
      <c r="E55" s="31">
        <f>$E$23/$E$34*100</f>
        <v>14.172685978107083</v>
      </c>
      <c r="F55" s="32"/>
      <c r="G55" s="30">
        <f t="shared" si="4"/>
        <v>-4.0745786720872097</v>
      </c>
      <c r="H55" s="31">
        <f t="shared" si="5"/>
        <v>-1.4057151091300035</v>
      </c>
    </row>
    <row r="56" spans="1:8" x14ac:dyDescent="0.25">
      <c r="A56" s="7" t="s">
        <v>120</v>
      </c>
      <c r="B56" s="30">
        <f>$B$24/$B$34*100</f>
        <v>19.633638634471275</v>
      </c>
      <c r="C56" s="31">
        <f>$C$24/$C$34*100</f>
        <v>18.032252809903891</v>
      </c>
      <c r="D56" s="30">
        <f>$D$24/$D$34*100</f>
        <v>18.8465715319984</v>
      </c>
      <c r="E56" s="31">
        <f>$E$24/$E$34*100</f>
        <v>17.741455059944897</v>
      </c>
      <c r="F56" s="32"/>
      <c r="G56" s="30">
        <f t="shared" si="4"/>
        <v>1.6013858245673838</v>
      </c>
      <c r="H56" s="31">
        <f t="shared" si="5"/>
        <v>1.1051164720535027</v>
      </c>
    </row>
    <row r="57" spans="1:8" x14ac:dyDescent="0.25">
      <c r="A57" s="7" t="s">
        <v>121</v>
      </c>
      <c r="B57" s="30">
        <f>$B$25/$B$34*100</f>
        <v>12.589508742714406</v>
      </c>
      <c r="C57" s="31">
        <f>$C$25/$C$34*100</f>
        <v>13.080306238801107</v>
      </c>
      <c r="D57" s="30">
        <f>$D$25/$D$34*100</f>
        <v>13.311867700573476</v>
      </c>
      <c r="E57" s="31">
        <f>$E$25/$E$34*100</f>
        <v>12.92352371732817</v>
      </c>
      <c r="F57" s="32"/>
      <c r="G57" s="30">
        <f t="shared" si="4"/>
        <v>-0.4907974960867012</v>
      </c>
      <c r="H57" s="31">
        <f t="shared" si="5"/>
        <v>0.38834398324530639</v>
      </c>
    </row>
    <row r="58" spans="1:8" x14ac:dyDescent="0.25">
      <c r="A58" s="7" t="s">
        <v>122</v>
      </c>
      <c r="B58" s="30">
        <f>$B$26/$B$34*100</f>
        <v>1.9150707743547042</v>
      </c>
      <c r="C58" s="31">
        <f>$C$26/$C$34*100</f>
        <v>1.3683010262257698</v>
      </c>
      <c r="D58" s="30">
        <f>$D$26/$D$34*100</f>
        <v>2.0957570446015201</v>
      </c>
      <c r="E58" s="31">
        <f>$E$26/$E$34*100</f>
        <v>2.2935438230694762</v>
      </c>
      <c r="F58" s="32"/>
      <c r="G58" s="30">
        <f t="shared" si="4"/>
        <v>0.54676974812893442</v>
      </c>
      <c r="H58" s="31">
        <f t="shared" si="5"/>
        <v>-0.19778677846795611</v>
      </c>
    </row>
    <row r="59" spans="1:8" x14ac:dyDescent="0.25">
      <c r="A59" s="142" t="s">
        <v>125</v>
      </c>
      <c r="B59" s="148">
        <f>$B$27/$B$34*100</f>
        <v>0.23313905079100752</v>
      </c>
      <c r="C59" s="149">
        <f>$C$27/$C$34*100</f>
        <v>0.19547157517510994</v>
      </c>
      <c r="D59" s="148">
        <f>$D$27/$D$34*100</f>
        <v>0.35246823022843754</v>
      </c>
      <c r="E59" s="149">
        <f>$E$27/$E$34*100</f>
        <v>0.26621490803484993</v>
      </c>
      <c r="F59" s="150"/>
      <c r="G59" s="148">
        <f t="shared" si="4"/>
        <v>3.7667475615897589E-2</v>
      </c>
      <c r="H59" s="149">
        <f t="shared" si="5"/>
        <v>8.6253322193587612E-2</v>
      </c>
    </row>
    <row r="60" spans="1:8" x14ac:dyDescent="0.25">
      <c r="A60" s="7" t="s">
        <v>126</v>
      </c>
      <c r="B60" s="30">
        <f>$B$28/$B$34*100</f>
        <v>6.6611157368859295E-2</v>
      </c>
      <c r="C60" s="31">
        <f>$C$28/$C$34*100</f>
        <v>1.6289297931259161E-2</v>
      </c>
      <c r="D60" s="30">
        <f>$D$28/$D$34*100</f>
        <v>4.0009907215119933E-2</v>
      </c>
      <c r="E60" s="31">
        <f>$E$28/$E$34*100</f>
        <v>1.4893141708243355E-2</v>
      </c>
      <c r="F60" s="32"/>
      <c r="G60" s="30">
        <f t="shared" si="4"/>
        <v>5.0321859437600133E-2</v>
      </c>
      <c r="H60" s="31">
        <f t="shared" si="5"/>
        <v>2.5116765506876578E-2</v>
      </c>
    </row>
    <row r="61" spans="1:8" x14ac:dyDescent="0.25">
      <c r="A61" s="7" t="s">
        <v>127</v>
      </c>
      <c r="B61" s="30">
        <f>$B$29/$B$34*100</f>
        <v>3.3305578684429647E-2</v>
      </c>
      <c r="C61" s="31">
        <f>$C$29/$C$34*100</f>
        <v>0.13031438345007329</v>
      </c>
      <c r="D61" s="30">
        <f>$D$29/$D$34*100</f>
        <v>9.9072151199344607E-2</v>
      </c>
      <c r="E61" s="31">
        <f>$E$29/$E$34*100</f>
        <v>0.11169856281182515</v>
      </c>
      <c r="F61" s="32"/>
      <c r="G61" s="30">
        <f t="shared" si="4"/>
        <v>-9.7008804765643636E-2</v>
      </c>
      <c r="H61" s="31">
        <f t="shared" si="5"/>
        <v>-1.2626411612480543E-2</v>
      </c>
    </row>
    <row r="62" spans="1:8" x14ac:dyDescent="0.25">
      <c r="A62" s="7" t="s">
        <v>128</v>
      </c>
      <c r="B62" s="30">
        <f>$B$30/$B$34*100</f>
        <v>2.2647793505412155</v>
      </c>
      <c r="C62" s="31">
        <f>$C$30/$C$34*100</f>
        <v>2.8669164359016128</v>
      </c>
      <c r="D62" s="30">
        <f>$D$30/$D$34*100</f>
        <v>2.1529140549088348</v>
      </c>
      <c r="E62" s="31">
        <f>$E$30/$E$34*100</f>
        <v>2.4946012361307619</v>
      </c>
      <c r="F62" s="32"/>
      <c r="G62" s="30">
        <f t="shared" si="4"/>
        <v>-0.60213708536039734</v>
      </c>
      <c r="H62" s="31">
        <f t="shared" si="5"/>
        <v>-0.34168718122192709</v>
      </c>
    </row>
    <row r="63" spans="1:8" x14ac:dyDescent="0.25">
      <c r="A63" s="7" t="s">
        <v>129</v>
      </c>
      <c r="B63" s="30">
        <f>$B$31/$B$34*100</f>
        <v>3.064113238967527</v>
      </c>
      <c r="C63" s="31">
        <f>$C$31/$C$34*100</f>
        <v>2.6877341586577619</v>
      </c>
      <c r="D63" s="30">
        <f>$D$31/$D$34*100</f>
        <v>2.9150075256730239</v>
      </c>
      <c r="E63" s="31">
        <f>$E$31/$E$34*100</f>
        <v>2.3977958150271799</v>
      </c>
      <c r="F63" s="32"/>
      <c r="G63" s="30">
        <f t="shared" si="4"/>
        <v>0.37637908030976508</v>
      </c>
      <c r="H63" s="31">
        <f t="shared" si="5"/>
        <v>0.51721171064584404</v>
      </c>
    </row>
    <row r="64" spans="1:8" x14ac:dyDescent="0.25">
      <c r="A64" s="7" t="s">
        <v>130</v>
      </c>
      <c r="B64" s="30">
        <f>$B$32/$B$34*100</f>
        <v>18.917568692756038</v>
      </c>
      <c r="C64" s="31">
        <f>$C$32/$C$34*100</f>
        <v>15.849486887115166</v>
      </c>
      <c r="D64" s="30">
        <f>$D$32/$D$34*100</f>
        <v>18.570312648846382</v>
      </c>
      <c r="E64" s="31">
        <f>$E$32/$E$34*100</f>
        <v>17.769379700647853</v>
      </c>
      <c r="F64" s="32"/>
      <c r="G64" s="30">
        <f t="shared" si="4"/>
        <v>3.0680818056408725</v>
      </c>
      <c r="H64" s="31">
        <f t="shared" si="5"/>
        <v>0.800932948198529</v>
      </c>
    </row>
    <row r="65" spans="1:8" x14ac:dyDescent="0.25">
      <c r="A65" s="142" t="s">
        <v>124</v>
      </c>
      <c r="B65" s="148">
        <f>$B$33/$B$34*100</f>
        <v>4.1631973355537051</v>
      </c>
      <c r="C65" s="149">
        <f>$C$33/$C$34*100</f>
        <v>4.3329532497149374</v>
      </c>
      <c r="D65" s="148">
        <f>$D$33/$D$34*100</f>
        <v>4.0657686665269495</v>
      </c>
      <c r="E65" s="149">
        <f>$E$33/$E$34*100</f>
        <v>3.844292203440316</v>
      </c>
      <c r="F65" s="150"/>
      <c r="G65" s="148">
        <f t="shared" si="4"/>
        <v>-0.16975591416123237</v>
      </c>
      <c r="H65" s="149">
        <f t="shared" si="5"/>
        <v>0.22147646308663349</v>
      </c>
    </row>
    <row r="66" spans="1:8" s="43" customFormat="1" x14ac:dyDescent="0.25">
      <c r="A66" s="27" t="s">
        <v>0</v>
      </c>
      <c r="B66" s="46">
        <f>SUM(B46:B65)</f>
        <v>100</v>
      </c>
      <c r="C66" s="47">
        <f>SUM(C46:C65)</f>
        <v>100</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3"/>
  <sheetViews>
    <sheetView tabSelected="1" workbookViewId="0">
      <selection activeCell="M1" sqref="M1"/>
    </sheetView>
  </sheetViews>
  <sheetFormatPr defaultRowHeight="13.2" x14ac:dyDescent="0.25"/>
  <cols>
    <col min="1" max="1" width="25.77734375" bestFit="1"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6</v>
      </c>
      <c r="C6" s="66">
        <v>8</v>
      </c>
      <c r="D6" s="65">
        <v>39</v>
      </c>
      <c r="E6" s="66">
        <v>54</v>
      </c>
      <c r="F6" s="67"/>
      <c r="G6" s="65">
        <f t="shared" ref="G6:G37" si="0">B6-C6</f>
        <v>-2</v>
      </c>
      <c r="H6" s="66">
        <f t="shared" ref="H6:H37" si="1">D6-E6</f>
        <v>-15</v>
      </c>
      <c r="I6" s="20">
        <f t="shared" ref="I6:I37" si="2">IF(C6=0, "-", IF(G6/C6&lt;10, G6/C6, "&gt;999%"))</f>
        <v>-0.25</v>
      </c>
      <c r="J6" s="21">
        <f t="shared" ref="J6:J37" si="3">IF(E6=0, "-", IF(H6/E6&lt;10, H6/E6, "&gt;999%"))</f>
        <v>-0.27777777777777779</v>
      </c>
    </row>
    <row r="7" spans="1:10" x14ac:dyDescent="0.25">
      <c r="A7" s="7" t="s">
        <v>32</v>
      </c>
      <c r="B7" s="65">
        <v>0</v>
      </c>
      <c r="C7" s="66">
        <v>0</v>
      </c>
      <c r="D7" s="65">
        <v>6</v>
      </c>
      <c r="E7" s="66">
        <v>6</v>
      </c>
      <c r="F7" s="67"/>
      <c r="G7" s="65">
        <f t="shared" si="0"/>
        <v>0</v>
      </c>
      <c r="H7" s="66">
        <f t="shared" si="1"/>
        <v>0</v>
      </c>
      <c r="I7" s="20" t="str">
        <f t="shared" si="2"/>
        <v>-</v>
      </c>
      <c r="J7" s="21">
        <f t="shared" si="3"/>
        <v>0</v>
      </c>
    </row>
    <row r="8" spans="1:10" x14ac:dyDescent="0.25">
      <c r="A8" s="7" t="s">
        <v>33</v>
      </c>
      <c r="B8" s="65">
        <v>57</v>
      </c>
      <c r="C8" s="66">
        <v>46</v>
      </c>
      <c r="D8" s="65">
        <v>412</v>
      </c>
      <c r="E8" s="66">
        <v>502</v>
      </c>
      <c r="F8" s="67"/>
      <c r="G8" s="65">
        <f t="shared" si="0"/>
        <v>11</v>
      </c>
      <c r="H8" s="66">
        <f t="shared" si="1"/>
        <v>-90</v>
      </c>
      <c r="I8" s="20">
        <f t="shared" si="2"/>
        <v>0.2391304347826087</v>
      </c>
      <c r="J8" s="21">
        <f t="shared" si="3"/>
        <v>-0.17928286852589642</v>
      </c>
    </row>
    <row r="9" spans="1:10" x14ac:dyDescent="0.25">
      <c r="A9" s="7" t="s">
        <v>34</v>
      </c>
      <c r="B9" s="65">
        <v>2</v>
      </c>
      <c r="C9" s="66">
        <v>2</v>
      </c>
      <c r="D9" s="65">
        <v>12</v>
      </c>
      <c r="E9" s="66">
        <v>13</v>
      </c>
      <c r="F9" s="67"/>
      <c r="G9" s="65">
        <f t="shared" si="0"/>
        <v>0</v>
      </c>
      <c r="H9" s="66">
        <f t="shared" si="1"/>
        <v>-1</v>
      </c>
      <c r="I9" s="20">
        <f t="shared" si="2"/>
        <v>0</v>
      </c>
      <c r="J9" s="21">
        <f t="shared" si="3"/>
        <v>-7.6923076923076927E-2</v>
      </c>
    </row>
    <row r="10" spans="1:10" x14ac:dyDescent="0.25">
      <c r="A10" s="7" t="s">
        <v>35</v>
      </c>
      <c r="B10" s="65">
        <v>66</v>
      </c>
      <c r="C10" s="66">
        <v>78</v>
      </c>
      <c r="D10" s="65">
        <v>736</v>
      </c>
      <c r="E10" s="66">
        <v>690</v>
      </c>
      <c r="F10" s="67"/>
      <c r="G10" s="65">
        <f t="shared" si="0"/>
        <v>-12</v>
      </c>
      <c r="H10" s="66">
        <f t="shared" si="1"/>
        <v>46</v>
      </c>
      <c r="I10" s="20">
        <f t="shared" si="2"/>
        <v>-0.15384615384615385</v>
      </c>
      <c r="J10" s="21">
        <f t="shared" si="3"/>
        <v>6.6666666666666666E-2</v>
      </c>
    </row>
    <row r="11" spans="1:10" x14ac:dyDescent="0.25">
      <c r="A11" s="7" t="s">
        <v>36</v>
      </c>
      <c r="B11" s="65">
        <v>16</v>
      </c>
      <c r="C11" s="66">
        <v>4</v>
      </c>
      <c r="D11" s="65">
        <v>88</v>
      </c>
      <c r="E11" s="66">
        <v>42</v>
      </c>
      <c r="F11" s="67"/>
      <c r="G11" s="65">
        <f t="shared" si="0"/>
        <v>12</v>
      </c>
      <c r="H11" s="66">
        <f t="shared" si="1"/>
        <v>46</v>
      </c>
      <c r="I11" s="20">
        <f t="shared" si="2"/>
        <v>3</v>
      </c>
      <c r="J11" s="21">
        <f t="shared" si="3"/>
        <v>1.0952380952380953</v>
      </c>
    </row>
    <row r="12" spans="1:10" x14ac:dyDescent="0.25">
      <c r="A12" s="7" t="s">
        <v>37</v>
      </c>
      <c r="B12" s="65">
        <v>0</v>
      </c>
      <c r="C12" s="66">
        <v>2</v>
      </c>
      <c r="D12" s="65">
        <v>6</v>
      </c>
      <c r="E12" s="66">
        <v>10</v>
      </c>
      <c r="F12" s="67"/>
      <c r="G12" s="65">
        <f t="shared" si="0"/>
        <v>-2</v>
      </c>
      <c r="H12" s="66">
        <f t="shared" si="1"/>
        <v>-4</v>
      </c>
      <c r="I12" s="20">
        <f t="shared" si="2"/>
        <v>-1</v>
      </c>
      <c r="J12" s="21">
        <f t="shared" si="3"/>
        <v>-0.4</v>
      </c>
    </row>
    <row r="13" spans="1:10" x14ac:dyDescent="0.25">
      <c r="A13" s="7" t="s">
        <v>38</v>
      </c>
      <c r="B13" s="65">
        <v>0</v>
      </c>
      <c r="C13" s="66">
        <v>4</v>
      </c>
      <c r="D13" s="65">
        <v>11</v>
      </c>
      <c r="E13" s="66">
        <v>8</v>
      </c>
      <c r="F13" s="67"/>
      <c r="G13" s="65">
        <f t="shared" si="0"/>
        <v>-4</v>
      </c>
      <c r="H13" s="66">
        <f t="shared" si="1"/>
        <v>3</v>
      </c>
      <c r="I13" s="20">
        <f t="shared" si="2"/>
        <v>-1</v>
      </c>
      <c r="J13" s="21">
        <f t="shared" si="3"/>
        <v>0.375</v>
      </c>
    </row>
    <row r="14" spans="1:10" x14ac:dyDescent="0.25">
      <c r="A14" s="7" t="s">
        <v>39</v>
      </c>
      <c r="B14" s="65">
        <v>16</v>
      </c>
      <c r="C14" s="66">
        <v>0</v>
      </c>
      <c r="D14" s="65">
        <v>29</v>
      </c>
      <c r="E14" s="66">
        <v>0</v>
      </c>
      <c r="F14" s="67"/>
      <c r="G14" s="65">
        <f t="shared" si="0"/>
        <v>16</v>
      </c>
      <c r="H14" s="66">
        <f t="shared" si="1"/>
        <v>29</v>
      </c>
      <c r="I14" s="20" t="str">
        <f t="shared" si="2"/>
        <v>-</v>
      </c>
      <c r="J14" s="21" t="str">
        <f t="shared" si="3"/>
        <v>-</v>
      </c>
    </row>
    <row r="15" spans="1:10" x14ac:dyDescent="0.25">
      <c r="A15" s="7" t="s">
        <v>42</v>
      </c>
      <c r="B15" s="65">
        <v>0</v>
      </c>
      <c r="C15" s="66">
        <v>2</v>
      </c>
      <c r="D15" s="65">
        <v>9</v>
      </c>
      <c r="E15" s="66">
        <v>10</v>
      </c>
      <c r="F15" s="67"/>
      <c r="G15" s="65">
        <f t="shared" si="0"/>
        <v>-2</v>
      </c>
      <c r="H15" s="66">
        <f t="shared" si="1"/>
        <v>-1</v>
      </c>
      <c r="I15" s="20">
        <f t="shared" si="2"/>
        <v>-1</v>
      </c>
      <c r="J15" s="21">
        <f t="shared" si="3"/>
        <v>-0.1</v>
      </c>
    </row>
    <row r="16" spans="1:10" x14ac:dyDescent="0.25">
      <c r="A16" s="7" t="s">
        <v>43</v>
      </c>
      <c r="B16" s="65">
        <v>0</v>
      </c>
      <c r="C16" s="66">
        <v>2</v>
      </c>
      <c r="D16" s="65">
        <v>34</v>
      </c>
      <c r="E16" s="66">
        <v>34</v>
      </c>
      <c r="F16" s="67"/>
      <c r="G16" s="65">
        <f t="shared" si="0"/>
        <v>-2</v>
      </c>
      <c r="H16" s="66">
        <f t="shared" si="1"/>
        <v>0</v>
      </c>
      <c r="I16" s="20">
        <f t="shared" si="2"/>
        <v>-1</v>
      </c>
      <c r="J16" s="21">
        <f t="shared" si="3"/>
        <v>0</v>
      </c>
    </row>
    <row r="17" spans="1:10" x14ac:dyDescent="0.25">
      <c r="A17" s="7" t="s">
        <v>44</v>
      </c>
      <c r="B17" s="65">
        <v>5</v>
      </c>
      <c r="C17" s="66">
        <v>7</v>
      </c>
      <c r="D17" s="65">
        <v>35</v>
      </c>
      <c r="E17" s="66">
        <v>48</v>
      </c>
      <c r="F17" s="67"/>
      <c r="G17" s="65">
        <f t="shared" si="0"/>
        <v>-2</v>
      </c>
      <c r="H17" s="66">
        <f t="shared" si="1"/>
        <v>-13</v>
      </c>
      <c r="I17" s="20">
        <f t="shared" si="2"/>
        <v>-0.2857142857142857</v>
      </c>
      <c r="J17" s="21">
        <f t="shared" si="3"/>
        <v>-0.27083333333333331</v>
      </c>
    </row>
    <row r="18" spans="1:10" x14ac:dyDescent="0.25">
      <c r="A18" s="7" t="s">
        <v>45</v>
      </c>
      <c r="B18" s="65">
        <v>455</v>
      </c>
      <c r="C18" s="66">
        <v>410</v>
      </c>
      <c r="D18" s="65">
        <v>2952</v>
      </c>
      <c r="E18" s="66">
        <v>3377</v>
      </c>
      <c r="F18" s="67"/>
      <c r="G18" s="65">
        <f t="shared" si="0"/>
        <v>45</v>
      </c>
      <c r="H18" s="66">
        <f t="shared" si="1"/>
        <v>-425</v>
      </c>
      <c r="I18" s="20">
        <f t="shared" si="2"/>
        <v>0.10975609756097561</v>
      </c>
      <c r="J18" s="21">
        <f t="shared" si="3"/>
        <v>-0.12585134734971867</v>
      </c>
    </row>
    <row r="19" spans="1:10" x14ac:dyDescent="0.25">
      <c r="A19" s="7" t="s">
        <v>48</v>
      </c>
      <c r="B19" s="65">
        <v>7</v>
      </c>
      <c r="C19" s="66">
        <v>5</v>
      </c>
      <c r="D19" s="65">
        <v>18</v>
      </c>
      <c r="E19" s="66">
        <v>9</v>
      </c>
      <c r="F19" s="67"/>
      <c r="G19" s="65">
        <f t="shared" si="0"/>
        <v>2</v>
      </c>
      <c r="H19" s="66">
        <f t="shared" si="1"/>
        <v>9</v>
      </c>
      <c r="I19" s="20">
        <f t="shared" si="2"/>
        <v>0.4</v>
      </c>
      <c r="J19" s="21">
        <f t="shared" si="3"/>
        <v>1</v>
      </c>
    </row>
    <row r="20" spans="1:10" x14ac:dyDescent="0.25">
      <c r="A20" s="7" t="s">
        <v>49</v>
      </c>
      <c r="B20" s="65">
        <v>131</v>
      </c>
      <c r="C20" s="66">
        <v>112</v>
      </c>
      <c r="D20" s="65">
        <v>833</v>
      </c>
      <c r="E20" s="66">
        <v>672</v>
      </c>
      <c r="F20" s="67"/>
      <c r="G20" s="65">
        <f t="shared" si="0"/>
        <v>19</v>
      </c>
      <c r="H20" s="66">
        <f t="shared" si="1"/>
        <v>161</v>
      </c>
      <c r="I20" s="20">
        <f t="shared" si="2"/>
        <v>0.16964285714285715</v>
      </c>
      <c r="J20" s="21">
        <f t="shared" si="3"/>
        <v>0.23958333333333334</v>
      </c>
    </row>
    <row r="21" spans="1:10" x14ac:dyDescent="0.25">
      <c r="A21" s="7" t="s">
        <v>51</v>
      </c>
      <c r="B21" s="65">
        <v>41</v>
      </c>
      <c r="C21" s="66">
        <v>43</v>
      </c>
      <c r="D21" s="65">
        <v>469</v>
      </c>
      <c r="E21" s="66">
        <v>705</v>
      </c>
      <c r="F21" s="67"/>
      <c r="G21" s="65">
        <f t="shared" si="0"/>
        <v>-2</v>
      </c>
      <c r="H21" s="66">
        <f t="shared" si="1"/>
        <v>-236</v>
      </c>
      <c r="I21" s="20">
        <f t="shared" si="2"/>
        <v>-4.6511627906976744E-2</v>
      </c>
      <c r="J21" s="21">
        <f t="shared" si="3"/>
        <v>-0.33475177304964537</v>
      </c>
    </row>
    <row r="22" spans="1:10" x14ac:dyDescent="0.25">
      <c r="A22" s="7" t="s">
        <v>52</v>
      </c>
      <c r="B22" s="65">
        <v>337</v>
      </c>
      <c r="C22" s="66">
        <v>332</v>
      </c>
      <c r="D22" s="65">
        <v>3283</v>
      </c>
      <c r="E22" s="66">
        <v>3073</v>
      </c>
      <c r="F22" s="67"/>
      <c r="G22" s="65">
        <f t="shared" si="0"/>
        <v>5</v>
      </c>
      <c r="H22" s="66">
        <f t="shared" si="1"/>
        <v>210</v>
      </c>
      <c r="I22" s="20">
        <f t="shared" si="2"/>
        <v>1.5060240963855422E-2</v>
      </c>
      <c r="J22" s="21">
        <f t="shared" si="3"/>
        <v>6.8337129840546698E-2</v>
      </c>
    </row>
    <row r="23" spans="1:10" x14ac:dyDescent="0.25">
      <c r="A23" s="7" t="s">
        <v>55</v>
      </c>
      <c r="B23" s="65">
        <v>276</v>
      </c>
      <c r="C23" s="66">
        <v>266</v>
      </c>
      <c r="D23" s="65">
        <v>2299</v>
      </c>
      <c r="E23" s="66">
        <v>1991</v>
      </c>
      <c r="F23" s="67"/>
      <c r="G23" s="65">
        <f t="shared" si="0"/>
        <v>10</v>
      </c>
      <c r="H23" s="66">
        <f t="shared" si="1"/>
        <v>308</v>
      </c>
      <c r="I23" s="20">
        <f t="shared" si="2"/>
        <v>3.7593984962406013E-2</v>
      </c>
      <c r="J23" s="21">
        <f t="shared" si="3"/>
        <v>0.15469613259668508</v>
      </c>
    </row>
    <row r="24" spans="1:10" x14ac:dyDescent="0.25">
      <c r="A24" s="7" t="s">
        <v>56</v>
      </c>
      <c r="B24" s="65">
        <v>0</v>
      </c>
      <c r="C24" s="66">
        <v>0</v>
      </c>
      <c r="D24" s="65">
        <v>2</v>
      </c>
      <c r="E24" s="66">
        <v>0</v>
      </c>
      <c r="F24" s="67"/>
      <c r="G24" s="65">
        <f t="shared" si="0"/>
        <v>0</v>
      </c>
      <c r="H24" s="66">
        <f t="shared" si="1"/>
        <v>2</v>
      </c>
      <c r="I24" s="20" t="str">
        <f t="shared" si="2"/>
        <v>-</v>
      </c>
      <c r="J24" s="21" t="str">
        <f t="shared" si="3"/>
        <v>-</v>
      </c>
    </row>
    <row r="25" spans="1:10" x14ac:dyDescent="0.25">
      <c r="A25" s="7" t="s">
        <v>58</v>
      </c>
      <c r="B25" s="65">
        <v>5</v>
      </c>
      <c r="C25" s="66">
        <v>7</v>
      </c>
      <c r="D25" s="65">
        <v>49</v>
      </c>
      <c r="E25" s="66">
        <v>42</v>
      </c>
      <c r="F25" s="67"/>
      <c r="G25" s="65">
        <f t="shared" si="0"/>
        <v>-2</v>
      </c>
      <c r="H25" s="66">
        <f t="shared" si="1"/>
        <v>7</v>
      </c>
      <c r="I25" s="20">
        <f t="shared" si="2"/>
        <v>-0.2857142857142857</v>
      </c>
      <c r="J25" s="21">
        <f t="shared" si="3"/>
        <v>0.16666666666666666</v>
      </c>
    </row>
    <row r="26" spans="1:10" x14ac:dyDescent="0.25">
      <c r="A26" s="7" t="s">
        <v>59</v>
      </c>
      <c r="B26" s="65">
        <v>31</v>
      </c>
      <c r="C26" s="66">
        <v>52</v>
      </c>
      <c r="D26" s="65">
        <v>252</v>
      </c>
      <c r="E26" s="66">
        <v>305</v>
      </c>
      <c r="F26" s="67"/>
      <c r="G26" s="65">
        <f t="shared" si="0"/>
        <v>-21</v>
      </c>
      <c r="H26" s="66">
        <f t="shared" si="1"/>
        <v>-53</v>
      </c>
      <c r="I26" s="20">
        <f t="shared" si="2"/>
        <v>-0.40384615384615385</v>
      </c>
      <c r="J26" s="21">
        <f t="shared" si="3"/>
        <v>-0.17377049180327869</v>
      </c>
    </row>
    <row r="27" spans="1:10" x14ac:dyDescent="0.25">
      <c r="A27" s="7" t="s">
        <v>61</v>
      </c>
      <c r="B27" s="65">
        <v>445</v>
      </c>
      <c r="C27" s="66">
        <v>362</v>
      </c>
      <c r="D27" s="65">
        <v>3565</v>
      </c>
      <c r="E27" s="66">
        <v>3168</v>
      </c>
      <c r="F27" s="67"/>
      <c r="G27" s="65">
        <f t="shared" si="0"/>
        <v>83</v>
      </c>
      <c r="H27" s="66">
        <f t="shared" si="1"/>
        <v>397</v>
      </c>
      <c r="I27" s="20">
        <f t="shared" si="2"/>
        <v>0.2292817679558011</v>
      </c>
      <c r="J27" s="21">
        <f t="shared" si="3"/>
        <v>0.12531565656565657</v>
      </c>
    </row>
    <row r="28" spans="1:10" x14ac:dyDescent="0.25">
      <c r="A28" s="7" t="s">
        <v>62</v>
      </c>
      <c r="B28" s="65">
        <v>0</v>
      </c>
      <c r="C28" s="66">
        <v>1</v>
      </c>
      <c r="D28" s="65">
        <v>6</v>
      </c>
      <c r="E28" s="66">
        <v>7</v>
      </c>
      <c r="F28" s="67"/>
      <c r="G28" s="65">
        <f t="shared" si="0"/>
        <v>-1</v>
      </c>
      <c r="H28" s="66">
        <f t="shared" si="1"/>
        <v>-1</v>
      </c>
      <c r="I28" s="20">
        <f t="shared" si="2"/>
        <v>-1</v>
      </c>
      <c r="J28" s="21">
        <f t="shared" si="3"/>
        <v>-0.14285714285714285</v>
      </c>
    </row>
    <row r="29" spans="1:10" x14ac:dyDescent="0.25">
      <c r="A29" s="7" t="s">
        <v>63</v>
      </c>
      <c r="B29" s="65">
        <v>20</v>
      </c>
      <c r="C29" s="66">
        <v>22</v>
      </c>
      <c r="D29" s="65">
        <v>180</v>
      </c>
      <c r="E29" s="66">
        <v>254</v>
      </c>
      <c r="F29" s="67"/>
      <c r="G29" s="65">
        <f t="shared" si="0"/>
        <v>-2</v>
      </c>
      <c r="H29" s="66">
        <f t="shared" si="1"/>
        <v>-74</v>
      </c>
      <c r="I29" s="20">
        <f t="shared" si="2"/>
        <v>-9.0909090909090912E-2</v>
      </c>
      <c r="J29" s="21">
        <f t="shared" si="3"/>
        <v>-0.29133858267716534</v>
      </c>
    </row>
    <row r="30" spans="1:10" x14ac:dyDescent="0.25">
      <c r="A30" s="7" t="s">
        <v>64</v>
      </c>
      <c r="B30" s="65">
        <v>51</v>
      </c>
      <c r="C30" s="66">
        <v>68</v>
      </c>
      <c r="D30" s="65">
        <v>366</v>
      </c>
      <c r="E30" s="66">
        <v>405</v>
      </c>
      <c r="F30" s="67"/>
      <c r="G30" s="65">
        <f t="shared" si="0"/>
        <v>-17</v>
      </c>
      <c r="H30" s="66">
        <f t="shared" si="1"/>
        <v>-39</v>
      </c>
      <c r="I30" s="20">
        <f t="shared" si="2"/>
        <v>-0.25</v>
      </c>
      <c r="J30" s="21">
        <f t="shared" si="3"/>
        <v>-9.6296296296296297E-2</v>
      </c>
    </row>
    <row r="31" spans="1:10" x14ac:dyDescent="0.25">
      <c r="A31" s="7" t="s">
        <v>65</v>
      </c>
      <c r="B31" s="65">
        <v>14</v>
      </c>
      <c r="C31" s="66">
        <v>35</v>
      </c>
      <c r="D31" s="65">
        <v>213</v>
      </c>
      <c r="E31" s="66">
        <v>305</v>
      </c>
      <c r="F31" s="67"/>
      <c r="G31" s="65">
        <f t="shared" si="0"/>
        <v>-21</v>
      </c>
      <c r="H31" s="66">
        <f t="shared" si="1"/>
        <v>-92</v>
      </c>
      <c r="I31" s="20">
        <f t="shared" si="2"/>
        <v>-0.6</v>
      </c>
      <c r="J31" s="21">
        <f t="shared" si="3"/>
        <v>-0.30163934426229511</v>
      </c>
    </row>
    <row r="32" spans="1:10" x14ac:dyDescent="0.25">
      <c r="A32" s="7" t="s">
        <v>66</v>
      </c>
      <c r="B32" s="65">
        <v>0</v>
      </c>
      <c r="C32" s="66">
        <v>2</v>
      </c>
      <c r="D32" s="65">
        <v>3</v>
      </c>
      <c r="E32" s="66">
        <v>3</v>
      </c>
      <c r="F32" s="67"/>
      <c r="G32" s="65">
        <f t="shared" si="0"/>
        <v>-2</v>
      </c>
      <c r="H32" s="66">
        <f t="shared" si="1"/>
        <v>0</v>
      </c>
      <c r="I32" s="20">
        <f t="shared" si="2"/>
        <v>-1</v>
      </c>
      <c r="J32" s="21">
        <f t="shared" si="3"/>
        <v>0</v>
      </c>
    </row>
    <row r="33" spans="1:10" x14ac:dyDescent="0.25">
      <c r="A33" s="7" t="s">
        <v>69</v>
      </c>
      <c r="B33" s="65">
        <v>2</v>
      </c>
      <c r="C33" s="66">
        <v>1</v>
      </c>
      <c r="D33" s="65">
        <v>15</v>
      </c>
      <c r="E33" s="66">
        <v>9</v>
      </c>
      <c r="F33" s="67"/>
      <c r="G33" s="65">
        <f t="shared" si="0"/>
        <v>1</v>
      </c>
      <c r="H33" s="66">
        <f t="shared" si="1"/>
        <v>6</v>
      </c>
      <c r="I33" s="20">
        <f t="shared" si="2"/>
        <v>1</v>
      </c>
      <c r="J33" s="21">
        <f t="shared" si="3"/>
        <v>0.66666666666666663</v>
      </c>
    </row>
    <row r="34" spans="1:10" x14ac:dyDescent="0.25">
      <c r="A34" s="7" t="s">
        <v>70</v>
      </c>
      <c r="B34" s="65">
        <v>618</v>
      </c>
      <c r="C34" s="66">
        <v>717</v>
      </c>
      <c r="D34" s="65">
        <v>5571</v>
      </c>
      <c r="E34" s="66">
        <v>6864</v>
      </c>
      <c r="F34" s="67"/>
      <c r="G34" s="65">
        <f t="shared" si="0"/>
        <v>-99</v>
      </c>
      <c r="H34" s="66">
        <f t="shared" si="1"/>
        <v>-1293</v>
      </c>
      <c r="I34" s="20">
        <f t="shared" si="2"/>
        <v>-0.13807531380753138</v>
      </c>
      <c r="J34" s="21">
        <f t="shared" si="3"/>
        <v>-0.18837412587412589</v>
      </c>
    </row>
    <row r="35" spans="1:10" x14ac:dyDescent="0.25">
      <c r="A35" s="7" t="s">
        <v>71</v>
      </c>
      <c r="B35" s="65">
        <v>0</v>
      </c>
      <c r="C35" s="66">
        <v>1</v>
      </c>
      <c r="D35" s="65">
        <v>7</v>
      </c>
      <c r="E35" s="66">
        <v>5</v>
      </c>
      <c r="F35" s="67"/>
      <c r="G35" s="65">
        <f t="shared" si="0"/>
        <v>-1</v>
      </c>
      <c r="H35" s="66">
        <f t="shared" si="1"/>
        <v>2</v>
      </c>
      <c r="I35" s="20">
        <f t="shared" si="2"/>
        <v>-1</v>
      </c>
      <c r="J35" s="21">
        <f t="shared" si="3"/>
        <v>0.4</v>
      </c>
    </row>
    <row r="36" spans="1:10" x14ac:dyDescent="0.25">
      <c r="A36" s="7" t="s">
        <v>72</v>
      </c>
      <c r="B36" s="65">
        <v>128</v>
      </c>
      <c r="C36" s="66">
        <v>110</v>
      </c>
      <c r="D36" s="65">
        <v>1066</v>
      </c>
      <c r="E36" s="66">
        <v>880</v>
      </c>
      <c r="F36" s="67"/>
      <c r="G36" s="65">
        <f t="shared" si="0"/>
        <v>18</v>
      </c>
      <c r="H36" s="66">
        <f t="shared" si="1"/>
        <v>186</v>
      </c>
      <c r="I36" s="20">
        <f t="shared" si="2"/>
        <v>0.16363636363636364</v>
      </c>
      <c r="J36" s="21">
        <f t="shared" si="3"/>
        <v>0.21136363636363636</v>
      </c>
    </row>
    <row r="37" spans="1:10" x14ac:dyDescent="0.25">
      <c r="A37" s="7" t="s">
        <v>74</v>
      </c>
      <c r="B37" s="65">
        <v>10</v>
      </c>
      <c r="C37" s="66">
        <v>24</v>
      </c>
      <c r="D37" s="65">
        <v>169</v>
      </c>
      <c r="E37" s="66">
        <v>242</v>
      </c>
      <c r="F37" s="67"/>
      <c r="G37" s="65">
        <f t="shared" si="0"/>
        <v>-14</v>
      </c>
      <c r="H37" s="66">
        <f t="shared" si="1"/>
        <v>-73</v>
      </c>
      <c r="I37" s="20">
        <f t="shared" si="2"/>
        <v>-0.58333333333333337</v>
      </c>
      <c r="J37" s="21">
        <f t="shared" si="3"/>
        <v>-0.30165289256198347</v>
      </c>
    </row>
    <row r="38" spans="1:10" x14ac:dyDescent="0.25">
      <c r="A38" s="7" t="s">
        <v>75</v>
      </c>
      <c r="B38" s="65">
        <v>142</v>
      </c>
      <c r="C38" s="66">
        <v>154</v>
      </c>
      <c r="D38" s="65">
        <v>2115</v>
      </c>
      <c r="E38" s="66">
        <v>1553</v>
      </c>
      <c r="F38" s="67"/>
      <c r="G38" s="65">
        <f t="shared" ref="G38:G71" si="4">B38-C38</f>
        <v>-12</v>
      </c>
      <c r="H38" s="66">
        <f t="shared" ref="H38:H71" si="5">D38-E38</f>
        <v>562</v>
      </c>
      <c r="I38" s="20">
        <f t="shared" ref="I38:I71" si="6">IF(C38=0, "-", IF(G38/C38&lt;10, G38/C38, "&gt;999%"))</f>
        <v>-7.792207792207792E-2</v>
      </c>
      <c r="J38" s="21">
        <f t="shared" ref="J38:J71" si="7">IF(E38=0, "-", IF(H38/E38&lt;10, H38/E38, "&gt;999%"))</f>
        <v>0.36188023180940115</v>
      </c>
    </row>
    <row r="39" spans="1:10" x14ac:dyDescent="0.25">
      <c r="A39" s="7" t="s">
        <v>76</v>
      </c>
      <c r="B39" s="65">
        <v>28</v>
      </c>
      <c r="C39" s="66">
        <v>15</v>
      </c>
      <c r="D39" s="65">
        <v>159</v>
      </c>
      <c r="E39" s="66">
        <v>130</v>
      </c>
      <c r="F39" s="67"/>
      <c r="G39" s="65">
        <f t="shared" si="4"/>
        <v>13</v>
      </c>
      <c r="H39" s="66">
        <f t="shared" si="5"/>
        <v>29</v>
      </c>
      <c r="I39" s="20">
        <f t="shared" si="6"/>
        <v>0.8666666666666667</v>
      </c>
      <c r="J39" s="21">
        <f t="shared" si="7"/>
        <v>0.22307692307692309</v>
      </c>
    </row>
    <row r="40" spans="1:10" x14ac:dyDescent="0.25">
      <c r="A40" s="7" t="s">
        <v>77</v>
      </c>
      <c r="B40" s="65">
        <v>580</v>
      </c>
      <c r="C40" s="66">
        <v>470</v>
      </c>
      <c r="D40" s="65">
        <v>4938</v>
      </c>
      <c r="E40" s="66">
        <v>5093</v>
      </c>
      <c r="F40" s="67"/>
      <c r="G40" s="65">
        <f t="shared" si="4"/>
        <v>110</v>
      </c>
      <c r="H40" s="66">
        <f t="shared" si="5"/>
        <v>-155</v>
      </c>
      <c r="I40" s="20">
        <f t="shared" si="6"/>
        <v>0.23404255319148937</v>
      </c>
      <c r="J40" s="21">
        <f t="shared" si="7"/>
        <v>-3.0433928922049873E-2</v>
      </c>
    </row>
    <row r="41" spans="1:10" x14ac:dyDescent="0.25">
      <c r="A41" s="7" t="s">
        <v>78</v>
      </c>
      <c r="B41" s="65">
        <v>127</v>
      </c>
      <c r="C41" s="66">
        <v>185</v>
      </c>
      <c r="D41" s="65">
        <v>1183</v>
      </c>
      <c r="E41" s="66">
        <v>1817</v>
      </c>
      <c r="F41" s="67"/>
      <c r="G41" s="65">
        <f t="shared" si="4"/>
        <v>-58</v>
      </c>
      <c r="H41" s="66">
        <f t="shared" si="5"/>
        <v>-634</v>
      </c>
      <c r="I41" s="20">
        <f t="shared" si="6"/>
        <v>-0.31351351351351353</v>
      </c>
      <c r="J41" s="21">
        <f t="shared" si="7"/>
        <v>-0.34892680242157403</v>
      </c>
    </row>
    <row r="42" spans="1:10" x14ac:dyDescent="0.25">
      <c r="A42" s="7" t="s">
        <v>79</v>
      </c>
      <c r="B42" s="65">
        <v>3</v>
      </c>
      <c r="C42" s="66">
        <v>8</v>
      </c>
      <c r="D42" s="65">
        <v>47</v>
      </c>
      <c r="E42" s="66">
        <v>61</v>
      </c>
      <c r="F42" s="67"/>
      <c r="G42" s="65">
        <f t="shared" si="4"/>
        <v>-5</v>
      </c>
      <c r="H42" s="66">
        <f t="shared" si="5"/>
        <v>-14</v>
      </c>
      <c r="I42" s="20">
        <f t="shared" si="6"/>
        <v>-0.625</v>
      </c>
      <c r="J42" s="21">
        <f t="shared" si="7"/>
        <v>-0.22950819672131148</v>
      </c>
    </row>
    <row r="43" spans="1:10" x14ac:dyDescent="0.25">
      <c r="A43" s="7" t="s">
        <v>80</v>
      </c>
      <c r="B43" s="65">
        <v>1</v>
      </c>
      <c r="C43" s="66">
        <v>0</v>
      </c>
      <c r="D43" s="65">
        <v>34</v>
      </c>
      <c r="E43" s="66">
        <v>0</v>
      </c>
      <c r="F43" s="67"/>
      <c r="G43" s="65">
        <f t="shared" si="4"/>
        <v>1</v>
      </c>
      <c r="H43" s="66">
        <f t="shared" si="5"/>
        <v>34</v>
      </c>
      <c r="I43" s="20" t="str">
        <f t="shared" si="6"/>
        <v>-</v>
      </c>
      <c r="J43" s="21" t="str">
        <f t="shared" si="7"/>
        <v>-</v>
      </c>
    </row>
    <row r="44" spans="1:10" x14ac:dyDescent="0.25">
      <c r="A44" s="7" t="s">
        <v>81</v>
      </c>
      <c r="B44" s="65">
        <v>24</v>
      </c>
      <c r="C44" s="66">
        <v>14</v>
      </c>
      <c r="D44" s="65">
        <v>242</v>
      </c>
      <c r="E44" s="66">
        <v>210</v>
      </c>
      <c r="F44" s="67"/>
      <c r="G44" s="65">
        <f t="shared" si="4"/>
        <v>10</v>
      </c>
      <c r="H44" s="66">
        <f t="shared" si="5"/>
        <v>32</v>
      </c>
      <c r="I44" s="20">
        <f t="shared" si="6"/>
        <v>0.7142857142857143</v>
      </c>
      <c r="J44" s="21">
        <f t="shared" si="7"/>
        <v>0.15238095238095239</v>
      </c>
    </row>
    <row r="45" spans="1:10" x14ac:dyDescent="0.25">
      <c r="A45" s="7" t="s">
        <v>82</v>
      </c>
      <c r="B45" s="65">
        <v>17</v>
      </c>
      <c r="C45" s="66">
        <v>12</v>
      </c>
      <c r="D45" s="65">
        <v>194</v>
      </c>
      <c r="E45" s="66">
        <v>133</v>
      </c>
      <c r="F45" s="67"/>
      <c r="G45" s="65">
        <f t="shared" si="4"/>
        <v>5</v>
      </c>
      <c r="H45" s="66">
        <f t="shared" si="5"/>
        <v>61</v>
      </c>
      <c r="I45" s="20">
        <f t="shared" si="6"/>
        <v>0.41666666666666669</v>
      </c>
      <c r="J45" s="21">
        <f t="shared" si="7"/>
        <v>0.45864661654135336</v>
      </c>
    </row>
    <row r="46" spans="1:10" x14ac:dyDescent="0.25">
      <c r="A46" s="7" t="s">
        <v>83</v>
      </c>
      <c r="B46" s="65">
        <v>40</v>
      </c>
      <c r="C46" s="66">
        <v>41</v>
      </c>
      <c r="D46" s="65">
        <v>416</v>
      </c>
      <c r="E46" s="66">
        <v>388</v>
      </c>
      <c r="F46" s="67"/>
      <c r="G46" s="65">
        <f t="shared" si="4"/>
        <v>-1</v>
      </c>
      <c r="H46" s="66">
        <f t="shared" si="5"/>
        <v>28</v>
      </c>
      <c r="I46" s="20">
        <f t="shared" si="6"/>
        <v>-2.4390243902439025E-2</v>
      </c>
      <c r="J46" s="21">
        <f t="shared" si="7"/>
        <v>7.2164948453608241E-2</v>
      </c>
    </row>
    <row r="47" spans="1:10" x14ac:dyDescent="0.25">
      <c r="A47" s="7" t="s">
        <v>86</v>
      </c>
      <c r="B47" s="65">
        <v>21</v>
      </c>
      <c r="C47" s="66">
        <v>42</v>
      </c>
      <c r="D47" s="65">
        <v>229</v>
      </c>
      <c r="E47" s="66">
        <v>422</v>
      </c>
      <c r="F47" s="67"/>
      <c r="G47" s="65">
        <f t="shared" si="4"/>
        <v>-21</v>
      </c>
      <c r="H47" s="66">
        <f t="shared" si="5"/>
        <v>-193</v>
      </c>
      <c r="I47" s="20">
        <f t="shared" si="6"/>
        <v>-0.5</v>
      </c>
      <c r="J47" s="21">
        <f t="shared" si="7"/>
        <v>-0.45734597156398105</v>
      </c>
    </row>
    <row r="48" spans="1:10" x14ac:dyDescent="0.25">
      <c r="A48" s="7" t="s">
        <v>87</v>
      </c>
      <c r="B48" s="65">
        <v>22</v>
      </c>
      <c r="C48" s="66">
        <v>3</v>
      </c>
      <c r="D48" s="65">
        <v>82</v>
      </c>
      <c r="E48" s="66">
        <v>44</v>
      </c>
      <c r="F48" s="67"/>
      <c r="G48" s="65">
        <f t="shared" si="4"/>
        <v>19</v>
      </c>
      <c r="H48" s="66">
        <f t="shared" si="5"/>
        <v>38</v>
      </c>
      <c r="I48" s="20">
        <f t="shared" si="6"/>
        <v>6.333333333333333</v>
      </c>
      <c r="J48" s="21">
        <f t="shared" si="7"/>
        <v>0.86363636363636365</v>
      </c>
    </row>
    <row r="49" spans="1:10" x14ac:dyDescent="0.25">
      <c r="A49" s="7" t="s">
        <v>88</v>
      </c>
      <c r="B49" s="65">
        <v>317</v>
      </c>
      <c r="C49" s="66">
        <v>279</v>
      </c>
      <c r="D49" s="65">
        <v>2007</v>
      </c>
      <c r="E49" s="66">
        <v>2180</v>
      </c>
      <c r="F49" s="67"/>
      <c r="G49" s="65">
        <f t="shared" si="4"/>
        <v>38</v>
      </c>
      <c r="H49" s="66">
        <f t="shared" si="5"/>
        <v>-173</v>
      </c>
      <c r="I49" s="20">
        <f t="shared" si="6"/>
        <v>0.13620071684587814</v>
      </c>
      <c r="J49" s="21">
        <f t="shared" si="7"/>
        <v>-7.9357798165137619E-2</v>
      </c>
    </row>
    <row r="50" spans="1:10" x14ac:dyDescent="0.25">
      <c r="A50" s="7" t="s">
        <v>89</v>
      </c>
      <c r="B50" s="65">
        <v>135</v>
      </c>
      <c r="C50" s="66">
        <v>148</v>
      </c>
      <c r="D50" s="65">
        <v>1414</v>
      </c>
      <c r="E50" s="66">
        <v>1116</v>
      </c>
      <c r="F50" s="67"/>
      <c r="G50" s="65">
        <f t="shared" si="4"/>
        <v>-13</v>
      </c>
      <c r="H50" s="66">
        <f t="shared" si="5"/>
        <v>298</v>
      </c>
      <c r="I50" s="20">
        <f t="shared" si="6"/>
        <v>-8.7837837837837843E-2</v>
      </c>
      <c r="J50" s="21">
        <f t="shared" si="7"/>
        <v>0.26702508960573479</v>
      </c>
    </row>
    <row r="51" spans="1:10" x14ac:dyDescent="0.25">
      <c r="A51" s="7" t="s">
        <v>90</v>
      </c>
      <c r="B51" s="65">
        <v>208</v>
      </c>
      <c r="C51" s="66">
        <v>0</v>
      </c>
      <c r="D51" s="65">
        <v>440</v>
      </c>
      <c r="E51" s="66">
        <v>0</v>
      </c>
      <c r="F51" s="67"/>
      <c r="G51" s="65">
        <f t="shared" si="4"/>
        <v>208</v>
      </c>
      <c r="H51" s="66">
        <f t="shared" si="5"/>
        <v>440</v>
      </c>
      <c r="I51" s="20" t="str">
        <f t="shared" si="6"/>
        <v>-</v>
      </c>
      <c r="J51" s="21" t="str">
        <f t="shared" si="7"/>
        <v>-</v>
      </c>
    </row>
    <row r="52" spans="1:10" x14ac:dyDescent="0.25">
      <c r="A52" s="7" t="s">
        <v>91</v>
      </c>
      <c r="B52" s="65">
        <v>1106</v>
      </c>
      <c r="C52" s="66">
        <v>1499</v>
      </c>
      <c r="D52" s="65">
        <v>12905</v>
      </c>
      <c r="E52" s="66">
        <v>12743</v>
      </c>
      <c r="F52" s="67"/>
      <c r="G52" s="65">
        <f t="shared" si="4"/>
        <v>-393</v>
      </c>
      <c r="H52" s="66">
        <f t="shared" si="5"/>
        <v>162</v>
      </c>
      <c r="I52" s="20">
        <f t="shared" si="6"/>
        <v>-0.2621747831887925</v>
      </c>
      <c r="J52" s="21">
        <f t="shared" si="7"/>
        <v>1.2712861963430903E-2</v>
      </c>
    </row>
    <row r="53" spans="1:10" x14ac:dyDescent="0.25">
      <c r="A53" s="7" t="s">
        <v>93</v>
      </c>
      <c r="B53" s="65">
        <v>257</v>
      </c>
      <c r="C53" s="66">
        <v>296</v>
      </c>
      <c r="D53" s="65">
        <v>1326</v>
      </c>
      <c r="E53" s="66">
        <v>2208</v>
      </c>
      <c r="F53" s="67"/>
      <c r="G53" s="65">
        <f t="shared" si="4"/>
        <v>-39</v>
      </c>
      <c r="H53" s="66">
        <f t="shared" si="5"/>
        <v>-882</v>
      </c>
      <c r="I53" s="20">
        <f t="shared" si="6"/>
        <v>-0.13175675675675674</v>
      </c>
      <c r="J53" s="21">
        <f t="shared" si="7"/>
        <v>-0.39945652173913043</v>
      </c>
    </row>
    <row r="54" spans="1:10" x14ac:dyDescent="0.25">
      <c r="A54" s="7" t="s">
        <v>94</v>
      </c>
      <c r="B54" s="65">
        <v>15</v>
      </c>
      <c r="C54" s="66">
        <v>27</v>
      </c>
      <c r="D54" s="65">
        <v>250</v>
      </c>
      <c r="E54" s="66">
        <v>268</v>
      </c>
      <c r="F54" s="67"/>
      <c r="G54" s="65">
        <f t="shared" si="4"/>
        <v>-12</v>
      </c>
      <c r="H54" s="66">
        <f t="shared" si="5"/>
        <v>-18</v>
      </c>
      <c r="I54" s="20">
        <f t="shared" si="6"/>
        <v>-0.44444444444444442</v>
      </c>
      <c r="J54" s="21">
        <f t="shared" si="7"/>
        <v>-6.7164179104477612E-2</v>
      </c>
    </row>
    <row r="55" spans="1:10" x14ac:dyDescent="0.25">
      <c r="A55" s="142" t="s">
        <v>40</v>
      </c>
      <c r="B55" s="143">
        <v>7</v>
      </c>
      <c r="C55" s="144">
        <v>5</v>
      </c>
      <c r="D55" s="143">
        <v>41</v>
      </c>
      <c r="E55" s="144">
        <v>29</v>
      </c>
      <c r="F55" s="145"/>
      <c r="G55" s="143">
        <f t="shared" si="4"/>
        <v>2</v>
      </c>
      <c r="H55" s="144">
        <f t="shared" si="5"/>
        <v>12</v>
      </c>
      <c r="I55" s="151">
        <f t="shared" si="6"/>
        <v>0.4</v>
      </c>
      <c r="J55" s="152">
        <f t="shared" si="7"/>
        <v>0.41379310344827586</v>
      </c>
    </row>
    <row r="56" spans="1:10" x14ac:dyDescent="0.25">
      <c r="A56" s="7" t="s">
        <v>41</v>
      </c>
      <c r="B56" s="65">
        <v>0</v>
      </c>
      <c r="C56" s="66">
        <v>0</v>
      </c>
      <c r="D56" s="65">
        <v>2</v>
      </c>
      <c r="E56" s="66">
        <v>0</v>
      </c>
      <c r="F56" s="67"/>
      <c r="G56" s="65">
        <f t="shared" si="4"/>
        <v>0</v>
      </c>
      <c r="H56" s="66">
        <f t="shared" si="5"/>
        <v>2</v>
      </c>
      <c r="I56" s="20" t="str">
        <f t="shared" si="6"/>
        <v>-</v>
      </c>
      <c r="J56" s="21" t="str">
        <f t="shared" si="7"/>
        <v>-</v>
      </c>
    </row>
    <row r="57" spans="1:10" x14ac:dyDescent="0.25">
      <c r="A57" s="7" t="s">
        <v>46</v>
      </c>
      <c r="B57" s="65">
        <v>4</v>
      </c>
      <c r="C57" s="66">
        <v>6</v>
      </c>
      <c r="D57" s="65">
        <v>29</v>
      </c>
      <c r="E57" s="66">
        <v>31</v>
      </c>
      <c r="F57" s="67"/>
      <c r="G57" s="65">
        <f t="shared" si="4"/>
        <v>-2</v>
      </c>
      <c r="H57" s="66">
        <f t="shared" si="5"/>
        <v>-2</v>
      </c>
      <c r="I57" s="20">
        <f t="shared" si="6"/>
        <v>-0.33333333333333331</v>
      </c>
      <c r="J57" s="21">
        <f t="shared" si="7"/>
        <v>-6.4516129032258063E-2</v>
      </c>
    </row>
    <row r="58" spans="1:10" x14ac:dyDescent="0.25">
      <c r="A58" s="7" t="s">
        <v>47</v>
      </c>
      <c r="B58" s="65">
        <v>35</v>
      </c>
      <c r="C58" s="66">
        <v>19</v>
      </c>
      <c r="D58" s="65">
        <v>166</v>
      </c>
      <c r="E58" s="66">
        <v>161</v>
      </c>
      <c r="F58" s="67"/>
      <c r="G58" s="65">
        <f t="shared" si="4"/>
        <v>16</v>
      </c>
      <c r="H58" s="66">
        <f t="shared" si="5"/>
        <v>5</v>
      </c>
      <c r="I58" s="20">
        <f t="shared" si="6"/>
        <v>0.84210526315789469</v>
      </c>
      <c r="J58" s="21">
        <f t="shared" si="7"/>
        <v>3.1055900621118012E-2</v>
      </c>
    </row>
    <row r="59" spans="1:10" x14ac:dyDescent="0.25">
      <c r="A59" s="7" t="s">
        <v>50</v>
      </c>
      <c r="B59" s="65">
        <v>25</v>
      </c>
      <c r="C59" s="66">
        <v>27</v>
      </c>
      <c r="D59" s="65">
        <v>306</v>
      </c>
      <c r="E59" s="66">
        <v>271</v>
      </c>
      <c r="F59" s="67"/>
      <c r="G59" s="65">
        <f t="shared" si="4"/>
        <v>-2</v>
      </c>
      <c r="H59" s="66">
        <f t="shared" si="5"/>
        <v>35</v>
      </c>
      <c r="I59" s="20">
        <f t="shared" si="6"/>
        <v>-7.407407407407407E-2</v>
      </c>
      <c r="J59" s="21">
        <f t="shared" si="7"/>
        <v>0.12915129151291513</v>
      </c>
    </row>
    <row r="60" spans="1:10" x14ac:dyDescent="0.25">
      <c r="A60" s="7" t="s">
        <v>53</v>
      </c>
      <c r="B60" s="65">
        <v>1</v>
      </c>
      <c r="C60" s="66">
        <v>1</v>
      </c>
      <c r="D60" s="65">
        <v>29</v>
      </c>
      <c r="E60" s="66">
        <v>26</v>
      </c>
      <c r="F60" s="67"/>
      <c r="G60" s="65">
        <f t="shared" si="4"/>
        <v>0</v>
      </c>
      <c r="H60" s="66">
        <f t="shared" si="5"/>
        <v>3</v>
      </c>
      <c r="I60" s="20">
        <f t="shared" si="6"/>
        <v>0</v>
      </c>
      <c r="J60" s="21">
        <f t="shared" si="7"/>
        <v>0.11538461538461539</v>
      </c>
    </row>
    <row r="61" spans="1:10" x14ac:dyDescent="0.25">
      <c r="A61" s="7" t="s">
        <v>54</v>
      </c>
      <c r="B61" s="65">
        <v>86</v>
      </c>
      <c r="C61" s="66">
        <v>77</v>
      </c>
      <c r="D61" s="65">
        <v>710</v>
      </c>
      <c r="E61" s="66">
        <v>598</v>
      </c>
      <c r="F61" s="67"/>
      <c r="G61" s="65">
        <f t="shared" si="4"/>
        <v>9</v>
      </c>
      <c r="H61" s="66">
        <f t="shared" si="5"/>
        <v>112</v>
      </c>
      <c r="I61" s="20">
        <f t="shared" si="6"/>
        <v>0.11688311688311688</v>
      </c>
      <c r="J61" s="21">
        <f t="shared" si="7"/>
        <v>0.18729096989966554</v>
      </c>
    </row>
    <row r="62" spans="1:10" x14ac:dyDescent="0.25">
      <c r="A62" s="7" t="s">
        <v>57</v>
      </c>
      <c r="B62" s="65">
        <v>7</v>
      </c>
      <c r="C62" s="66">
        <v>6</v>
      </c>
      <c r="D62" s="65">
        <v>50</v>
      </c>
      <c r="E62" s="66">
        <v>32</v>
      </c>
      <c r="F62" s="67"/>
      <c r="G62" s="65">
        <f t="shared" si="4"/>
        <v>1</v>
      </c>
      <c r="H62" s="66">
        <f t="shared" si="5"/>
        <v>18</v>
      </c>
      <c r="I62" s="20">
        <f t="shared" si="6"/>
        <v>0.16666666666666666</v>
      </c>
      <c r="J62" s="21">
        <f t="shared" si="7"/>
        <v>0.5625</v>
      </c>
    </row>
    <row r="63" spans="1:10" x14ac:dyDescent="0.25">
      <c r="A63" s="7" t="s">
        <v>60</v>
      </c>
      <c r="B63" s="65">
        <v>15</v>
      </c>
      <c r="C63" s="66">
        <v>23</v>
      </c>
      <c r="D63" s="65">
        <v>171</v>
      </c>
      <c r="E63" s="66">
        <v>168</v>
      </c>
      <c r="F63" s="67"/>
      <c r="G63" s="65">
        <f t="shared" si="4"/>
        <v>-8</v>
      </c>
      <c r="H63" s="66">
        <f t="shared" si="5"/>
        <v>3</v>
      </c>
      <c r="I63" s="20">
        <f t="shared" si="6"/>
        <v>-0.34782608695652173</v>
      </c>
      <c r="J63" s="21">
        <f t="shared" si="7"/>
        <v>1.7857142857142856E-2</v>
      </c>
    </row>
    <row r="64" spans="1:10" x14ac:dyDescent="0.25">
      <c r="A64" s="7" t="s">
        <v>67</v>
      </c>
      <c r="B64" s="65">
        <v>2</v>
      </c>
      <c r="C64" s="66">
        <v>4</v>
      </c>
      <c r="D64" s="65">
        <v>21</v>
      </c>
      <c r="E64" s="66">
        <v>22</v>
      </c>
      <c r="F64" s="67"/>
      <c r="G64" s="65">
        <f t="shared" si="4"/>
        <v>-2</v>
      </c>
      <c r="H64" s="66">
        <f t="shared" si="5"/>
        <v>-1</v>
      </c>
      <c r="I64" s="20">
        <f t="shared" si="6"/>
        <v>-0.5</v>
      </c>
      <c r="J64" s="21">
        <f t="shared" si="7"/>
        <v>-4.5454545454545456E-2</v>
      </c>
    </row>
    <row r="65" spans="1:10" x14ac:dyDescent="0.25">
      <c r="A65" s="7" t="s">
        <v>68</v>
      </c>
      <c r="B65" s="65">
        <v>0</v>
      </c>
      <c r="C65" s="66">
        <v>9</v>
      </c>
      <c r="D65" s="65">
        <v>5</v>
      </c>
      <c r="E65" s="66">
        <v>24</v>
      </c>
      <c r="F65" s="67"/>
      <c r="G65" s="65">
        <f t="shared" si="4"/>
        <v>-9</v>
      </c>
      <c r="H65" s="66">
        <f t="shared" si="5"/>
        <v>-19</v>
      </c>
      <c r="I65" s="20">
        <f t="shared" si="6"/>
        <v>-1</v>
      </c>
      <c r="J65" s="21">
        <f t="shared" si="7"/>
        <v>-0.79166666666666663</v>
      </c>
    </row>
    <row r="66" spans="1:10" x14ac:dyDescent="0.25">
      <c r="A66" s="7" t="s">
        <v>73</v>
      </c>
      <c r="B66" s="65">
        <v>3</v>
      </c>
      <c r="C66" s="66">
        <v>9</v>
      </c>
      <c r="D66" s="65">
        <v>27</v>
      </c>
      <c r="E66" s="66">
        <v>44</v>
      </c>
      <c r="F66" s="67"/>
      <c r="G66" s="65">
        <f t="shared" si="4"/>
        <v>-6</v>
      </c>
      <c r="H66" s="66">
        <f t="shared" si="5"/>
        <v>-17</v>
      </c>
      <c r="I66" s="20">
        <f t="shared" si="6"/>
        <v>-0.66666666666666663</v>
      </c>
      <c r="J66" s="21">
        <f t="shared" si="7"/>
        <v>-0.38636363636363635</v>
      </c>
    </row>
    <row r="67" spans="1:10" x14ac:dyDescent="0.25">
      <c r="A67" s="7" t="s">
        <v>84</v>
      </c>
      <c r="B67" s="65">
        <v>20</v>
      </c>
      <c r="C67" s="66">
        <v>8</v>
      </c>
      <c r="D67" s="65">
        <v>72</v>
      </c>
      <c r="E67" s="66">
        <v>79</v>
      </c>
      <c r="F67" s="67"/>
      <c r="G67" s="65">
        <f t="shared" si="4"/>
        <v>12</v>
      </c>
      <c r="H67" s="66">
        <f t="shared" si="5"/>
        <v>-7</v>
      </c>
      <c r="I67" s="20">
        <f t="shared" si="6"/>
        <v>1.5</v>
      </c>
      <c r="J67" s="21">
        <f t="shared" si="7"/>
        <v>-8.8607594936708861E-2</v>
      </c>
    </row>
    <row r="68" spans="1:10" x14ac:dyDescent="0.25">
      <c r="A68" s="7" t="s">
        <v>85</v>
      </c>
      <c r="B68" s="65">
        <v>0</v>
      </c>
      <c r="C68" s="66">
        <v>0</v>
      </c>
      <c r="D68" s="65">
        <v>1</v>
      </c>
      <c r="E68" s="66">
        <v>0</v>
      </c>
      <c r="F68" s="67"/>
      <c r="G68" s="65">
        <f t="shared" si="4"/>
        <v>0</v>
      </c>
      <c r="H68" s="66">
        <f t="shared" si="5"/>
        <v>1</v>
      </c>
      <c r="I68" s="20" t="str">
        <f t="shared" si="6"/>
        <v>-</v>
      </c>
      <c r="J68" s="21" t="str">
        <f t="shared" si="7"/>
        <v>-</v>
      </c>
    </row>
    <row r="69" spans="1:10" x14ac:dyDescent="0.25">
      <c r="A69" s="7" t="s">
        <v>92</v>
      </c>
      <c r="B69" s="65">
        <v>8</v>
      </c>
      <c r="C69" s="66">
        <v>5</v>
      </c>
      <c r="D69" s="65">
        <v>48</v>
      </c>
      <c r="E69" s="66">
        <v>32</v>
      </c>
      <c r="F69" s="67"/>
      <c r="G69" s="65">
        <f t="shared" si="4"/>
        <v>3</v>
      </c>
      <c r="H69" s="66">
        <f t="shared" si="5"/>
        <v>16</v>
      </c>
      <c r="I69" s="20">
        <f t="shared" si="6"/>
        <v>0.6</v>
      </c>
      <c r="J69" s="21">
        <f t="shared" si="7"/>
        <v>0.5</v>
      </c>
    </row>
    <row r="70" spans="1:10" x14ac:dyDescent="0.25">
      <c r="A70" s="7" t="s">
        <v>95</v>
      </c>
      <c r="B70" s="65">
        <v>10</v>
      </c>
      <c r="C70" s="66">
        <v>15</v>
      </c>
      <c r="D70" s="65">
        <v>65</v>
      </c>
      <c r="E70" s="66">
        <v>61</v>
      </c>
      <c r="F70" s="67"/>
      <c r="G70" s="65">
        <f t="shared" si="4"/>
        <v>-5</v>
      </c>
      <c r="H70" s="66">
        <f t="shared" si="5"/>
        <v>4</v>
      </c>
      <c r="I70" s="20">
        <f t="shared" si="6"/>
        <v>-0.33333333333333331</v>
      </c>
      <c r="J70" s="21">
        <f t="shared" si="7"/>
        <v>6.5573770491803282E-2</v>
      </c>
    </row>
    <row r="71" spans="1:10" x14ac:dyDescent="0.25">
      <c r="A71" s="7" t="s">
        <v>96</v>
      </c>
      <c r="B71" s="65">
        <v>0</v>
      </c>
      <c r="C71" s="66">
        <v>7</v>
      </c>
      <c r="D71" s="65">
        <v>28</v>
      </c>
      <c r="E71" s="66">
        <v>39</v>
      </c>
      <c r="F71" s="67"/>
      <c r="G71" s="65">
        <f t="shared" si="4"/>
        <v>-7</v>
      </c>
      <c r="H71" s="66">
        <f t="shared" si="5"/>
        <v>-11</v>
      </c>
      <c r="I71" s="20">
        <f t="shared" si="6"/>
        <v>-1</v>
      </c>
      <c r="J71" s="21">
        <f t="shared" si="7"/>
        <v>-0.28205128205128205</v>
      </c>
    </row>
    <row r="72" spans="1:10" x14ac:dyDescent="0.25">
      <c r="A72" s="1"/>
      <c r="B72" s="68"/>
      <c r="C72" s="69"/>
      <c r="D72" s="68"/>
      <c r="E72" s="69"/>
      <c r="F72" s="70"/>
      <c r="G72" s="68"/>
      <c r="H72" s="69"/>
      <c r="I72" s="5"/>
      <c r="J72" s="6"/>
    </row>
    <row r="73" spans="1:10" s="43" customFormat="1" x14ac:dyDescent="0.25">
      <c r="A73" s="27" t="s">
        <v>5</v>
      </c>
      <c r="B73" s="71">
        <f>SUM(B6:B72)</f>
        <v>6005</v>
      </c>
      <c r="C73" s="72">
        <f>SUM(C6:C72)</f>
        <v>6139</v>
      </c>
      <c r="D73" s="71">
        <f>SUM(D6:D72)</f>
        <v>52487</v>
      </c>
      <c r="E73" s="72">
        <f>SUM(E6:E72)</f>
        <v>53716</v>
      </c>
      <c r="F73" s="73"/>
      <c r="G73" s="71">
        <f>SUM(G6:G72)</f>
        <v>-134</v>
      </c>
      <c r="H73" s="72">
        <f>SUM(H6:H72)</f>
        <v>-1229</v>
      </c>
      <c r="I73" s="37">
        <f>IF(C73=0, 0, G73/C73)</f>
        <v>-2.1827659227887278E-2</v>
      </c>
      <c r="J73" s="38">
        <f>IF(E73=0, 0, H73/E73)</f>
        <v>-2.2879588949288852E-2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3"/>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107</v>
      </c>
      <c r="B2" s="202" t="s">
        <v>98</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9.9916736053288893E-2</v>
      </c>
      <c r="C6" s="17">
        <v>0.13031438345007298</v>
      </c>
      <c r="D6" s="16">
        <v>7.4304113399508501E-2</v>
      </c>
      <c r="E6" s="17">
        <v>0.10052870653064301</v>
      </c>
      <c r="F6" s="12"/>
      <c r="G6" s="10">
        <f t="shared" ref="G6:G37" si="0">B6-C6</f>
        <v>-3.0397647396784092E-2</v>
      </c>
      <c r="H6" s="11">
        <f t="shared" ref="H6:H37" si="1">D6-E6</f>
        <v>-2.622459313113451E-2</v>
      </c>
    </row>
    <row r="7" spans="1:8" x14ac:dyDescent="0.25">
      <c r="A7" s="7" t="s">
        <v>32</v>
      </c>
      <c r="B7" s="16">
        <v>0</v>
      </c>
      <c r="C7" s="17">
        <v>0</v>
      </c>
      <c r="D7" s="16">
        <v>1.14314020614628E-2</v>
      </c>
      <c r="E7" s="17">
        <v>1.11698562811825E-2</v>
      </c>
      <c r="F7" s="12"/>
      <c r="G7" s="10">
        <f t="shared" si="0"/>
        <v>0</v>
      </c>
      <c r="H7" s="11">
        <f t="shared" si="1"/>
        <v>2.6154578028030062E-4</v>
      </c>
    </row>
    <row r="8" spans="1:8" x14ac:dyDescent="0.25">
      <c r="A8" s="7" t="s">
        <v>33</v>
      </c>
      <c r="B8" s="16">
        <v>0.94920899250624502</v>
      </c>
      <c r="C8" s="17">
        <v>0.74930770483792097</v>
      </c>
      <c r="D8" s="16">
        <v>0.78495627488711506</v>
      </c>
      <c r="E8" s="17">
        <v>0.93454464219227107</v>
      </c>
      <c r="F8" s="12"/>
      <c r="G8" s="10">
        <f t="shared" si="0"/>
        <v>0.19990128766832405</v>
      </c>
      <c r="H8" s="11">
        <f t="shared" si="1"/>
        <v>-0.14958836730515601</v>
      </c>
    </row>
    <row r="9" spans="1:8" x14ac:dyDescent="0.25">
      <c r="A9" s="7" t="s">
        <v>34</v>
      </c>
      <c r="B9" s="16">
        <v>3.3305578684429599E-2</v>
      </c>
      <c r="C9" s="17">
        <v>3.2578595862518302E-2</v>
      </c>
      <c r="D9" s="16">
        <v>2.2862804122925698E-2</v>
      </c>
      <c r="E9" s="17">
        <v>2.4201355275895498E-2</v>
      </c>
      <c r="F9" s="12"/>
      <c r="G9" s="10">
        <f t="shared" si="0"/>
        <v>7.2698282191129698E-4</v>
      </c>
      <c r="H9" s="11">
        <f t="shared" si="1"/>
        <v>-1.3385511529698003E-3</v>
      </c>
    </row>
    <row r="10" spans="1:8" x14ac:dyDescent="0.25">
      <c r="A10" s="7" t="s">
        <v>35</v>
      </c>
      <c r="B10" s="16">
        <v>1.0990840965861801</v>
      </c>
      <c r="C10" s="17">
        <v>1.27056523863821</v>
      </c>
      <c r="D10" s="16">
        <v>1.40225198620611</v>
      </c>
      <c r="E10" s="17">
        <v>1.28453347233599</v>
      </c>
      <c r="F10" s="12"/>
      <c r="G10" s="10">
        <f t="shared" si="0"/>
        <v>-0.17148114205202991</v>
      </c>
      <c r="H10" s="11">
        <f t="shared" si="1"/>
        <v>0.11771851387012</v>
      </c>
    </row>
    <row r="11" spans="1:8" x14ac:dyDescent="0.25">
      <c r="A11" s="7" t="s">
        <v>36</v>
      </c>
      <c r="B11" s="16">
        <v>0.26644462947543696</v>
      </c>
      <c r="C11" s="17">
        <v>6.5157191725036603E-2</v>
      </c>
      <c r="D11" s="16">
        <v>0.16766056356812201</v>
      </c>
      <c r="E11" s="17">
        <v>7.8188993968277595E-2</v>
      </c>
      <c r="F11" s="12"/>
      <c r="G11" s="10">
        <f t="shared" si="0"/>
        <v>0.20128743775040037</v>
      </c>
      <c r="H11" s="11">
        <f t="shared" si="1"/>
        <v>8.9471569599844411E-2</v>
      </c>
    </row>
    <row r="12" spans="1:8" x14ac:dyDescent="0.25">
      <c r="A12" s="7" t="s">
        <v>37</v>
      </c>
      <c r="B12" s="16">
        <v>0</v>
      </c>
      <c r="C12" s="17">
        <v>3.2578595862518302E-2</v>
      </c>
      <c r="D12" s="16">
        <v>1.14314020614628E-2</v>
      </c>
      <c r="E12" s="17">
        <v>1.86164271353042E-2</v>
      </c>
      <c r="F12" s="12"/>
      <c r="G12" s="10">
        <f t="shared" si="0"/>
        <v>-3.2578595862518302E-2</v>
      </c>
      <c r="H12" s="11">
        <f t="shared" si="1"/>
        <v>-7.1850250738413994E-3</v>
      </c>
    </row>
    <row r="13" spans="1:8" x14ac:dyDescent="0.25">
      <c r="A13" s="7" t="s">
        <v>38</v>
      </c>
      <c r="B13" s="16">
        <v>0</v>
      </c>
      <c r="C13" s="17">
        <v>6.5157191725036603E-2</v>
      </c>
      <c r="D13" s="16">
        <v>2.0957570446015202E-2</v>
      </c>
      <c r="E13" s="17">
        <v>1.48931417082434E-2</v>
      </c>
      <c r="F13" s="12"/>
      <c r="G13" s="10">
        <f t="shared" si="0"/>
        <v>-6.5157191725036603E-2</v>
      </c>
      <c r="H13" s="11">
        <f t="shared" si="1"/>
        <v>6.0644287377718022E-3</v>
      </c>
    </row>
    <row r="14" spans="1:8" x14ac:dyDescent="0.25">
      <c r="A14" s="7" t="s">
        <v>39</v>
      </c>
      <c r="B14" s="16">
        <v>0.26644462947543696</v>
      </c>
      <c r="C14" s="17">
        <v>0</v>
      </c>
      <c r="D14" s="16">
        <v>5.5251776630403704E-2</v>
      </c>
      <c r="E14" s="17">
        <v>0</v>
      </c>
      <c r="F14" s="12"/>
      <c r="G14" s="10">
        <f t="shared" si="0"/>
        <v>0.26644462947543696</v>
      </c>
      <c r="H14" s="11">
        <f t="shared" si="1"/>
        <v>5.5251776630403704E-2</v>
      </c>
    </row>
    <row r="15" spans="1:8" x14ac:dyDescent="0.25">
      <c r="A15" s="7" t="s">
        <v>42</v>
      </c>
      <c r="B15" s="16">
        <v>0</v>
      </c>
      <c r="C15" s="17">
        <v>3.2578595862518302E-2</v>
      </c>
      <c r="D15" s="16">
        <v>1.7147103092194301E-2</v>
      </c>
      <c r="E15" s="17">
        <v>1.86164271353042E-2</v>
      </c>
      <c r="F15" s="12"/>
      <c r="G15" s="10">
        <f t="shared" si="0"/>
        <v>-3.2578595862518302E-2</v>
      </c>
      <c r="H15" s="11">
        <f t="shared" si="1"/>
        <v>-1.4693240431098986E-3</v>
      </c>
    </row>
    <row r="16" spans="1:8" x14ac:dyDescent="0.25">
      <c r="A16" s="7" t="s">
        <v>43</v>
      </c>
      <c r="B16" s="16">
        <v>0</v>
      </c>
      <c r="C16" s="17">
        <v>3.2578595862518302E-2</v>
      </c>
      <c r="D16" s="16">
        <v>6.4777945014956095E-2</v>
      </c>
      <c r="E16" s="17">
        <v>6.3295852260034299E-2</v>
      </c>
      <c r="F16" s="12"/>
      <c r="G16" s="10">
        <f t="shared" si="0"/>
        <v>-3.2578595862518302E-2</v>
      </c>
      <c r="H16" s="11">
        <f t="shared" si="1"/>
        <v>1.482092754921796E-3</v>
      </c>
    </row>
    <row r="17" spans="1:8" x14ac:dyDescent="0.25">
      <c r="A17" s="7" t="s">
        <v>44</v>
      </c>
      <c r="B17" s="16">
        <v>8.3263946711074094E-2</v>
      </c>
      <c r="C17" s="17">
        <v>0.11402508551881399</v>
      </c>
      <c r="D17" s="16">
        <v>6.6683178691866601E-2</v>
      </c>
      <c r="E17" s="17">
        <v>8.9358850249460095E-2</v>
      </c>
      <c r="F17" s="12"/>
      <c r="G17" s="10">
        <f t="shared" si="0"/>
        <v>-3.0761138807739896E-2</v>
      </c>
      <c r="H17" s="11">
        <f t="shared" si="1"/>
        <v>-2.2675671557593494E-2</v>
      </c>
    </row>
    <row r="18" spans="1:8" x14ac:dyDescent="0.25">
      <c r="A18" s="7" t="s">
        <v>45</v>
      </c>
      <c r="B18" s="16">
        <v>7.5770191507077396</v>
      </c>
      <c r="C18" s="17">
        <v>6.6786121518162602</v>
      </c>
      <c r="D18" s="16">
        <v>5.6242498142397199</v>
      </c>
      <c r="E18" s="17">
        <v>6.2867674435922298</v>
      </c>
      <c r="F18" s="12"/>
      <c r="G18" s="10">
        <f t="shared" si="0"/>
        <v>0.89840699889147935</v>
      </c>
      <c r="H18" s="11">
        <f t="shared" si="1"/>
        <v>-0.66251762935250991</v>
      </c>
    </row>
    <row r="19" spans="1:8" x14ac:dyDescent="0.25">
      <c r="A19" s="7" t="s">
        <v>48</v>
      </c>
      <c r="B19" s="16">
        <v>0.116569525395504</v>
      </c>
      <c r="C19" s="17">
        <v>8.1446489656295792E-2</v>
      </c>
      <c r="D19" s="16">
        <v>3.4294206184388498E-2</v>
      </c>
      <c r="E19" s="17">
        <v>1.6754784421773798E-2</v>
      </c>
      <c r="F19" s="12"/>
      <c r="G19" s="10">
        <f t="shared" si="0"/>
        <v>3.5123035739208205E-2</v>
      </c>
      <c r="H19" s="11">
        <f t="shared" si="1"/>
        <v>1.75394217626147E-2</v>
      </c>
    </row>
    <row r="20" spans="1:8" x14ac:dyDescent="0.25">
      <c r="A20" s="7" t="s">
        <v>49</v>
      </c>
      <c r="B20" s="16">
        <v>2.1815154038301401</v>
      </c>
      <c r="C20" s="17">
        <v>1.8244013683010301</v>
      </c>
      <c r="D20" s="16">
        <v>1.58705965286642</v>
      </c>
      <c r="E20" s="17">
        <v>1.25102390349244</v>
      </c>
      <c r="F20" s="12"/>
      <c r="G20" s="10">
        <f t="shared" si="0"/>
        <v>0.35711403552911003</v>
      </c>
      <c r="H20" s="11">
        <f t="shared" si="1"/>
        <v>0.33603574937398006</v>
      </c>
    </row>
    <row r="21" spans="1:8" x14ac:dyDescent="0.25">
      <c r="A21" s="7" t="s">
        <v>51</v>
      </c>
      <c r="B21" s="16">
        <v>0.68276436303080801</v>
      </c>
      <c r="C21" s="17">
        <v>0.70043981104414399</v>
      </c>
      <c r="D21" s="16">
        <v>0.89355459447101204</v>
      </c>
      <c r="E21" s="17">
        <v>1.3124581130389499</v>
      </c>
      <c r="F21" s="12"/>
      <c r="G21" s="10">
        <f t="shared" si="0"/>
        <v>-1.7675448013335981E-2</v>
      </c>
      <c r="H21" s="11">
        <f t="shared" si="1"/>
        <v>-0.41890351856793784</v>
      </c>
    </row>
    <row r="22" spans="1:8" x14ac:dyDescent="0.25">
      <c r="A22" s="7" t="s">
        <v>52</v>
      </c>
      <c r="B22" s="16">
        <v>5.6119900083263907</v>
      </c>
      <c r="C22" s="17">
        <v>5.4080469131780395</v>
      </c>
      <c r="D22" s="16">
        <v>6.25488216129708</v>
      </c>
      <c r="E22" s="17">
        <v>5.7208280586789799</v>
      </c>
      <c r="F22" s="12"/>
      <c r="G22" s="10">
        <f t="shared" si="0"/>
        <v>0.20394309514835118</v>
      </c>
      <c r="H22" s="11">
        <f t="shared" si="1"/>
        <v>0.53405410261810005</v>
      </c>
    </row>
    <row r="23" spans="1:8" x14ac:dyDescent="0.25">
      <c r="A23" s="7" t="s">
        <v>55</v>
      </c>
      <c r="B23" s="16">
        <v>4.5961698584512902</v>
      </c>
      <c r="C23" s="17">
        <v>4.3329532497149401</v>
      </c>
      <c r="D23" s="16">
        <v>4.3801322232171795</v>
      </c>
      <c r="E23" s="17">
        <v>3.7065306426390601</v>
      </c>
      <c r="F23" s="12"/>
      <c r="G23" s="10">
        <f t="shared" si="0"/>
        <v>0.26321660873635011</v>
      </c>
      <c r="H23" s="11">
        <f t="shared" si="1"/>
        <v>0.67360158057811947</v>
      </c>
    </row>
    <row r="24" spans="1:8" x14ac:dyDescent="0.25">
      <c r="A24" s="7" t="s">
        <v>56</v>
      </c>
      <c r="B24" s="16">
        <v>0</v>
      </c>
      <c r="C24" s="17">
        <v>0</v>
      </c>
      <c r="D24" s="16">
        <v>3.8104673538209501E-3</v>
      </c>
      <c r="E24" s="17">
        <v>0</v>
      </c>
      <c r="F24" s="12"/>
      <c r="G24" s="10">
        <f t="shared" si="0"/>
        <v>0</v>
      </c>
      <c r="H24" s="11">
        <f t="shared" si="1"/>
        <v>3.8104673538209501E-3</v>
      </c>
    </row>
    <row r="25" spans="1:8" x14ac:dyDescent="0.25">
      <c r="A25" s="7" t="s">
        <v>58</v>
      </c>
      <c r="B25" s="16">
        <v>8.3263946711074094E-2</v>
      </c>
      <c r="C25" s="17">
        <v>0.11402508551881399</v>
      </c>
      <c r="D25" s="16">
        <v>9.33564501686132E-2</v>
      </c>
      <c r="E25" s="17">
        <v>7.8188993968277595E-2</v>
      </c>
      <c r="F25" s="12"/>
      <c r="G25" s="10">
        <f t="shared" si="0"/>
        <v>-3.0761138807739896E-2</v>
      </c>
      <c r="H25" s="11">
        <f t="shared" si="1"/>
        <v>1.5167456200335605E-2</v>
      </c>
    </row>
    <row r="26" spans="1:8" x14ac:dyDescent="0.25">
      <c r="A26" s="7" t="s">
        <v>59</v>
      </c>
      <c r="B26" s="16">
        <v>0.51623646960865899</v>
      </c>
      <c r="C26" s="17">
        <v>0.84704349242547705</v>
      </c>
      <c r="D26" s="16">
        <v>0.48011888658143903</v>
      </c>
      <c r="E26" s="17">
        <v>0.56780102762677798</v>
      </c>
      <c r="F26" s="12"/>
      <c r="G26" s="10">
        <f t="shared" si="0"/>
        <v>-0.33080702281681806</v>
      </c>
      <c r="H26" s="11">
        <f t="shared" si="1"/>
        <v>-8.7682141045338946E-2</v>
      </c>
    </row>
    <row r="27" spans="1:8" x14ac:dyDescent="0.25">
      <c r="A27" s="7" t="s">
        <v>61</v>
      </c>
      <c r="B27" s="16">
        <v>7.4104912572855994</v>
      </c>
      <c r="C27" s="17">
        <v>5.8967258511158205</v>
      </c>
      <c r="D27" s="16">
        <v>6.7921580581858407</v>
      </c>
      <c r="E27" s="17">
        <v>5.8976841164643696</v>
      </c>
      <c r="F27" s="12"/>
      <c r="G27" s="10">
        <f t="shared" si="0"/>
        <v>1.5137654061697789</v>
      </c>
      <c r="H27" s="11">
        <f t="shared" si="1"/>
        <v>0.8944739417214711</v>
      </c>
    </row>
    <row r="28" spans="1:8" x14ac:dyDescent="0.25">
      <c r="A28" s="7" t="s">
        <v>62</v>
      </c>
      <c r="B28" s="16">
        <v>0</v>
      </c>
      <c r="C28" s="17">
        <v>1.6289297931259199E-2</v>
      </c>
      <c r="D28" s="16">
        <v>1.14314020614628E-2</v>
      </c>
      <c r="E28" s="17">
        <v>1.30314989947129E-2</v>
      </c>
      <c r="F28" s="12"/>
      <c r="G28" s="10">
        <f t="shared" si="0"/>
        <v>-1.6289297931259199E-2</v>
      </c>
      <c r="H28" s="11">
        <f t="shared" si="1"/>
        <v>-1.6000969332500992E-3</v>
      </c>
    </row>
    <row r="29" spans="1:8" x14ac:dyDescent="0.25">
      <c r="A29" s="7" t="s">
        <v>63</v>
      </c>
      <c r="B29" s="16">
        <v>0.33305578684429599</v>
      </c>
      <c r="C29" s="17">
        <v>0.35836455448770199</v>
      </c>
      <c r="D29" s="16">
        <v>0.34294206184388498</v>
      </c>
      <c r="E29" s="17">
        <v>0.47285724923672601</v>
      </c>
      <c r="F29" s="12"/>
      <c r="G29" s="10">
        <f t="shared" si="0"/>
        <v>-2.5308767643406005E-2</v>
      </c>
      <c r="H29" s="11">
        <f t="shared" si="1"/>
        <v>-0.12991518739284103</v>
      </c>
    </row>
    <row r="30" spans="1:8" x14ac:dyDescent="0.25">
      <c r="A30" s="7" t="s">
        <v>64</v>
      </c>
      <c r="B30" s="16">
        <v>0.84929225645295603</v>
      </c>
      <c r="C30" s="17">
        <v>1.1076722593256201</v>
      </c>
      <c r="D30" s="16">
        <v>0.69731552574923306</v>
      </c>
      <c r="E30" s="17">
        <v>0.75396529897982001</v>
      </c>
      <c r="F30" s="12"/>
      <c r="G30" s="10">
        <f t="shared" si="0"/>
        <v>-0.25838000287266405</v>
      </c>
      <c r="H30" s="11">
        <f t="shared" si="1"/>
        <v>-5.6649773230586953E-2</v>
      </c>
    </row>
    <row r="31" spans="1:8" x14ac:dyDescent="0.25">
      <c r="A31" s="7" t="s">
        <v>65</v>
      </c>
      <c r="B31" s="16">
        <v>0.233139050791008</v>
      </c>
      <c r="C31" s="17">
        <v>0.57012542759407092</v>
      </c>
      <c r="D31" s="16">
        <v>0.40581477318193099</v>
      </c>
      <c r="E31" s="17">
        <v>0.56780102762677798</v>
      </c>
      <c r="F31" s="12"/>
      <c r="G31" s="10">
        <f t="shared" si="0"/>
        <v>-0.33698637680306293</v>
      </c>
      <c r="H31" s="11">
        <f t="shared" si="1"/>
        <v>-0.16198625444484699</v>
      </c>
    </row>
    <row r="32" spans="1:8" x14ac:dyDescent="0.25">
      <c r="A32" s="7" t="s">
        <v>66</v>
      </c>
      <c r="B32" s="16">
        <v>0</v>
      </c>
      <c r="C32" s="17">
        <v>3.2578595862518302E-2</v>
      </c>
      <c r="D32" s="16">
        <v>5.7157010307314201E-3</v>
      </c>
      <c r="E32" s="17">
        <v>5.5849281405912594E-3</v>
      </c>
      <c r="F32" s="12"/>
      <c r="G32" s="10">
        <f t="shared" si="0"/>
        <v>-3.2578595862518302E-2</v>
      </c>
      <c r="H32" s="11">
        <f t="shared" si="1"/>
        <v>1.3077289014016072E-4</v>
      </c>
    </row>
    <row r="33" spans="1:8" x14ac:dyDescent="0.25">
      <c r="A33" s="7" t="s">
        <v>69</v>
      </c>
      <c r="B33" s="16">
        <v>3.3305578684429599E-2</v>
      </c>
      <c r="C33" s="17">
        <v>1.6289297931259199E-2</v>
      </c>
      <c r="D33" s="16">
        <v>2.8578505153657102E-2</v>
      </c>
      <c r="E33" s="17">
        <v>1.6754784421773798E-2</v>
      </c>
      <c r="F33" s="12"/>
      <c r="G33" s="10">
        <f t="shared" si="0"/>
        <v>1.7016280753170399E-2</v>
      </c>
      <c r="H33" s="11">
        <f t="shared" si="1"/>
        <v>1.1823720731883303E-2</v>
      </c>
    </row>
    <row r="34" spans="1:8" x14ac:dyDescent="0.25">
      <c r="A34" s="7" t="s">
        <v>70</v>
      </c>
      <c r="B34" s="16">
        <v>10.2914238134888</v>
      </c>
      <c r="C34" s="17">
        <v>11.679426616712799</v>
      </c>
      <c r="D34" s="16">
        <v>10.614056814068199</v>
      </c>
      <c r="E34" s="17">
        <v>12.7783155856728</v>
      </c>
      <c r="F34" s="12"/>
      <c r="G34" s="10">
        <f t="shared" si="0"/>
        <v>-1.3880028032239995</v>
      </c>
      <c r="H34" s="11">
        <f t="shared" si="1"/>
        <v>-2.1642587716046009</v>
      </c>
    </row>
    <row r="35" spans="1:8" x14ac:dyDescent="0.25">
      <c r="A35" s="7" t="s">
        <v>71</v>
      </c>
      <c r="B35" s="16">
        <v>0</v>
      </c>
      <c r="C35" s="17">
        <v>1.6289297931259199E-2</v>
      </c>
      <c r="D35" s="16">
        <v>1.3336635738373301E-2</v>
      </c>
      <c r="E35" s="17">
        <v>9.3082135676520999E-3</v>
      </c>
      <c r="F35" s="12"/>
      <c r="G35" s="10">
        <f t="shared" si="0"/>
        <v>-1.6289297931259199E-2</v>
      </c>
      <c r="H35" s="11">
        <f t="shared" si="1"/>
        <v>4.0284221707212013E-3</v>
      </c>
    </row>
    <row r="36" spans="1:8" x14ac:dyDescent="0.25">
      <c r="A36" s="7" t="s">
        <v>72</v>
      </c>
      <c r="B36" s="16">
        <v>2.1315570358035001</v>
      </c>
      <c r="C36" s="17">
        <v>1.7918227724385098</v>
      </c>
      <c r="D36" s="16">
        <v>2.0309790995865598</v>
      </c>
      <c r="E36" s="17">
        <v>1.6382455879067701</v>
      </c>
      <c r="F36" s="12"/>
      <c r="G36" s="10">
        <f t="shared" si="0"/>
        <v>0.33973426336499024</v>
      </c>
      <c r="H36" s="11">
        <f t="shared" si="1"/>
        <v>0.39273351167978965</v>
      </c>
    </row>
    <row r="37" spans="1:8" x14ac:dyDescent="0.25">
      <c r="A37" s="7" t="s">
        <v>74</v>
      </c>
      <c r="B37" s="16">
        <v>0.16652789342214799</v>
      </c>
      <c r="C37" s="17">
        <v>0.39094315035021998</v>
      </c>
      <c r="D37" s="16">
        <v>0.32198449139787</v>
      </c>
      <c r="E37" s="17">
        <v>0.45051753667436095</v>
      </c>
      <c r="F37" s="12"/>
      <c r="G37" s="10">
        <f t="shared" si="0"/>
        <v>-0.22441525692807199</v>
      </c>
      <c r="H37" s="11">
        <f t="shared" si="1"/>
        <v>-0.12853304527649095</v>
      </c>
    </row>
    <row r="38" spans="1:8" x14ac:dyDescent="0.25">
      <c r="A38" s="7" t="s">
        <v>75</v>
      </c>
      <c r="B38" s="16">
        <v>2.3646960865944999</v>
      </c>
      <c r="C38" s="17">
        <v>2.5085518814139101</v>
      </c>
      <c r="D38" s="16">
        <v>4.0295692266656502</v>
      </c>
      <c r="E38" s="17">
        <v>2.8911311341127401</v>
      </c>
      <c r="F38" s="12"/>
      <c r="G38" s="10">
        <f t="shared" ref="G38:G71" si="2">B38-C38</f>
        <v>-0.14385579481941013</v>
      </c>
      <c r="H38" s="11">
        <f t="shared" ref="H38:H71" si="3">D38-E38</f>
        <v>1.1384380925529101</v>
      </c>
    </row>
    <row r="39" spans="1:8" x14ac:dyDescent="0.25">
      <c r="A39" s="7" t="s">
        <v>76</v>
      </c>
      <c r="B39" s="16">
        <v>0.46627810158201505</v>
      </c>
      <c r="C39" s="17">
        <v>0.244339468968887</v>
      </c>
      <c r="D39" s="16">
        <v>0.30293215462876499</v>
      </c>
      <c r="E39" s="17">
        <v>0.242013552758954</v>
      </c>
      <c r="F39" s="12"/>
      <c r="G39" s="10">
        <f t="shared" si="2"/>
        <v>0.22193863261312805</v>
      </c>
      <c r="H39" s="11">
        <f t="shared" si="3"/>
        <v>6.091860186981099E-2</v>
      </c>
    </row>
    <row r="40" spans="1:8" x14ac:dyDescent="0.25">
      <c r="A40" s="7" t="s">
        <v>77</v>
      </c>
      <c r="B40" s="16">
        <v>9.6586178184845988</v>
      </c>
      <c r="C40" s="17">
        <v>7.6559700276918097</v>
      </c>
      <c r="D40" s="16">
        <v>9.408043896583921</v>
      </c>
      <c r="E40" s="17">
        <v>9.481346340010429</v>
      </c>
      <c r="F40" s="12"/>
      <c r="G40" s="10">
        <f t="shared" si="2"/>
        <v>2.0026477907927891</v>
      </c>
      <c r="H40" s="11">
        <f t="shared" si="3"/>
        <v>-7.3302443426507935E-2</v>
      </c>
    </row>
    <row r="41" spans="1:8" x14ac:dyDescent="0.25">
      <c r="A41" s="7" t="s">
        <v>78</v>
      </c>
      <c r="B41" s="16">
        <v>2.1149042464612799</v>
      </c>
      <c r="C41" s="17">
        <v>3.0135201172829502</v>
      </c>
      <c r="D41" s="16">
        <v>2.25389143978509</v>
      </c>
      <c r="E41" s="17">
        <v>3.3826048104847697</v>
      </c>
      <c r="F41" s="12"/>
      <c r="G41" s="10">
        <f t="shared" si="2"/>
        <v>-0.89861587082167027</v>
      </c>
      <c r="H41" s="11">
        <f t="shared" si="3"/>
        <v>-1.1287133706996797</v>
      </c>
    </row>
    <row r="42" spans="1:8" x14ac:dyDescent="0.25">
      <c r="A42" s="7" t="s">
        <v>79</v>
      </c>
      <c r="B42" s="16">
        <v>4.9958368026644502E-2</v>
      </c>
      <c r="C42" s="17">
        <v>0.13031438345007298</v>
      </c>
      <c r="D42" s="16">
        <v>8.9545982814792202E-2</v>
      </c>
      <c r="E42" s="17">
        <v>0.11356020552535601</v>
      </c>
      <c r="F42" s="12"/>
      <c r="G42" s="10">
        <f t="shared" si="2"/>
        <v>-8.035601542342849E-2</v>
      </c>
      <c r="H42" s="11">
        <f t="shared" si="3"/>
        <v>-2.4014222710563804E-2</v>
      </c>
    </row>
    <row r="43" spans="1:8" x14ac:dyDescent="0.25">
      <c r="A43" s="7" t="s">
        <v>80</v>
      </c>
      <c r="B43" s="16">
        <v>1.6652789342214799E-2</v>
      </c>
      <c r="C43" s="17">
        <v>0</v>
      </c>
      <c r="D43" s="16">
        <v>6.4777945014956095E-2</v>
      </c>
      <c r="E43" s="17">
        <v>0</v>
      </c>
      <c r="F43" s="12"/>
      <c r="G43" s="10">
        <f t="shared" si="2"/>
        <v>1.6652789342214799E-2</v>
      </c>
      <c r="H43" s="11">
        <f t="shared" si="3"/>
        <v>6.4777945014956095E-2</v>
      </c>
    </row>
    <row r="44" spans="1:8" x14ac:dyDescent="0.25">
      <c r="A44" s="7" t="s">
        <v>81</v>
      </c>
      <c r="B44" s="16">
        <v>0.39966694421315602</v>
      </c>
      <c r="C44" s="17">
        <v>0.22805017103762798</v>
      </c>
      <c r="D44" s="16">
        <v>0.46106654981233403</v>
      </c>
      <c r="E44" s="17">
        <v>0.39094496984138805</v>
      </c>
      <c r="F44" s="12"/>
      <c r="G44" s="10">
        <f t="shared" si="2"/>
        <v>0.17161677317552804</v>
      </c>
      <c r="H44" s="11">
        <f t="shared" si="3"/>
        <v>7.012157997094598E-2</v>
      </c>
    </row>
    <row r="45" spans="1:8" x14ac:dyDescent="0.25">
      <c r="A45" s="7" t="s">
        <v>82</v>
      </c>
      <c r="B45" s="16">
        <v>0.28309741881765199</v>
      </c>
      <c r="C45" s="17">
        <v>0.19547157517510999</v>
      </c>
      <c r="D45" s="16">
        <v>0.36961533332063201</v>
      </c>
      <c r="E45" s="17">
        <v>0.247598480899546</v>
      </c>
      <c r="F45" s="12"/>
      <c r="G45" s="10">
        <f t="shared" si="2"/>
        <v>8.7625843642542001E-2</v>
      </c>
      <c r="H45" s="11">
        <f t="shared" si="3"/>
        <v>0.12201685242108601</v>
      </c>
    </row>
    <row r="46" spans="1:8" x14ac:dyDescent="0.25">
      <c r="A46" s="7" t="s">
        <v>83</v>
      </c>
      <c r="B46" s="16">
        <v>0.66611157368859308</v>
      </c>
      <c r="C46" s="17">
        <v>0.667861215181626</v>
      </c>
      <c r="D46" s="16">
        <v>0.79257720959475708</v>
      </c>
      <c r="E46" s="17">
        <v>0.72231737284980302</v>
      </c>
      <c r="F46" s="12"/>
      <c r="G46" s="10">
        <f t="shared" si="2"/>
        <v>-1.7496414930329163E-3</v>
      </c>
      <c r="H46" s="11">
        <f t="shared" si="3"/>
        <v>7.0259836744954063E-2</v>
      </c>
    </row>
    <row r="47" spans="1:8" x14ac:dyDescent="0.25">
      <c r="A47" s="7" t="s">
        <v>86</v>
      </c>
      <c r="B47" s="16">
        <v>0.34970857618651102</v>
      </c>
      <c r="C47" s="17">
        <v>0.68415051311288499</v>
      </c>
      <c r="D47" s="16">
        <v>0.43629851201249803</v>
      </c>
      <c r="E47" s="17">
        <v>0.785613225109837</v>
      </c>
      <c r="F47" s="12"/>
      <c r="G47" s="10">
        <f t="shared" si="2"/>
        <v>-0.33444193692637397</v>
      </c>
      <c r="H47" s="11">
        <f t="shared" si="3"/>
        <v>-0.34931471309733897</v>
      </c>
    </row>
    <row r="48" spans="1:8" x14ac:dyDescent="0.25">
      <c r="A48" s="7" t="s">
        <v>87</v>
      </c>
      <c r="B48" s="16">
        <v>0.366361365528726</v>
      </c>
      <c r="C48" s="17">
        <v>4.8867893793777498E-2</v>
      </c>
      <c r="D48" s="16">
        <v>0.156229161506659</v>
      </c>
      <c r="E48" s="17">
        <v>8.1912279395338489E-2</v>
      </c>
      <c r="F48" s="12"/>
      <c r="G48" s="10">
        <f t="shared" si="2"/>
        <v>0.31749347173494852</v>
      </c>
      <c r="H48" s="11">
        <f t="shared" si="3"/>
        <v>7.4316882111320509E-2</v>
      </c>
    </row>
    <row r="49" spans="1:8" x14ac:dyDescent="0.25">
      <c r="A49" s="7" t="s">
        <v>88</v>
      </c>
      <c r="B49" s="16">
        <v>5.2789342214820998</v>
      </c>
      <c r="C49" s="17">
        <v>4.5447141228213095</v>
      </c>
      <c r="D49" s="16">
        <v>3.8238039895593197</v>
      </c>
      <c r="E49" s="17">
        <v>4.0583811154963101</v>
      </c>
      <c r="F49" s="12"/>
      <c r="G49" s="10">
        <f t="shared" si="2"/>
        <v>0.7342200986607903</v>
      </c>
      <c r="H49" s="11">
        <f t="shared" si="3"/>
        <v>-0.23457712593699043</v>
      </c>
    </row>
    <row r="50" spans="1:8" x14ac:dyDescent="0.25">
      <c r="A50" s="7" t="s">
        <v>89</v>
      </c>
      <c r="B50" s="16">
        <v>2.2481265611990002</v>
      </c>
      <c r="C50" s="17">
        <v>2.4108160938263601</v>
      </c>
      <c r="D50" s="16">
        <v>2.69400041915141</v>
      </c>
      <c r="E50" s="17">
        <v>2.0775932682999501</v>
      </c>
      <c r="F50" s="12"/>
      <c r="G50" s="10">
        <f t="shared" si="2"/>
        <v>-0.16268953262735986</v>
      </c>
      <c r="H50" s="11">
        <f t="shared" si="3"/>
        <v>0.61640715085145992</v>
      </c>
    </row>
    <row r="51" spans="1:8" x14ac:dyDescent="0.25">
      <c r="A51" s="7" t="s">
        <v>90</v>
      </c>
      <c r="B51" s="16">
        <v>3.4637801831806798</v>
      </c>
      <c r="C51" s="17">
        <v>0</v>
      </c>
      <c r="D51" s="16">
        <v>0.83830281784060801</v>
      </c>
      <c r="E51" s="17">
        <v>0</v>
      </c>
      <c r="F51" s="12"/>
      <c r="G51" s="10">
        <f t="shared" si="2"/>
        <v>3.4637801831806798</v>
      </c>
      <c r="H51" s="11">
        <f t="shared" si="3"/>
        <v>0.83830281784060801</v>
      </c>
    </row>
    <row r="52" spans="1:8" x14ac:dyDescent="0.25">
      <c r="A52" s="7" t="s">
        <v>91</v>
      </c>
      <c r="B52" s="16">
        <v>18.417985012489599</v>
      </c>
      <c r="C52" s="17">
        <v>24.417657598957501</v>
      </c>
      <c r="D52" s="16">
        <v>24.587040600529701</v>
      </c>
      <c r="E52" s="17">
        <v>23.722913098518099</v>
      </c>
      <c r="F52" s="12"/>
      <c r="G52" s="10">
        <f t="shared" si="2"/>
        <v>-5.9996725864679021</v>
      </c>
      <c r="H52" s="11">
        <f t="shared" si="3"/>
        <v>0.86412750201160193</v>
      </c>
    </row>
    <row r="53" spans="1:8" x14ac:dyDescent="0.25">
      <c r="A53" s="7" t="s">
        <v>93</v>
      </c>
      <c r="B53" s="16">
        <v>4.2797668609492101</v>
      </c>
      <c r="C53" s="17">
        <v>4.8216321876527104</v>
      </c>
      <c r="D53" s="16">
        <v>2.5263398555832901</v>
      </c>
      <c r="E53" s="17">
        <v>4.1105071114751706</v>
      </c>
      <c r="F53" s="12"/>
      <c r="G53" s="10">
        <f t="shared" si="2"/>
        <v>-0.54186532670350029</v>
      </c>
      <c r="H53" s="11">
        <f t="shared" si="3"/>
        <v>-1.5841672558918805</v>
      </c>
    </row>
    <row r="54" spans="1:8" x14ac:dyDescent="0.25">
      <c r="A54" s="7" t="s">
        <v>94</v>
      </c>
      <c r="B54" s="16">
        <v>0.249791840133222</v>
      </c>
      <c r="C54" s="17">
        <v>0.43981104414399697</v>
      </c>
      <c r="D54" s="16">
        <v>0.47630841922761802</v>
      </c>
      <c r="E54" s="17">
        <v>0.49892024722615197</v>
      </c>
      <c r="F54" s="12"/>
      <c r="G54" s="10">
        <f t="shared" si="2"/>
        <v>-0.19001920401077496</v>
      </c>
      <c r="H54" s="11">
        <f t="shared" si="3"/>
        <v>-2.2611827998533951E-2</v>
      </c>
    </row>
    <row r="55" spans="1:8" x14ac:dyDescent="0.25">
      <c r="A55" s="142" t="s">
        <v>40</v>
      </c>
      <c r="B55" s="153">
        <v>0.116569525395504</v>
      </c>
      <c r="C55" s="154">
        <v>8.1446489656295792E-2</v>
      </c>
      <c r="D55" s="153">
        <v>7.8114580753329402E-2</v>
      </c>
      <c r="E55" s="154">
        <v>5.3987638692382198E-2</v>
      </c>
      <c r="F55" s="155"/>
      <c r="G55" s="156">
        <f t="shared" si="2"/>
        <v>3.5123035739208205E-2</v>
      </c>
      <c r="H55" s="157">
        <f t="shared" si="3"/>
        <v>2.4126942060947204E-2</v>
      </c>
    </row>
    <row r="56" spans="1:8" x14ac:dyDescent="0.25">
      <c r="A56" s="7" t="s">
        <v>41</v>
      </c>
      <c r="B56" s="16">
        <v>0</v>
      </c>
      <c r="C56" s="17">
        <v>0</v>
      </c>
      <c r="D56" s="16">
        <v>3.8104673538209501E-3</v>
      </c>
      <c r="E56" s="17">
        <v>0</v>
      </c>
      <c r="F56" s="12"/>
      <c r="G56" s="10">
        <f t="shared" si="2"/>
        <v>0</v>
      </c>
      <c r="H56" s="11">
        <f t="shared" si="3"/>
        <v>3.8104673538209501E-3</v>
      </c>
    </row>
    <row r="57" spans="1:8" x14ac:dyDescent="0.25">
      <c r="A57" s="7" t="s">
        <v>46</v>
      </c>
      <c r="B57" s="16">
        <v>6.6611157368859295E-2</v>
      </c>
      <c r="C57" s="17">
        <v>9.7735787587554995E-2</v>
      </c>
      <c r="D57" s="16">
        <v>5.5251776630403704E-2</v>
      </c>
      <c r="E57" s="17">
        <v>5.7710924119443001E-2</v>
      </c>
      <c r="F57" s="12"/>
      <c r="G57" s="10">
        <f t="shared" si="2"/>
        <v>-3.1124630218695701E-2</v>
      </c>
      <c r="H57" s="11">
        <f t="shared" si="3"/>
        <v>-2.459147489039297E-3</v>
      </c>
    </row>
    <row r="58" spans="1:8" x14ac:dyDescent="0.25">
      <c r="A58" s="7" t="s">
        <v>47</v>
      </c>
      <c r="B58" s="16">
        <v>0.58284762697751902</v>
      </c>
      <c r="C58" s="17">
        <v>0.30949666069392401</v>
      </c>
      <c r="D58" s="16">
        <v>0.31626879036713901</v>
      </c>
      <c r="E58" s="17">
        <v>0.29972447687839698</v>
      </c>
      <c r="F58" s="12"/>
      <c r="G58" s="10">
        <f t="shared" si="2"/>
        <v>0.27335096628359501</v>
      </c>
      <c r="H58" s="11">
        <f t="shared" si="3"/>
        <v>1.6544313488742024E-2</v>
      </c>
    </row>
    <row r="59" spans="1:8" x14ac:dyDescent="0.25">
      <c r="A59" s="7" t="s">
        <v>50</v>
      </c>
      <c r="B59" s="16">
        <v>0.416319733555371</v>
      </c>
      <c r="C59" s="17">
        <v>0.43981104414399697</v>
      </c>
      <c r="D59" s="16">
        <v>0.58300150513460502</v>
      </c>
      <c r="E59" s="17">
        <v>0.504505175366744</v>
      </c>
      <c r="F59" s="12"/>
      <c r="G59" s="10">
        <f t="shared" si="2"/>
        <v>-2.3491310588625969E-2</v>
      </c>
      <c r="H59" s="11">
        <f t="shared" si="3"/>
        <v>7.8496329767861028E-2</v>
      </c>
    </row>
    <row r="60" spans="1:8" x14ac:dyDescent="0.25">
      <c r="A60" s="7" t="s">
        <v>53</v>
      </c>
      <c r="B60" s="16">
        <v>1.6652789342214799E-2</v>
      </c>
      <c r="C60" s="17">
        <v>1.6289297931259199E-2</v>
      </c>
      <c r="D60" s="16">
        <v>5.5251776630403704E-2</v>
      </c>
      <c r="E60" s="17">
        <v>4.8402710551790899E-2</v>
      </c>
      <c r="F60" s="12"/>
      <c r="G60" s="10">
        <f t="shared" si="2"/>
        <v>3.6349141095559992E-4</v>
      </c>
      <c r="H60" s="11">
        <f t="shared" si="3"/>
        <v>6.8490660786128046E-3</v>
      </c>
    </row>
    <row r="61" spans="1:8" x14ac:dyDescent="0.25">
      <c r="A61" s="7" t="s">
        <v>54</v>
      </c>
      <c r="B61" s="16">
        <v>1.4321398834304702</v>
      </c>
      <c r="C61" s="17">
        <v>1.2542759407069601</v>
      </c>
      <c r="D61" s="16">
        <v>1.3527159106064401</v>
      </c>
      <c r="E61" s="17">
        <v>1.1132623426911898</v>
      </c>
      <c r="F61" s="12"/>
      <c r="G61" s="10">
        <f t="shared" si="2"/>
        <v>0.17786394272351003</v>
      </c>
      <c r="H61" s="11">
        <f t="shared" si="3"/>
        <v>0.2394535679152503</v>
      </c>
    </row>
    <row r="62" spans="1:8" x14ac:dyDescent="0.25">
      <c r="A62" s="7" t="s">
        <v>57</v>
      </c>
      <c r="B62" s="16">
        <v>0.116569525395504</v>
      </c>
      <c r="C62" s="17">
        <v>9.7735787587554995E-2</v>
      </c>
      <c r="D62" s="16">
        <v>9.5261683845523693E-2</v>
      </c>
      <c r="E62" s="17">
        <v>5.9572566832973399E-2</v>
      </c>
      <c r="F62" s="12"/>
      <c r="G62" s="10">
        <f t="shared" si="2"/>
        <v>1.8833737807949003E-2</v>
      </c>
      <c r="H62" s="11">
        <f t="shared" si="3"/>
        <v>3.5689117012550294E-2</v>
      </c>
    </row>
    <row r="63" spans="1:8" x14ac:dyDescent="0.25">
      <c r="A63" s="7" t="s">
        <v>60</v>
      </c>
      <c r="B63" s="16">
        <v>0.249791840133222</v>
      </c>
      <c r="C63" s="17">
        <v>0.37465385241896099</v>
      </c>
      <c r="D63" s="16">
        <v>0.32579495875169101</v>
      </c>
      <c r="E63" s="17">
        <v>0.31275597587310999</v>
      </c>
      <c r="F63" s="12"/>
      <c r="G63" s="10">
        <f t="shared" si="2"/>
        <v>-0.12486201228573898</v>
      </c>
      <c r="H63" s="11">
        <f t="shared" si="3"/>
        <v>1.3038982878581018E-2</v>
      </c>
    </row>
    <row r="64" spans="1:8" x14ac:dyDescent="0.25">
      <c r="A64" s="7" t="s">
        <v>67</v>
      </c>
      <c r="B64" s="16">
        <v>3.3305578684429599E-2</v>
      </c>
      <c r="C64" s="17">
        <v>6.5157191725036603E-2</v>
      </c>
      <c r="D64" s="16">
        <v>4.0009907215119898E-2</v>
      </c>
      <c r="E64" s="17">
        <v>4.0956139697669196E-2</v>
      </c>
      <c r="F64" s="12"/>
      <c r="G64" s="10">
        <f t="shared" si="2"/>
        <v>-3.1851613040607005E-2</v>
      </c>
      <c r="H64" s="11">
        <f t="shared" si="3"/>
        <v>-9.4623248254929737E-4</v>
      </c>
    </row>
    <row r="65" spans="1:8" x14ac:dyDescent="0.25">
      <c r="A65" s="7" t="s">
        <v>68</v>
      </c>
      <c r="B65" s="16">
        <v>0</v>
      </c>
      <c r="C65" s="17">
        <v>0.14660368138133201</v>
      </c>
      <c r="D65" s="16">
        <v>9.5261683845523706E-3</v>
      </c>
      <c r="E65" s="17">
        <v>4.4679425124730096E-2</v>
      </c>
      <c r="F65" s="12"/>
      <c r="G65" s="10">
        <f t="shared" si="2"/>
        <v>-0.14660368138133201</v>
      </c>
      <c r="H65" s="11">
        <f t="shared" si="3"/>
        <v>-3.5153256740177725E-2</v>
      </c>
    </row>
    <row r="66" spans="1:8" x14ac:dyDescent="0.25">
      <c r="A66" s="7" t="s">
        <v>73</v>
      </c>
      <c r="B66" s="16">
        <v>4.9958368026644502E-2</v>
      </c>
      <c r="C66" s="17">
        <v>0.14660368138133201</v>
      </c>
      <c r="D66" s="16">
        <v>5.1441309276582803E-2</v>
      </c>
      <c r="E66" s="17">
        <v>8.1912279395338489E-2</v>
      </c>
      <c r="F66" s="12"/>
      <c r="G66" s="10">
        <f t="shared" si="2"/>
        <v>-9.6645313354687512E-2</v>
      </c>
      <c r="H66" s="11">
        <f t="shared" si="3"/>
        <v>-3.0470970118755686E-2</v>
      </c>
    </row>
    <row r="67" spans="1:8" x14ac:dyDescent="0.25">
      <c r="A67" s="7" t="s">
        <v>84</v>
      </c>
      <c r="B67" s="16">
        <v>0.33305578684429599</v>
      </c>
      <c r="C67" s="17">
        <v>0.13031438345007298</v>
      </c>
      <c r="D67" s="16">
        <v>0.13717682473755399</v>
      </c>
      <c r="E67" s="17">
        <v>0.14706977436890301</v>
      </c>
      <c r="F67" s="12"/>
      <c r="G67" s="10">
        <f t="shared" si="2"/>
        <v>0.202741403394223</v>
      </c>
      <c r="H67" s="11">
        <f t="shared" si="3"/>
        <v>-9.8929496313490128E-3</v>
      </c>
    </row>
    <row r="68" spans="1:8" x14ac:dyDescent="0.25">
      <c r="A68" s="7" t="s">
        <v>85</v>
      </c>
      <c r="B68" s="16">
        <v>0</v>
      </c>
      <c r="C68" s="17">
        <v>0</v>
      </c>
      <c r="D68" s="16">
        <v>1.9052336769104698E-3</v>
      </c>
      <c r="E68" s="17">
        <v>0</v>
      </c>
      <c r="F68" s="12"/>
      <c r="G68" s="10">
        <f t="shared" si="2"/>
        <v>0</v>
      </c>
      <c r="H68" s="11">
        <f t="shared" si="3"/>
        <v>1.9052336769104698E-3</v>
      </c>
    </row>
    <row r="69" spans="1:8" x14ac:dyDescent="0.25">
      <c r="A69" s="7" t="s">
        <v>92</v>
      </c>
      <c r="B69" s="16">
        <v>0.13322231473771901</v>
      </c>
      <c r="C69" s="17">
        <v>8.1446489656295792E-2</v>
      </c>
      <c r="D69" s="16">
        <v>9.1451216491702694E-2</v>
      </c>
      <c r="E69" s="17">
        <v>5.9572566832973399E-2</v>
      </c>
      <c r="F69" s="12"/>
      <c r="G69" s="10">
        <f t="shared" si="2"/>
        <v>5.1775825081423213E-2</v>
      </c>
      <c r="H69" s="11">
        <f t="shared" si="3"/>
        <v>3.1878649658729295E-2</v>
      </c>
    </row>
    <row r="70" spans="1:8" x14ac:dyDescent="0.25">
      <c r="A70" s="7" t="s">
        <v>95</v>
      </c>
      <c r="B70" s="16">
        <v>0.16652789342214799</v>
      </c>
      <c r="C70" s="17">
        <v>0.244339468968887</v>
      </c>
      <c r="D70" s="16">
        <v>0.12384018899918099</v>
      </c>
      <c r="E70" s="17">
        <v>0.11356020552535601</v>
      </c>
      <c r="F70" s="12"/>
      <c r="G70" s="10">
        <f t="shared" si="2"/>
        <v>-7.7811575546739009E-2</v>
      </c>
      <c r="H70" s="11">
        <f t="shared" si="3"/>
        <v>1.0279983473824986E-2</v>
      </c>
    </row>
    <row r="71" spans="1:8" x14ac:dyDescent="0.25">
      <c r="A71" s="7" t="s">
        <v>96</v>
      </c>
      <c r="B71" s="16">
        <v>0</v>
      </c>
      <c r="C71" s="17">
        <v>0.11402508551881399</v>
      </c>
      <c r="D71" s="16">
        <v>5.3346542953493205E-2</v>
      </c>
      <c r="E71" s="17">
        <v>7.2604065827686401E-2</v>
      </c>
      <c r="F71" s="12"/>
      <c r="G71" s="10">
        <f t="shared" si="2"/>
        <v>-0.11402508551881399</v>
      </c>
      <c r="H71" s="11">
        <f t="shared" si="3"/>
        <v>-1.9257522874193196E-2</v>
      </c>
    </row>
    <row r="72" spans="1:8" x14ac:dyDescent="0.25">
      <c r="A72" s="1"/>
      <c r="B72" s="18"/>
      <c r="C72" s="19"/>
      <c r="D72" s="18"/>
      <c r="E72" s="19"/>
      <c r="F72" s="15"/>
      <c r="G72" s="13"/>
      <c r="H72" s="14"/>
    </row>
    <row r="73" spans="1:8" s="43" customFormat="1" x14ac:dyDescent="0.25">
      <c r="A73" s="27" t="s">
        <v>5</v>
      </c>
      <c r="B73" s="44">
        <f>SUM(B6:B72)</f>
        <v>100.00000000000006</v>
      </c>
      <c r="C73" s="45">
        <f>SUM(C6:C72)</f>
        <v>100.00000000000001</v>
      </c>
      <c r="D73" s="44">
        <f>SUM(D6:D72)</f>
        <v>99.999999999999986</v>
      </c>
      <c r="E73" s="45">
        <f>SUM(E6:E72)</f>
        <v>99.999999999999972</v>
      </c>
      <c r="F73" s="49"/>
      <c r="G73" s="50">
        <f>SUM(G6:G72)</f>
        <v>2.2509771824275049E-14</v>
      </c>
      <c r="H73" s="51">
        <f>SUM(H6:H72)</f>
        <v>3.3549552025391449E-14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108</v>
      </c>
      <c r="B7" s="78">
        <f>SUM($B8:$B11)</f>
        <v>1217</v>
      </c>
      <c r="C7" s="79">
        <f>SUM($C8:$C11)</f>
        <v>1313</v>
      </c>
      <c r="D7" s="78">
        <f>SUM($D8:$D11)</f>
        <v>10081</v>
      </c>
      <c r="E7" s="79">
        <f>SUM($E8:$E11)</f>
        <v>10860</v>
      </c>
      <c r="F7" s="80"/>
      <c r="G7" s="78">
        <f>B7-C7</f>
        <v>-96</v>
      </c>
      <c r="H7" s="79">
        <f>D7-E7</f>
        <v>-779</v>
      </c>
      <c r="I7" s="54">
        <f>IF(C7=0, "-", IF(G7/C7&lt;10, G7/C7, "&gt;999%"))</f>
        <v>-7.311500380807312E-2</v>
      </c>
      <c r="J7" s="55">
        <f>IF(E7=0, "-", IF(H7/E7&lt;10, H7/E7, "&gt;999%"))</f>
        <v>-7.1731123388581952E-2</v>
      </c>
    </row>
    <row r="8" spans="1:10" x14ac:dyDescent="0.25">
      <c r="A8" s="158" t="s">
        <v>157</v>
      </c>
      <c r="B8" s="65">
        <v>755</v>
      </c>
      <c r="C8" s="66">
        <v>698</v>
      </c>
      <c r="D8" s="65">
        <v>5962</v>
      </c>
      <c r="E8" s="66">
        <v>6182</v>
      </c>
      <c r="F8" s="67"/>
      <c r="G8" s="65">
        <f>B8-C8</f>
        <v>57</v>
      </c>
      <c r="H8" s="66">
        <f>D8-E8</f>
        <v>-220</v>
      </c>
      <c r="I8" s="8">
        <f>IF(C8=0, "-", IF(G8/C8&lt;10, G8/C8, "&gt;999%"))</f>
        <v>8.1661891117478513E-2</v>
      </c>
      <c r="J8" s="9">
        <f>IF(E8=0, "-", IF(H8/E8&lt;10, H8/E8, "&gt;999%"))</f>
        <v>-3.5587188612099648E-2</v>
      </c>
    </row>
    <row r="9" spans="1:10" x14ac:dyDescent="0.25">
      <c r="A9" s="158" t="s">
        <v>158</v>
      </c>
      <c r="B9" s="65">
        <v>280</v>
      </c>
      <c r="C9" s="66">
        <v>470</v>
      </c>
      <c r="D9" s="65">
        <v>2748</v>
      </c>
      <c r="E9" s="66">
        <v>3397</v>
      </c>
      <c r="F9" s="67"/>
      <c r="G9" s="65">
        <f>B9-C9</f>
        <v>-190</v>
      </c>
      <c r="H9" s="66">
        <f>D9-E9</f>
        <v>-649</v>
      </c>
      <c r="I9" s="8">
        <f>IF(C9=0, "-", IF(G9/C9&lt;10, G9/C9, "&gt;999%"))</f>
        <v>-0.40425531914893614</v>
      </c>
      <c r="J9" s="9">
        <f>IF(E9=0, "-", IF(H9/E9&lt;10, H9/E9, "&gt;999%"))</f>
        <v>-0.19105092728878423</v>
      </c>
    </row>
    <row r="10" spans="1:10" x14ac:dyDescent="0.25">
      <c r="A10" s="158" t="s">
        <v>159</v>
      </c>
      <c r="B10" s="65">
        <v>39</v>
      </c>
      <c r="C10" s="66">
        <v>77</v>
      </c>
      <c r="D10" s="65">
        <v>319</v>
      </c>
      <c r="E10" s="66">
        <v>534</v>
      </c>
      <c r="F10" s="67"/>
      <c r="G10" s="65">
        <f>B10-C10</f>
        <v>-38</v>
      </c>
      <c r="H10" s="66">
        <f>D10-E10</f>
        <v>-215</v>
      </c>
      <c r="I10" s="8">
        <f>IF(C10=0, "-", IF(G10/C10&lt;10, G10/C10, "&gt;999%"))</f>
        <v>-0.4935064935064935</v>
      </c>
      <c r="J10" s="9">
        <f>IF(E10=0, "-", IF(H10/E10&lt;10, H10/E10, "&gt;999%"))</f>
        <v>-0.40262172284644193</v>
      </c>
    </row>
    <row r="11" spans="1:10" x14ac:dyDescent="0.25">
      <c r="A11" s="158" t="s">
        <v>160</v>
      </c>
      <c r="B11" s="65">
        <v>143</v>
      </c>
      <c r="C11" s="66">
        <v>68</v>
      </c>
      <c r="D11" s="65">
        <v>1052</v>
      </c>
      <c r="E11" s="66">
        <v>747</v>
      </c>
      <c r="F11" s="67"/>
      <c r="G11" s="65">
        <f>B11-C11</f>
        <v>75</v>
      </c>
      <c r="H11" s="66">
        <f>D11-E11</f>
        <v>305</v>
      </c>
      <c r="I11" s="8">
        <f>IF(C11=0, "-", IF(G11/C11&lt;10, G11/C11, "&gt;999%"))</f>
        <v>1.1029411764705883</v>
      </c>
      <c r="J11" s="9">
        <f>IF(E11=0, "-", IF(H11/E11&lt;10, H11/E11, "&gt;999%"))</f>
        <v>0.40829986613119146</v>
      </c>
    </row>
    <row r="12" spans="1:10" x14ac:dyDescent="0.25">
      <c r="A12" s="7"/>
      <c r="B12" s="65"/>
      <c r="C12" s="66"/>
      <c r="D12" s="65"/>
      <c r="E12" s="66"/>
      <c r="F12" s="67"/>
      <c r="G12" s="65"/>
      <c r="H12" s="66"/>
      <c r="I12" s="8"/>
      <c r="J12" s="9"/>
    </row>
    <row r="13" spans="1:10" s="160" customFormat="1" x14ac:dyDescent="0.25">
      <c r="A13" s="159" t="s">
        <v>117</v>
      </c>
      <c r="B13" s="78">
        <f>SUM($B14:$B17)</f>
        <v>3062</v>
      </c>
      <c r="C13" s="79">
        <f>SUM($C14:$C17)</f>
        <v>3225</v>
      </c>
      <c r="D13" s="78">
        <f>SUM($D14:$D17)</f>
        <v>27607</v>
      </c>
      <c r="E13" s="79">
        <f>SUM($E14:$E17)</f>
        <v>28407</v>
      </c>
      <c r="F13" s="80"/>
      <c r="G13" s="78">
        <f>B13-C13</f>
        <v>-163</v>
      </c>
      <c r="H13" s="79">
        <f>D13-E13</f>
        <v>-800</v>
      </c>
      <c r="I13" s="54">
        <f>IF(C13=0, "-", IF(G13/C13&lt;10, G13/C13, "&gt;999%"))</f>
        <v>-5.0542635658914731E-2</v>
      </c>
      <c r="J13" s="55">
        <f>IF(E13=0, "-", IF(H13/E13&lt;10, H13/E13, "&gt;999%"))</f>
        <v>-2.8162072728552822E-2</v>
      </c>
    </row>
    <row r="14" spans="1:10" x14ac:dyDescent="0.25">
      <c r="A14" s="158" t="s">
        <v>157</v>
      </c>
      <c r="B14" s="65">
        <v>1938</v>
      </c>
      <c r="C14" s="66">
        <v>2147</v>
      </c>
      <c r="D14" s="65">
        <v>17806</v>
      </c>
      <c r="E14" s="66">
        <v>17971</v>
      </c>
      <c r="F14" s="67"/>
      <c r="G14" s="65">
        <f>B14-C14</f>
        <v>-209</v>
      </c>
      <c r="H14" s="66">
        <f>D14-E14</f>
        <v>-165</v>
      </c>
      <c r="I14" s="8">
        <f>IF(C14=0, "-", IF(G14/C14&lt;10, G14/C14, "&gt;999%"))</f>
        <v>-9.7345132743362831E-2</v>
      </c>
      <c r="J14" s="9">
        <f>IF(E14=0, "-", IF(H14/E14&lt;10, H14/E14, "&gt;999%"))</f>
        <v>-9.1814590173056598E-3</v>
      </c>
    </row>
    <row r="15" spans="1:10" x14ac:dyDescent="0.25">
      <c r="A15" s="158" t="s">
        <v>158</v>
      </c>
      <c r="B15" s="65">
        <v>925</v>
      </c>
      <c r="C15" s="66">
        <v>915</v>
      </c>
      <c r="D15" s="65">
        <v>7860</v>
      </c>
      <c r="E15" s="66">
        <v>8665</v>
      </c>
      <c r="F15" s="67"/>
      <c r="G15" s="65">
        <f>B15-C15</f>
        <v>10</v>
      </c>
      <c r="H15" s="66">
        <f>D15-E15</f>
        <v>-805</v>
      </c>
      <c r="I15" s="8">
        <f>IF(C15=0, "-", IF(G15/C15&lt;10, G15/C15, "&gt;999%"))</f>
        <v>1.092896174863388E-2</v>
      </c>
      <c r="J15" s="9">
        <f>IF(E15=0, "-", IF(H15/E15&lt;10, H15/E15, "&gt;999%"))</f>
        <v>-9.290248124639354E-2</v>
      </c>
    </row>
    <row r="16" spans="1:10" x14ac:dyDescent="0.25">
      <c r="A16" s="158" t="s">
        <v>159</v>
      </c>
      <c r="B16" s="65">
        <v>114</v>
      </c>
      <c r="C16" s="66">
        <v>98</v>
      </c>
      <c r="D16" s="65">
        <v>932</v>
      </c>
      <c r="E16" s="66">
        <v>843</v>
      </c>
      <c r="F16" s="67"/>
      <c r="G16" s="65">
        <f>B16-C16</f>
        <v>16</v>
      </c>
      <c r="H16" s="66">
        <f>D16-E16</f>
        <v>89</v>
      </c>
      <c r="I16" s="8">
        <f>IF(C16=0, "-", IF(G16/C16&lt;10, G16/C16, "&gt;999%"))</f>
        <v>0.16326530612244897</v>
      </c>
      <c r="J16" s="9">
        <f>IF(E16=0, "-", IF(H16/E16&lt;10, H16/E16, "&gt;999%"))</f>
        <v>0.1055753262158956</v>
      </c>
    </row>
    <row r="17" spans="1:10" x14ac:dyDescent="0.25">
      <c r="A17" s="158" t="s">
        <v>160</v>
      </c>
      <c r="B17" s="65">
        <v>85</v>
      </c>
      <c r="C17" s="66">
        <v>65</v>
      </c>
      <c r="D17" s="65">
        <v>1009</v>
      </c>
      <c r="E17" s="66">
        <v>928</v>
      </c>
      <c r="F17" s="67"/>
      <c r="G17" s="65">
        <f>B17-C17</f>
        <v>20</v>
      </c>
      <c r="H17" s="66">
        <f>D17-E17</f>
        <v>81</v>
      </c>
      <c r="I17" s="8">
        <f>IF(C17=0, "-", IF(G17/C17&lt;10, G17/C17, "&gt;999%"))</f>
        <v>0.30769230769230771</v>
      </c>
      <c r="J17" s="9">
        <f>IF(E17=0, "-", IF(H17/E17&lt;10, H17/E17, "&gt;999%"))</f>
        <v>8.7284482758620691E-2</v>
      </c>
    </row>
    <row r="18" spans="1:10" x14ac:dyDescent="0.25">
      <c r="A18" s="22"/>
      <c r="B18" s="74"/>
      <c r="C18" s="75"/>
      <c r="D18" s="74"/>
      <c r="E18" s="75"/>
      <c r="F18" s="76"/>
      <c r="G18" s="74"/>
      <c r="H18" s="75"/>
      <c r="I18" s="23"/>
      <c r="J18" s="24"/>
    </row>
    <row r="19" spans="1:10" s="160" customFormat="1" x14ac:dyDescent="0.25">
      <c r="A19" s="159" t="s">
        <v>123</v>
      </c>
      <c r="B19" s="78">
        <f>SUM($B20:$B23)</f>
        <v>1476</v>
      </c>
      <c r="C19" s="79">
        <f>SUM($C20:$C23)</f>
        <v>1335</v>
      </c>
      <c r="D19" s="78">
        <f>SUM($D20:$D23)</f>
        <v>12665</v>
      </c>
      <c r="E19" s="79">
        <f>SUM($E20:$E23)</f>
        <v>12384</v>
      </c>
      <c r="F19" s="80"/>
      <c r="G19" s="78">
        <f>B19-C19</f>
        <v>141</v>
      </c>
      <c r="H19" s="79">
        <f>D19-E19</f>
        <v>281</v>
      </c>
      <c r="I19" s="54">
        <f>IF(C19=0, "-", IF(G19/C19&lt;10, G19/C19, "&gt;999%"))</f>
        <v>0.10561797752808989</v>
      </c>
      <c r="J19" s="55">
        <f>IF(E19=0, "-", IF(H19/E19&lt;10, H19/E19, "&gt;999%"))</f>
        <v>2.2690568475452196E-2</v>
      </c>
    </row>
    <row r="20" spans="1:10" x14ac:dyDescent="0.25">
      <c r="A20" s="158" t="s">
        <v>157</v>
      </c>
      <c r="B20" s="65">
        <v>416</v>
      </c>
      <c r="C20" s="66">
        <v>360</v>
      </c>
      <c r="D20" s="65">
        <v>3691</v>
      </c>
      <c r="E20" s="66">
        <v>3418</v>
      </c>
      <c r="F20" s="67"/>
      <c r="G20" s="65">
        <f>B20-C20</f>
        <v>56</v>
      </c>
      <c r="H20" s="66">
        <f>D20-E20</f>
        <v>273</v>
      </c>
      <c r="I20" s="8">
        <f>IF(C20=0, "-", IF(G20/C20&lt;10, G20/C20, "&gt;999%"))</f>
        <v>0.15555555555555556</v>
      </c>
      <c r="J20" s="9">
        <f>IF(E20=0, "-", IF(H20/E20&lt;10, H20/E20, "&gt;999%"))</f>
        <v>7.9871269748390872E-2</v>
      </c>
    </row>
    <row r="21" spans="1:10" x14ac:dyDescent="0.25">
      <c r="A21" s="158" t="s">
        <v>158</v>
      </c>
      <c r="B21" s="65">
        <v>957</v>
      </c>
      <c r="C21" s="66">
        <v>868</v>
      </c>
      <c r="D21" s="65">
        <v>7860</v>
      </c>
      <c r="E21" s="66">
        <v>7931</v>
      </c>
      <c r="F21" s="67"/>
      <c r="G21" s="65">
        <f>B21-C21</f>
        <v>89</v>
      </c>
      <c r="H21" s="66">
        <f>D21-E21</f>
        <v>-71</v>
      </c>
      <c r="I21" s="8">
        <f>IF(C21=0, "-", IF(G21/C21&lt;10, G21/C21, "&gt;999%"))</f>
        <v>0.10253456221198157</v>
      </c>
      <c r="J21" s="9">
        <f>IF(E21=0, "-", IF(H21/E21&lt;10, H21/E21, "&gt;999%"))</f>
        <v>-8.9522128357079813E-3</v>
      </c>
    </row>
    <row r="22" spans="1:10" x14ac:dyDescent="0.25">
      <c r="A22" s="158" t="s">
        <v>159</v>
      </c>
      <c r="B22" s="65">
        <v>41</v>
      </c>
      <c r="C22" s="66">
        <v>48</v>
      </c>
      <c r="D22" s="65">
        <v>484</v>
      </c>
      <c r="E22" s="66">
        <v>488</v>
      </c>
      <c r="F22" s="67"/>
      <c r="G22" s="65">
        <f>B22-C22</f>
        <v>-7</v>
      </c>
      <c r="H22" s="66">
        <f>D22-E22</f>
        <v>-4</v>
      </c>
      <c r="I22" s="8">
        <f>IF(C22=0, "-", IF(G22/C22&lt;10, G22/C22, "&gt;999%"))</f>
        <v>-0.14583333333333334</v>
      </c>
      <c r="J22" s="9">
        <f>IF(E22=0, "-", IF(H22/E22&lt;10, H22/E22, "&gt;999%"))</f>
        <v>-8.1967213114754103E-3</v>
      </c>
    </row>
    <row r="23" spans="1:10" x14ac:dyDescent="0.25">
      <c r="A23" s="158" t="s">
        <v>160</v>
      </c>
      <c r="B23" s="65">
        <v>62</v>
      </c>
      <c r="C23" s="66">
        <v>59</v>
      </c>
      <c r="D23" s="65">
        <v>630</v>
      </c>
      <c r="E23" s="66">
        <v>547</v>
      </c>
      <c r="F23" s="67"/>
      <c r="G23" s="65">
        <f>B23-C23</f>
        <v>3</v>
      </c>
      <c r="H23" s="66">
        <f>D23-E23</f>
        <v>83</v>
      </c>
      <c r="I23" s="8">
        <f>IF(C23=0, "-", IF(G23/C23&lt;10, G23/C23, "&gt;999%"))</f>
        <v>5.0847457627118647E-2</v>
      </c>
      <c r="J23" s="9">
        <f>IF(E23=0, "-", IF(H23/E23&lt;10, H23/E23, "&gt;999%"))</f>
        <v>0.15173674588665448</v>
      </c>
    </row>
    <row r="24" spans="1:10" x14ac:dyDescent="0.25">
      <c r="A24" s="7"/>
      <c r="B24" s="65"/>
      <c r="C24" s="66"/>
      <c r="D24" s="65"/>
      <c r="E24" s="66"/>
      <c r="F24" s="67"/>
      <c r="G24" s="65"/>
      <c r="H24" s="66"/>
      <c r="I24" s="8"/>
      <c r="J24" s="9"/>
    </row>
    <row r="25" spans="1:10" s="43" customFormat="1" x14ac:dyDescent="0.25">
      <c r="A25" s="53" t="s">
        <v>29</v>
      </c>
      <c r="B25" s="78">
        <f>SUM($B26:$B29)</f>
        <v>5755</v>
      </c>
      <c r="C25" s="79">
        <f>SUM($C26:$C29)</f>
        <v>5873</v>
      </c>
      <c r="D25" s="78">
        <f>SUM($D26:$D29)</f>
        <v>50353</v>
      </c>
      <c r="E25" s="79">
        <f>SUM($E26:$E29)</f>
        <v>51651</v>
      </c>
      <c r="F25" s="80"/>
      <c r="G25" s="78">
        <f>B25-C25</f>
        <v>-118</v>
      </c>
      <c r="H25" s="79">
        <f>D25-E25</f>
        <v>-1298</v>
      </c>
      <c r="I25" s="54">
        <f>IF(C25=0, "-", IF(G25/C25&lt;10, G25/C25, "&gt;999%"))</f>
        <v>-2.0091946194449175E-2</v>
      </c>
      <c r="J25" s="55">
        <f>IF(E25=0, "-", IF(H25/E25&lt;10, H25/E25, "&gt;999%"))</f>
        <v>-2.5130200770556232E-2</v>
      </c>
    </row>
    <row r="26" spans="1:10" x14ac:dyDescent="0.25">
      <c r="A26" s="158" t="s">
        <v>157</v>
      </c>
      <c r="B26" s="65">
        <v>3109</v>
      </c>
      <c r="C26" s="66">
        <v>3205</v>
      </c>
      <c r="D26" s="65">
        <v>27459</v>
      </c>
      <c r="E26" s="66">
        <v>27571</v>
      </c>
      <c r="F26" s="67"/>
      <c r="G26" s="65">
        <f>B26-C26</f>
        <v>-96</v>
      </c>
      <c r="H26" s="66">
        <f>D26-E26</f>
        <v>-112</v>
      </c>
      <c r="I26" s="8">
        <f>IF(C26=0, "-", IF(G26/C26&lt;10, G26/C26, "&gt;999%"))</f>
        <v>-2.9953198127925119E-2</v>
      </c>
      <c r="J26" s="9">
        <f>IF(E26=0, "-", IF(H26/E26&lt;10, H26/E26, "&gt;999%"))</f>
        <v>-4.062239309419317E-3</v>
      </c>
    </row>
    <row r="27" spans="1:10" x14ac:dyDescent="0.25">
      <c r="A27" s="158" t="s">
        <v>158</v>
      </c>
      <c r="B27" s="65">
        <v>2162</v>
      </c>
      <c r="C27" s="66">
        <v>2253</v>
      </c>
      <c r="D27" s="65">
        <v>18468</v>
      </c>
      <c r="E27" s="66">
        <v>19993</v>
      </c>
      <c r="F27" s="67"/>
      <c r="G27" s="65">
        <f>B27-C27</f>
        <v>-91</v>
      </c>
      <c r="H27" s="66">
        <f>D27-E27</f>
        <v>-1525</v>
      </c>
      <c r="I27" s="8">
        <f>IF(C27=0, "-", IF(G27/C27&lt;10, G27/C27, "&gt;999%"))</f>
        <v>-4.0390590324012425E-2</v>
      </c>
      <c r="J27" s="9">
        <f>IF(E27=0, "-", IF(H27/E27&lt;10, H27/E27, "&gt;999%"))</f>
        <v>-7.6276696843895361E-2</v>
      </c>
    </row>
    <row r="28" spans="1:10" x14ac:dyDescent="0.25">
      <c r="A28" s="158" t="s">
        <v>159</v>
      </c>
      <c r="B28" s="65">
        <v>194</v>
      </c>
      <c r="C28" s="66">
        <v>223</v>
      </c>
      <c r="D28" s="65">
        <v>1735</v>
      </c>
      <c r="E28" s="66">
        <v>1865</v>
      </c>
      <c r="F28" s="67"/>
      <c r="G28" s="65">
        <f>B28-C28</f>
        <v>-29</v>
      </c>
      <c r="H28" s="66">
        <f>D28-E28</f>
        <v>-130</v>
      </c>
      <c r="I28" s="8">
        <f>IF(C28=0, "-", IF(G28/C28&lt;10, G28/C28, "&gt;999%"))</f>
        <v>-0.13004484304932734</v>
      </c>
      <c r="J28" s="9">
        <f>IF(E28=0, "-", IF(H28/E28&lt;10, H28/E28, "&gt;999%"))</f>
        <v>-6.9705093833780166E-2</v>
      </c>
    </row>
    <row r="29" spans="1:10" x14ac:dyDescent="0.25">
      <c r="A29" s="158" t="s">
        <v>160</v>
      </c>
      <c r="B29" s="65">
        <v>290</v>
      </c>
      <c r="C29" s="66">
        <v>192</v>
      </c>
      <c r="D29" s="65">
        <v>2691</v>
      </c>
      <c r="E29" s="66">
        <v>2222</v>
      </c>
      <c r="F29" s="67"/>
      <c r="G29" s="65">
        <f>B29-C29</f>
        <v>98</v>
      </c>
      <c r="H29" s="66">
        <f>D29-E29</f>
        <v>469</v>
      </c>
      <c r="I29" s="8">
        <f>IF(C29=0, "-", IF(G29/C29&lt;10, G29/C29, "&gt;999%"))</f>
        <v>0.51041666666666663</v>
      </c>
      <c r="J29" s="9">
        <f>IF(E29=0, "-", IF(H29/E29&lt;10, H29/E29, "&gt;999%"))</f>
        <v>0.21107110711071106</v>
      </c>
    </row>
    <row r="30" spans="1:10" x14ac:dyDescent="0.25">
      <c r="A30" s="7"/>
      <c r="B30" s="65"/>
      <c r="C30" s="66"/>
      <c r="D30" s="65"/>
      <c r="E30" s="66"/>
      <c r="F30" s="67"/>
      <c r="G30" s="65"/>
      <c r="H30" s="66"/>
      <c r="I30" s="8"/>
      <c r="J30" s="9"/>
    </row>
    <row r="31" spans="1:10" s="43" customFormat="1" x14ac:dyDescent="0.25">
      <c r="A31" s="22" t="s">
        <v>124</v>
      </c>
      <c r="B31" s="78">
        <v>250</v>
      </c>
      <c r="C31" s="79">
        <v>266</v>
      </c>
      <c r="D31" s="78">
        <v>2134</v>
      </c>
      <c r="E31" s="79">
        <v>2065</v>
      </c>
      <c r="F31" s="80"/>
      <c r="G31" s="78">
        <f>B31-C31</f>
        <v>-16</v>
      </c>
      <c r="H31" s="79">
        <f>D31-E31</f>
        <v>69</v>
      </c>
      <c r="I31" s="54">
        <f>IF(C31=0, "-", IF(G31/C31&lt;10, G31/C31, "&gt;999%"))</f>
        <v>-6.0150375939849621E-2</v>
      </c>
      <c r="J31" s="55">
        <f>IF(E31=0, "-", IF(H31/E31&lt;10, H31/E31, "&gt;999%"))</f>
        <v>3.3414043583535107E-2</v>
      </c>
    </row>
    <row r="32" spans="1:10" x14ac:dyDescent="0.25">
      <c r="A32" s="1"/>
      <c r="B32" s="68"/>
      <c r="C32" s="69"/>
      <c r="D32" s="68"/>
      <c r="E32" s="69"/>
      <c r="F32" s="70"/>
      <c r="G32" s="68"/>
      <c r="H32" s="69"/>
      <c r="I32" s="5"/>
      <c r="J32" s="6"/>
    </row>
    <row r="33" spans="1:10" s="43" customFormat="1" x14ac:dyDescent="0.25">
      <c r="A33" s="27" t="s">
        <v>5</v>
      </c>
      <c r="B33" s="71">
        <f>SUM(B26:B32)</f>
        <v>6005</v>
      </c>
      <c r="C33" s="77">
        <f>SUM(C26:C32)</f>
        <v>6139</v>
      </c>
      <c r="D33" s="71">
        <f>SUM(D26:D32)</f>
        <v>52487</v>
      </c>
      <c r="E33" s="77">
        <f>SUM(E26:E32)</f>
        <v>53716</v>
      </c>
      <c r="F33" s="73"/>
      <c r="G33" s="71">
        <f>B33-C33</f>
        <v>-134</v>
      </c>
      <c r="H33" s="72">
        <f>D33-E33</f>
        <v>-1229</v>
      </c>
      <c r="I33" s="37">
        <f>IF(C33=0, 0, G33/C33)</f>
        <v>-2.1827659227887278E-2</v>
      </c>
      <c r="J33" s="38">
        <f>IF(E33=0, 0, H33/E33)</f>
        <v>-2.2879588949288852E-2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108</v>
      </c>
      <c r="B7" s="65"/>
      <c r="C7" s="66"/>
      <c r="D7" s="65"/>
      <c r="E7" s="66"/>
      <c r="F7" s="67"/>
      <c r="G7" s="65"/>
      <c r="H7" s="66"/>
      <c r="I7" s="20"/>
      <c r="J7" s="21"/>
    </row>
    <row r="8" spans="1:10" x14ac:dyDescent="0.25">
      <c r="A8" s="158" t="s">
        <v>161</v>
      </c>
      <c r="B8" s="65">
        <v>98</v>
      </c>
      <c r="C8" s="66">
        <v>40</v>
      </c>
      <c r="D8" s="65">
        <v>451</v>
      </c>
      <c r="E8" s="66">
        <v>295</v>
      </c>
      <c r="F8" s="67"/>
      <c r="G8" s="65">
        <f>B8-C8</f>
        <v>58</v>
      </c>
      <c r="H8" s="66">
        <f>D8-E8</f>
        <v>156</v>
      </c>
      <c r="I8" s="20">
        <f>IF(C8=0, "-", IF(G8/C8&lt;10, G8/C8, "&gt;999%"))</f>
        <v>1.45</v>
      </c>
      <c r="J8" s="21">
        <f>IF(E8=0, "-", IF(H8/E8&lt;10, H8/E8, "&gt;999%"))</f>
        <v>0.52881355932203389</v>
      </c>
    </row>
    <row r="9" spans="1:10" x14ac:dyDescent="0.25">
      <c r="A9" s="158" t="s">
        <v>162</v>
      </c>
      <c r="B9" s="65">
        <v>97</v>
      </c>
      <c r="C9" s="66">
        <v>6</v>
      </c>
      <c r="D9" s="65">
        <v>439</v>
      </c>
      <c r="E9" s="66">
        <v>64</v>
      </c>
      <c r="F9" s="67"/>
      <c r="G9" s="65">
        <f>B9-C9</f>
        <v>91</v>
      </c>
      <c r="H9" s="66">
        <f>D9-E9</f>
        <v>375</v>
      </c>
      <c r="I9" s="20" t="str">
        <f>IF(C9=0, "-", IF(G9/C9&lt;10, G9/C9, "&gt;999%"))</f>
        <v>&gt;999%</v>
      </c>
      <c r="J9" s="21">
        <f>IF(E9=0, "-", IF(H9/E9&lt;10, H9/E9, "&gt;999%"))</f>
        <v>5.859375</v>
      </c>
    </row>
    <row r="10" spans="1:10" x14ac:dyDescent="0.25">
      <c r="A10" s="158" t="s">
        <v>163</v>
      </c>
      <c r="B10" s="65">
        <v>153</v>
      </c>
      <c r="C10" s="66">
        <v>307</v>
      </c>
      <c r="D10" s="65">
        <v>1835</v>
      </c>
      <c r="E10" s="66">
        <v>1886</v>
      </c>
      <c r="F10" s="67"/>
      <c r="G10" s="65">
        <f>B10-C10</f>
        <v>-154</v>
      </c>
      <c r="H10" s="66">
        <f>D10-E10</f>
        <v>-51</v>
      </c>
      <c r="I10" s="20">
        <f>IF(C10=0, "-", IF(G10/C10&lt;10, G10/C10, "&gt;999%"))</f>
        <v>-0.50162866449511401</v>
      </c>
      <c r="J10" s="21">
        <f>IF(E10=0, "-", IF(H10/E10&lt;10, H10/E10, "&gt;999%"))</f>
        <v>-2.7041357370095439E-2</v>
      </c>
    </row>
    <row r="11" spans="1:10" x14ac:dyDescent="0.25">
      <c r="A11" s="158" t="s">
        <v>164</v>
      </c>
      <c r="B11" s="65">
        <v>869</v>
      </c>
      <c r="C11" s="66">
        <v>960</v>
      </c>
      <c r="D11" s="65">
        <v>7343</v>
      </c>
      <c r="E11" s="66">
        <v>8603</v>
      </c>
      <c r="F11" s="67"/>
      <c r="G11" s="65">
        <f>B11-C11</f>
        <v>-91</v>
      </c>
      <c r="H11" s="66">
        <f>D11-E11</f>
        <v>-1260</v>
      </c>
      <c r="I11" s="20">
        <f>IF(C11=0, "-", IF(G11/C11&lt;10, G11/C11, "&gt;999%"))</f>
        <v>-9.4791666666666663E-2</v>
      </c>
      <c r="J11" s="21">
        <f>IF(E11=0, "-", IF(H11/E11&lt;10, H11/E11, "&gt;999%"))</f>
        <v>-0.14646053702196907</v>
      </c>
    </row>
    <row r="12" spans="1:10" x14ac:dyDescent="0.25">
      <c r="A12" s="158" t="s">
        <v>165</v>
      </c>
      <c r="B12" s="65">
        <v>0</v>
      </c>
      <c r="C12" s="66">
        <v>0</v>
      </c>
      <c r="D12" s="65">
        <v>13</v>
      </c>
      <c r="E12" s="66">
        <v>12</v>
      </c>
      <c r="F12" s="67"/>
      <c r="G12" s="65">
        <f>B12-C12</f>
        <v>0</v>
      </c>
      <c r="H12" s="66">
        <f>D12-E12</f>
        <v>1</v>
      </c>
      <c r="I12" s="20" t="str">
        <f>IF(C12=0, "-", IF(G12/C12&lt;10, G12/C12, "&gt;999%"))</f>
        <v>-</v>
      </c>
      <c r="J12" s="21">
        <f>IF(E12=0, "-", IF(H12/E12&lt;10, H12/E12, "&gt;999%"))</f>
        <v>8.3333333333333329E-2</v>
      </c>
    </row>
    <row r="13" spans="1:10" x14ac:dyDescent="0.25">
      <c r="A13" s="7"/>
      <c r="B13" s="65"/>
      <c r="C13" s="66"/>
      <c r="D13" s="65"/>
      <c r="E13" s="66"/>
      <c r="F13" s="67"/>
      <c r="G13" s="65"/>
      <c r="H13" s="66"/>
      <c r="I13" s="20"/>
      <c r="J13" s="21"/>
    </row>
    <row r="14" spans="1:10" s="139" customFormat="1" x14ac:dyDescent="0.25">
      <c r="A14" s="159" t="s">
        <v>117</v>
      </c>
      <c r="B14" s="65"/>
      <c r="C14" s="66"/>
      <c r="D14" s="65"/>
      <c r="E14" s="66"/>
      <c r="F14" s="67"/>
      <c r="G14" s="65"/>
      <c r="H14" s="66"/>
      <c r="I14" s="20"/>
      <c r="J14" s="21"/>
    </row>
    <row r="15" spans="1:10" x14ac:dyDescent="0.25">
      <c r="A15" s="158" t="s">
        <v>161</v>
      </c>
      <c r="B15" s="65">
        <v>605</v>
      </c>
      <c r="C15" s="66">
        <v>566</v>
      </c>
      <c r="D15" s="65">
        <v>6013</v>
      </c>
      <c r="E15" s="66">
        <v>5790</v>
      </c>
      <c r="F15" s="67"/>
      <c r="G15" s="65">
        <f>B15-C15</f>
        <v>39</v>
      </c>
      <c r="H15" s="66">
        <f>D15-E15</f>
        <v>223</v>
      </c>
      <c r="I15" s="20">
        <f>IF(C15=0, "-", IF(G15/C15&lt;10, G15/C15, "&gt;999%"))</f>
        <v>6.8904593639575976E-2</v>
      </c>
      <c r="J15" s="21">
        <f>IF(E15=0, "-", IF(H15/E15&lt;10, H15/E15, "&gt;999%"))</f>
        <v>3.8514680483592398E-2</v>
      </c>
    </row>
    <row r="16" spans="1:10" x14ac:dyDescent="0.25">
      <c r="A16" s="158" t="s">
        <v>162</v>
      </c>
      <c r="B16" s="65">
        <v>164</v>
      </c>
      <c r="C16" s="66">
        <v>20</v>
      </c>
      <c r="D16" s="65">
        <v>454</v>
      </c>
      <c r="E16" s="66">
        <v>132</v>
      </c>
      <c r="F16" s="67"/>
      <c r="G16" s="65">
        <f>B16-C16</f>
        <v>144</v>
      </c>
      <c r="H16" s="66">
        <f>D16-E16</f>
        <v>322</v>
      </c>
      <c r="I16" s="20">
        <f>IF(C16=0, "-", IF(G16/C16&lt;10, G16/C16, "&gt;999%"))</f>
        <v>7.2</v>
      </c>
      <c r="J16" s="21">
        <f>IF(E16=0, "-", IF(H16/E16&lt;10, H16/E16, "&gt;999%"))</f>
        <v>2.4393939393939394</v>
      </c>
    </row>
    <row r="17" spans="1:10" x14ac:dyDescent="0.25">
      <c r="A17" s="158" t="s">
        <v>163</v>
      </c>
      <c r="B17" s="65">
        <v>231</v>
      </c>
      <c r="C17" s="66">
        <v>259</v>
      </c>
      <c r="D17" s="65">
        <v>2930</v>
      </c>
      <c r="E17" s="66">
        <v>2643</v>
      </c>
      <c r="F17" s="67"/>
      <c r="G17" s="65">
        <f>B17-C17</f>
        <v>-28</v>
      </c>
      <c r="H17" s="66">
        <f>D17-E17</f>
        <v>287</v>
      </c>
      <c r="I17" s="20">
        <f>IF(C17=0, "-", IF(G17/C17&lt;10, G17/C17, "&gt;999%"))</f>
        <v>-0.10810810810810811</v>
      </c>
      <c r="J17" s="21">
        <f>IF(E17=0, "-", IF(H17/E17&lt;10, H17/E17, "&gt;999%"))</f>
        <v>0.10858872493378736</v>
      </c>
    </row>
    <row r="18" spans="1:10" x14ac:dyDescent="0.25">
      <c r="A18" s="158" t="s">
        <v>164</v>
      </c>
      <c r="B18" s="65">
        <v>2038</v>
      </c>
      <c r="C18" s="66">
        <v>2354</v>
      </c>
      <c r="D18" s="65">
        <v>17974</v>
      </c>
      <c r="E18" s="66">
        <v>19690</v>
      </c>
      <c r="F18" s="67"/>
      <c r="G18" s="65">
        <f>B18-C18</f>
        <v>-316</v>
      </c>
      <c r="H18" s="66">
        <f>D18-E18</f>
        <v>-1716</v>
      </c>
      <c r="I18" s="20">
        <f>IF(C18=0, "-", IF(G18/C18&lt;10, G18/C18, "&gt;999%"))</f>
        <v>-0.13423959218351741</v>
      </c>
      <c r="J18" s="21">
        <f>IF(E18=0, "-", IF(H18/E18&lt;10, H18/E18, "&gt;999%"))</f>
        <v>-8.7150837988826821E-2</v>
      </c>
    </row>
    <row r="19" spans="1:10" x14ac:dyDescent="0.25">
      <c r="A19" s="158" t="s">
        <v>165</v>
      </c>
      <c r="B19" s="65">
        <v>24</v>
      </c>
      <c r="C19" s="66">
        <v>26</v>
      </c>
      <c r="D19" s="65">
        <v>236</v>
      </c>
      <c r="E19" s="66">
        <v>152</v>
      </c>
      <c r="F19" s="67"/>
      <c r="G19" s="65">
        <f>B19-C19</f>
        <v>-2</v>
      </c>
      <c r="H19" s="66">
        <f>D19-E19</f>
        <v>84</v>
      </c>
      <c r="I19" s="20">
        <f>IF(C19=0, "-", IF(G19/C19&lt;10, G19/C19, "&gt;999%"))</f>
        <v>-7.6923076923076927E-2</v>
      </c>
      <c r="J19" s="21">
        <f>IF(E19=0, "-", IF(H19/E19&lt;10, H19/E19, "&gt;999%"))</f>
        <v>0.55263157894736847</v>
      </c>
    </row>
    <row r="20" spans="1:10" x14ac:dyDescent="0.25">
      <c r="A20" s="7"/>
      <c r="B20" s="65"/>
      <c r="C20" s="66"/>
      <c r="D20" s="65"/>
      <c r="E20" s="66"/>
      <c r="F20" s="67"/>
      <c r="G20" s="65"/>
      <c r="H20" s="66"/>
      <c r="I20" s="20"/>
      <c r="J20" s="21"/>
    </row>
    <row r="21" spans="1:10" s="139" customFormat="1" x14ac:dyDescent="0.25">
      <c r="A21" s="159" t="s">
        <v>123</v>
      </c>
      <c r="B21" s="65"/>
      <c r="C21" s="66"/>
      <c r="D21" s="65"/>
      <c r="E21" s="66"/>
      <c r="F21" s="67"/>
      <c r="G21" s="65"/>
      <c r="H21" s="66"/>
      <c r="I21" s="20"/>
      <c r="J21" s="21"/>
    </row>
    <row r="22" spans="1:10" x14ac:dyDescent="0.25">
      <c r="A22" s="158" t="s">
        <v>161</v>
      </c>
      <c r="B22" s="65">
        <v>1382</v>
      </c>
      <c r="C22" s="66">
        <v>1258</v>
      </c>
      <c r="D22" s="65">
        <v>11843</v>
      </c>
      <c r="E22" s="66">
        <v>11719</v>
      </c>
      <c r="F22" s="67"/>
      <c r="G22" s="65">
        <f>B22-C22</f>
        <v>124</v>
      </c>
      <c r="H22" s="66">
        <f>D22-E22</f>
        <v>124</v>
      </c>
      <c r="I22" s="20">
        <f>IF(C22=0, "-", IF(G22/C22&lt;10, G22/C22, "&gt;999%"))</f>
        <v>9.8569157392686804E-2</v>
      </c>
      <c r="J22" s="21">
        <f>IF(E22=0, "-", IF(H22/E22&lt;10, H22/E22, "&gt;999%"))</f>
        <v>1.0581107603037801E-2</v>
      </c>
    </row>
    <row r="23" spans="1:10" x14ac:dyDescent="0.25">
      <c r="A23" s="158" t="s">
        <v>162</v>
      </c>
      <c r="B23" s="65">
        <v>1</v>
      </c>
      <c r="C23" s="66">
        <v>0</v>
      </c>
      <c r="D23" s="65">
        <v>2</v>
      </c>
      <c r="E23" s="66">
        <v>1</v>
      </c>
      <c r="F23" s="67"/>
      <c r="G23" s="65">
        <f>B23-C23</f>
        <v>1</v>
      </c>
      <c r="H23" s="66">
        <f>D23-E23</f>
        <v>1</v>
      </c>
      <c r="I23" s="20" t="str">
        <f>IF(C23=0, "-", IF(G23/C23&lt;10, G23/C23, "&gt;999%"))</f>
        <v>-</v>
      </c>
      <c r="J23" s="21">
        <f>IF(E23=0, "-", IF(H23/E23&lt;10, H23/E23, "&gt;999%"))</f>
        <v>1</v>
      </c>
    </row>
    <row r="24" spans="1:10" x14ac:dyDescent="0.25">
      <c r="A24" s="158" t="s">
        <v>164</v>
      </c>
      <c r="B24" s="65">
        <v>93</v>
      </c>
      <c r="C24" s="66">
        <v>77</v>
      </c>
      <c r="D24" s="65">
        <v>820</v>
      </c>
      <c r="E24" s="66">
        <v>664</v>
      </c>
      <c r="F24" s="67"/>
      <c r="G24" s="65">
        <f>B24-C24</f>
        <v>16</v>
      </c>
      <c r="H24" s="66">
        <f>D24-E24</f>
        <v>156</v>
      </c>
      <c r="I24" s="20">
        <f>IF(C24=0, "-", IF(G24/C24&lt;10, G24/C24, "&gt;999%"))</f>
        <v>0.20779220779220781</v>
      </c>
      <c r="J24" s="21">
        <f>IF(E24=0, "-", IF(H24/E24&lt;10, H24/E24, "&gt;999%"))</f>
        <v>0.23493975903614459</v>
      </c>
    </row>
    <row r="25" spans="1:10" x14ac:dyDescent="0.25">
      <c r="A25" s="7"/>
      <c r="B25" s="65"/>
      <c r="C25" s="66"/>
      <c r="D25" s="65"/>
      <c r="E25" s="66"/>
      <c r="F25" s="67"/>
      <c r="G25" s="65"/>
      <c r="H25" s="66"/>
      <c r="I25" s="20"/>
      <c r="J25" s="21"/>
    </row>
    <row r="26" spans="1:10" x14ac:dyDescent="0.25">
      <c r="A26" s="7" t="s">
        <v>124</v>
      </c>
      <c r="B26" s="65">
        <v>250</v>
      </c>
      <c r="C26" s="66">
        <v>266</v>
      </c>
      <c r="D26" s="65">
        <v>2134</v>
      </c>
      <c r="E26" s="66">
        <v>2065</v>
      </c>
      <c r="F26" s="67"/>
      <c r="G26" s="65">
        <f>B26-C26</f>
        <v>-16</v>
      </c>
      <c r="H26" s="66">
        <f>D26-E26</f>
        <v>69</v>
      </c>
      <c r="I26" s="20">
        <f>IF(C26=0, "-", IF(G26/C26&lt;10, G26/C26, "&gt;999%"))</f>
        <v>-6.0150375939849621E-2</v>
      </c>
      <c r="J26" s="21">
        <f>IF(E26=0, "-", IF(H26/E26&lt;10, H26/E26, "&gt;999%"))</f>
        <v>3.3414043583535107E-2</v>
      </c>
    </row>
    <row r="27" spans="1:10" x14ac:dyDescent="0.25">
      <c r="A27" s="1"/>
      <c r="B27" s="68"/>
      <c r="C27" s="69"/>
      <c r="D27" s="68"/>
      <c r="E27" s="69"/>
      <c r="F27" s="70"/>
      <c r="G27" s="68"/>
      <c r="H27" s="69"/>
      <c r="I27" s="5"/>
      <c r="J27" s="6"/>
    </row>
    <row r="28" spans="1:10" s="43" customFormat="1" x14ac:dyDescent="0.25">
      <c r="A28" s="27" t="s">
        <v>5</v>
      </c>
      <c r="B28" s="71">
        <f>SUM(B6:B27)</f>
        <v>6005</v>
      </c>
      <c r="C28" s="77">
        <f>SUM(C6:C27)</f>
        <v>6139</v>
      </c>
      <c r="D28" s="71">
        <f>SUM(D6:D27)</f>
        <v>52487</v>
      </c>
      <c r="E28" s="77">
        <f>SUM(E6:E27)</f>
        <v>53716</v>
      </c>
      <c r="F28" s="73"/>
      <c r="G28" s="71">
        <f>B28-C28</f>
        <v>-134</v>
      </c>
      <c r="H28" s="72">
        <f>D28-E28</f>
        <v>-1229</v>
      </c>
      <c r="I28" s="37">
        <f>IF(C28=0, 0, G28/C28)</f>
        <v>-2.1827659227887278E-2</v>
      </c>
      <c r="J28" s="38">
        <f>IF(E28=0, 0, H28/E28)</f>
        <v>-2.2879588949288852E-2</v>
      </c>
    </row>
    <row r="29" spans="1:10" s="43" customFormat="1" x14ac:dyDescent="0.25">
      <c r="A29" s="22"/>
      <c r="B29" s="78"/>
      <c r="C29" s="98"/>
      <c r="D29" s="78"/>
      <c r="E29" s="98"/>
      <c r="F29" s="80"/>
      <c r="G29" s="78"/>
      <c r="H29" s="79"/>
      <c r="I29" s="54"/>
      <c r="J29" s="55"/>
    </row>
    <row r="30" spans="1:10" s="139" customFormat="1" x14ac:dyDescent="0.25">
      <c r="A30" s="161" t="s">
        <v>166</v>
      </c>
      <c r="B30" s="74"/>
      <c r="C30" s="75"/>
      <c r="D30" s="74"/>
      <c r="E30" s="75"/>
      <c r="F30" s="76"/>
      <c r="G30" s="74"/>
      <c r="H30" s="75"/>
      <c r="I30" s="23"/>
      <c r="J30" s="24"/>
    </row>
    <row r="31" spans="1:10" x14ac:dyDescent="0.25">
      <c r="A31" s="7" t="s">
        <v>161</v>
      </c>
      <c r="B31" s="65">
        <v>2085</v>
      </c>
      <c r="C31" s="66">
        <v>1864</v>
      </c>
      <c r="D31" s="65">
        <v>18307</v>
      </c>
      <c r="E31" s="66">
        <v>17804</v>
      </c>
      <c r="F31" s="67"/>
      <c r="G31" s="65">
        <f>B31-C31</f>
        <v>221</v>
      </c>
      <c r="H31" s="66">
        <f>D31-E31</f>
        <v>503</v>
      </c>
      <c r="I31" s="20">
        <f>IF(C31=0, "-", IF(G31/C31&lt;10, G31/C31, "&gt;999%"))</f>
        <v>0.11856223175965665</v>
      </c>
      <c r="J31" s="21">
        <f>IF(E31=0, "-", IF(H31/E31&lt;10, H31/E31, "&gt;999%"))</f>
        <v>2.82520781846776E-2</v>
      </c>
    </row>
    <row r="32" spans="1:10" x14ac:dyDescent="0.25">
      <c r="A32" s="7" t="s">
        <v>162</v>
      </c>
      <c r="B32" s="65">
        <v>262</v>
      </c>
      <c r="C32" s="66">
        <v>26</v>
      </c>
      <c r="D32" s="65">
        <v>895</v>
      </c>
      <c r="E32" s="66">
        <v>197</v>
      </c>
      <c r="F32" s="67"/>
      <c r="G32" s="65">
        <f>B32-C32</f>
        <v>236</v>
      </c>
      <c r="H32" s="66">
        <f>D32-E32</f>
        <v>698</v>
      </c>
      <c r="I32" s="20">
        <f>IF(C32=0, "-", IF(G32/C32&lt;10, G32/C32, "&gt;999%"))</f>
        <v>9.0769230769230766</v>
      </c>
      <c r="J32" s="21">
        <f>IF(E32=0, "-", IF(H32/E32&lt;10, H32/E32, "&gt;999%"))</f>
        <v>3.5431472081218276</v>
      </c>
    </row>
    <row r="33" spans="1:10" x14ac:dyDescent="0.25">
      <c r="A33" s="7" t="s">
        <v>163</v>
      </c>
      <c r="B33" s="65">
        <v>384</v>
      </c>
      <c r="C33" s="66">
        <v>566</v>
      </c>
      <c r="D33" s="65">
        <v>4765</v>
      </c>
      <c r="E33" s="66">
        <v>4529</v>
      </c>
      <c r="F33" s="67"/>
      <c r="G33" s="65">
        <f>B33-C33</f>
        <v>-182</v>
      </c>
      <c r="H33" s="66">
        <f>D33-E33</f>
        <v>236</v>
      </c>
      <c r="I33" s="20">
        <f>IF(C33=0, "-", IF(G33/C33&lt;10, G33/C33, "&gt;999%"))</f>
        <v>-0.32155477031802121</v>
      </c>
      <c r="J33" s="21">
        <f>IF(E33=0, "-", IF(H33/E33&lt;10, H33/E33, "&gt;999%"))</f>
        <v>5.2108633252373596E-2</v>
      </c>
    </row>
    <row r="34" spans="1:10" x14ac:dyDescent="0.25">
      <c r="A34" s="7" t="s">
        <v>164</v>
      </c>
      <c r="B34" s="65">
        <v>3000</v>
      </c>
      <c r="C34" s="66">
        <v>3391</v>
      </c>
      <c r="D34" s="65">
        <v>26137</v>
      </c>
      <c r="E34" s="66">
        <v>28957</v>
      </c>
      <c r="F34" s="67"/>
      <c r="G34" s="65">
        <f>B34-C34</f>
        <v>-391</v>
      </c>
      <c r="H34" s="66">
        <f>D34-E34</f>
        <v>-2820</v>
      </c>
      <c r="I34" s="20">
        <f>IF(C34=0, "-", IF(G34/C34&lt;10, G34/C34, "&gt;999%"))</f>
        <v>-0.11530521969920378</v>
      </c>
      <c r="J34" s="21">
        <f>IF(E34=0, "-", IF(H34/E34&lt;10, H34/E34, "&gt;999%"))</f>
        <v>-9.7385778913561483E-2</v>
      </c>
    </row>
    <row r="35" spans="1:10" x14ac:dyDescent="0.25">
      <c r="A35" s="7" t="s">
        <v>165</v>
      </c>
      <c r="B35" s="65">
        <v>24</v>
      </c>
      <c r="C35" s="66">
        <v>26</v>
      </c>
      <c r="D35" s="65">
        <v>249</v>
      </c>
      <c r="E35" s="66">
        <v>164</v>
      </c>
      <c r="F35" s="67"/>
      <c r="G35" s="65">
        <f>B35-C35</f>
        <v>-2</v>
      </c>
      <c r="H35" s="66">
        <f>D35-E35</f>
        <v>85</v>
      </c>
      <c r="I35" s="20">
        <f>IF(C35=0, "-", IF(G35/C35&lt;10, G35/C35, "&gt;999%"))</f>
        <v>-7.6923076923076927E-2</v>
      </c>
      <c r="J35" s="21">
        <f>IF(E35=0, "-", IF(H35/E35&lt;10, H35/E35, "&gt;999%"))</f>
        <v>0.51829268292682928</v>
      </c>
    </row>
    <row r="36" spans="1:10" x14ac:dyDescent="0.25">
      <c r="A36" s="7"/>
      <c r="B36" s="65"/>
      <c r="C36" s="66"/>
      <c r="D36" s="65"/>
      <c r="E36" s="66"/>
      <c r="F36" s="67"/>
      <c r="G36" s="65"/>
      <c r="H36" s="66"/>
      <c r="I36" s="20"/>
      <c r="J36" s="21"/>
    </row>
    <row r="37" spans="1:10" x14ac:dyDescent="0.25">
      <c r="A37" s="7" t="s">
        <v>124</v>
      </c>
      <c r="B37" s="65">
        <v>250</v>
      </c>
      <c r="C37" s="66">
        <v>266</v>
      </c>
      <c r="D37" s="65">
        <v>2134</v>
      </c>
      <c r="E37" s="66">
        <v>2065</v>
      </c>
      <c r="F37" s="67"/>
      <c r="G37" s="65">
        <f>B37-C37</f>
        <v>-16</v>
      </c>
      <c r="H37" s="66">
        <f>D37-E37</f>
        <v>69</v>
      </c>
      <c r="I37" s="20">
        <f>IF(C37=0, "-", IF(G37/C37&lt;10, G37/C37, "&gt;999%"))</f>
        <v>-6.0150375939849621E-2</v>
      </c>
      <c r="J37" s="21">
        <f>IF(E37=0, "-", IF(H37/E37&lt;10, H37/E37, "&gt;999%"))</f>
        <v>3.3414043583535107E-2</v>
      </c>
    </row>
    <row r="38" spans="1:10" x14ac:dyDescent="0.25">
      <c r="A38" s="7"/>
      <c r="B38" s="65"/>
      <c r="C38" s="66"/>
      <c r="D38" s="65"/>
      <c r="E38" s="66"/>
      <c r="F38" s="67"/>
      <c r="G38" s="65"/>
      <c r="H38" s="66"/>
      <c r="I38" s="20"/>
      <c r="J38" s="21"/>
    </row>
    <row r="39" spans="1:10" s="43" customFormat="1" x14ac:dyDescent="0.25">
      <c r="A39" s="27" t="s">
        <v>5</v>
      </c>
      <c r="B39" s="71">
        <f>SUM(B29:B38)</f>
        <v>6005</v>
      </c>
      <c r="C39" s="77">
        <f>SUM(C29:C38)</f>
        <v>6139</v>
      </c>
      <c r="D39" s="71">
        <f>SUM(D29:D38)</f>
        <v>52487</v>
      </c>
      <c r="E39" s="77">
        <f>SUM(E29:E38)</f>
        <v>53716</v>
      </c>
      <c r="F39" s="73"/>
      <c r="G39" s="71">
        <f>B39-C39</f>
        <v>-134</v>
      </c>
      <c r="H39" s="72">
        <f>D39-E39</f>
        <v>-1229</v>
      </c>
      <c r="I39" s="37">
        <f>IF(C39=0, 0, G39/C39)</f>
        <v>-2.1827659227887278E-2</v>
      </c>
      <c r="J39" s="38">
        <f>IF(E39=0, 0, H39/E39)</f>
        <v>-2.2879588949288852E-2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5546875" bestFit="1"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195</v>
      </c>
      <c r="B15" s="65">
        <v>21</v>
      </c>
      <c r="C15" s="66">
        <v>82</v>
      </c>
      <c r="D15" s="65">
        <v>196</v>
      </c>
      <c r="E15" s="66">
        <v>502</v>
      </c>
      <c r="F15" s="67"/>
      <c r="G15" s="65">
        <f t="shared" ref="G15:G43" si="0">B15-C15</f>
        <v>-61</v>
      </c>
      <c r="H15" s="66">
        <f t="shared" ref="H15:H43" si="1">D15-E15</f>
        <v>-306</v>
      </c>
      <c r="I15" s="20">
        <f t="shared" ref="I15:I43" si="2">IF(C15=0, "-", IF(G15/C15&lt;10, G15/C15, "&gt;999%"))</f>
        <v>-0.74390243902439024</v>
      </c>
      <c r="J15" s="21">
        <f t="shared" ref="J15:J43" si="3">IF(E15=0, "-", IF(H15/E15&lt;10, H15/E15, "&gt;999%"))</f>
        <v>-0.60956175298804782</v>
      </c>
    </row>
    <row r="16" spans="1:10" x14ac:dyDescent="0.25">
      <c r="A16" s="7" t="s">
        <v>194</v>
      </c>
      <c r="B16" s="65">
        <v>8</v>
      </c>
      <c r="C16" s="66">
        <v>16</v>
      </c>
      <c r="D16" s="65">
        <v>139</v>
      </c>
      <c r="E16" s="66">
        <v>71</v>
      </c>
      <c r="F16" s="67"/>
      <c r="G16" s="65">
        <f t="shared" si="0"/>
        <v>-8</v>
      </c>
      <c r="H16" s="66">
        <f t="shared" si="1"/>
        <v>68</v>
      </c>
      <c r="I16" s="20">
        <f t="shared" si="2"/>
        <v>-0.5</v>
      </c>
      <c r="J16" s="21">
        <f t="shared" si="3"/>
        <v>0.95774647887323938</v>
      </c>
    </row>
    <row r="17" spans="1:10" x14ac:dyDescent="0.25">
      <c r="A17" s="7" t="s">
        <v>193</v>
      </c>
      <c r="B17" s="65">
        <v>0</v>
      </c>
      <c r="C17" s="66">
        <v>10</v>
      </c>
      <c r="D17" s="65">
        <v>41</v>
      </c>
      <c r="E17" s="66">
        <v>63</v>
      </c>
      <c r="F17" s="67"/>
      <c r="G17" s="65">
        <f t="shared" si="0"/>
        <v>-10</v>
      </c>
      <c r="H17" s="66">
        <f t="shared" si="1"/>
        <v>-22</v>
      </c>
      <c r="I17" s="20">
        <f t="shared" si="2"/>
        <v>-1</v>
      </c>
      <c r="J17" s="21">
        <f t="shared" si="3"/>
        <v>-0.34920634920634919</v>
      </c>
    </row>
    <row r="18" spans="1:10" x14ac:dyDescent="0.25">
      <c r="A18" s="7" t="s">
        <v>192</v>
      </c>
      <c r="B18" s="65">
        <v>0</v>
      </c>
      <c r="C18" s="66">
        <v>0</v>
      </c>
      <c r="D18" s="65">
        <v>0</v>
      </c>
      <c r="E18" s="66">
        <v>1</v>
      </c>
      <c r="F18" s="67"/>
      <c r="G18" s="65">
        <f t="shared" si="0"/>
        <v>0</v>
      </c>
      <c r="H18" s="66">
        <f t="shared" si="1"/>
        <v>-1</v>
      </c>
      <c r="I18" s="20" t="str">
        <f t="shared" si="2"/>
        <v>-</v>
      </c>
      <c r="J18" s="21">
        <f t="shared" si="3"/>
        <v>-1</v>
      </c>
    </row>
    <row r="19" spans="1:10" x14ac:dyDescent="0.25">
      <c r="A19" s="7" t="s">
        <v>191</v>
      </c>
      <c r="B19" s="65">
        <v>552</v>
      </c>
      <c r="C19" s="66">
        <v>345</v>
      </c>
      <c r="D19" s="65">
        <v>3989</v>
      </c>
      <c r="E19" s="66">
        <v>2735</v>
      </c>
      <c r="F19" s="67"/>
      <c r="G19" s="65">
        <f t="shared" si="0"/>
        <v>207</v>
      </c>
      <c r="H19" s="66">
        <f t="shared" si="1"/>
        <v>1254</v>
      </c>
      <c r="I19" s="20">
        <f t="shared" si="2"/>
        <v>0.6</v>
      </c>
      <c r="J19" s="21">
        <f t="shared" si="3"/>
        <v>0.45850091407678245</v>
      </c>
    </row>
    <row r="20" spans="1:10" x14ac:dyDescent="0.25">
      <c r="A20" s="7" t="s">
        <v>190</v>
      </c>
      <c r="B20" s="65">
        <v>26</v>
      </c>
      <c r="C20" s="66">
        <v>60</v>
      </c>
      <c r="D20" s="65">
        <v>261</v>
      </c>
      <c r="E20" s="66">
        <v>479</v>
      </c>
      <c r="F20" s="67"/>
      <c r="G20" s="65">
        <f t="shared" si="0"/>
        <v>-34</v>
      </c>
      <c r="H20" s="66">
        <f t="shared" si="1"/>
        <v>-218</v>
      </c>
      <c r="I20" s="20">
        <f t="shared" si="2"/>
        <v>-0.56666666666666665</v>
      </c>
      <c r="J20" s="21">
        <f t="shared" si="3"/>
        <v>-0.45511482254697289</v>
      </c>
    </row>
    <row r="21" spans="1:10" x14ac:dyDescent="0.25">
      <c r="A21" s="7" t="s">
        <v>189</v>
      </c>
      <c r="B21" s="65">
        <v>50</v>
      </c>
      <c r="C21" s="66">
        <v>83</v>
      </c>
      <c r="D21" s="65">
        <v>444</v>
      </c>
      <c r="E21" s="66">
        <v>899</v>
      </c>
      <c r="F21" s="67"/>
      <c r="G21" s="65">
        <f t="shared" si="0"/>
        <v>-33</v>
      </c>
      <c r="H21" s="66">
        <f t="shared" si="1"/>
        <v>-455</v>
      </c>
      <c r="I21" s="20">
        <f t="shared" si="2"/>
        <v>-0.39759036144578314</v>
      </c>
      <c r="J21" s="21">
        <f t="shared" si="3"/>
        <v>-0.5061179087875417</v>
      </c>
    </row>
    <row r="22" spans="1:10" x14ac:dyDescent="0.25">
      <c r="A22" s="7" t="s">
        <v>188</v>
      </c>
      <c r="B22" s="65">
        <v>1</v>
      </c>
      <c r="C22" s="66">
        <v>13</v>
      </c>
      <c r="D22" s="65">
        <v>20</v>
      </c>
      <c r="E22" s="66">
        <v>48</v>
      </c>
      <c r="F22" s="67"/>
      <c r="G22" s="65">
        <f t="shared" si="0"/>
        <v>-12</v>
      </c>
      <c r="H22" s="66">
        <f t="shared" si="1"/>
        <v>-28</v>
      </c>
      <c r="I22" s="20">
        <f t="shared" si="2"/>
        <v>-0.92307692307692313</v>
      </c>
      <c r="J22" s="21">
        <f t="shared" si="3"/>
        <v>-0.58333333333333337</v>
      </c>
    </row>
    <row r="23" spans="1:10" x14ac:dyDescent="0.25">
      <c r="A23" s="7" t="s">
        <v>187</v>
      </c>
      <c r="B23" s="65">
        <v>41</v>
      </c>
      <c r="C23" s="66">
        <v>38</v>
      </c>
      <c r="D23" s="65">
        <v>267</v>
      </c>
      <c r="E23" s="66">
        <v>302</v>
      </c>
      <c r="F23" s="67"/>
      <c r="G23" s="65">
        <f t="shared" si="0"/>
        <v>3</v>
      </c>
      <c r="H23" s="66">
        <f t="shared" si="1"/>
        <v>-35</v>
      </c>
      <c r="I23" s="20">
        <f t="shared" si="2"/>
        <v>7.8947368421052627E-2</v>
      </c>
      <c r="J23" s="21">
        <f t="shared" si="3"/>
        <v>-0.11589403973509933</v>
      </c>
    </row>
    <row r="24" spans="1:10" x14ac:dyDescent="0.25">
      <c r="A24" s="7" t="s">
        <v>186</v>
      </c>
      <c r="B24" s="65">
        <v>199</v>
      </c>
      <c r="C24" s="66">
        <v>192</v>
      </c>
      <c r="D24" s="65">
        <v>1633</v>
      </c>
      <c r="E24" s="66">
        <v>1628</v>
      </c>
      <c r="F24" s="67"/>
      <c r="G24" s="65">
        <f t="shared" si="0"/>
        <v>7</v>
      </c>
      <c r="H24" s="66">
        <f t="shared" si="1"/>
        <v>5</v>
      </c>
      <c r="I24" s="20">
        <f t="shared" si="2"/>
        <v>3.6458333333333336E-2</v>
      </c>
      <c r="J24" s="21">
        <f t="shared" si="3"/>
        <v>3.0712530712530711E-3</v>
      </c>
    </row>
    <row r="25" spans="1:10" x14ac:dyDescent="0.25">
      <c r="A25" s="7" t="s">
        <v>185</v>
      </c>
      <c r="B25" s="65">
        <v>52</v>
      </c>
      <c r="C25" s="66">
        <v>66</v>
      </c>
      <c r="D25" s="65">
        <v>427</v>
      </c>
      <c r="E25" s="66">
        <v>578</v>
      </c>
      <c r="F25" s="67"/>
      <c r="G25" s="65">
        <f t="shared" si="0"/>
        <v>-14</v>
      </c>
      <c r="H25" s="66">
        <f t="shared" si="1"/>
        <v>-151</v>
      </c>
      <c r="I25" s="20">
        <f t="shared" si="2"/>
        <v>-0.21212121212121213</v>
      </c>
      <c r="J25" s="21">
        <f t="shared" si="3"/>
        <v>-0.26124567474048443</v>
      </c>
    </row>
    <row r="26" spans="1:10" x14ac:dyDescent="0.25">
      <c r="A26" s="7" t="s">
        <v>184</v>
      </c>
      <c r="B26" s="65">
        <v>22</v>
      </c>
      <c r="C26" s="66">
        <v>52</v>
      </c>
      <c r="D26" s="65">
        <v>445</v>
      </c>
      <c r="E26" s="66">
        <v>259</v>
      </c>
      <c r="F26" s="67"/>
      <c r="G26" s="65">
        <f t="shared" si="0"/>
        <v>-30</v>
      </c>
      <c r="H26" s="66">
        <f t="shared" si="1"/>
        <v>186</v>
      </c>
      <c r="I26" s="20">
        <f t="shared" si="2"/>
        <v>-0.57692307692307687</v>
      </c>
      <c r="J26" s="21">
        <f t="shared" si="3"/>
        <v>0.71814671814671815</v>
      </c>
    </row>
    <row r="27" spans="1:10" x14ac:dyDescent="0.25">
      <c r="A27" s="7" t="s">
        <v>183</v>
      </c>
      <c r="B27" s="65">
        <v>9</v>
      </c>
      <c r="C27" s="66">
        <v>0</v>
      </c>
      <c r="D27" s="65">
        <v>31</v>
      </c>
      <c r="E27" s="66">
        <v>0</v>
      </c>
      <c r="F27" s="67"/>
      <c r="G27" s="65">
        <f t="shared" si="0"/>
        <v>9</v>
      </c>
      <c r="H27" s="66">
        <f t="shared" si="1"/>
        <v>31</v>
      </c>
      <c r="I27" s="20" t="str">
        <f t="shared" si="2"/>
        <v>-</v>
      </c>
      <c r="J27" s="21" t="str">
        <f t="shared" si="3"/>
        <v>-</v>
      </c>
    </row>
    <row r="28" spans="1:10" x14ac:dyDescent="0.25">
      <c r="A28" s="7" t="s">
        <v>182</v>
      </c>
      <c r="B28" s="65">
        <v>13</v>
      </c>
      <c r="C28" s="66">
        <v>20</v>
      </c>
      <c r="D28" s="65">
        <v>123</v>
      </c>
      <c r="E28" s="66">
        <v>138</v>
      </c>
      <c r="F28" s="67"/>
      <c r="G28" s="65">
        <f t="shared" si="0"/>
        <v>-7</v>
      </c>
      <c r="H28" s="66">
        <f t="shared" si="1"/>
        <v>-15</v>
      </c>
      <c r="I28" s="20">
        <f t="shared" si="2"/>
        <v>-0.35</v>
      </c>
      <c r="J28" s="21">
        <f t="shared" si="3"/>
        <v>-0.10869565217391304</v>
      </c>
    </row>
    <row r="29" spans="1:10" x14ac:dyDescent="0.25">
      <c r="A29" s="7" t="s">
        <v>181</v>
      </c>
      <c r="B29" s="65">
        <v>1998</v>
      </c>
      <c r="C29" s="66">
        <v>2561</v>
      </c>
      <c r="D29" s="65">
        <v>19136</v>
      </c>
      <c r="E29" s="66">
        <v>21941</v>
      </c>
      <c r="F29" s="67"/>
      <c r="G29" s="65">
        <f t="shared" si="0"/>
        <v>-563</v>
      </c>
      <c r="H29" s="66">
        <f t="shared" si="1"/>
        <v>-2805</v>
      </c>
      <c r="I29" s="20">
        <f t="shared" si="2"/>
        <v>-0.2198360015618899</v>
      </c>
      <c r="J29" s="21">
        <f t="shared" si="3"/>
        <v>-0.1278428512829862</v>
      </c>
    </row>
    <row r="30" spans="1:10" x14ac:dyDescent="0.25">
      <c r="A30" s="7" t="s">
        <v>180</v>
      </c>
      <c r="B30" s="65">
        <v>817</v>
      </c>
      <c r="C30" s="66">
        <v>700</v>
      </c>
      <c r="D30" s="65">
        <v>7057</v>
      </c>
      <c r="E30" s="66">
        <v>6398</v>
      </c>
      <c r="F30" s="67"/>
      <c r="G30" s="65">
        <f t="shared" si="0"/>
        <v>117</v>
      </c>
      <c r="H30" s="66">
        <f t="shared" si="1"/>
        <v>659</v>
      </c>
      <c r="I30" s="20">
        <f t="shared" si="2"/>
        <v>0.16714285714285715</v>
      </c>
      <c r="J30" s="21">
        <f t="shared" si="3"/>
        <v>0.10300093779306033</v>
      </c>
    </row>
    <row r="31" spans="1:10" x14ac:dyDescent="0.25">
      <c r="A31" s="7" t="s">
        <v>179</v>
      </c>
      <c r="B31" s="65">
        <v>98</v>
      </c>
      <c r="C31" s="66">
        <v>45</v>
      </c>
      <c r="D31" s="65">
        <v>448</v>
      </c>
      <c r="E31" s="66">
        <v>646</v>
      </c>
      <c r="F31" s="67"/>
      <c r="G31" s="65">
        <f t="shared" si="0"/>
        <v>53</v>
      </c>
      <c r="H31" s="66">
        <f t="shared" si="1"/>
        <v>-198</v>
      </c>
      <c r="I31" s="20">
        <f t="shared" si="2"/>
        <v>1.1777777777777778</v>
      </c>
      <c r="J31" s="21">
        <f t="shared" si="3"/>
        <v>-0.30650154798761609</v>
      </c>
    </row>
    <row r="32" spans="1:10" x14ac:dyDescent="0.25">
      <c r="A32" s="7" t="s">
        <v>177</v>
      </c>
      <c r="B32" s="65">
        <v>4</v>
      </c>
      <c r="C32" s="66">
        <v>10</v>
      </c>
      <c r="D32" s="65">
        <v>63</v>
      </c>
      <c r="E32" s="66">
        <v>101</v>
      </c>
      <c r="F32" s="67"/>
      <c r="G32" s="65">
        <f t="shared" si="0"/>
        <v>-6</v>
      </c>
      <c r="H32" s="66">
        <f t="shared" si="1"/>
        <v>-38</v>
      </c>
      <c r="I32" s="20">
        <f t="shared" si="2"/>
        <v>-0.6</v>
      </c>
      <c r="J32" s="21">
        <f t="shared" si="3"/>
        <v>-0.37623762376237624</v>
      </c>
    </row>
    <row r="33" spans="1:10" x14ac:dyDescent="0.25">
      <c r="A33" s="7" t="s">
        <v>176</v>
      </c>
      <c r="B33" s="65">
        <v>44</v>
      </c>
      <c r="C33" s="66">
        <v>45</v>
      </c>
      <c r="D33" s="65">
        <v>138</v>
      </c>
      <c r="E33" s="66">
        <v>287</v>
      </c>
      <c r="F33" s="67"/>
      <c r="G33" s="65">
        <f t="shared" si="0"/>
        <v>-1</v>
      </c>
      <c r="H33" s="66">
        <f t="shared" si="1"/>
        <v>-149</v>
      </c>
      <c r="I33" s="20">
        <f t="shared" si="2"/>
        <v>-2.2222222222222223E-2</v>
      </c>
      <c r="J33" s="21">
        <f t="shared" si="3"/>
        <v>-0.51916376306620204</v>
      </c>
    </row>
    <row r="34" spans="1:10" x14ac:dyDescent="0.25">
      <c r="A34" s="7" t="s">
        <v>175</v>
      </c>
      <c r="B34" s="65">
        <v>6</v>
      </c>
      <c r="C34" s="66">
        <v>14</v>
      </c>
      <c r="D34" s="65">
        <v>123</v>
      </c>
      <c r="E34" s="66">
        <v>160</v>
      </c>
      <c r="F34" s="67"/>
      <c r="G34" s="65">
        <f t="shared" si="0"/>
        <v>-8</v>
      </c>
      <c r="H34" s="66">
        <f t="shared" si="1"/>
        <v>-37</v>
      </c>
      <c r="I34" s="20">
        <f t="shared" si="2"/>
        <v>-0.5714285714285714</v>
      </c>
      <c r="J34" s="21">
        <f t="shared" si="3"/>
        <v>-0.23125000000000001</v>
      </c>
    </row>
    <row r="35" spans="1:10" x14ac:dyDescent="0.25">
      <c r="A35" s="7" t="s">
        <v>174</v>
      </c>
      <c r="B35" s="65">
        <v>39</v>
      </c>
      <c r="C35" s="66">
        <v>28</v>
      </c>
      <c r="D35" s="65">
        <v>217</v>
      </c>
      <c r="E35" s="66">
        <v>282</v>
      </c>
      <c r="F35" s="67"/>
      <c r="G35" s="65">
        <f t="shared" si="0"/>
        <v>11</v>
      </c>
      <c r="H35" s="66">
        <f t="shared" si="1"/>
        <v>-65</v>
      </c>
      <c r="I35" s="20">
        <f t="shared" si="2"/>
        <v>0.39285714285714285</v>
      </c>
      <c r="J35" s="21">
        <f t="shared" si="3"/>
        <v>-0.23049645390070922</v>
      </c>
    </row>
    <row r="36" spans="1:10" x14ac:dyDescent="0.25">
      <c r="A36" s="7" t="s">
        <v>173</v>
      </c>
      <c r="B36" s="65">
        <v>26</v>
      </c>
      <c r="C36" s="66">
        <v>37</v>
      </c>
      <c r="D36" s="65">
        <v>330</v>
      </c>
      <c r="E36" s="66">
        <v>429</v>
      </c>
      <c r="F36" s="67"/>
      <c r="G36" s="65">
        <f t="shared" si="0"/>
        <v>-11</v>
      </c>
      <c r="H36" s="66">
        <f t="shared" si="1"/>
        <v>-99</v>
      </c>
      <c r="I36" s="20">
        <f t="shared" si="2"/>
        <v>-0.29729729729729731</v>
      </c>
      <c r="J36" s="21">
        <f t="shared" si="3"/>
        <v>-0.23076923076923078</v>
      </c>
    </row>
    <row r="37" spans="1:10" x14ac:dyDescent="0.25">
      <c r="A37" s="7" t="s">
        <v>172</v>
      </c>
      <c r="B37" s="65">
        <v>113</v>
      </c>
      <c r="C37" s="66">
        <v>58</v>
      </c>
      <c r="D37" s="65">
        <v>620</v>
      </c>
      <c r="E37" s="66">
        <v>564</v>
      </c>
      <c r="F37" s="67"/>
      <c r="G37" s="65">
        <f t="shared" si="0"/>
        <v>55</v>
      </c>
      <c r="H37" s="66">
        <f t="shared" si="1"/>
        <v>56</v>
      </c>
      <c r="I37" s="20">
        <f t="shared" si="2"/>
        <v>0.94827586206896552</v>
      </c>
      <c r="J37" s="21">
        <f t="shared" si="3"/>
        <v>9.9290780141843976E-2</v>
      </c>
    </row>
    <row r="38" spans="1:10" x14ac:dyDescent="0.25">
      <c r="A38" s="7" t="s">
        <v>171</v>
      </c>
      <c r="B38" s="65">
        <v>3</v>
      </c>
      <c r="C38" s="66">
        <v>6</v>
      </c>
      <c r="D38" s="65">
        <v>27</v>
      </c>
      <c r="E38" s="66">
        <v>98</v>
      </c>
      <c r="F38" s="67"/>
      <c r="G38" s="65">
        <f t="shared" si="0"/>
        <v>-3</v>
      </c>
      <c r="H38" s="66">
        <f t="shared" si="1"/>
        <v>-71</v>
      </c>
      <c r="I38" s="20">
        <f t="shared" si="2"/>
        <v>-0.5</v>
      </c>
      <c r="J38" s="21">
        <f t="shared" si="3"/>
        <v>-0.72448979591836737</v>
      </c>
    </row>
    <row r="39" spans="1:10" x14ac:dyDescent="0.25">
      <c r="A39" s="7" t="s">
        <v>170</v>
      </c>
      <c r="B39" s="65">
        <v>1497</v>
      </c>
      <c r="C39" s="66">
        <v>1213</v>
      </c>
      <c r="D39" s="65">
        <v>12832</v>
      </c>
      <c r="E39" s="66">
        <v>11908</v>
      </c>
      <c r="F39" s="67"/>
      <c r="G39" s="65">
        <f t="shared" si="0"/>
        <v>284</v>
      </c>
      <c r="H39" s="66">
        <f t="shared" si="1"/>
        <v>924</v>
      </c>
      <c r="I39" s="20">
        <f t="shared" si="2"/>
        <v>0.23413025556471559</v>
      </c>
      <c r="J39" s="21">
        <f t="shared" si="3"/>
        <v>7.7594894188780655E-2</v>
      </c>
    </row>
    <row r="40" spans="1:10" x14ac:dyDescent="0.25">
      <c r="A40" s="7" t="s">
        <v>169</v>
      </c>
      <c r="B40" s="65">
        <v>31</v>
      </c>
      <c r="C40" s="66">
        <v>2</v>
      </c>
      <c r="D40" s="65">
        <v>156</v>
      </c>
      <c r="E40" s="66">
        <v>245</v>
      </c>
      <c r="F40" s="67"/>
      <c r="G40" s="65">
        <f t="shared" si="0"/>
        <v>29</v>
      </c>
      <c r="H40" s="66">
        <f t="shared" si="1"/>
        <v>-89</v>
      </c>
      <c r="I40" s="20" t="str">
        <f t="shared" si="2"/>
        <v>&gt;999%</v>
      </c>
      <c r="J40" s="21">
        <f t="shared" si="3"/>
        <v>-0.36326530612244901</v>
      </c>
    </row>
    <row r="41" spans="1:10" x14ac:dyDescent="0.25">
      <c r="A41" s="7" t="s">
        <v>167</v>
      </c>
      <c r="B41" s="65">
        <v>113</v>
      </c>
      <c r="C41" s="66">
        <v>223</v>
      </c>
      <c r="D41" s="65">
        <v>1580</v>
      </c>
      <c r="E41" s="66">
        <v>1363</v>
      </c>
      <c r="F41" s="67"/>
      <c r="G41" s="65">
        <f t="shared" si="0"/>
        <v>-110</v>
      </c>
      <c r="H41" s="66">
        <f t="shared" si="1"/>
        <v>217</v>
      </c>
      <c r="I41" s="20">
        <f t="shared" si="2"/>
        <v>-0.49327354260089684</v>
      </c>
      <c r="J41" s="21">
        <f t="shared" si="3"/>
        <v>0.15920763022743947</v>
      </c>
    </row>
    <row r="42" spans="1:10" x14ac:dyDescent="0.25">
      <c r="A42" s="7" t="s">
        <v>168</v>
      </c>
      <c r="B42" s="65">
        <v>0</v>
      </c>
      <c r="C42" s="66">
        <v>0</v>
      </c>
      <c r="D42" s="65">
        <v>2</v>
      </c>
      <c r="E42" s="66">
        <v>0</v>
      </c>
      <c r="F42" s="67"/>
      <c r="G42" s="65">
        <f t="shared" si="0"/>
        <v>0</v>
      </c>
      <c r="H42" s="66">
        <f t="shared" si="1"/>
        <v>2</v>
      </c>
      <c r="I42" s="20" t="str">
        <f t="shared" si="2"/>
        <v>-</v>
      </c>
      <c r="J42" s="21" t="str">
        <f t="shared" si="3"/>
        <v>-</v>
      </c>
    </row>
    <row r="43" spans="1:10" x14ac:dyDescent="0.25">
      <c r="A43" s="7" t="s">
        <v>178</v>
      </c>
      <c r="B43" s="65">
        <v>222</v>
      </c>
      <c r="C43" s="66">
        <v>220</v>
      </c>
      <c r="D43" s="65">
        <v>1742</v>
      </c>
      <c r="E43" s="66">
        <v>1591</v>
      </c>
      <c r="F43" s="67"/>
      <c r="G43" s="65">
        <f t="shared" si="0"/>
        <v>2</v>
      </c>
      <c r="H43" s="66">
        <f t="shared" si="1"/>
        <v>151</v>
      </c>
      <c r="I43" s="20">
        <f t="shared" si="2"/>
        <v>9.0909090909090905E-3</v>
      </c>
      <c r="J43" s="21">
        <f t="shared" si="3"/>
        <v>9.4908862350722822E-2</v>
      </c>
    </row>
    <row r="44" spans="1:10" x14ac:dyDescent="0.25">
      <c r="A44" s="7"/>
      <c r="B44" s="65"/>
      <c r="C44" s="66"/>
      <c r="D44" s="65"/>
      <c r="E44" s="66"/>
      <c r="F44" s="67"/>
      <c r="G44" s="65"/>
      <c r="H44" s="66"/>
      <c r="I44" s="20"/>
      <c r="J44" s="21"/>
    </row>
    <row r="45" spans="1:10" s="43" customFormat="1" x14ac:dyDescent="0.25">
      <c r="A45" s="27" t="s">
        <v>28</v>
      </c>
      <c r="B45" s="71">
        <f>SUM(B15:B44)</f>
        <v>6005</v>
      </c>
      <c r="C45" s="72">
        <f>SUM(C15:C44)</f>
        <v>6139</v>
      </c>
      <c r="D45" s="71">
        <f>SUM(D15:D44)</f>
        <v>52487</v>
      </c>
      <c r="E45" s="72">
        <f>SUM(E15:E44)</f>
        <v>53716</v>
      </c>
      <c r="F45" s="73"/>
      <c r="G45" s="71">
        <f>B45-C45</f>
        <v>-134</v>
      </c>
      <c r="H45" s="72">
        <f>D45-E45</f>
        <v>-1229</v>
      </c>
      <c r="I45" s="37">
        <f>IF(C45=0, "-", G45/C45)</f>
        <v>-2.1827659227887278E-2</v>
      </c>
      <c r="J45" s="38">
        <f>IF(E45=0, "-", H45/E45)</f>
        <v>-2.2879588949288852E-2</v>
      </c>
    </row>
    <row r="46" spans="1:10" s="43" customFormat="1" x14ac:dyDescent="0.25">
      <c r="A46" s="27" t="s">
        <v>0</v>
      </c>
      <c r="B46" s="71">
        <f>B11+B45</f>
        <v>6005</v>
      </c>
      <c r="C46" s="77">
        <f>C11+C45</f>
        <v>6139</v>
      </c>
      <c r="D46" s="71">
        <f>D11+D45</f>
        <v>52487</v>
      </c>
      <c r="E46" s="77">
        <f>E11+E45</f>
        <v>53716</v>
      </c>
      <c r="F46" s="73"/>
      <c r="G46" s="71">
        <f>B46-C46</f>
        <v>-134</v>
      </c>
      <c r="H46" s="72">
        <f>D46-E46</f>
        <v>-1229</v>
      </c>
      <c r="I46" s="37">
        <f>IF(C46=0, "-", G46/C46)</f>
        <v>-2.1827659227887278E-2</v>
      </c>
      <c r="J46" s="38">
        <f>IF(E46=0, "-", H46/E46)</f>
        <v>-2.2879588949288852E-2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1"/>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109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109</v>
      </c>
      <c r="B6" s="61" t="s">
        <v>12</v>
      </c>
      <c r="C6" s="62" t="s">
        <v>13</v>
      </c>
      <c r="D6" s="61" t="s">
        <v>12</v>
      </c>
      <c r="E6" s="63" t="s">
        <v>13</v>
      </c>
      <c r="F6" s="62" t="s">
        <v>12</v>
      </c>
      <c r="G6" s="62" t="s">
        <v>13</v>
      </c>
      <c r="H6" s="61" t="s">
        <v>12</v>
      </c>
      <c r="I6" s="63" t="s">
        <v>13</v>
      </c>
      <c r="J6" s="61"/>
      <c r="K6" s="63"/>
    </row>
    <row r="7" spans="1:11" x14ac:dyDescent="0.25">
      <c r="A7" s="7" t="s">
        <v>196</v>
      </c>
      <c r="B7" s="65">
        <v>0</v>
      </c>
      <c r="C7" s="34">
        <f>IF(B11=0, "-", B7/B11)</f>
        <v>0</v>
      </c>
      <c r="D7" s="65">
        <v>2</v>
      </c>
      <c r="E7" s="9">
        <f>IF(D11=0, "-", D7/D11)</f>
        <v>4.0816326530612242E-2</v>
      </c>
      <c r="F7" s="81">
        <v>34</v>
      </c>
      <c r="G7" s="34">
        <f>IF(F11=0, "-", F7/F11)</f>
        <v>0.10526315789473684</v>
      </c>
      <c r="H7" s="65">
        <v>34</v>
      </c>
      <c r="I7" s="9">
        <f>IF(H11=0, "-", H7/H11)</f>
        <v>8.1730769230769232E-2</v>
      </c>
      <c r="J7" s="8">
        <f>IF(D7=0, "-", IF((B7-D7)/D7&lt;10, (B7-D7)/D7, "&gt;999%"))</f>
        <v>-1</v>
      </c>
      <c r="K7" s="9">
        <f>IF(H7=0, "-", IF((F7-H7)/H7&lt;10, (F7-H7)/H7, "&gt;999%"))</f>
        <v>0</v>
      </c>
    </row>
    <row r="8" spans="1:11" x14ac:dyDescent="0.25">
      <c r="A8" s="7" t="s">
        <v>197</v>
      </c>
      <c r="B8" s="65">
        <v>33</v>
      </c>
      <c r="C8" s="34">
        <f>IF(B11=0, "-", B8/B11)</f>
        <v>0.97058823529411764</v>
      </c>
      <c r="D8" s="65">
        <v>43</v>
      </c>
      <c r="E8" s="9">
        <f>IF(D11=0, "-", D8/D11)</f>
        <v>0.87755102040816324</v>
      </c>
      <c r="F8" s="81">
        <v>233</v>
      </c>
      <c r="G8" s="34">
        <f>IF(F11=0, "-", F8/F11)</f>
        <v>0.72136222910216719</v>
      </c>
      <c r="H8" s="65">
        <v>333</v>
      </c>
      <c r="I8" s="9">
        <f>IF(H11=0, "-", H8/H11)</f>
        <v>0.80048076923076927</v>
      </c>
      <c r="J8" s="8">
        <f>IF(D8=0, "-", IF((B8-D8)/D8&lt;10, (B8-D8)/D8, "&gt;999%"))</f>
        <v>-0.23255813953488372</v>
      </c>
      <c r="K8" s="9">
        <f>IF(H8=0, "-", IF((F8-H8)/H8&lt;10, (F8-H8)/H8, "&gt;999%"))</f>
        <v>-0.3003003003003003</v>
      </c>
    </row>
    <row r="9" spans="1:11" x14ac:dyDescent="0.25">
      <c r="A9" s="7" t="s">
        <v>198</v>
      </c>
      <c r="B9" s="65">
        <v>1</v>
      </c>
      <c r="C9" s="34">
        <f>IF(B11=0, "-", B9/B11)</f>
        <v>2.9411764705882353E-2</v>
      </c>
      <c r="D9" s="65">
        <v>4</v>
      </c>
      <c r="E9" s="9">
        <f>IF(D11=0, "-", D9/D11)</f>
        <v>8.1632653061224483E-2</v>
      </c>
      <c r="F9" s="81">
        <v>56</v>
      </c>
      <c r="G9" s="34">
        <f>IF(F11=0, "-", F9/F11)</f>
        <v>0.17337461300309598</v>
      </c>
      <c r="H9" s="65">
        <v>49</v>
      </c>
      <c r="I9" s="9">
        <f>IF(H11=0, "-", H9/H11)</f>
        <v>0.11778846153846154</v>
      </c>
      <c r="J9" s="8">
        <f>IF(D9=0, "-", IF((B9-D9)/D9&lt;10, (B9-D9)/D9, "&gt;999%"))</f>
        <v>-0.75</v>
      </c>
      <c r="K9" s="9">
        <f>IF(H9=0, "-", IF((F9-H9)/H9&lt;10, (F9-H9)/H9, "&gt;999%"))</f>
        <v>0.14285714285714285</v>
      </c>
    </row>
    <row r="10" spans="1:11" x14ac:dyDescent="0.25">
      <c r="A10" s="2"/>
      <c r="B10" s="68"/>
      <c r="C10" s="33"/>
      <c r="D10" s="68"/>
      <c r="E10" s="6"/>
      <c r="F10" s="82"/>
      <c r="G10" s="33"/>
      <c r="H10" s="68"/>
      <c r="I10" s="6"/>
      <c r="J10" s="5"/>
      <c r="K10" s="6"/>
    </row>
    <row r="11" spans="1:11" s="43" customFormat="1" x14ac:dyDescent="0.25">
      <c r="A11" s="162" t="s">
        <v>580</v>
      </c>
      <c r="B11" s="71">
        <f>SUM(B7:B10)</f>
        <v>34</v>
      </c>
      <c r="C11" s="40">
        <f>B11/6005</f>
        <v>5.661948376353039E-3</v>
      </c>
      <c r="D11" s="71">
        <f>SUM(D7:D10)</f>
        <v>49</v>
      </c>
      <c r="E11" s="41">
        <f>D11/6139</f>
        <v>7.98175598631699E-3</v>
      </c>
      <c r="F11" s="77">
        <f>SUM(F7:F10)</f>
        <v>323</v>
      </c>
      <c r="G11" s="42">
        <f>F11/52487</f>
        <v>6.1539047764208278E-3</v>
      </c>
      <c r="H11" s="71">
        <f>SUM(H7:H10)</f>
        <v>416</v>
      </c>
      <c r="I11" s="41">
        <f>H11/53716</f>
        <v>7.7444336882865443E-3</v>
      </c>
      <c r="J11" s="37">
        <f>IF(D11=0, "-", IF((B11-D11)/D11&lt;10, (B11-D11)/D11, "&gt;999%"))</f>
        <v>-0.30612244897959184</v>
      </c>
      <c r="K11" s="38">
        <f>IF(H11=0, "-", IF((F11-H11)/H11&lt;10, (F11-H11)/H11, "&gt;999%"))</f>
        <v>-0.22355769230769232</v>
      </c>
    </row>
    <row r="12" spans="1:11" x14ac:dyDescent="0.25">
      <c r="B12" s="83"/>
      <c r="D12" s="83"/>
      <c r="F12" s="83"/>
      <c r="H12" s="83"/>
    </row>
    <row r="13" spans="1:11" s="43" customFormat="1" x14ac:dyDescent="0.25">
      <c r="A13" s="162" t="s">
        <v>580</v>
      </c>
      <c r="B13" s="71">
        <v>34</v>
      </c>
      <c r="C13" s="40">
        <f>B13/6005</f>
        <v>5.661948376353039E-3</v>
      </c>
      <c r="D13" s="71">
        <v>49</v>
      </c>
      <c r="E13" s="41">
        <f>D13/6139</f>
        <v>7.98175598631699E-3</v>
      </c>
      <c r="F13" s="77">
        <v>323</v>
      </c>
      <c r="G13" s="42">
        <f>F13/52487</f>
        <v>6.1539047764208278E-3</v>
      </c>
      <c r="H13" s="71">
        <v>416</v>
      </c>
      <c r="I13" s="41">
        <f>H13/53716</f>
        <v>7.7444336882865443E-3</v>
      </c>
      <c r="J13" s="37">
        <f>IF(D13=0, "-", IF((B13-D13)/D13&lt;10, (B13-D13)/D13, "&gt;999%"))</f>
        <v>-0.30612244897959184</v>
      </c>
      <c r="K13" s="38">
        <f>IF(H13=0, "-", IF((F13-H13)/H13&lt;10, (F13-H13)/H13, "&gt;999%"))</f>
        <v>-0.22355769230769232</v>
      </c>
    </row>
    <row r="14" spans="1:11" x14ac:dyDescent="0.25">
      <c r="B14" s="83"/>
      <c r="D14" s="83"/>
      <c r="F14" s="83"/>
      <c r="H14" s="83"/>
    </row>
    <row r="15" spans="1:11" ht="15.6" x14ac:dyDescent="0.3">
      <c r="A15" s="164" t="s">
        <v>110</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134</v>
      </c>
      <c r="B17" s="61" t="s">
        <v>12</v>
      </c>
      <c r="C17" s="62" t="s">
        <v>13</v>
      </c>
      <c r="D17" s="61" t="s">
        <v>12</v>
      </c>
      <c r="E17" s="63" t="s">
        <v>13</v>
      </c>
      <c r="F17" s="62" t="s">
        <v>12</v>
      </c>
      <c r="G17" s="62" t="s">
        <v>13</v>
      </c>
      <c r="H17" s="61" t="s">
        <v>12</v>
      </c>
      <c r="I17" s="63" t="s">
        <v>13</v>
      </c>
      <c r="J17" s="61"/>
      <c r="K17" s="63"/>
    </row>
    <row r="18" spans="1:11" x14ac:dyDescent="0.25">
      <c r="A18" s="7" t="s">
        <v>199</v>
      </c>
      <c r="B18" s="65">
        <v>1</v>
      </c>
      <c r="C18" s="34">
        <f>IF(B30=0, "-", B18/B30)</f>
        <v>5.263157894736842E-3</v>
      </c>
      <c r="D18" s="65">
        <v>0</v>
      </c>
      <c r="E18" s="9">
        <f>IF(D30=0, "-", D18/D30)</f>
        <v>0</v>
      </c>
      <c r="F18" s="81">
        <v>7</v>
      </c>
      <c r="G18" s="34">
        <f>IF(F30=0, "-", F18/F30)</f>
        <v>3.2482598607888632E-3</v>
      </c>
      <c r="H18" s="65">
        <v>26</v>
      </c>
      <c r="I18" s="9">
        <f>IF(H30=0, "-", H18/H30)</f>
        <v>1.1565836298932384E-2</v>
      </c>
      <c r="J18" s="8" t="str">
        <f t="shared" ref="J18:J28" si="0">IF(D18=0, "-", IF((B18-D18)/D18&lt;10, (B18-D18)/D18, "&gt;999%"))</f>
        <v>-</v>
      </c>
      <c r="K18" s="9">
        <f t="shared" ref="K18:K28" si="1">IF(H18=0, "-", IF((F18-H18)/H18&lt;10, (F18-H18)/H18, "&gt;999%"))</f>
        <v>-0.73076923076923073</v>
      </c>
    </row>
    <row r="19" spans="1:11" x14ac:dyDescent="0.25">
      <c r="A19" s="7" t="s">
        <v>200</v>
      </c>
      <c r="B19" s="65">
        <v>0</v>
      </c>
      <c r="C19" s="34">
        <f>IF(B30=0, "-", B19/B30)</f>
        <v>0</v>
      </c>
      <c r="D19" s="65">
        <v>0</v>
      </c>
      <c r="E19" s="9">
        <f>IF(D30=0, "-", D19/D30)</f>
        <v>0</v>
      </c>
      <c r="F19" s="81">
        <v>0</v>
      </c>
      <c r="G19" s="34">
        <f>IF(F30=0, "-", F19/F30)</f>
        <v>0</v>
      </c>
      <c r="H19" s="65">
        <v>27</v>
      </c>
      <c r="I19" s="9">
        <f>IF(H30=0, "-", H19/H30)</f>
        <v>1.2010676156583629E-2</v>
      </c>
      <c r="J19" s="8" t="str">
        <f t="shared" si="0"/>
        <v>-</v>
      </c>
      <c r="K19" s="9">
        <f t="shared" si="1"/>
        <v>-1</v>
      </c>
    </row>
    <row r="20" spans="1:11" x14ac:dyDescent="0.25">
      <c r="A20" s="7" t="s">
        <v>201</v>
      </c>
      <c r="B20" s="65">
        <v>6</v>
      </c>
      <c r="C20" s="34">
        <f>IF(B30=0, "-", B20/B30)</f>
        <v>3.1578947368421054E-2</v>
      </c>
      <c r="D20" s="65">
        <v>0</v>
      </c>
      <c r="E20" s="9">
        <f>IF(D30=0, "-", D20/D30)</f>
        <v>0</v>
      </c>
      <c r="F20" s="81">
        <v>57</v>
      </c>
      <c r="G20" s="34">
        <f>IF(F30=0, "-", F20/F30)</f>
        <v>2.6450116009280742E-2</v>
      </c>
      <c r="H20" s="65">
        <v>0</v>
      </c>
      <c r="I20" s="9">
        <f>IF(H30=0, "-", H20/H30)</f>
        <v>0</v>
      </c>
      <c r="J20" s="8" t="str">
        <f t="shared" si="0"/>
        <v>-</v>
      </c>
      <c r="K20" s="9" t="str">
        <f t="shared" si="1"/>
        <v>-</v>
      </c>
    </row>
    <row r="21" spans="1:11" x14ac:dyDescent="0.25">
      <c r="A21" s="7" t="s">
        <v>202</v>
      </c>
      <c r="B21" s="65">
        <v>23</v>
      </c>
      <c r="C21" s="34">
        <f>IF(B30=0, "-", B21/B30)</f>
        <v>0.12105263157894737</v>
      </c>
      <c r="D21" s="65">
        <v>63</v>
      </c>
      <c r="E21" s="9">
        <f>IF(D30=0, "-", D21/D30)</f>
        <v>0.2413793103448276</v>
      </c>
      <c r="F21" s="81">
        <v>180</v>
      </c>
      <c r="G21" s="34">
        <f>IF(F30=0, "-", F21/F30)</f>
        <v>8.3526682134570762E-2</v>
      </c>
      <c r="H21" s="65">
        <v>289</v>
      </c>
      <c r="I21" s="9">
        <f>IF(H30=0, "-", H21/H30)</f>
        <v>0.12855871886120995</v>
      </c>
      <c r="J21" s="8">
        <f t="shared" si="0"/>
        <v>-0.63492063492063489</v>
      </c>
      <c r="K21" s="9">
        <f t="shared" si="1"/>
        <v>-0.37716262975778547</v>
      </c>
    </row>
    <row r="22" spans="1:11" x14ac:dyDescent="0.25">
      <c r="A22" s="7" t="s">
        <v>203</v>
      </c>
      <c r="B22" s="65">
        <v>25</v>
      </c>
      <c r="C22" s="34">
        <f>IF(B30=0, "-", B22/B30)</f>
        <v>0.13157894736842105</v>
      </c>
      <c r="D22" s="65">
        <v>15</v>
      </c>
      <c r="E22" s="9">
        <f>IF(D30=0, "-", D22/D30)</f>
        <v>5.7471264367816091E-2</v>
      </c>
      <c r="F22" s="81">
        <v>263</v>
      </c>
      <c r="G22" s="34">
        <f>IF(F30=0, "-", F22/F30)</f>
        <v>0.12204176334106728</v>
      </c>
      <c r="H22" s="65">
        <v>274</v>
      </c>
      <c r="I22" s="9">
        <f>IF(H30=0, "-", H22/H30)</f>
        <v>0.12188612099644128</v>
      </c>
      <c r="J22" s="8">
        <f t="shared" si="0"/>
        <v>0.66666666666666663</v>
      </c>
      <c r="K22" s="9">
        <f t="shared" si="1"/>
        <v>-4.0145985401459854E-2</v>
      </c>
    </row>
    <row r="23" spans="1:11" x14ac:dyDescent="0.25">
      <c r="A23" s="7" t="s">
        <v>204</v>
      </c>
      <c r="B23" s="65">
        <v>64</v>
      </c>
      <c r="C23" s="34">
        <f>IF(B30=0, "-", B23/B30)</f>
        <v>0.33684210526315789</v>
      </c>
      <c r="D23" s="65">
        <v>62</v>
      </c>
      <c r="E23" s="9">
        <f>IF(D30=0, "-", D23/D30)</f>
        <v>0.23754789272030652</v>
      </c>
      <c r="F23" s="81">
        <v>709</v>
      </c>
      <c r="G23" s="34">
        <f>IF(F30=0, "-", F23/F30)</f>
        <v>0.32900232018561487</v>
      </c>
      <c r="H23" s="65">
        <v>573</v>
      </c>
      <c r="I23" s="9">
        <f>IF(H30=0, "-", H23/H30)</f>
        <v>0.25489323843416373</v>
      </c>
      <c r="J23" s="8">
        <f t="shared" si="0"/>
        <v>3.2258064516129031E-2</v>
      </c>
      <c r="K23" s="9">
        <f t="shared" si="1"/>
        <v>0.23734729493891799</v>
      </c>
    </row>
    <row r="24" spans="1:11" x14ac:dyDescent="0.25">
      <c r="A24" s="7" t="s">
        <v>205</v>
      </c>
      <c r="B24" s="65">
        <v>2</v>
      </c>
      <c r="C24" s="34">
        <f>IF(B30=0, "-", B24/B30)</f>
        <v>1.0526315789473684E-2</v>
      </c>
      <c r="D24" s="65">
        <v>3</v>
      </c>
      <c r="E24" s="9">
        <f>IF(D30=0, "-", D24/D30)</f>
        <v>1.1494252873563218E-2</v>
      </c>
      <c r="F24" s="81">
        <v>5</v>
      </c>
      <c r="G24" s="34">
        <f>IF(F30=0, "-", F24/F30)</f>
        <v>2.3201856148491878E-3</v>
      </c>
      <c r="H24" s="65">
        <v>39</v>
      </c>
      <c r="I24" s="9">
        <f>IF(H30=0, "-", H24/H30)</f>
        <v>1.7348754448398576E-2</v>
      </c>
      <c r="J24" s="8">
        <f t="shared" si="0"/>
        <v>-0.33333333333333331</v>
      </c>
      <c r="K24" s="9">
        <f t="shared" si="1"/>
        <v>-0.87179487179487181</v>
      </c>
    </row>
    <row r="25" spans="1:11" x14ac:dyDescent="0.25">
      <c r="A25" s="7" t="s">
        <v>206</v>
      </c>
      <c r="B25" s="65">
        <v>22</v>
      </c>
      <c r="C25" s="34">
        <f>IF(B30=0, "-", B25/B30)</f>
        <v>0.11578947368421053</v>
      </c>
      <c r="D25" s="65">
        <v>52</v>
      </c>
      <c r="E25" s="9">
        <f>IF(D30=0, "-", D25/D30)</f>
        <v>0.19923371647509577</v>
      </c>
      <c r="F25" s="81">
        <v>445</v>
      </c>
      <c r="G25" s="34">
        <f>IF(F30=0, "-", F25/F30)</f>
        <v>0.20649651972157773</v>
      </c>
      <c r="H25" s="65">
        <v>239</v>
      </c>
      <c r="I25" s="9">
        <f>IF(H30=0, "-", H25/H30)</f>
        <v>0.10631672597864769</v>
      </c>
      <c r="J25" s="8">
        <f t="shared" si="0"/>
        <v>-0.57692307692307687</v>
      </c>
      <c r="K25" s="9">
        <f t="shared" si="1"/>
        <v>0.86192468619246865</v>
      </c>
    </row>
    <row r="26" spans="1:11" x14ac:dyDescent="0.25">
      <c r="A26" s="7" t="s">
        <v>207</v>
      </c>
      <c r="B26" s="65">
        <v>27</v>
      </c>
      <c r="C26" s="34">
        <f>IF(B30=0, "-", B26/B30)</f>
        <v>0.14210526315789473</v>
      </c>
      <c r="D26" s="65">
        <v>14</v>
      </c>
      <c r="E26" s="9">
        <f>IF(D30=0, "-", D26/D30)</f>
        <v>5.3639846743295021E-2</v>
      </c>
      <c r="F26" s="81">
        <v>247</v>
      </c>
      <c r="G26" s="34">
        <f>IF(F30=0, "-", F26/F30)</f>
        <v>0.11461716937354989</v>
      </c>
      <c r="H26" s="65">
        <v>257</v>
      </c>
      <c r="I26" s="9">
        <f>IF(H30=0, "-", H26/H30)</f>
        <v>0.11432384341637011</v>
      </c>
      <c r="J26" s="8">
        <f t="shared" si="0"/>
        <v>0.9285714285714286</v>
      </c>
      <c r="K26" s="9">
        <f t="shared" si="1"/>
        <v>-3.8910505836575876E-2</v>
      </c>
    </row>
    <row r="27" spans="1:11" x14ac:dyDescent="0.25">
      <c r="A27" s="7" t="s">
        <v>208</v>
      </c>
      <c r="B27" s="65">
        <v>16</v>
      </c>
      <c r="C27" s="34">
        <f>IF(B30=0, "-", B27/B30)</f>
        <v>8.4210526315789472E-2</v>
      </c>
      <c r="D27" s="65">
        <v>26</v>
      </c>
      <c r="E27" s="9">
        <f>IF(D30=0, "-", D27/D30)</f>
        <v>9.9616858237547887E-2</v>
      </c>
      <c r="F27" s="81">
        <v>150</v>
      </c>
      <c r="G27" s="34">
        <f>IF(F30=0, "-", F27/F30)</f>
        <v>6.9605568445475635E-2</v>
      </c>
      <c r="H27" s="65">
        <v>269</v>
      </c>
      <c r="I27" s="9">
        <f>IF(H30=0, "-", H27/H30)</f>
        <v>0.11966192170818506</v>
      </c>
      <c r="J27" s="8">
        <f t="shared" si="0"/>
        <v>-0.38461538461538464</v>
      </c>
      <c r="K27" s="9">
        <f t="shared" si="1"/>
        <v>-0.44237918215613381</v>
      </c>
    </row>
    <row r="28" spans="1:11" x14ac:dyDescent="0.25">
      <c r="A28" s="7" t="s">
        <v>209</v>
      </c>
      <c r="B28" s="65">
        <v>4</v>
      </c>
      <c r="C28" s="34">
        <f>IF(B30=0, "-", B28/B30)</f>
        <v>2.1052631578947368E-2</v>
      </c>
      <c r="D28" s="65">
        <v>26</v>
      </c>
      <c r="E28" s="9">
        <f>IF(D30=0, "-", D28/D30)</f>
        <v>9.9616858237547887E-2</v>
      </c>
      <c r="F28" s="81">
        <v>92</v>
      </c>
      <c r="G28" s="34">
        <f>IF(F30=0, "-", F28/F30)</f>
        <v>4.269141531322506E-2</v>
      </c>
      <c r="H28" s="65">
        <v>255</v>
      </c>
      <c r="I28" s="9">
        <f>IF(H30=0, "-", H28/H30)</f>
        <v>0.11343416370106761</v>
      </c>
      <c r="J28" s="8">
        <f t="shared" si="0"/>
        <v>-0.84615384615384615</v>
      </c>
      <c r="K28" s="9">
        <f t="shared" si="1"/>
        <v>-0.63921568627450975</v>
      </c>
    </row>
    <row r="29" spans="1:11" x14ac:dyDescent="0.25">
      <c r="A29" s="2"/>
      <c r="B29" s="68"/>
      <c r="C29" s="33"/>
      <c r="D29" s="68"/>
      <c r="E29" s="6"/>
      <c r="F29" s="82"/>
      <c r="G29" s="33"/>
      <c r="H29" s="68"/>
      <c r="I29" s="6"/>
      <c r="J29" s="5"/>
      <c r="K29" s="6"/>
    </row>
    <row r="30" spans="1:11" s="43" customFormat="1" x14ac:dyDescent="0.25">
      <c r="A30" s="162" t="s">
        <v>579</v>
      </c>
      <c r="B30" s="71">
        <f>SUM(B18:B29)</f>
        <v>190</v>
      </c>
      <c r="C30" s="40">
        <f>B30/6005</f>
        <v>3.1640299750208163E-2</v>
      </c>
      <c r="D30" s="71">
        <f>SUM(D18:D29)</f>
        <v>261</v>
      </c>
      <c r="E30" s="41">
        <f>D30/6139</f>
        <v>4.2515067600586418E-2</v>
      </c>
      <c r="F30" s="77">
        <f>SUM(F18:F29)</f>
        <v>2155</v>
      </c>
      <c r="G30" s="42">
        <f>F30/52487</f>
        <v>4.1057785737420693E-2</v>
      </c>
      <c r="H30" s="71">
        <f>SUM(H18:H29)</f>
        <v>2248</v>
      </c>
      <c r="I30" s="41">
        <f>H30/53716</f>
        <v>4.1849728200163826E-2</v>
      </c>
      <c r="J30" s="37">
        <f>IF(D30=0, "-", IF((B30-D30)/D30&lt;10, (B30-D30)/D30, "&gt;999%"))</f>
        <v>-0.27203065134099619</v>
      </c>
      <c r="K30" s="38">
        <f>IF(H30=0, "-", IF((F30-H30)/H30&lt;10, (F30-H30)/H30, "&gt;999%"))</f>
        <v>-4.1370106761565835E-2</v>
      </c>
    </row>
    <row r="31" spans="1:11" x14ac:dyDescent="0.25">
      <c r="B31" s="83"/>
      <c r="D31" s="83"/>
      <c r="F31" s="83"/>
      <c r="H31" s="83"/>
    </row>
    <row r="32" spans="1:11" x14ac:dyDescent="0.25">
      <c r="A32" s="163" t="s">
        <v>135</v>
      </c>
      <c r="B32" s="61" t="s">
        <v>12</v>
      </c>
      <c r="C32" s="62" t="s">
        <v>13</v>
      </c>
      <c r="D32" s="61" t="s">
        <v>12</v>
      </c>
      <c r="E32" s="63" t="s">
        <v>13</v>
      </c>
      <c r="F32" s="62" t="s">
        <v>12</v>
      </c>
      <c r="G32" s="62" t="s">
        <v>13</v>
      </c>
      <c r="H32" s="61" t="s">
        <v>12</v>
      </c>
      <c r="I32" s="63" t="s">
        <v>13</v>
      </c>
      <c r="J32" s="61"/>
      <c r="K32" s="63"/>
    </row>
    <row r="33" spans="1:11" x14ac:dyDescent="0.25">
      <c r="A33" s="7" t="s">
        <v>210</v>
      </c>
      <c r="B33" s="65">
        <v>1</v>
      </c>
      <c r="C33" s="34">
        <f>IF(B37=0, "-", B33/B37)</f>
        <v>5.5555555555555552E-2</v>
      </c>
      <c r="D33" s="65">
        <v>3</v>
      </c>
      <c r="E33" s="9">
        <f>IF(D37=0, "-", D33/D37)</f>
        <v>0.21428571428571427</v>
      </c>
      <c r="F33" s="81">
        <v>11</v>
      </c>
      <c r="G33" s="34">
        <f>IF(F37=0, "-", F33/F37)</f>
        <v>0.10091743119266056</v>
      </c>
      <c r="H33" s="65">
        <v>26</v>
      </c>
      <c r="I33" s="9">
        <f>IF(H37=0, "-", H33/H37)</f>
        <v>0.24074074074074073</v>
      </c>
      <c r="J33" s="8">
        <f>IF(D33=0, "-", IF((B33-D33)/D33&lt;10, (B33-D33)/D33, "&gt;999%"))</f>
        <v>-0.66666666666666663</v>
      </c>
      <c r="K33" s="9">
        <f>IF(H33=0, "-", IF((F33-H33)/H33&lt;10, (F33-H33)/H33, "&gt;999%"))</f>
        <v>-0.57692307692307687</v>
      </c>
    </row>
    <row r="34" spans="1:11" x14ac:dyDescent="0.25">
      <c r="A34" s="7" t="s">
        <v>211</v>
      </c>
      <c r="B34" s="65">
        <v>0</v>
      </c>
      <c r="C34" s="34">
        <f>IF(B37=0, "-", B34/B37)</f>
        <v>0</v>
      </c>
      <c r="D34" s="65">
        <v>2</v>
      </c>
      <c r="E34" s="9">
        <f>IF(D37=0, "-", D34/D37)</f>
        <v>0.14285714285714285</v>
      </c>
      <c r="F34" s="81">
        <v>7</v>
      </c>
      <c r="G34" s="34">
        <f>IF(F37=0, "-", F34/F37)</f>
        <v>6.4220183486238536E-2</v>
      </c>
      <c r="H34" s="65">
        <v>5</v>
      </c>
      <c r="I34" s="9">
        <f>IF(H37=0, "-", H34/H37)</f>
        <v>4.6296296296296294E-2</v>
      </c>
      <c r="J34" s="8">
        <f>IF(D34=0, "-", IF((B34-D34)/D34&lt;10, (B34-D34)/D34, "&gt;999%"))</f>
        <v>-1</v>
      </c>
      <c r="K34" s="9">
        <f>IF(H34=0, "-", IF((F34-H34)/H34&lt;10, (F34-H34)/H34, "&gt;999%"))</f>
        <v>0.4</v>
      </c>
    </row>
    <row r="35" spans="1:11" x14ac:dyDescent="0.25">
      <c r="A35" s="7" t="s">
        <v>212</v>
      </c>
      <c r="B35" s="65">
        <v>17</v>
      </c>
      <c r="C35" s="34">
        <f>IF(B37=0, "-", B35/B37)</f>
        <v>0.94444444444444442</v>
      </c>
      <c r="D35" s="65">
        <v>9</v>
      </c>
      <c r="E35" s="9">
        <f>IF(D37=0, "-", D35/D37)</f>
        <v>0.6428571428571429</v>
      </c>
      <c r="F35" s="81">
        <v>91</v>
      </c>
      <c r="G35" s="34">
        <f>IF(F37=0, "-", F35/F37)</f>
        <v>0.83486238532110091</v>
      </c>
      <c r="H35" s="65">
        <v>77</v>
      </c>
      <c r="I35" s="9">
        <f>IF(H37=0, "-", H35/H37)</f>
        <v>0.71296296296296291</v>
      </c>
      <c r="J35" s="8">
        <f>IF(D35=0, "-", IF((B35-D35)/D35&lt;10, (B35-D35)/D35, "&gt;999%"))</f>
        <v>0.88888888888888884</v>
      </c>
      <c r="K35" s="9">
        <f>IF(H35=0, "-", IF((F35-H35)/H35&lt;10, (F35-H35)/H35, "&gt;999%"))</f>
        <v>0.18181818181818182</v>
      </c>
    </row>
    <row r="36" spans="1:11" x14ac:dyDescent="0.25">
      <c r="A36" s="2"/>
      <c r="B36" s="68"/>
      <c r="C36" s="33"/>
      <c r="D36" s="68"/>
      <c r="E36" s="6"/>
      <c r="F36" s="82"/>
      <c r="G36" s="33"/>
      <c r="H36" s="68"/>
      <c r="I36" s="6"/>
      <c r="J36" s="5"/>
      <c r="K36" s="6"/>
    </row>
    <row r="37" spans="1:11" s="43" customFormat="1" x14ac:dyDescent="0.25">
      <c r="A37" s="162" t="s">
        <v>578</v>
      </c>
      <c r="B37" s="71">
        <f>SUM(B33:B36)</f>
        <v>18</v>
      </c>
      <c r="C37" s="40">
        <f>B37/6005</f>
        <v>2.9975020815986679E-3</v>
      </c>
      <c r="D37" s="71">
        <f>SUM(D33:D36)</f>
        <v>14</v>
      </c>
      <c r="E37" s="41">
        <f>D37/6139</f>
        <v>2.2805017103762829E-3</v>
      </c>
      <c r="F37" s="77">
        <f>SUM(F33:F36)</f>
        <v>109</v>
      </c>
      <c r="G37" s="42">
        <f>F37/52487</f>
        <v>2.0767047078324155E-3</v>
      </c>
      <c r="H37" s="71">
        <f>SUM(H33:H36)</f>
        <v>108</v>
      </c>
      <c r="I37" s="41">
        <f>H37/53716</f>
        <v>2.0105741306128528E-3</v>
      </c>
      <c r="J37" s="37">
        <f>IF(D37=0, "-", IF((B37-D37)/D37&lt;10, (B37-D37)/D37, "&gt;999%"))</f>
        <v>0.2857142857142857</v>
      </c>
      <c r="K37" s="38">
        <f>IF(H37=0, "-", IF((F37-H37)/H37&lt;10, (F37-H37)/H37, "&gt;999%"))</f>
        <v>9.2592592592592587E-3</v>
      </c>
    </row>
    <row r="38" spans="1:11" x14ac:dyDescent="0.25">
      <c r="B38" s="83"/>
      <c r="D38" s="83"/>
      <c r="F38" s="83"/>
      <c r="H38" s="83"/>
    </row>
    <row r="39" spans="1:11" s="43" customFormat="1" x14ac:dyDescent="0.25">
      <c r="A39" s="162" t="s">
        <v>577</v>
      </c>
      <c r="B39" s="71">
        <v>208</v>
      </c>
      <c r="C39" s="40">
        <f>B39/6005</f>
        <v>3.4637801831806828E-2</v>
      </c>
      <c r="D39" s="71">
        <v>275</v>
      </c>
      <c r="E39" s="41">
        <f>D39/6139</f>
        <v>4.47955693109627E-2</v>
      </c>
      <c r="F39" s="77">
        <v>2264</v>
      </c>
      <c r="G39" s="42">
        <f>F39/52487</f>
        <v>4.313449044525311E-2</v>
      </c>
      <c r="H39" s="71">
        <v>2356</v>
      </c>
      <c r="I39" s="41">
        <f>H39/53716</f>
        <v>4.3860302330776681E-2</v>
      </c>
      <c r="J39" s="37">
        <f>IF(D39=0, "-", IF((B39-D39)/D39&lt;10, (B39-D39)/D39, "&gt;999%"))</f>
        <v>-0.24363636363636362</v>
      </c>
      <c r="K39" s="38">
        <f>IF(H39=0, "-", IF((F39-H39)/H39&lt;10, (F39-H39)/H39, "&gt;999%"))</f>
        <v>-3.9049235993208829E-2</v>
      </c>
    </row>
    <row r="40" spans="1:11" x14ac:dyDescent="0.25">
      <c r="B40" s="83"/>
      <c r="D40" s="83"/>
      <c r="F40" s="83"/>
      <c r="H40" s="83"/>
    </row>
    <row r="41" spans="1:11" ht="15.6" x14ac:dyDescent="0.3">
      <c r="A41" s="164" t="s">
        <v>111</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136</v>
      </c>
      <c r="B43" s="61" t="s">
        <v>12</v>
      </c>
      <c r="C43" s="62" t="s">
        <v>13</v>
      </c>
      <c r="D43" s="61" t="s">
        <v>12</v>
      </c>
      <c r="E43" s="63" t="s">
        <v>13</v>
      </c>
      <c r="F43" s="62" t="s">
        <v>12</v>
      </c>
      <c r="G43" s="62" t="s">
        <v>13</v>
      </c>
      <c r="H43" s="61" t="s">
        <v>12</v>
      </c>
      <c r="I43" s="63" t="s">
        <v>13</v>
      </c>
      <c r="J43" s="61"/>
      <c r="K43" s="63"/>
    </row>
    <row r="44" spans="1:11" x14ac:dyDescent="0.25">
      <c r="A44" s="7" t="s">
        <v>213</v>
      </c>
      <c r="B44" s="65">
        <v>0</v>
      </c>
      <c r="C44" s="34">
        <f>IF(B61=0, "-", B44/B61)</f>
        <v>0</v>
      </c>
      <c r="D44" s="65">
        <v>1</v>
      </c>
      <c r="E44" s="9">
        <f>IF(D61=0, "-", D44/D61)</f>
        <v>1.8115942028985507E-3</v>
      </c>
      <c r="F44" s="81">
        <v>0</v>
      </c>
      <c r="G44" s="34">
        <f>IF(F61=0, "-", F44/F61)</f>
        <v>0</v>
      </c>
      <c r="H44" s="65">
        <v>10</v>
      </c>
      <c r="I44" s="9">
        <f>IF(H61=0, "-", H44/H61)</f>
        <v>2.0652622883106154E-3</v>
      </c>
      <c r="J44" s="8">
        <f t="shared" ref="J44:J59" si="2">IF(D44=0, "-", IF((B44-D44)/D44&lt;10, (B44-D44)/D44, "&gt;999%"))</f>
        <v>-1</v>
      </c>
      <c r="K44" s="9">
        <f t="shared" ref="K44:K59" si="3">IF(H44=0, "-", IF((F44-H44)/H44&lt;10, (F44-H44)/H44, "&gt;999%"))</f>
        <v>-1</v>
      </c>
    </row>
    <row r="45" spans="1:11" x14ac:dyDescent="0.25">
      <c r="A45" s="7" t="s">
        <v>214</v>
      </c>
      <c r="B45" s="65">
        <v>0</v>
      </c>
      <c r="C45" s="34">
        <f>IF(B61=0, "-", B45/B61)</f>
        <v>0</v>
      </c>
      <c r="D45" s="65">
        <v>0</v>
      </c>
      <c r="E45" s="9">
        <f>IF(D61=0, "-", D45/D61)</f>
        <v>0</v>
      </c>
      <c r="F45" s="81">
        <v>9</v>
      </c>
      <c r="G45" s="34">
        <f>IF(F61=0, "-", F45/F61)</f>
        <v>2.1454112038140644E-3</v>
      </c>
      <c r="H45" s="65">
        <v>39</v>
      </c>
      <c r="I45" s="9">
        <f>IF(H61=0, "-", H45/H61)</f>
        <v>8.0545229244113996E-3</v>
      </c>
      <c r="J45" s="8" t="str">
        <f t="shared" si="2"/>
        <v>-</v>
      </c>
      <c r="K45" s="9">
        <f t="shared" si="3"/>
        <v>-0.76923076923076927</v>
      </c>
    </row>
    <row r="46" spans="1:11" x14ac:dyDescent="0.25">
      <c r="A46" s="7" t="s">
        <v>215</v>
      </c>
      <c r="B46" s="65">
        <v>3</v>
      </c>
      <c r="C46" s="34">
        <f>IF(B61=0, "-", B46/B61)</f>
        <v>5.5658627087198514E-3</v>
      </c>
      <c r="D46" s="65">
        <v>7</v>
      </c>
      <c r="E46" s="9">
        <f>IF(D61=0, "-", D46/D61)</f>
        <v>1.2681159420289856E-2</v>
      </c>
      <c r="F46" s="81">
        <v>34</v>
      </c>
      <c r="G46" s="34">
        <f>IF(F61=0, "-", F46/F61)</f>
        <v>8.1048867699642438E-3</v>
      </c>
      <c r="H46" s="65">
        <v>122</v>
      </c>
      <c r="I46" s="9">
        <f>IF(H61=0, "-", H46/H61)</f>
        <v>2.5196199917389507E-2</v>
      </c>
      <c r="J46" s="8">
        <f t="shared" si="2"/>
        <v>-0.5714285714285714</v>
      </c>
      <c r="K46" s="9">
        <f t="shared" si="3"/>
        <v>-0.72131147540983609</v>
      </c>
    </row>
    <row r="47" spans="1:11" x14ac:dyDescent="0.25">
      <c r="A47" s="7" t="s">
        <v>216</v>
      </c>
      <c r="B47" s="65">
        <v>0</v>
      </c>
      <c r="C47" s="34">
        <f>IF(B61=0, "-", B47/B61)</f>
        <v>0</v>
      </c>
      <c r="D47" s="65">
        <v>0</v>
      </c>
      <c r="E47" s="9">
        <f>IF(D61=0, "-", D47/D61)</f>
        <v>0</v>
      </c>
      <c r="F47" s="81">
        <v>0</v>
      </c>
      <c r="G47" s="34">
        <f>IF(F61=0, "-", F47/F61)</f>
        <v>0</v>
      </c>
      <c r="H47" s="65">
        <v>1</v>
      </c>
      <c r="I47" s="9">
        <f>IF(H61=0, "-", H47/H61)</f>
        <v>2.0652622883106156E-4</v>
      </c>
      <c r="J47" s="8" t="str">
        <f t="shared" si="2"/>
        <v>-</v>
      </c>
      <c r="K47" s="9">
        <f t="shared" si="3"/>
        <v>-1</v>
      </c>
    </row>
    <row r="48" spans="1:11" x14ac:dyDescent="0.25">
      <c r="A48" s="7" t="s">
        <v>217</v>
      </c>
      <c r="B48" s="65">
        <v>98</v>
      </c>
      <c r="C48" s="34">
        <f>IF(B61=0, "-", B48/B61)</f>
        <v>0.18181818181818182</v>
      </c>
      <c r="D48" s="65">
        <v>90</v>
      </c>
      <c r="E48" s="9">
        <f>IF(D61=0, "-", D48/D61)</f>
        <v>0.16304347826086957</v>
      </c>
      <c r="F48" s="81">
        <v>994</v>
      </c>
      <c r="G48" s="34">
        <f>IF(F61=0, "-", F48/F61)</f>
        <v>0.23694874851013112</v>
      </c>
      <c r="H48" s="65">
        <v>949</v>
      </c>
      <c r="I48" s="9">
        <f>IF(H61=0, "-", H48/H61)</f>
        <v>0.1959933911606774</v>
      </c>
      <c r="J48" s="8">
        <f t="shared" si="2"/>
        <v>8.8888888888888892E-2</v>
      </c>
      <c r="K48" s="9">
        <f t="shared" si="3"/>
        <v>4.7418335089567963E-2</v>
      </c>
    </row>
    <row r="49" spans="1:11" x14ac:dyDescent="0.25">
      <c r="A49" s="7" t="s">
        <v>218</v>
      </c>
      <c r="B49" s="65">
        <v>0</v>
      </c>
      <c r="C49" s="34">
        <f>IF(B61=0, "-", B49/B61)</f>
        <v>0</v>
      </c>
      <c r="D49" s="65">
        <v>3</v>
      </c>
      <c r="E49" s="9">
        <f>IF(D61=0, "-", D49/D61)</f>
        <v>5.434782608695652E-3</v>
      </c>
      <c r="F49" s="81">
        <v>42</v>
      </c>
      <c r="G49" s="34">
        <f>IF(F61=0, "-", F49/F61)</f>
        <v>1.00119189511323E-2</v>
      </c>
      <c r="H49" s="65">
        <v>23</v>
      </c>
      <c r="I49" s="9">
        <f>IF(H61=0, "-", H49/H61)</f>
        <v>4.7501032631144151E-3</v>
      </c>
      <c r="J49" s="8">
        <f t="shared" si="2"/>
        <v>-1</v>
      </c>
      <c r="K49" s="9">
        <f t="shared" si="3"/>
        <v>0.82608695652173914</v>
      </c>
    </row>
    <row r="50" spans="1:11" x14ac:dyDescent="0.25">
      <c r="A50" s="7" t="s">
        <v>219</v>
      </c>
      <c r="B50" s="65">
        <v>131</v>
      </c>
      <c r="C50" s="34">
        <f>IF(B61=0, "-", B50/B61)</f>
        <v>0.24304267161410018</v>
      </c>
      <c r="D50" s="65">
        <v>95</v>
      </c>
      <c r="E50" s="9">
        <f>IF(D61=0, "-", D50/D61)</f>
        <v>0.17210144927536231</v>
      </c>
      <c r="F50" s="81">
        <v>661</v>
      </c>
      <c r="G50" s="34">
        <f>IF(F61=0, "-", F50/F61)</f>
        <v>0.15756853396901072</v>
      </c>
      <c r="H50" s="65">
        <v>786</v>
      </c>
      <c r="I50" s="9">
        <f>IF(H61=0, "-", H50/H61)</f>
        <v>0.16232961586121439</v>
      </c>
      <c r="J50" s="8">
        <f t="shared" si="2"/>
        <v>0.37894736842105264</v>
      </c>
      <c r="K50" s="9">
        <f t="shared" si="3"/>
        <v>-0.15903307888040713</v>
      </c>
    </row>
    <row r="51" spans="1:11" x14ac:dyDescent="0.25">
      <c r="A51" s="7" t="s">
        <v>220</v>
      </c>
      <c r="B51" s="65">
        <v>68</v>
      </c>
      <c r="C51" s="34">
        <f>IF(B61=0, "-", B51/B61)</f>
        <v>0.12615955473098331</v>
      </c>
      <c r="D51" s="65">
        <v>116</v>
      </c>
      <c r="E51" s="9">
        <f>IF(D61=0, "-", D51/D61)</f>
        <v>0.21014492753623187</v>
      </c>
      <c r="F51" s="81">
        <v>583</v>
      </c>
      <c r="G51" s="34">
        <f>IF(F61=0, "-", F51/F61)</f>
        <v>0.13897497020262217</v>
      </c>
      <c r="H51" s="65">
        <v>1002</v>
      </c>
      <c r="I51" s="9">
        <f>IF(H61=0, "-", H51/H61)</f>
        <v>0.20693928128872366</v>
      </c>
      <c r="J51" s="8">
        <f t="shared" si="2"/>
        <v>-0.41379310344827586</v>
      </c>
      <c r="K51" s="9">
        <f t="shared" si="3"/>
        <v>-0.41816367265469062</v>
      </c>
    </row>
    <row r="52" spans="1:11" x14ac:dyDescent="0.25">
      <c r="A52" s="7" t="s">
        <v>221</v>
      </c>
      <c r="B52" s="65">
        <v>0</v>
      </c>
      <c r="C52" s="34">
        <f>IF(B61=0, "-", B52/B61)</f>
        <v>0</v>
      </c>
      <c r="D52" s="65">
        <v>0</v>
      </c>
      <c r="E52" s="9">
        <f>IF(D61=0, "-", D52/D61)</f>
        <v>0</v>
      </c>
      <c r="F52" s="81">
        <v>12</v>
      </c>
      <c r="G52" s="34">
        <f>IF(F61=0, "-", F52/F61)</f>
        <v>2.8605482717520858E-3</v>
      </c>
      <c r="H52" s="65">
        <v>5</v>
      </c>
      <c r="I52" s="9">
        <f>IF(H61=0, "-", H52/H61)</f>
        <v>1.0326311441553077E-3</v>
      </c>
      <c r="J52" s="8" t="str">
        <f t="shared" si="2"/>
        <v>-</v>
      </c>
      <c r="K52" s="9">
        <f t="shared" si="3"/>
        <v>1.4</v>
      </c>
    </row>
    <row r="53" spans="1:11" x14ac:dyDescent="0.25">
      <c r="A53" s="7" t="s">
        <v>222</v>
      </c>
      <c r="B53" s="65">
        <v>2</v>
      </c>
      <c r="C53" s="34">
        <f>IF(B61=0, "-", B53/B61)</f>
        <v>3.7105751391465678E-3</v>
      </c>
      <c r="D53" s="65">
        <v>0</v>
      </c>
      <c r="E53" s="9">
        <f>IF(D61=0, "-", D53/D61)</f>
        <v>0</v>
      </c>
      <c r="F53" s="81">
        <v>16</v>
      </c>
      <c r="G53" s="34">
        <f>IF(F61=0, "-", F53/F61)</f>
        <v>3.8140643623361145E-3</v>
      </c>
      <c r="H53" s="65">
        <v>37</v>
      </c>
      <c r="I53" s="9">
        <f>IF(H61=0, "-", H53/H61)</f>
        <v>7.6414704667492773E-3</v>
      </c>
      <c r="J53" s="8" t="str">
        <f t="shared" si="2"/>
        <v>-</v>
      </c>
      <c r="K53" s="9">
        <f t="shared" si="3"/>
        <v>-0.56756756756756754</v>
      </c>
    </row>
    <row r="54" spans="1:11" x14ac:dyDescent="0.25">
      <c r="A54" s="7" t="s">
        <v>223</v>
      </c>
      <c r="B54" s="65">
        <v>32</v>
      </c>
      <c r="C54" s="34">
        <f>IF(B61=0, "-", B54/B61)</f>
        <v>5.9369202226345084E-2</v>
      </c>
      <c r="D54" s="65">
        <v>14</v>
      </c>
      <c r="E54" s="9">
        <f>IF(D61=0, "-", D54/D61)</f>
        <v>2.5362318840579712E-2</v>
      </c>
      <c r="F54" s="81">
        <v>161</v>
      </c>
      <c r="G54" s="34">
        <f>IF(F61=0, "-", F54/F61)</f>
        <v>3.8379022646007149E-2</v>
      </c>
      <c r="H54" s="65">
        <v>217</v>
      </c>
      <c r="I54" s="9">
        <f>IF(H61=0, "-", H54/H61)</f>
        <v>4.4816191656340355E-2</v>
      </c>
      <c r="J54" s="8">
        <f t="shared" si="2"/>
        <v>1.2857142857142858</v>
      </c>
      <c r="K54" s="9">
        <f t="shared" si="3"/>
        <v>-0.25806451612903225</v>
      </c>
    </row>
    <row r="55" spans="1:11" x14ac:dyDescent="0.25">
      <c r="A55" s="7" t="s">
        <v>224</v>
      </c>
      <c r="B55" s="65">
        <v>31</v>
      </c>
      <c r="C55" s="34">
        <f>IF(B61=0, "-", B55/B61)</f>
        <v>5.7513914656771803E-2</v>
      </c>
      <c r="D55" s="65">
        <v>4</v>
      </c>
      <c r="E55" s="9">
        <f>IF(D61=0, "-", D55/D61)</f>
        <v>7.246376811594203E-3</v>
      </c>
      <c r="F55" s="81">
        <v>100</v>
      </c>
      <c r="G55" s="34">
        <f>IF(F61=0, "-", F55/F61)</f>
        <v>2.3837902264600714E-2</v>
      </c>
      <c r="H55" s="65">
        <v>70</v>
      </c>
      <c r="I55" s="9">
        <f>IF(H61=0, "-", H55/H61)</f>
        <v>1.4456836018174308E-2</v>
      </c>
      <c r="J55" s="8">
        <f t="shared" si="2"/>
        <v>6.75</v>
      </c>
      <c r="K55" s="9">
        <f t="shared" si="3"/>
        <v>0.42857142857142855</v>
      </c>
    </row>
    <row r="56" spans="1:11" x14ac:dyDescent="0.25">
      <c r="A56" s="7" t="s">
        <v>225</v>
      </c>
      <c r="B56" s="65">
        <v>152</v>
      </c>
      <c r="C56" s="34">
        <f>IF(B61=0, "-", B56/B61)</f>
        <v>0.28200371057513912</v>
      </c>
      <c r="D56" s="65">
        <v>204</v>
      </c>
      <c r="E56" s="9">
        <f>IF(D61=0, "-", D56/D61)</f>
        <v>0.36956521739130432</v>
      </c>
      <c r="F56" s="81">
        <v>1430</v>
      </c>
      <c r="G56" s="34">
        <f>IF(F61=0, "-", F56/F61)</f>
        <v>0.34088200238379024</v>
      </c>
      <c r="H56" s="65">
        <v>1480</v>
      </c>
      <c r="I56" s="9">
        <f>IF(H61=0, "-", H56/H61)</f>
        <v>0.30565881866997108</v>
      </c>
      <c r="J56" s="8">
        <f t="shared" si="2"/>
        <v>-0.25490196078431371</v>
      </c>
      <c r="K56" s="9">
        <f t="shared" si="3"/>
        <v>-3.3783783783783786E-2</v>
      </c>
    </row>
    <row r="57" spans="1:11" x14ac:dyDescent="0.25">
      <c r="A57" s="7" t="s">
        <v>226</v>
      </c>
      <c r="B57" s="65">
        <v>0</v>
      </c>
      <c r="C57" s="34">
        <f>IF(B61=0, "-", B57/B61)</f>
        <v>0</v>
      </c>
      <c r="D57" s="65">
        <v>0</v>
      </c>
      <c r="E57" s="9">
        <f>IF(D61=0, "-", D57/D61)</f>
        <v>0</v>
      </c>
      <c r="F57" s="81">
        <v>3</v>
      </c>
      <c r="G57" s="34">
        <f>IF(F61=0, "-", F57/F61)</f>
        <v>7.1513706793802144E-4</v>
      </c>
      <c r="H57" s="65">
        <v>4</v>
      </c>
      <c r="I57" s="9">
        <f>IF(H61=0, "-", H57/H61)</f>
        <v>8.2610491532424622E-4</v>
      </c>
      <c r="J57" s="8" t="str">
        <f t="shared" si="2"/>
        <v>-</v>
      </c>
      <c r="K57" s="9">
        <f t="shared" si="3"/>
        <v>-0.25</v>
      </c>
    </row>
    <row r="58" spans="1:11" x14ac:dyDescent="0.25">
      <c r="A58" s="7" t="s">
        <v>227</v>
      </c>
      <c r="B58" s="65">
        <v>0</v>
      </c>
      <c r="C58" s="34">
        <f>IF(B61=0, "-", B58/B61)</f>
        <v>0</v>
      </c>
      <c r="D58" s="65">
        <v>1</v>
      </c>
      <c r="E58" s="9">
        <f>IF(D61=0, "-", D58/D61)</f>
        <v>1.8115942028985507E-3</v>
      </c>
      <c r="F58" s="81">
        <v>0</v>
      </c>
      <c r="G58" s="34">
        <f>IF(F61=0, "-", F58/F61)</f>
        <v>0</v>
      </c>
      <c r="H58" s="65">
        <v>4</v>
      </c>
      <c r="I58" s="9">
        <f>IF(H61=0, "-", H58/H61)</f>
        <v>8.2610491532424622E-4</v>
      </c>
      <c r="J58" s="8">
        <f t="shared" si="2"/>
        <v>-1</v>
      </c>
      <c r="K58" s="9">
        <f t="shared" si="3"/>
        <v>-1</v>
      </c>
    </row>
    <row r="59" spans="1:11" x14ac:dyDescent="0.25">
      <c r="A59" s="7" t="s">
        <v>228</v>
      </c>
      <c r="B59" s="65">
        <v>22</v>
      </c>
      <c r="C59" s="34">
        <f>IF(B61=0, "-", B59/B61)</f>
        <v>4.0816326530612242E-2</v>
      </c>
      <c r="D59" s="65">
        <v>17</v>
      </c>
      <c r="E59" s="9">
        <f>IF(D61=0, "-", D59/D61)</f>
        <v>3.0797101449275364E-2</v>
      </c>
      <c r="F59" s="81">
        <v>150</v>
      </c>
      <c r="G59" s="34">
        <f>IF(F61=0, "-", F59/F61)</f>
        <v>3.5756853396901073E-2</v>
      </c>
      <c r="H59" s="65">
        <v>93</v>
      </c>
      <c r="I59" s="9">
        <f>IF(H61=0, "-", H59/H61)</f>
        <v>1.9206939281288724E-2</v>
      </c>
      <c r="J59" s="8">
        <f t="shared" si="2"/>
        <v>0.29411764705882354</v>
      </c>
      <c r="K59" s="9">
        <f t="shared" si="3"/>
        <v>0.61290322580645162</v>
      </c>
    </row>
    <row r="60" spans="1:11" x14ac:dyDescent="0.25">
      <c r="A60" s="2"/>
      <c r="B60" s="68"/>
      <c r="C60" s="33"/>
      <c r="D60" s="68"/>
      <c r="E60" s="6"/>
      <c r="F60" s="82"/>
      <c r="G60" s="33"/>
      <c r="H60" s="68"/>
      <c r="I60" s="6"/>
      <c r="J60" s="5"/>
      <c r="K60" s="6"/>
    </row>
    <row r="61" spans="1:11" s="43" customFormat="1" x14ac:dyDescent="0.25">
      <c r="A61" s="162" t="s">
        <v>576</v>
      </c>
      <c r="B61" s="71">
        <f>SUM(B44:B60)</f>
        <v>539</v>
      </c>
      <c r="C61" s="40">
        <f>B61/6005</f>
        <v>8.9758534554537889E-2</v>
      </c>
      <c r="D61" s="71">
        <f>SUM(D44:D60)</f>
        <v>552</v>
      </c>
      <c r="E61" s="41">
        <f>D61/6139</f>
        <v>8.9916924580550575E-2</v>
      </c>
      <c r="F61" s="77">
        <f>SUM(F44:F60)</f>
        <v>4195</v>
      </c>
      <c r="G61" s="42">
        <f>F61/52487</f>
        <v>7.9924552746394345E-2</v>
      </c>
      <c r="H61" s="71">
        <f>SUM(H44:H60)</f>
        <v>4842</v>
      </c>
      <c r="I61" s="41">
        <f>H61/53716</f>
        <v>9.0140740189142893E-2</v>
      </c>
      <c r="J61" s="37">
        <f>IF(D61=0, "-", IF((B61-D61)/D61&lt;10, (B61-D61)/D61, "&gt;999%"))</f>
        <v>-2.355072463768116E-2</v>
      </c>
      <c r="K61" s="38">
        <f>IF(H61=0, "-", IF((F61-H61)/H61&lt;10, (F61-H61)/H61, "&gt;999%"))</f>
        <v>-0.13362247005369682</v>
      </c>
    </row>
    <row r="62" spans="1:11" x14ac:dyDescent="0.25">
      <c r="B62" s="83"/>
      <c r="D62" s="83"/>
      <c r="F62" s="83"/>
      <c r="H62" s="83"/>
    </row>
    <row r="63" spans="1:11" x14ac:dyDescent="0.25">
      <c r="A63" s="163" t="s">
        <v>137</v>
      </c>
      <c r="B63" s="61" t="s">
        <v>12</v>
      </c>
      <c r="C63" s="62" t="s">
        <v>13</v>
      </c>
      <c r="D63" s="61" t="s">
        <v>12</v>
      </c>
      <c r="E63" s="63" t="s">
        <v>13</v>
      </c>
      <c r="F63" s="62" t="s">
        <v>12</v>
      </c>
      <c r="G63" s="62" t="s">
        <v>13</v>
      </c>
      <c r="H63" s="61" t="s">
        <v>12</v>
      </c>
      <c r="I63" s="63" t="s">
        <v>13</v>
      </c>
      <c r="J63" s="61"/>
      <c r="K63" s="63"/>
    </row>
    <row r="64" spans="1:11" x14ac:dyDescent="0.25">
      <c r="A64" s="7" t="s">
        <v>229</v>
      </c>
      <c r="B64" s="65">
        <v>17</v>
      </c>
      <c r="C64" s="34">
        <f>IF(B74=0, "-", B64/B74)</f>
        <v>0.35416666666666669</v>
      </c>
      <c r="D64" s="65">
        <v>0</v>
      </c>
      <c r="E64" s="9">
        <f>IF(D74=0, "-", D64/D74)</f>
        <v>0</v>
      </c>
      <c r="F64" s="81">
        <v>57</v>
      </c>
      <c r="G64" s="34">
        <f>IF(F74=0, "-", F64/F74)</f>
        <v>0.19322033898305085</v>
      </c>
      <c r="H64" s="65">
        <v>5</v>
      </c>
      <c r="I64" s="9">
        <f>IF(H74=0, "-", H64/H74)</f>
        <v>1.6393442622950821E-2</v>
      </c>
      <c r="J64" s="8" t="str">
        <f t="shared" ref="J64:J72" si="4">IF(D64=0, "-", IF((B64-D64)/D64&lt;10, (B64-D64)/D64, "&gt;999%"))</f>
        <v>-</v>
      </c>
      <c r="K64" s="9" t="str">
        <f t="shared" ref="K64:K72" si="5">IF(H64=0, "-", IF((F64-H64)/H64&lt;10, (F64-H64)/H64, "&gt;999%"))</f>
        <v>&gt;999%</v>
      </c>
    </row>
    <row r="65" spans="1:11" x14ac:dyDescent="0.25">
      <c r="A65" s="7" t="s">
        <v>230</v>
      </c>
      <c r="B65" s="65">
        <v>8</v>
      </c>
      <c r="C65" s="34">
        <f>IF(B74=0, "-", B65/B74)</f>
        <v>0.16666666666666666</v>
      </c>
      <c r="D65" s="65">
        <v>8</v>
      </c>
      <c r="E65" s="9">
        <f>IF(D74=0, "-", D65/D74)</f>
        <v>0.23529411764705882</v>
      </c>
      <c r="F65" s="81">
        <v>52</v>
      </c>
      <c r="G65" s="34">
        <f>IF(F74=0, "-", F65/F74)</f>
        <v>0.17627118644067796</v>
      </c>
      <c r="H65" s="65">
        <v>87</v>
      </c>
      <c r="I65" s="9">
        <f>IF(H74=0, "-", H65/H74)</f>
        <v>0.28524590163934427</v>
      </c>
      <c r="J65" s="8">
        <f t="shared" si="4"/>
        <v>0</v>
      </c>
      <c r="K65" s="9">
        <f t="shared" si="5"/>
        <v>-0.40229885057471265</v>
      </c>
    </row>
    <row r="66" spans="1:11" x14ac:dyDescent="0.25">
      <c r="A66" s="7" t="s">
        <v>231</v>
      </c>
      <c r="B66" s="65">
        <v>4</v>
      </c>
      <c r="C66" s="34">
        <f>IF(B74=0, "-", B66/B74)</f>
        <v>8.3333333333333329E-2</v>
      </c>
      <c r="D66" s="65">
        <v>11</v>
      </c>
      <c r="E66" s="9">
        <f>IF(D74=0, "-", D66/D74)</f>
        <v>0.3235294117647059</v>
      </c>
      <c r="F66" s="81">
        <v>44</v>
      </c>
      <c r="G66" s="34">
        <f>IF(F74=0, "-", F66/F74)</f>
        <v>0.14915254237288136</v>
      </c>
      <c r="H66" s="65">
        <v>69</v>
      </c>
      <c r="I66" s="9">
        <f>IF(H74=0, "-", H66/H74)</f>
        <v>0.2262295081967213</v>
      </c>
      <c r="J66" s="8">
        <f t="shared" si="4"/>
        <v>-0.63636363636363635</v>
      </c>
      <c r="K66" s="9">
        <f t="shared" si="5"/>
        <v>-0.36231884057971014</v>
      </c>
    </row>
    <row r="67" spans="1:11" x14ac:dyDescent="0.25">
      <c r="A67" s="7" t="s">
        <v>232</v>
      </c>
      <c r="B67" s="65">
        <v>0</v>
      </c>
      <c r="C67" s="34">
        <f>IF(B74=0, "-", B67/B74)</f>
        <v>0</v>
      </c>
      <c r="D67" s="65">
        <v>0</v>
      </c>
      <c r="E67" s="9">
        <f>IF(D74=0, "-", D67/D74)</f>
        <v>0</v>
      </c>
      <c r="F67" s="81">
        <v>0</v>
      </c>
      <c r="G67" s="34">
        <f>IF(F74=0, "-", F67/F74)</f>
        <v>0</v>
      </c>
      <c r="H67" s="65">
        <v>3</v>
      </c>
      <c r="I67" s="9">
        <f>IF(H74=0, "-", H67/H74)</f>
        <v>9.8360655737704927E-3</v>
      </c>
      <c r="J67" s="8" t="str">
        <f t="shared" si="4"/>
        <v>-</v>
      </c>
      <c r="K67" s="9">
        <f t="shared" si="5"/>
        <v>-1</v>
      </c>
    </row>
    <row r="68" spans="1:11" x14ac:dyDescent="0.25">
      <c r="A68" s="7" t="s">
        <v>233</v>
      </c>
      <c r="B68" s="65">
        <v>1</v>
      </c>
      <c r="C68" s="34">
        <f>IF(B74=0, "-", B68/B74)</f>
        <v>2.0833333333333332E-2</v>
      </c>
      <c r="D68" s="65">
        <v>0</v>
      </c>
      <c r="E68" s="9">
        <f>IF(D74=0, "-", D68/D74)</f>
        <v>0</v>
      </c>
      <c r="F68" s="81">
        <v>3</v>
      </c>
      <c r="G68" s="34">
        <f>IF(F74=0, "-", F68/F74)</f>
        <v>1.0169491525423728E-2</v>
      </c>
      <c r="H68" s="65">
        <v>0</v>
      </c>
      <c r="I68" s="9">
        <f>IF(H74=0, "-", H68/H74)</f>
        <v>0</v>
      </c>
      <c r="J68" s="8" t="str">
        <f t="shared" si="4"/>
        <v>-</v>
      </c>
      <c r="K68" s="9" t="str">
        <f t="shared" si="5"/>
        <v>-</v>
      </c>
    </row>
    <row r="69" spans="1:11" x14ac:dyDescent="0.25">
      <c r="A69" s="7" t="s">
        <v>234</v>
      </c>
      <c r="B69" s="65">
        <v>15</v>
      </c>
      <c r="C69" s="34">
        <f>IF(B74=0, "-", B69/B74)</f>
        <v>0.3125</v>
      </c>
      <c r="D69" s="65">
        <v>14</v>
      </c>
      <c r="E69" s="9">
        <f>IF(D74=0, "-", D69/D74)</f>
        <v>0.41176470588235292</v>
      </c>
      <c r="F69" s="81">
        <v>97</v>
      </c>
      <c r="G69" s="34">
        <f>IF(F74=0, "-", F69/F74)</f>
        <v>0.32881355932203388</v>
      </c>
      <c r="H69" s="65">
        <v>114</v>
      </c>
      <c r="I69" s="9">
        <f>IF(H74=0, "-", H69/H74)</f>
        <v>0.3737704918032787</v>
      </c>
      <c r="J69" s="8">
        <f t="shared" si="4"/>
        <v>7.1428571428571425E-2</v>
      </c>
      <c r="K69" s="9">
        <f t="shared" si="5"/>
        <v>-0.14912280701754385</v>
      </c>
    </row>
    <row r="70" spans="1:11" x14ac:dyDescent="0.25">
      <c r="A70" s="7" t="s">
        <v>235</v>
      </c>
      <c r="B70" s="65">
        <v>2</v>
      </c>
      <c r="C70" s="34">
        <f>IF(B74=0, "-", B70/B74)</f>
        <v>4.1666666666666664E-2</v>
      </c>
      <c r="D70" s="65">
        <v>0</v>
      </c>
      <c r="E70" s="9">
        <f>IF(D74=0, "-", D70/D74)</f>
        <v>0</v>
      </c>
      <c r="F70" s="81">
        <v>9</v>
      </c>
      <c r="G70" s="34">
        <f>IF(F74=0, "-", F70/F74)</f>
        <v>3.0508474576271188E-2</v>
      </c>
      <c r="H70" s="65">
        <v>10</v>
      </c>
      <c r="I70" s="9">
        <f>IF(H74=0, "-", H70/H74)</f>
        <v>3.2786885245901641E-2</v>
      </c>
      <c r="J70" s="8" t="str">
        <f t="shared" si="4"/>
        <v>-</v>
      </c>
      <c r="K70" s="9">
        <f t="shared" si="5"/>
        <v>-0.1</v>
      </c>
    </row>
    <row r="71" spans="1:11" x14ac:dyDescent="0.25">
      <c r="A71" s="7" t="s">
        <v>236</v>
      </c>
      <c r="B71" s="65">
        <v>0</v>
      </c>
      <c r="C71" s="34">
        <f>IF(B74=0, "-", B71/B74)</f>
        <v>0</v>
      </c>
      <c r="D71" s="65">
        <v>1</v>
      </c>
      <c r="E71" s="9">
        <f>IF(D74=0, "-", D71/D74)</f>
        <v>2.9411764705882353E-2</v>
      </c>
      <c r="F71" s="81">
        <v>12</v>
      </c>
      <c r="G71" s="34">
        <f>IF(F74=0, "-", F71/F74)</f>
        <v>4.0677966101694912E-2</v>
      </c>
      <c r="H71" s="65">
        <v>7</v>
      </c>
      <c r="I71" s="9">
        <f>IF(H74=0, "-", H71/H74)</f>
        <v>2.2950819672131147E-2</v>
      </c>
      <c r="J71" s="8">
        <f t="shared" si="4"/>
        <v>-1</v>
      </c>
      <c r="K71" s="9">
        <f t="shared" si="5"/>
        <v>0.7142857142857143</v>
      </c>
    </row>
    <row r="72" spans="1:11" x14ac:dyDescent="0.25">
      <c r="A72" s="7" t="s">
        <v>237</v>
      </c>
      <c r="B72" s="65">
        <v>1</v>
      </c>
      <c r="C72" s="34">
        <f>IF(B74=0, "-", B72/B74)</f>
        <v>2.0833333333333332E-2</v>
      </c>
      <c r="D72" s="65">
        <v>0</v>
      </c>
      <c r="E72" s="9">
        <f>IF(D74=0, "-", D72/D74)</f>
        <v>0</v>
      </c>
      <c r="F72" s="81">
        <v>21</v>
      </c>
      <c r="G72" s="34">
        <f>IF(F74=0, "-", F72/F74)</f>
        <v>7.1186440677966104E-2</v>
      </c>
      <c r="H72" s="65">
        <v>10</v>
      </c>
      <c r="I72" s="9">
        <f>IF(H74=0, "-", H72/H74)</f>
        <v>3.2786885245901641E-2</v>
      </c>
      <c r="J72" s="8" t="str">
        <f t="shared" si="4"/>
        <v>-</v>
      </c>
      <c r="K72" s="9">
        <f t="shared" si="5"/>
        <v>1.1000000000000001</v>
      </c>
    </row>
    <row r="73" spans="1:11" x14ac:dyDescent="0.25">
      <c r="A73" s="2"/>
      <c r="B73" s="68"/>
      <c r="C73" s="33"/>
      <c r="D73" s="68"/>
      <c r="E73" s="6"/>
      <c r="F73" s="82"/>
      <c r="G73" s="33"/>
      <c r="H73" s="68"/>
      <c r="I73" s="6"/>
      <c r="J73" s="5"/>
      <c r="K73" s="6"/>
    </row>
    <row r="74" spans="1:11" s="43" customFormat="1" x14ac:dyDescent="0.25">
      <c r="A74" s="162" t="s">
        <v>575</v>
      </c>
      <c r="B74" s="71">
        <f>SUM(B64:B73)</f>
        <v>48</v>
      </c>
      <c r="C74" s="40">
        <f>B74/6005</f>
        <v>7.9933388842631133E-3</v>
      </c>
      <c r="D74" s="71">
        <f>SUM(D64:D73)</f>
        <v>34</v>
      </c>
      <c r="E74" s="41">
        <f>D74/6139</f>
        <v>5.5383612966281156E-3</v>
      </c>
      <c r="F74" s="77">
        <f>SUM(F64:F73)</f>
        <v>295</v>
      </c>
      <c r="G74" s="42">
        <f>F74/52487</f>
        <v>5.6204393468858955E-3</v>
      </c>
      <c r="H74" s="71">
        <f>SUM(H64:H73)</f>
        <v>305</v>
      </c>
      <c r="I74" s="41">
        <f>H74/53716</f>
        <v>5.6780102762677784E-3</v>
      </c>
      <c r="J74" s="37">
        <f>IF(D74=0, "-", IF((B74-D74)/D74&lt;10, (B74-D74)/D74, "&gt;999%"))</f>
        <v>0.41176470588235292</v>
      </c>
      <c r="K74" s="38">
        <f>IF(H74=0, "-", IF((F74-H74)/H74&lt;10, (F74-H74)/H74, "&gt;999%"))</f>
        <v>-3.2786885245901641E-2</v>
      </c>
    </row>
    <row r="75" spans="1:11" x14ac:dyDescent="0.25">
      <c r="B75" s="83"/>
      <c r="D75" s="83"/>
      <c r="F75" s="83"/>
      <c r="H75" s="83"/>
    </row>
    <row r="76" spans="1:11" s="43" customFormat="1" x14ac:dyDescent="0.25">
      <c r="A76" s="162" t="s">
        <v>574</v>
      </c>
      <c r="B76" s="71">
        <v>587</v>
      </c>
      <c r="C76" s="40">
        <f>B76/6005</f>
        <v>9.7751873438800999E-2</v>
      </c>
      <c r="D76" s="71">
        <v>586</v>
      </c>
      <c r="E76" s="41">
        <f>D76/6139</f>
        <v>9.5455285877178692E-2</v>
      </c>
      <c r="F76" s="77">
        <v>4490</v>
      </c>
      <c r="G76" s="42">
        <f>F76/52487</f>
        <v>8.5544992093280245E-2</v>
      </c>
      <c r="H76" s="71">
        <v>5147</v>
      </c>
      <c r="I76" s="41">
        <f>H76/53716</f>
        <v>9.5818750465410676E-2</v>
      </c>
      <c r="J76" s="37">
        <f>IF(D76=0, "-", IF((B76-D76)/D76&lt;10, (B76-D76)/D76, "&gt;999%"))</f>
        <v>1.7064846416382253E-3</v>
      </c>
      <c r="K76" s="38">
        <f>IF(H76=0, "-", IF((F76-H76)/H76&lt;10, (F76-H76)/H76, "&gt;999%"))</f>
        <v>-0.12764717311054982</v>
      </c>
    </row>
    <row r="77" spans="1:11" x14ac:dyDescent="0.25">
      <c r="B77" s="83"/>
      <c r="D77" s="83"/>
      <c r="F77" s="83"/>
      <c r="H77" s="83"/>
    </row>
    <row r="78" spans="1:11" ht="15.6" x14ac:dyDescent="0.3">
      <c r="A78" s="164" t="s">
        <v>112</v>
      </c>
      <c r="B78" s="196" t="s">
        <v>1</v>
      </c>
      <c r="C78" s="200"/>
      <c r="D78" s="200"/>
      <c r="E78" s="197"/>
      <c r="F78" s="196" t="s">
        <v>14</v>
      </c>
      <c r="G78" s="200"/>
      <c r="H78" s="200"/>
      <c r="I78" s="197"/>
      <c r="J78" s="196" t="s">
        <v>15</v>
      </c>
      <c r="K78" s="197"/>
    </row>
    <row r="79" spans="1:11" x14ac:dyDescent="0.25">
      <c r="A79" s="22"/>
      <c r="B79" s="196">
        <f>VALUE(RIGHT($B$2, 4))</f>
        <v>2022</v>
      </c>
      <c r="C79" s="197"/>
      <c r="D79" s="196">
        <f>B79-1</f>
        <v>2021</v>
      </c>
      <c r="E79" s="204"/>
      <c r="F79" s="196">
        <f>B79</f>
        <v>2022</v>
      </c>
      <c r="G79" s="204"/>
      <c r="H79" s="196">
        <f>D79</f>
        <v>2021</v>
      </c>
      <c r="I79" s="204"/>
      <c r="J79" s="140" t="s">
        <v>4</v>
      </c>
      <c r="K79" s="141" t="s">
        <v>2</v>
      </c>
    </row>
    <row r="80" spans="1:11" x14ac:dyDescent="0.25">
      <c r="A80" s="163" t="s">
        <v>138</v>
      </c>
      <c r="B80" s="61" t="s">
        <v>12</v>
      </c>
      <c r="C80" s="62" t="s">
        <v>13</v>
      </c>
      <c r="D80" s="61" t="s">
        <v>12</v>
      </c>
      <c r="E80" s="63" t="s">
        <v>13</v>
      </c>
      <c r="F80" s="62" t="s">
        <v>12</v>
      </c>
      <c r="G80" s="62" t="s">
        <v>13</v>
      </c>
      <c r="H80" s="61" t="s">
        <v>12</v>
      </c>
      <c r="I80" s="63" t="s">
        <v>13</v>
      </c>
      <c r="J80" s="61"/>
      <c r="K80" s="63"/>
    </row>
    <row r="81" spans="1:11" x14ac:dyDescent="0.25">
      <c r="A81" s="7" t="s">
        <v>238</v>
      </c>
      <c r="B81" s="65">
        <v>0</v>
      </c>
      <c r="C81" s="34">
        <f>IF(B90=0, "-", B81/B90)</f>
        <v>0</v>
      </c>
      <c r="D81" s="65">
        <v>0</v>
      </c>
      <c r="E81" s="9">
        <f>IF(D90=0, "-", D81/D90)</f>
        <v>0</v>
      </c>
      <c r="F81" s="81">
        <v>3</v>
      </c>
      <c r="G81" s="34">
        <f>IF(F90=0, "-", F81/F90)</f>
        <v>2.7777777777777779E-3</v>
      </c>
      <c r="H81" s="65">
        <v>2</v>
      </c>
      <c r="I81" s="9">
        <f>IF(H90=0, "-", H81/H90)</f>
        <v>1.4347202295552368E-3</v>
      </c>
      <c r="J81" s="8" t="str">
        <f t="shared" ref="J81:J88" si="6">IF(D81=0, "-", IF((B81-D81)/D81&lt;10, (B81-D81)/D81, "&gt;999%"))</f>
        <v>-</v>
      </c>
      <c r="K81" s="9">
        <f t="shared" ref="K81:K88" si="7">IF(H81=0, "-", IF((F81-H81)/H81&lt;10, (F81-H81)/H81, "&gt;999%"))</f>
        <v>0.5</v>
      </c>
    </row>
    <row r="82" spans="1:11" x14ac:dyDescent="0.25">
      <c r="A82" s="7" t="s">
        <v>239</v>
      </c>
      <c r="B82" s="65">
        <v>2</v>
      </c>
      <c r="C82" s="34">
        <f>IF(B90=0, "-", B82/B90)</f>
        <v>2.247191011235955E-2</v>
      </c>
      <c r="D82" s="65">
        <v>8</v>
      </c>
      <c r="E82" s="9">
        <f>IF(D90=0, "-", D82/D90)</f>
        <v>3.4934497816593885E-2</v>
      </c>
      <c r="F82" s="81">
        <v>18</v>
      </c>
      <c r="G82" s="34">
        <f>IF(F90=0, "-", F82/F90)</f>
        <v>1.6666666666666666E-2</v>
      </c>
      <c r="H82" s="65">
        <v>45</v>
      </c>
      <c r="I82" s="9">
        <f>IF(H90=0, "-", H82/H90)</f>
        <v>3.2281205164992825E-2</v>
      </c>
      <c r="J82" s="8">
        <f t="shared" si="6"/>
        <v>-0.75</v>
      </c>
      <c r="K82" s="9">
        <f t="shared" si="7"/>
        <v>-0.6</v>
      </c>
    </row>
    <row r="83" spans="1:11" x14ac:dyDescent="0.25">
      <c r="A83" s="7" t="s">
        <v>240</v>
      </c>
      <c r="B83" s="65">
        <v>15</v>
      </c>
      <c r="C83" s="34">
        <f>IF(B90=0, "-", B83/B90)</f>
        <v>0.16853932584269662</v>
      </c>
      <c r="D83" s="65">
        <v>6</v>
      </c>
      <c r="E83" s="9">
        <f>IF(D90=0, "-", D83/D90)</f>
        <v>2.6200873362445413E-2</v>
      </c>
      <c r="F83" s="81">
        <v>67</v>
      </c>
      <c r="G83" s="34">
        <f>IF(F90=0, "-", F83/F90)</f>
        <v>6.2037037037037036E-2</v>
      </c>
      <c r="H83" s="65">
        <v>97</v>
      </c>
      <c r="I83" s="9">
        <f>IF(H90=0, "-", H83/H90)</f>
        <v>6.9583931133428978E-2</v>
      </c>
      <c r="J83" s="8">
        <f t="shared" si="6"/>
        <v>1.5</v>
      </c>
      <c r="K83" s="9">
        <f t="shared" si="7"/>
        <v>-0.30927835051546393</v>
      </c>
    </row>
    <row r="84" spans="1:11" x14ac:dyDescent="0.25">
      <c r="A84" s="7" t="s">
        <v>241</v>
      </c>
      <c r="B84" s="65">
        <v>1</v>
      </c>
      <c r="C84" s="34">
        <f>IF(B90=0, "-", B84/B90)</f>
        <v>1.1235955056179775E-2</v>
      </c>
      <c r="D84" s="65">
        <v>1</v>
      </c>
      <c r="E84" s="9">
        <f>IF(D90=0, "-", D84/D90)</f>
        <v>4.3668122270742356E-3</v>
      </c>
      <c r="F84" s="81">
        <v>5</v>
      </c>
      <c r="G84" s="34">
        <f>IF(F90=0, "-", F84/F90)</f>
        <v>4.6296296296296294E-3</v>
      </c>
      <c r="H84" s="65">
        <v>2</v>
      </c>
      <c r="I84" s="9">
        <f>IF(H90=0, "-", H84/H90)</f>
        <v>1.4347202295552368E-3</v>
      </c>
      <c r="J84" s="8">
        <f t="shared" si="6"/>
        <v>0</v>
      </c>
      <c r="K84" s="9">
        <f t="shared" si="7"/>
        <v>1.5</v>
      </c>
    </row>
    <row r="85" spans="1:11" x14ac:dyDescent="0.25">
      <c r="A85" s="7" t="s">
        <v>242</v>
      </c>
      <c r="B85" s="65">
        <v>0</v>
      </c>
      <c r="C85" s="34">
        <f>IF(B90=0, "-", B85/B90)</f>
        <v>0</v>
      </c>
      <c r="D85" s="65">
        <v>9</v>
      </c>
      <c r="E85" s="9">
        <f>IF(D90=0, "-", D85/D90)</f>
        <v>3.9301310043668124E-2</v>
      </c>
      <c r="F85" s="81">
        <v>38</v>
      </c>
      <c r="G85" s="34">
        <f>IF(F90=0, "-", F85/F90)</f>
        <v>3.5185185185185187E-2</v>
      </c>
      <c r="H85" s="65">
        <v>45</v>
      </c>
      <c r="I85" s="9">
        <f>IF(H90=0, "-", H85/H90)</f>
        <v>3.2281205164992825E-2</v>
      </c>
      <c r="J85" s="8">
        <f t="shared" si="6"/>
        <v>-1</v>
      </c>
      <c r="K85" s="9">
        <f t="shared" si="7"/>
        <v>-0.15555555555555556</v>
      </c>
    </row>
    <row r="86" spans="1:11" x14ac:dyDescent="0.25">
      <c r="A86" s="7" t="s">
        <v>243</v>
      </c>
      <c r="B86" s="65">
        <v>0</v>
      </c>
      <c r="C86" s="34">
        <f>IF(B90=0, "-", B86/B90)</f>
        <v>0</v>
      </c>
      <c r="D86" s="65">
        <v>0</v>
      </c>
      <c r="E86" s="9">
        <f>IF(D90=0, "-", D86/D90)</f>
        <v>0</v>
      </c>
      <c r="F86" s="81">
        <v>0</v>
      </c>
      <c r="G86" s="34">
        <f>IF(F90=0, "-", F86/F90)</f>
        <v>0</v>
      </c>
      <c r="H86" s="65">
        <v>13</v>
      </c>
      <c r="I86" s="9">
        <f>IF(H90=0, "-", H86/H90)</f>
        <v>9.3256814921090381E-3</v>
      </c>
      <c r="J86" s="8" t="str">
        <f t="shared" si="6"/>
        <v>-</v>
      </c>
      <c r="K86" s="9">
        <f t="shared" si="7"/>
        <v>-1</v>
      </c>
    </row>
    <row r="87" spans="1:11" x14ac:dyDescent="0.25">
      <c r="A87" s="7" t="s">
        <v>244</v>
      </c>
      <c r="B87" s="65">
        <v>67</v>
      </c>
      <c r="C87" s="34">
        <f>IF(B90=0, "-", B87/B90)</f>
        <v>0.7528089887640449</v>
      </c>
      <c r="D87" s="65">
        <v>201</v>
      </c>
      <c r="E87" s="9">
        <f>IF(D90=0, "-", D87/D90)</f>
        <v>0.87772925764192145</v>
      </c>
      <c r="F87" s="81">
        <v>939</v>
      </c>
      <c r="G87" s="34">
        <f>IF(F90=0, "-", F87/F90)</f>
        <v>0.86944444444444446</v>
      </c>
      <c r="H87" s="65">
        <v>1153</v>
      </c>
      <c r="I87" s="9">
        <f>IF(H90=0, "-", H87/H90)</f>
        <v>0.827116212338594</v>
      </c>
      <c r="J87" s="8">
        <f t="shared" si="6"/>
        <v>-0.66666666666666663</v>
      </c>
      <c r="K87" s="9">
        <f t="shared" si="7"/>
        <v>-0.18560277536860365</v>
      </c>
    </row>
    <row r="88" spans="1:11" x14ac:dyDescent="0.25">
      <c r="A88" s="7" t="s">
        <v>245</v>
      </c>
      <c r="B88" s="65">
        <v>4</v>
      </c>
      <c r="C88" s="34">
        <f>IF(B90=0, "-", B88/B90)</f>
        <v>4.49438202247191E-2</v>
      </c>
      <c r="D88" s="65">
        <v>4</v>
      </c>
      <c r="E88" s="9">
        <f>IF(D90=0, "-", D88/D90)</f>
        <v>1.7467248908296942E-2</v>
      </c>
      <c r="F88" s="81">
        <v>10</v>
      </c>
      <c r="G88" s="34">
        <f>IF(F90=0, "-", F88/F90)</f>
        <v>9.2592592592592587E-3</v>
      </c>
      <c r="H88" s="65">
        <v>37</v>
      </c>
      <c r="I88" s="9">
        <f>IF(H90=0, "-", H88/H90)</f>
        <v>2.654232424677188E-2</v>
      </c>
      <c r="J88" s="8">
        <f t="shared" si="6"/>
        <v>0</v>
      </c>
      <c r="K88" s="9">
        <f t="shared" si="7"/>
        <v>-0.72972972972972971</v>
      </c>
    </row>
    <row r="89" spans="1:11" x14ac:dyDescent="0.25">
      <c r="A89" s="2"/>
      <c r="B89" s="68"/>
      <c r="C89" s="33"/>
      <c r="D89" s="68"/>
      <c r="E89" s="6"/>
      <c r="F89" s="82"/>
      <c r="G89" s="33"/>
      <c r="H89" s="68"/>
      <c r="I89" s="6"/>
      <c r="J89" s="5"/>
      <c r="K89" s="6"/>
    </row>
    <row r="90" spans="1:11" s="43" customFormat="1" x14ac:dyDescent="0.25">
      <c r="A90" s="162" t="s">
        <v>573</v>
      </c>
      <c r="B90" s="71">
        <f>SUM(B81:B89)</f>
        <v>89</v>
      </c>
      <c r="C90" s="40">
        <f>B90/6005</f>
        <v>1.4820982514571191E-2</v>
      </c>
      <c r="D90" s="71">
        <f>SUM(D81:D89)</f>
        <v>229</v>
      </c>
      <c r="E90" s="41">
        <f>D90/6139</f>
        <v>3.7302492262583482E-2</v>
      </c>
      <c r="F90" s="77">
        <f>SUM(F81:F89)</f>
        <v>1080</v>
      </c>
      <c r="G90" s="42">
        <f>F90/52487</f>
        <v>2.0576523710633111E-2</v>
      </c>
      <c r="H90" s="71">
        <f>SUM(H81:H89)</f>
        <v>1394</v>
      </c>
      <c r="I90" s="41">
        <f>H90/53716</f>
        <v>2.5951299426614043E-2</v>
      </c>
      <c r="J90" s="37">
        <f>IF(D90=0, "-", IF((B90-D90)/D90&lt;10, (B90-D90)/D90, "&gt;999%"))</f>
        <v>-0.611353711790393</v>
      </c>
      <c r="K90" s="38">
        <f>IF(H90=0, "-", IF((F90-H90)/H90&lt;10, (F90-H90)/H90, "&gt;999%"))</f>
        <v>-0.22525107604017217</v>
      </c>
    </row>
    <row r="91" spans="1:11" x14ac:dyDescent="0.25">
      <c r="B91" s="83"/>
      <c r="D91" s="83"/>
      <c r="F91" s="83"/>
      <c r="H91" s="83"/>
    </row>
    <row r="92" spans="1:11" x14ac:dyDescent="0.25">
      <c r="A92" s="163" t="s">
        <v>139</v>
      </c>
      <c r="B92" s="61" t="s">
        <v>12</v>
      </c>
      <c r="C92" s="62" t="s">
        <v>13</v>
      </c>
      <c r="D92" s="61" t="s">
        <v>12</v>
      </c>
      <c r="E92" s="63" t="s">
        <v>13</v>
      </c>
      <c r="F92" s="62" t="s">
        <v>12</v>
      </c>
      <c r="G92" s="62" t="s">
        <v>13</v>
      </c>
      <c r="H92" s="61" t="s">
        <v>12</v>
      </c>
      <c r="I92" s="63" t="s">
        <v>13</v>
      </c>
      <c r="J92" s="61"/>
      <c r="K92" s="63"/>
    </row>
    <row r="93" spans="1:11" x14ac:dyDescent="0.25">
      <c r="A93" s="7" t="s">
        <v>246</v>
      </c>
      <c r="B93" s="65">
        <v>3</v>
      </c>
      <c r="C93" s="34">
        <f>IF(B110=0, "-", B93/B110)</f>
        <v>2.3255813953488372E-2</v>
      </c>
      <c r="D93" s="65">
        <v>4</v>
      </c>
      <c r="E93" s="9">
        <f>IF(D110=0, "-", D93/D110)</f>
        <v>9.3023255813953487E-2</v>
      </c>
      <c r="F93" s="81">
        <v>22</v>
      </c>
      <c r="G93" s="34">
        <f>IF(F110=0, "-", F93/F110)</f>
        <v>2.8277634961439587E-2</v>
      </c>
      <c r="H93" s="65">
        <v>23</v>
      </c>
      <c r="I93" s="9">
        <f>IF(H110=0, "-", H93/H110)</f>
        <v>5.3488372093023255E-2</v>
      </c>
      <c r="J93" s="8">
        <f t="shared" ref="J93:J108" si="8">IF(D93=0, "-", IF((B93-D93)/D93&lt;10, (B93-D93)/D93, "&gt;999%"))</f>
        <v>-0.25</v>
      </c>
      <c r="K93" s="9">
        <f t="shared" ref="K93:K108" si="9">IF(H93=0, "-", IF((F93-H93)/H93&lt;10, (F93-H93)/H93, "&gt;999%"))</f>
        <v>-4.3478260869565216E-2</v>
      </c>
    </row>
    <row r="94" spans="1:11" x14ac:dyDescent="0.25">
      <c r="A94" s="7" t="s">
        <v>247</v>
      </c>
      <c r="B94" s="65">
        <v>0</v>
      </c>
      <c r="C94" s="34">
        <f>IF(B110=0, "-", B94/B110)</f>
        <v>0</v>
      </c>
      <c r="D94" s="65">
        <v>1</v>
      </c>
      <c r="E94" s="9">
        <f>IF(D110=0, "-", D94/D110)</f>
        <v>2.3255813953488372E-2</v>
      </c>
      <c r="F94" s="81">
        <v>11</v>
      </c>
      <c r="G94" s="34">
        <f>IF(F110=0, "-", F94/F110)</f>
        <v>1.4138817480719794E-2</v>
      </c>
      <c r="H94" s="65">
        <v>29</v>
      </c>
      <c r="I94" s="9">
        <f>IF(H110=0, "-", H94/H110)</f>
        <v>6.7441860465116285E-2</v>
      </c>
      <c r="J94" s="8">
        <f t="shared" si="8"/>
        <v>-1</v>
      </c>
      <c r="K94" s="9">
        <f t="shared" si="9"/>
        <v>-0.62068965517241381</v>
      </c>
    </row>
    <row r="95" spans="1:11" x14ac:dyDescent="0.25">
      <c r="A95" s="7" t="s">
        <v>248</v>
      </c>
      <c r="B95" s="65">
        <v>3</v>
      </c>
      <c r="C95" s="34">
        <f>IF(B110=0, "-", B95/B110)</f>
        <v>2.3255813953488372E-2</v>
      </c>
      <c r="D95" s="65">
        <v>3</v>
      </c>
      <c r="E95" s="9">
        <f>IF(D110=0, "-", D95/D110)</f>
        <v>6.9767441860465115E-2</v>
      </c>
      <c r="F95" s="81">
        <v>18</v>
      </c>
      <c r="G95" s="34">
        <f>IF(F110=0, "-", F95/F110)</f>
        <v>2.313624678663239E-2</v>
      </c>
      <c r="H95" s="65">
        <v>23</v>
      </c>
      <c r="I95" s="9">
        <f>IF(H110=0, "-", H95/H110)</f>
        <v>5.3488372093023255E-2</v>
      </c>
      <c r="J95" s="8">
        <f t="shared" si="8"/>
        <v>0</v>
      </c>
      <c r="K95" s="9">
        <f t="shared" si="9"/>
        <v>-0.21739130434782608</v>
      </c>
    </row>
    <row r="96" spans="1:11" x14ac:dyDescent="0.25">
      <c r="A96" s="7" t="s">
        <v>249</v>
      </c>
      <c r="B96" s="65">
        <v>11</v>
      </c>
      <c r="C96" s="34">
        <f>IF(B110=0, "-", B96/B110)</f>
        <v>8.5271317829457363E-2</v>
      </c>
      <c r="D96" s="65">
        <v>10</v>
      </c>
      <c r="E96" s="9">
        <f>IF(D110=0, "-", D96/D110)</f>
        <v>0.23255813953488372</v>
      </c>
      <c r="F96" s="81">
        <v>93</v>
      </c>
      <c r="G96" s="34">
        <f>IF(F110=0, "-", F96/F110)</f>
        <v>0.11953727506426735</v>
      </c>
      <c r="H96" s="65">
        <v>112</v>
      </c>
      <c r="I96" s="9">
        <f>IF(H110=0, "-", H96/H110)</f>
        <v>0.26046511627906976</v>
      </c>
      <c r="J96" s="8">
        <f t="shared" si="8"/>
        <v>0.1</v>
      </c>
      <c r="K96" s="9">
        <f t="shared" si="9"/>
        <v>-0.16964285714285715</v>
      </c>
    </row>
    <row r="97" spans="1:11" x14ac:dyDescent="0.25">
      <c r="A97" s="7" t="s">
        <v>250</v>
      </c>
      <c r="B97" s="65">
        <v>0</v>
      </c>
      <c r="C97" s="34">
        <f>IF(B110=0, "-", B97/B110)</f>
        <v>0</v>
      </c>
      <c r="D97" s="65">
        <v>0</v>
      </c>
      <c r="E97" s="9">
        <f>IF(D110=0, "-", D97/D110)</f>
        <v>0</v>
      </c>
      <c r="F97" s="81">
        <v>33</v>
      </c>
      <c r="G97" s="34">
        <f>IF(F110=0, "-", F97/F110)</f>
        <v>4.2416452442159386E-2</v>
      </c>
      <c r="H97" s="65">
        <v>0</v>
      </c>
      <c r="I97" s="9">
        <f>IF(H110=0, "-", H97/H110)</f>
        <v>0</v>
      </c>
      <c r="J97" s="8" t="str">
        <f t="shared" si="8"/>
        <v>-</v>
      </c>
      <c r="K97" s="9" t="str">
        <f t="shared" si="9"/>
        <v>-</v>
      </c>
    </row>
    <row r="98" spans="1:11" x14ac:dyDescent="0.25">
      <c r="A98" s="7" t="s">
        <v>251</v>
      </c>
      <c r="B98" s="65">
        <v>1</v>
      </c>
      <c r="C98" s="34">
        <f>IF(B110=0, "-", B98/B110)</f>
        <v>7.7519379844961239E-3</v>
      </c>
      <c r="D98" s="65">
        <v>0</v>
      </c>
      <c r="E98" s="9">
        <f>IF(D110=0, "-", D98/D110)</f>
        <v>0</v>
      </c>
      <c r="F98" s="81">
        <v>5</v>
      </c>
      <c r="G98" s="34">
        <f>IF(F110=0, "-", F98/F110)</f>
        <v>6.4267352185089976E-3</v>
      </c>
      <c r="H98" s="65">
        <v>0</v>
      </c>
      <c r="I98" s="9">
        <f>IF(H110=0, "-", H98/H110)</f>
        <v>0</v>
      </c>
      <c r="J98" s="8" t="str">
        <f t="shared" si="8"/>
        <v>-</v>
      </c>
      <c r="K98" s="9" t="str">
        <f t="shared" si="9"/>
        <v>-</v>
      </c>
    </row>
    <row r="99" spans="1:11" x14ac:dyDescent="0.25">
      <c r="A99" s="7" t="s">
        <v>252</v>
      </c>
      <c r="B99" s="65">
        <v>1</v>
      </c>
      <c r="C99" s="34">
        <f>IF(B110=0, "-", B99/B110)</f>
        <v>7.7519379844961239E-3</v>
      </c>
      <c r="D99" s="65">
        <v>1</v>
      </c>
      <c r="E99" s="9">
        <f>IF(D110=0, "-", D99/D110)</f>
        <v>2.3255813953488372E-2</v>
      </c>
      <c r="F99" s="81">
        <v>6</v>
      </c>
      <c r="G99" s="34">
        <f>IF(F110=0, "-", F99/F110)</f>
        <v>7.7120822622107968E-3</v>
      </c>
      <c r="H99" s="65">
        <v>8</v>
      </c>
      <c r="I99" s="9">
        <f>IF(H110=0, "-", H99/H110)</f>
        <v>1.8604651162790697E-2</v>
      </c>
      <c r="J99" s="8">
        <f t="shared" si="8"/>
        <v>0</v>
      </c>
      <c r="K99" s="9">
        <f t="shared" si="9"/>
        <v>-0.25</v>
      </c>
    </row>
    <row r="100" spans="1:11" x14ac:dyDescent="0.25">
      <c r="A100" s="7" t="s">
        <v>253</v>
      </c>
      <c r="B100" s="65">
        <v>3</v>
      </c>
      <c r="C100" s="34">
        <f>IF(B110=0, "-", B100/B110)</f>
        <v>2.3255813953488372E-2</v>
      </c>
      <c r="D100" s="65">
        <v>2</v>
      </c>
      <c r="E100" s="9">
        <f>IF(D110=0, "-", D100/D110)</f>
        <v>4.6511627906976744E-2</v>
      </c>
      <c r="F100" s="81">
        <v>30</v>
      </c>
      <c r="G100" s="34">
        <f>IF(F110=0, "-", F100/F110)</f>
        <v>3.8560411311053984E-2</v>
      </c>
      <c r="H100" s="65">
        <v>15</v>
      </c>
      <c r="I100" s="9">
        <f>IF(H110=0, "-", H100/H110)</f>
        <v>3.4883720930232558E-2</v>
      </c>
      <c r="J100" s="8">
        <f t="shared" si="8"/>
        <v>0.5</v>
      </c>
      <c r="K100" s="9">
        <f t="shared" si="9"/>
        <v>1</v>
      </c>
    </row>
    <row r="101" spans="1:11" x14ac:dyDescent="0.25">
      <c r="A101" s="7" t="s">
        <v>254</v>
      </c>
      <c r="B101" s="65">
        <v>0</v>
      </c>
      <c r="C101" s="34">
        <f>IF(B110=0, "-", B101/B110)</f>
        <v>0</v>
      </c>
      <c r="D101" s="65">
        <v>6</v>
      </c>
      <c r="E101" s="9">
        <f>IF(D110=0, "-", D101/D110)</f>
        <v>0.13953488372093023</v>
      </c>
      <c r="F101" s="81">
        <v>0</v>
      </c>
      <c r="G101" s="34">
        <f>IF(F110=0, "-", F101/F110)</f>
        <v>0</v>
      </c>
      <c r="H101" s="65">
        <v>64</v>
      </c>
      <c r="I101" s="9">
        <f>IF(H110=0, "-", H101/H110)</f>
        <v>0.14883720930232558</v>
      </c>
      <c r="J101" s="8">
        <f t="shared" si="8"/>
        <v>-1</v>
      </c>
      <c r="K101" s="9">
        <f t="shared" si="9"/>
        <v>-1</v>
      </c>
    </row>
    <row r="102" spans="1:11" x14ac:dyDescent="0.25">
      <c r="A102" s="7" t="s">
        <v>255</v>
      </c>
      <c r="B102" s="65">
        <v>15</v>
      </c>
      <c r="C102" s="34">
        <f>IF(B110=0, "-", B102/B110)</f>
        <v>0.11627906976744186</v>
      </c>
      <c r="D102" s="65">
        <v>2</v>
      </c>
      <c r="E102" s="9">
        <f>IF(D110=0, "-", D102/D110)</f>
        <v>4.6511627906976744E-2</v>
      </c>
      <c r="F102" s="81">
        <v>144</v>
      </c>
      <c r="G102" s="34">
        <f>IF(F110=0, "-", F102/F110)</f>
        <v>0.18508997429305912</v>
      </c>
      <c r="H102" s="65">
        <v>105</v>
      </c>
      <c r="I102" s="9">
        <f>IF(H110=0, "-", H102/H110)</f>
        <v>0.2441860465116279</v>
      </c>
      <c r="J102" s="8">
        <f t="shared" si="8"/>
        <v>6.5</v>
      </c>
      <c r="K102" s="9">
        <f t="shared" si="9"/>
        <v>0.37142857142857144</v>
      </c>
    </row>
    <row r="103" spans="1:11" x14ac:dyDescent="0.25">
      <c r="A103" s="7" t="s">
        <v>256</v>
      </c>
      <c r="B103" s="65">
        <v>7</v>
      </c>
      <c r="C103" s="34">
        <f>IF(B110=0, "-", B103/B110)</f>
        <v>5.4263565891472867E-2</v>
      </c>
      <c r="D103" s="65">
        <v>12</v>
      </c>
      <c r="E103" s="9">
        <f>IF(D110=0, "-", D103/D110)</f>
        <v>0.27906976744186046</v>
      </c>
      <c r="F103" s="81">
        <v>51</v>
      </c>
      <c r="G103" s="34">
        <f>IF(F110=0, "-", F103/F110)</f>
        <v>6.5552699228791769E-2</v>
      </c>
      <c r="H103" s="65">
        <v>47</v>
      </c>
      <c r="I103" s="9">
        <f>IF(H110=0, "-", H103/H110)</f>
        <v>0.10930232558139535</v>
      </c>
      <c r="J103" s="8">
        <f t="shared" si="8"/>
        <v>-0.41666666666666669</v>
      </c>
      <c r="K103" s="9">
        <f t="shared" si="9"/>
        <v>8.5106382978723402E-2</v>
      </c>
    </row>
    <row r="104" spans="1:11" x14ac:dyDescent="0.25">
      <c r="A104" s="7" t="s">
        <v>257</v>
      </c>
      <c r="B104" s="65">
        <v>1</v>
      </c>
      <c r="C104" s="34">
        <f>IF(B110=0, "-", B104/B110)</f>
        <v>7.7519379844961239E-3</v>
      </c>
      <c r="D104" s="65">
        <v>0</v>
      </c>
      <c r="E104" s="9">
        <f>IF(D110=0, "-", D104/D110)</f>
        <v>0</v>
      </c>
      <c r="F104" s="81">
        <v>34</v>
      </c>
      <c r="G104" s="34">
        <f>IF(F110=0, "-", F104/F110)</f>
        <v>4.3701799485861184E-2</v>
      </c>
      <c r="H104" s="65">
        <v>0</v>
      </c>
      <c r="I104" s="9">
        <f>IF(H110=0, "-", H104/H110)</f>
        <v>0</v>
      </c>
      <c r="J104" s="8" t="str">
        <f t="shared" si="8"/>
        <v>-</v>
      </c>
      <c r="K104" s="9" t="str">
        <f t="shared" si="9"/>
        <v>-</v>
      </c>
    </row>
    <row r="105" spans="1:11" x14ac:dyDescent="0.25">
      <c r="A105" s="7" t="s">
        <v>258</v>
      </c>
      <c r="B105" s="65">
        <v>81</v>
      </c>
      <c r="C105" s="34">
        <f>IF(B110=0, "-", B105/B110)</f>
        <v>0.62790697674418605</v>
      </c>
      <c r="D105" s="65">
        <v>0</v>
      </c>
      <c r="E105" s="9">
        <f>IF(D110=0, "-", D105/D110)</f>
        <v>0</v>
      </c>
      <c r="F105" s="81">
        <v>289</v>
      </c>
      <c r="G105" s="34">
        <f>IF(F110=0, "-", F105/F110)</f>
        <v>0.37146529562982006</v>
      </c>
      <c r="H105" s="65">
        <v>0</v>
      </c>
      <c r="I105" s="9">
        <f>IF(H110=0, "-", H105/H110)</f>
        <v>0</v>
      </c>
      <c r="J105" s="8" t="str">
        <f t="shared" si="8"/>
        <v>-</v>
      </c>
      <c r="K105" s="9" t="str">
        <f t="shared" si="9"/>
        <v>-</v>
      </c>
    </row>
    <row r="106" spans="1:11" x14ac:dyDescent="0.25">
      <c r="A106" s="7" t="s">
        <v>259</v>
      </c>
      <c r="B106" s="65">
        <v>3</v>
      </c>
      <c r="C106" s="34">
        <f>IF(B110=0, "-", B106/B110)</f>
        <v>2.3255813953488372E-2</v>
      </c>
      <c r="D106" s="65">
        <v>0</v>
      </c>
      <c r="E106" s="9">
        <f>IF(D110=0, "-", D106/D110)</f>
        <v>0</v>
      </c>
      <c r="F106" s="81">
        <v>35</v>
      </c>
      <c r="G106" s="34">
        <f>IF(F110=0, "-", F106/F110)</f>
        <v>4.4987146529562982E-2</v>
      </c>
      <c r="H106" s="65">
        <v>0</v>
      </c>
      <c r="I106" s="9">
        <f>IF(H110=0, "-", H106/H110)</f>
        <v>0</v>
      </c>
      <c r="J106" s="8" t="str">
        <f t="shared" si="8"/>
        <v>-</v>
      </c>
      <c r="K106" s="9" t="str">
        <f t="shared" si="9"/>
        <v>-</v>
      </c>
    </row>
    <row r="107" spans="1:11" x14ac:dyDescent="0.25">
      <c r="A107" s="7" t="s">
        <v>260</v>
      </c>
      <c r="B107" s="65">
        <v>0</v>
      </c>
      <c r="C107" s="34">
        <f>IF(B110=0, "-", B107/B110)</f>
        <v>0</v>
      </c>
      <c r="D107" s="65">
        <v>1</v>
      </c>
      <c r="E107" s="9">
        <f>IF(D110=0, "-", D107/D110)</f>
        <v>2.3255813953488372E-2</v>
      </c>
      <c r="F107" s="81">
        <v>4</v>
      </c>
      <c r="G107" s="34">
        <f>IF(F110=0, "-", F107/F110)</f>
        <v>5.1413881748071976E-3</v>
      </c>
      <c r="H107" s="65">
        <v>3</v>
      </c>
      <c r="I107" s="9">
        <f>IF(H110=0, "-", H107/H110)</f>
        <v>6.9767441860465115E-3</v>
      </c>
      <c r="J107" s="8">
        <f t="shared" si="8"/>
        <v>-1</v>
      </c>
      <c r="K107" s="9">
        <f t="shared" si="9"/>
        <v>0.33333333333333331</v>
      </c>
    </row>
    <row r="108" spans="1:11" x14ac:dyDescent="0.25">
      <c r="A108" s="7" t="s">
        <v>261</v>
      </c>
      <c r="B108" s="65">
        <v>0</v>
      </c>
      <c r="C108" s="34">
        <f>IF(B110=0, "-", B108/B110)</f>
        <v>0</v>
      </c>
      <c r="D108" s="65">
        <v>1</v>
      </c>
      <c r="E108" s="9">
        <f>IF(D110=0, "-", D108/D110)</f>
        <v>2.3255813953488372E-2</v>
      </c>
      <c r="F108" s="81">
        <v>3</v>
      </c>
      <c r="G108" s="34">
        <f>IF(F110=0, "-", F108/F110)</f>
        <v>3.8560411311053984E-3</v>
      </c>
      <c r="H108" s="65">
        <v>1</v>
      </c>
      <c r="I108" s="9">
        <f>IF(H110=0, "-", H108/H110)</f>
        <v>2.3255813953488372E-3</v>
      </c>
      <c r="J108" s="8">
        <f t="shared" si="8"/>
        <v>-1</v>
      </c>
      <c r="K108" s="9">
        <f t="shared" si="9"/>
        <v>2</v>
      </c>
    </row>
    <row r="109" spans="1:11" x14ac:dyDescent="0.25">
      <c r="A109" s="2"/>
      <c r="B109" s="68"/>
      <c r="C109" s="33"/>
      <c r="D109" s="68"/>
      <c r="E109" s="6"/>
      <c r="F109" s="82"/>
      <c r="G109" s="33"/>
      <c r="H109" s="68"/>
      <c r="I109" s="6"/>
      <c r="J109" s="5"/>
      <c r="K109" s="6"/>
    </row>
    <row r="110" spans="1:11" s="43" customFormat="1" x14ac:dyDescent="0.25">
      <c r="A110" s="162" t="s">
        <v>572</v>
      </c>
      <c r="B110" s="71">
        <f>SUM(B93:B109)</f>
        <v>129</v>
      </c>
      <c r="C110" s="40">
        <f>B110/6005</f>
        <v>2.1482098251457121E-2</v>
      </c>
      <c r="D110" s="71">
        <f>SUM(D93:D109)</f>
        <v>43</v>
      </c>
      <c r="E110" s="41">
        <f>D110/6139</f>
        <v>7.0043981104414401E-3</v>
      </c>
      <c r="F110" s="77">
        <f>SUM(F93:F109)</f>
        <v>778</v>
      </c>
      <c r="G110" s="42">
        <f>F110/52487</f>
        <v>1.4822718006363481E-2</v>
      </c>
      <c r="H110" s="71">
        <f>SUM(H93:H109)</f>
        <v>430</v>
      </c>
      <c r="I110" s="41">
        <f>H110/53716</f>
        <v>8.0050636681808021E-3</v>
      </c>
      <c r="J110" s="37">
        <f>IF(D110=0, "-", IF((B110-D110)/D110&lt;10, (B110-D110)/D110, "&gt;999%"))</f>
        <v>2</v>
      </c>
      <c r="K110" s="38">
        <f>IF(H110=0, "-", IF((F110-H110)/H110&lt;10, (F110-H110)/H110, "&gt;999%"))</f>
        <v>0.80930232558139537</v>
      </c>
    </row>
    <row r="111" spans="1:11" x14ac:dyDescent="0.25">
      <c r="B111" s="83"/>
      <c r="D111" s="83"/>
      <c r="F111" s="83"/>
      <c r="H111" s="83"/>
    </row>
    <row r="112" spans="1:11" s="43" customFormat="1" x14ac:dyDescent="0.25">
      <c r="A112" s="162" t="s">
        <v>571</v>
      </c>
      <c r="B112" s="71">
        <v>218</v>
      </c>
      <c r="C112" s="40">
        <f>B112/6005</f>
        <v>3.6303080766028312E-2</v>
      </c>
      <c r="D112" s="71">
        <v>272</v>
      </c>
      <c r="E112" s="41">
        <f>D112/6139</f>
        <v>4.4306890373024925E-2</v>
      </c>
      <c r="F112" s="77">
        <v>1858</v>
      </c>
      <c r="G112" s="42">
        <f>F112/52487</f>
        <v>3.5399241716996592E-2</v>
      </c>
      <c r="H112" s="71">
        <v>1824</v>
      </c>
      <c r="I112" s="41">
        <f>H112/53716</f>
        <v>3.3956363094794849E-2</v>
      </c>
      <c r="J112" s="37">
        <f>IF(D112=0, "-", IF((B112-D112)/D112&lt;10, (B112-D112)/D112, "&gt;999%"))</f>
        <v>-0.19852941176470587</v>
      </c>
      <c r="K112" s="38">
        <f>IF(H112=0, "-", IF((F112-H112)/H112&lt;10, (F112-H112)/H112, "&gt;999%"))</f>
        <v>1.8640350877192981E-2</v>
      </c>
    </row>
    <row r="113" spans="1:11" x14ac:dyDescent="0.25">
      <c r="B113" s="83"/>
      <c r="D113" s="83"/>
      <c r="F113" s="83"/>
      <c r="H113" s="83"/>
    </row>
    <row r="114" spans="1:11" ht="15.6" x14ac:dyDescent="0.3">
      <c r="A114" s="164" t="s">
        <v>113</v>
      </c>
      <c r="B114" s="196" t="s">
        <v>1</v>
      </c>
      <c r="C114" s="200"/>
      <c r="D114" s="200"/>
      <c r="E114" s="197"/>
      <c r="F114" s="196" t="s">
        <v>14</v>
      </c>
      <c r="G114" s="200"/>
      <c r="H114" s="200"/>
      <c r="I114" s="197"/>
      <c r="J114" s="196" t="s">
        <v>15</v>
      </c>
      <c r="K114" s="197"/>
    </row>
    <row r="115" spans="1:11" x14ac:dyDescent="0.25">
      <c r="A115" s="22"/>
      <c r="B115" s="196">
        <f>VALUE(RIGHT($B$2, 4))</f>
        <v>2022</v>
      </c>
      <c r="C115" s="197"/>
      <c r="D115" s="196">
        <f>B115-1</f>
        <v>2021</v>
      </c>
      <c r="E115" s="204"/>
      <c r="F115" s="196">
        <f>B115</f>
        <v>2022</v>
      </c>
      <c r="G115" s="204"/>
      <c r="H115" s="196">
        <f>D115</f>
        <v>2021</v>
      </c>
      <c r="I115" s="204"/>
      <c r="J115" s="140" t="s">
        <v>4</v>
      </c>
      <c r="K115" s="141" t="s">
        <v>2</v>
      </c>
    </row>
    <row r="116" spans="1:11" x14ac:dyDescent="0.25">
      <c r="A116" s="163" t="s">
        <v>140</v>
      </c>
      <c r="B116" s="61" t="s">
        <v>12</v>
      </c>
      <c r="C116" s="62" t="s">
        <v>13</v>
      </c>
      <c r="D116" s="61" t="s">
        <v>12</v>
      </c>
      <c r="E116" s="63" t="s">
        <v>13</v>
      </c>
      <c r="F116" s="62" t="s">
        <v>12</v>
      </c>
      <c r="G116" s="62" t="s">
        <v>13</v>
      </c>
      <c r="H116" s="61" t="s">
        <v>12</v>
      </c>
      <c r="I116" s="63" t="s">
        <v>13</v>
      </c>
      <c r="J116" s="61"/>
      <c r="K116" s="63"/>
    </row>
    <row r="117" spans="1:11" x14ac:dyDescent="0.25">
      <c r="A117" s="7" t="s">
        <v>262</v>
      </c>
      <c r="B117" s="65">
        <v>5</v>
      </c>
      <c r="C117" s="34">
        <f>IF(B120=0, "-", B117/B120)</f>
        <v>0.7142857142857143</v>
      </c>
      <c r="D117" s="65">
        <v>7</v>
      </c>
      <c r="E117" s="9">
        <f>IF(D120=0, "-", D117/D120)</f>
        <v>0.875</v>
      </c>
      <c r="F117" s="81">
        <v>104</v>
      </c>
      <c r="G117" s="34">
        <f>IF(F120=0, "-", F117/F120)</f>
        <v>0.78195488721804507</v>
      </c>
      <c r="H117" s="65">
        <v>84</v>
      </c>
      <c r="I117" s="9">
        <f>IF(H120=0, "-", H117/H120)</f>
        <v>0.7567567567567568</v>
      </c>
      <c r="J117" s="8">
        <f>IF(D117=0, "-", IF((B117-D117)/D117&lt;10, (B117-D117)/D117, "&gt;999%"))</f>
        <v>-0.2857142857142857</v>
      </c>
      <c r="K117" s="9">
        <f>IF(H117=0, "-", IF((F117-H117)/H117&lt;10, (F117-H117)/H117, "&gt;999%"))</f>
        <v>0.23809523809523808</v>
      </c>
    </row>
    <row r="118" spans="1:11" x14ac:dyDescent="0.25">
      <c r="A118" s="7" t="s">
        <v>263</v>
      </c>
      <c r="B118" s="65">
        <v>2</v>
      </c>
      <c r="C118" s="34">
        <f>IF(B120=0, "-", B118/B120)</f>
        <v>0.2857142857142857</v>
      </c>
      <c r="D118" s="65">
        <v>1</v>
      </c>
      <c r="E118" s="9">
        <f>IF(D120=0, "-", D118/D120)</f>
        <v>0.125</v>
      </c>
      <c r="F118" s="81">
        <v>29</v>
      </c>
      <c r="G118" s="34">
        <f>IF(F120=0, "-", F118/F120)</f>
        <v>0.21804511278195488</v>
      </c>
      <c r="H118" s="65">
        <v>27</v>
      </c>
      <c r="I118" s="9">
        <f>IF(H120=0, "-", H118/H120)</f>
        <v>0.24324324324324326</v>
      </c>
      <c r="J118" s="8">
        <f>IF(D118=0, "-", IF((B118-D118)/D118&lt;10, (B118-D118)/D118, "&gt;999%"))</f>
        <v>1</v>
      </c>
      <c r="K118" s="9">
        <f>IF(H118=0, "-", IF((F118-H118)/H118&lt;10, (F118-H118)/H118, "&gt;999%"))</f>
        <v>7.407407407407407E-2</v>
      </c>
    </row>
    <row r="119" spans="1:11" x14ac:dyDescent="0.25">
      <c r="A119" s="2"/>
      <c r="B119" s="68"/>
      <c r="C119" s="33"/>
      <c r="D119" s="68"/>
      <c r="E119" s="6"/>
      <c r="F119" s="82"/>
      <c r="G119" s="33"/>
      <c r="H119" s="68"/>
      <c r="I119" s="6"/>
      <c r="J119" s="5"/>
      <c r="K119" s="6"/>
    </row>
    <row r="120" spans="1:11" s="43" customFormat="1" x14ac:dyDescent="0.25">
      <c r="A120" s="162" t="s">
        <v>570</v>
      </c>
      <c r="B120" s="71">
        <f>SUM(B117:B119)</f>
        <v>7</v>
      </c>
      <c r="C120" s="40">
        <f>B120/6005</f>
        <v>1.1656952539550376E-3</v>
      </c>
      <c r="D120" s="71">
        <f>SUM(D117:D119)</f>
        <v>8</v>
      </c>
      <c r="E120" s="41">
        <f>D120/6139</f>
        <v>1.3031438345007329E-3</v>
      </c>
      <c r="F120" s="77">
        <f>SUM(F117:F119)</f>
        <v>133</v>
      </c>
      <c r="G120" s="42">
        <f>F120/52487</f>
        <v>2.5339607902909291E-3</v>
      </c>
      <c r="H120" s="71">
        <f>SUM(H117:H119)</f>
        <v>111</v>
      </c>
      <c r="I120" s="41">
        <f>H120/53716</f>
        <v>2.0664234120187654E-3</v>
      </c>
      <c r="J120" s="37">
        <f>IF(D120=0, "-", IF((B120-D120)/D120&lt;10, (B120-D120)/D120, "&gt;999%"))</f>
        <v>-0.125</v>
      </c>
      <c r="K120" s="38">
        <f>IF(H120=0, "-", IF((F120-H120)/H120&lt;10, (F120-H120)/H120, "&gt;999%"))</f>
        <v>0.1981981981981982</v>
      </c>
    </row>
    <row r="121" spans="1:11" x14ac:dyDescent="0.25">
      <c r="B121" s="83"/>
      <c r="D121" s="83"/>
      <c r="F121" s="83"/>
      <c r="H121" s="83"/>
    </row>
    <row r="122" spans="1:11" x14ac:dyDescent="0.25">
      <c r="A122" s="163" t="s">
        <v>141</v>
      </c>
      <c r="B122" s="61" t="s">
        <v>12</v>
      </c>
      <c r="C122" s="62" t="s">
        <v>13</v>
      </c>
      <c r="D122" s="61" t="s">
        <v>12</v>
      </c>
      <c r="E122" s="63" t="s">
        <v>13</v>
      </c>
      <c r="F122" s="62" t="s">
        <v>12</v>
      </c>
      <c r="G122" s="62" t="s">
        <v>13</v>
      </c>
      <c r="H122" s="61" t="s">
        <v>12</v>
      </c>
      <c r="I122" s="63" t="s">
        <v>13</v>
      </c>
      <c r="J122" s="61"/>
      <c r="K122" s="63"/>
    </row>
    <row r="123" spans="1:11" x14ac:dyDescent="0.25">
      <c r="A123" s="7" t="s">
        <v>264</v>
      </c>
      <c r="B123" s="65">
        <v>2</v>
      </c>
      <c r="C123" s="34">
        <f>IF(B133=0, "-", B123/B133)</f>
        <v>0.22222222222222221</v>
      </c>
      <c r="D123" s="65">
        <v>0</v>
      </c>
      <c r="E123" s="9">
        <f>IF(D133=0, "-", D123/D133)</f>
        <v>0</v>
      </c>
      <c r="F123" s="81">
        <v>13</v>
      </c>
      <c r="G123" s="34">
        <f>IF(F133=0, "-", F123/F133)</f>
        <v>0.16455696202531644</v>
      </c>
      <c r="H123" s="65">
        <v>13</v>
      </c>
      <c r="I123" s="9">
        <f>IF(H133=0, "-", H123/H133)</f>
        <v>0.14130434782608695</v>
      </c>
      <c r="J123" s="8" t="str">
        <f t="shared" ref="J123:J131" si="10">IF(D123=0, "-", IF((B123-D123)/D123&lt;10, (B123-D123)/D123, "&gt;999%"))</f>
        <v>-</v>
      </c>
      <c r="K123" s="9">
        <f t="shared" ref="K123:K131" si="11">IF(H123=0, "-", IF((F123-H123)/H123&lt;10, (F123-H123)/H123, "&gt;999%"))</f>
        <v>0</v>
      </c>
    </row>
    <row r="124" spans="1:11" x14ac:dyDescent="0.25">
      <c r="A124" s="7" t="s">
        <v>265</v>
      </c>
      <c r="B124" s="65">
        <v>1</v>
      </c>
      <c r="C124" s="34">
        <f>IF(B133=0, "-", B124/B133)</f>
        <v>0.1111111111111111</v>
      </c>
      <c r="D124" s="65">
        <v>0</v>
      </c>
      <c r="E124" s="9">
        <f>IF(D133=0, "-", D124/D133)</f>
        <v>0</v>
      </c>
      <c r="F124" s="81">
        <v>3</v>
      </c>
      <c r="G124" s="34">
        <f>IF(F133=0, "-", F124/F133)</f>
        <v>3.7974683544303799E-2</v>
      </c>
      <c r="H124" s="65">
        <v>3</v>
      </c>
      <c r="I124" s="9">
        <f>IF(H133=0, "-", H124/H133)</f>
        <v>3.2608695652173912E-2</v>
      </c>
      <c r="J124" s="8" t="str">
        <f t="shared" si="10"/>
        <v>-</v>
      </c>
      <c r="K124" s="9">
        <f t="shared" si="11"/>
        <v>0</v>
      </c>
    </row>
    <row r="125" spans="1:11" x14ac:dyDescent="0.25">
      <c r="A125" s="7" t="s">
        <v>266</v>
      </c>
      <c r="B125" s="65">
        <v>1</v>
      </c>
      <c r="C125" s="34">
        <f>IF(B133=0, "-", B125/B133)</f>
        <v>0.1111111111111111</v>
      </c>
      <c r="D125" s="65">
        <v>2</v>
      </c>
      <c r="E125" s="9">
        <f>IF(D133=0, "-", D125/D133)</f>
        <v>0.25</v>
      </c>
      <c r="F125" s="81">
        <v>12</v>
      </c>
      <c r="G125" s="34">
        <f>IF(F133=0, "-", F125/F133)</f>
        <v>0.15189873417721519</v>
      </c>
      <c r="H125" s="65">
        <v>13</v>
      </c>
      <c r="I125" s="9">
        <f>IF(H133=0, "-", H125/H133)</f>
        <v>0.14130434782608695</v>
      </c>
      <c r="J125" s="8">
        <f t="shared" si="10"/>
        <v>-0.5</v>
      </c>
      <c r="K125" s="9">
        <f t="shared" si="11"/>
        <v>-7.6923076923076927E-2</v>
      </c>
    </row>
    <row r="126" spans="1:11" x14ac:dyDescent="0.25">
      <c r="A126" s="7" t="s">
        <v>267</v>
      </c>
      <c r="B126" s="65">
        <v>3</v>
      </c>
      <c r="C126" s="34">
        <f>IF(B133=0, "-", B126/B133)</f>
        <v>0.33333333333333331</v>
      </c>
      <c r="D126" s="65">
        <v>1</v>
      </c>
      <c r="E126" s="9">
        <f>IF(D133=0, "-", D126/D133)</f>
        <v>0.125</v>
      </c>
      <c r="F126" s="81">
        <v>5</v>
      </c>
      <c r="G126" s="34">
        <f>IF(F133=0, "-", F126/F133)</f>
        <v>6.3291139240506333E-2</v>
      </c>
      <c r="H126" s="65">
        <v>2</v>
      </c>
      <c r="I126" s="9">
        <f>IF(H133=0, "-", H126/H133)</f>
        <v>2.1739130434782608E-2</v>
      </c>
      <c r="J126" s="8">
        <f t="shared" si="10"/>
        <v>2</v>
      </c>
      <c r="K126" s="9">
        <f t="shared" si="11"/>
        <v>1.5</v>
      </c>
    </row>
    <row r="127" spans="1:11" x14ac:dyDescent="0.25">
      <c r="A127" s="7" t="s">
        <v>268</v>
      </c>
      <c r="B127" s="65">
        <v>0</v>
      </c>
      <c r="C127" s="34">
        <f>IF(B133=0, "-", B127/B133)</f>
        <v>0</v>
      </c>
      <c r="D127" s="65">
        <v>0</v>
      </c>
      <c r="E127" s="9">
        <f>IF(D133=0, "-", D127/D133)</f>
        <v>0</v>
      </c>
      <c r="F127" s="81">
        <v>2</v>
      </c>
      <c r="G127" s="34">
        <f>IF(F133=0, "-", F127/F133)</f>
        <v>2.5316455696202531E-2</v>
      </c>
      <c r="H127" s="65">
        <v>1</v>
      </c>
      <c r="I127" s="9">
        <f>IF(H133=0, "-", H127/H133)</f>
        <v>1.0869565217391304E-2</v>
      </c>
      <c r="J127" s="8" t="str">
        <f t="shared" si="10"/>
        <v>-</v>
      </c>
      <c r="K127" s="9">
        <f t="shared" si="11"/>
        <v>1</v>
      </c>
    </row>
    <row r="128" spans="1:11" x14ac:dyDescent="0.25">
      <c r="A128" s="7" t="s">
        <v>269</v>
      </c>
      <c r="B128" s="65">
        <v>0</v>
      </c>
      <c r="C128" s="34">
        <f>IF(B133=0, "-", B128/B133)</f>
        <v>0</v>
      </c>
      <c r="D128" s="65">
        <v>0</v>
      </c>
      <c r="E128" s="9">
        <f>IF(D133=0, "-", D128/D133)</f>
        <v>0</v>
      </c>
      <c r="F128" s="81">
        <v>1</v>
      </c>
      <c r="G128" s="34">
        <f>IF(F133=0, "-", F128/F133)</f>
        <v>1.2658227848101266E-2</v>
      </c>
      <c r="H128" s="65">
        <v>0</v>
      </c>
      <c r="I128" s="9">
        <f>IF(H133=0, "-", H128/H133)</f>
        <v>0</v>
      </c>
      <c r="J128" s="8" t="str">
        <f t="shared" si="10"/>
        <v>-</v>
      </c>
      <c r="K128" s="9" t="str">
        <f t="shared" si="11"/>
        <v>-</v>
      </c>
    </row>
    <row r="129" spans="1:11" x14ac:dyDescent="0.25">
      <c r="A129" s="7" t="s">
        <v>270</v>
      </c>
      <c r="B129" s="65">
        <v>1</v>
      </c>
      <c r="C129" s="34">
        <f>IF(B133=0, "-", B129/B133)</f>
        <v>0.1111111111111111</v>
      </c>
      <c r="D129" s="65">
        <v>0</v>
      </c>
      <c r="E129" s="9">
        <f>IF(D133=0, "-", D129/D133)</f>
        <v>0</v>
      </c>
      <c r="F129" s="81">
        <v>4</v>
      </c>
      <c r="G129" s="34">
        <f>IF(F133=0, "-", F129/F133)</f>
        <v>5.0632911392405063E-2</v>
      </c>
      <c r="H129" s="65">
        <v>3</v>
      </c>
      <c r="I129" s="9">
        <f>IF(H133=0, "-", H129/H133)</f>
        <v>3.2608695652173912E-2</v>
      </c>
      <c r="J129" s="8" t="str">
        <f t="shared" si="10"/>
        <v>-</v>
      </c>
      <c r="K129" s="9">
        <f t="shared" si="11"/>
        <v>0.33333333333333331</v>
      </c>
    </row>
    <row r="130" spans="1:11" x14ac:dyDescent="0.25">
      <c r="A130" s="7" t="s">
        <v>271</v>
      </c>
      <c r="B130" s="65">
        <v>1</v>
      </c>
      <c r="C130" s="34">
        <f>IF(B133=0, "-", B130/B133)</f>
        <v>0.1111111111111111</v>
      </c>
      <c r="D130" s="65">
        <v>4</v>
      </c>
      <c r="E130" s="9">
        <f>IF(D133=0, "-", D130/D133)</f>
        <v>0.5</v>
      </c>
      <c r="F130" s="81">
        <v>18</v>
      </c>
      <c r="G130" s="34">
        <f>IF(F133=0, "-", F130/F133)</f>
        <v>0.22784810126582278</v>
      </c>
      <c r="H130" s="65">
        <v>34</v>
      </c>
      <c r="I130" s="9">
        <f>IF(H133=0, "-", H130/H133)</f>
        <v>0.36956521739130432</v>
      </c>
      <c r="J130" s="8">
        <f t="shared" si="10"/>
        <v>-0.75</v>
      </c>
      <c r="K130" s="9">
        <f t="shared" si="11"/>
        <v>-0.47058823529411764</v>
      </c>
    </row>
    <row r="131" spans="1:11" x14ac:dyDescent="0.25">
      <c r="A131" s="7" t="s">
        <v>272</v>
      </c>
      <c r="B131" s="65">
        <v>0</v>
      </c>
      <c r="C131" s="34">
        <f>IF(B133=0, "-", B131/B133)</f>
        <v>0</v>
      </c>
      <c r="D131" s="65">
        <v>1</v>
      </c>
      <c r="E131" s="9">
        <f>IF(D133=0, "-", D131/D133)</f>
        <v>0.125</v>
      </c>
      <c r="F131" s="81">
        <v>21</v>
      </c>
      <c r="G131" s="34">
        <f>IF(F133=0, "-", F131/F133)</f>
        <v>0.26582278481012656</v>
      </c>
      <c r="H131" s="65">
        <v>23</v>
      </c>
      <c r="I131" s="9">
        <f>IF(H133=0, "-", H131/H133)</f>
        <v>0.25</v>
      </c>
      <c r="J131" s="8">
        <f t="shared" si="10"/>
        <v>-1</v>
      </c>
      <c r="K131" s="9">
        <f t="shared" si="11"/>
        <v>-8.6956521739130432E-2</v>
      </c>
    </row>
    <row r="132" spans="1:11" x14ac:dyDescent="0.25">
      <c r="A132" s="2"/>
      <c r="B132" s="68"/>
      <c r="C132" s="33"/>
      <c r="D132" s="68"/>
      <c r="E132" s="6"/>
      <c r="F132" s="82"/>
      <c r="G132" s="33"/>
      <c r="H132" s="68"/>
      <c r="I132" s="6"/>
      <c r="J132" s="5"/>
      <c r="K132" s="6"/>
    </row>
    <row r="133" spans="1:11" s="43" customFormat="1" x14ac:dyDescent="0.25">
      <c r="A133" s="162" t="s">
        <v>569</v>
      </c>
      <c r="B133" s="71">
        <f>SUM(B123:B132)</f>
        <v>9</v>
      </c>
      <c r="C133" s="40">
        <f>B133/6005</f>
        <v>1.498751040799334E-3</v>
      </c>
      <c r="D133" s="71">
        <f>SUM(D123:D132)</f>
        <v>8</v>
      </c>
      <c r="E133" s="41">
        <f>D133/6139</f>
        <v>1.3031438345007329E-3</v>
      </c>
      <c r="F133" s="77">
        <f>SUM(F123:F132)</f>
        <v>79</v>
      </c>
      <c r="G133" s="42">
        <f>F133/52487</f>
        <v>1.5051346047592737E-3</v>
      </c>
      <c r="H133" s="71">
        <f>SUM(H123:H132)</f>
        <v>92</v>
      </c>
      <c r="I133" s="41">
        <f>H133/53716</f>
        <v>1.7127112964479857E-3</v>
      </c>
      <c r="J133" s="37">
        <f>IF(D133=0, "-", IF((B133-D133)/D133&lt;10, (B133-D133)/D133, "&gt;999%"))</f>
        <v>0.125</v>
      </c>
      <c r="K133" s="38">
        <f>IF(H133=0, "-", IF((F133-H133)/H133&lt;10, (F133-H133)/H133, "&gt;999%"))</f>
        <v>-0.14130434782608695</v>
      </c>
    </row>
    <row r="134" spans="1:11" x14ac:dyDescent="0.25">
      <c r="B134" s="83"/>
      <c r="D134" s="83"/>
      <c r="F134" s="83"/>
      <c r="H134" s="83"/>
    </row>
    <row r="135" spans="1:11" s="43" customFormat="1" x14ac:dyDescent="0.25">
      <c r="A135" s="162" t="s">
        <v>568</v>
      </c>
      <c r="B135" s="71">
        <v>16</v>
      </c>
      <c r="C135" s="40">
        <f>B135/6005</f>
        <v>2.6644462947543715E-3</v>
      </c>
      <c r="D135" s="71">
        <v>16</v>
      </c>
      <c r="E135" s="41">
        <f>D135/6139</f>
        <v>2.6062876690014659E-3</v>
      </c>
      <c r="F135" s="77">
        <v>212</v>
      </c>
      <c r="G135" s="42">
        <f>F135/52487</f>
        <v>4.039095395050203E-3</v>
      </c>
      <c r="H135" s="71">
        <v>203</v>
      </c>
      <c r="I135" s="41">
        <f>H135/53716</f>
        <v>3.7791347084667509E-3</v>
      </c>
      <c r="J135" s="37">
        <f>IF(D135=0, "-", IF((B135-D135)/D135&lt;10, (B135-D135)/D135, "&gt;999%"))</f>
        <v>0</v>
      </c>
      <c r="K135" s="38">
        <f>IF(H135=0, "-", IF((F135-H135)/H135&lt;10, (F135-H135)/H135, "&gt;999%"))</f>
        <v>4.4334975369458129E-2</v>
      </c>
    </row>
    <row r="136" spans="1:11" x14ac:dyDescent="0.25">
      <c r="B136" s="83"/>
      <c r="D136" s="83"/>
      <c r="F136" s="83"/>
      <c r="H136" s="83"/>
    </row>
    <row r="137" spans="1:11" ht="15.6" x14ac:dyDescent="0.3">
      <c r="A137" s="164" t="s">
        <v>114</v>
      </c>
      <c r="B137" s="196" t="s">
        <v>1</v>
      </c>
      <c r="C137" s="200"/>
      <c r="D137" s="200"/>
      <c r="E137" s="197"/>
      <c r="F137" s="196" t="s">
        <v>14</v>
      </c>
      <c r="G137" s="200"/>
      <c r="H137" s="200"/>
      <c r="I137" s="197"/>
      <c r="J137" s="196" t="s">
        <v>15</v>
      </c>
      <c r="K137" s="197"/>
    </row>
    <row r="138" spans="1:11" x14ac:dyDescent="0.25">
      <c r="A138" s="22"/>
      <c r="B138" s="196">
        <f>VALUE(RIGHT($B$2, 4))</f>
        <v>2022</v>
      </c>
      <c r="C138" s="197"/>
      <c r="D138" s="196">
        <f>B138-1</f>
        <v>2021</v>
      </c>
      <c r="E138" s="204"/>
      <c r="F138" s="196">
        <f>B138</f>
        <v>2022</v>
      </c>
      <c r="G138" s="204"/>
      <c r="H138" s="196">
        <f>D138</f>
        <v>2021</v>
      </c>
      <c r="I138" s="204"/>
      <c r="J138" s="140" t="s">
        <v>4</v>
      </c>
      <c r="K138" s="141" t="s">
        <v>2</v>
      </c>
    </row>
    <row r="139" spans="1:11" x14ac:dyDescent="0.25">
      <c r="A139" s="163" t="s">
        <v>142</v>
      </c>
      <c r="B139" s="61" t="s">
        <v>12</v>
      </c>
      <c r="C139" s="62" t="s">
        <v>13</v>
      </c>
      <c r="D139" s="61" t="s">
        <v>12</v>
      </c>
      <c r="E139" s="63" t="s">
        <v>13</v>
      </c>
      <c r="F139" s="62" t="s">
        <v>12</v>
      </c>
      <c r="G139" s="62" t="s">
        <v>13</v>
      </c>
      <c r="H139" s="61" t="s">
        <v>12</v>
      </c>
      <c r="I139" s="63" t="s">
        <v>13</v>
      </c>
      <c r="J139" s="61"/>
      <c r="K139" s="63"/>
    </row>
    <row r="140" spans="1:11" x14ac:dyDescent="0.25">
      <c r="A140" s="7" t="s">
        <v>273</v>
      </c>
      <c r="B140" s="65">
        <v>0</v>
      </c>
      <c r="C140" s="34" t="str">
        <f>IF(B142=0, "-", B140/B142)</f>
        <v>-</v>
      </c>
      <c r="D140" s="65">
        <v>2</v>
      </c>
      <c r="E140" s="9">
        <f>IF(D142=0, "-", D140/D142)</f>
        <v>1</v>
      </c>
      <c r="F140" s="81">
        <v>6</v>
      </c>
      <c r="G140" s="34">
        <f>IF(F142=0, "-", F140/F142)</f>
        <v>1</v>
      </c>
      <c r="H140" s="65">
        <v>10</v>
      </c>
      <c r="I140" s="9">
        <f>IF(H142=0, "-", H140/H142)</f>
        <v>1</v>
      </c>
      <c r="J140" s="8">
        <f>IF(D140=0, "-", IF((B140-D140)/D140&lt;10, (B140-D140)/D140, "&gt;999%"))</f>
        <v>-1</v>
      </c>
      <c r="K140" s="9">
        <f>IF(H140=0, "-", IF((F140-H140)/H140&lt;10, (F140-H140)/H140, "&gt;999%"))</f>
        <v>-0.4</v>
      </c>
    </row>
    <row r="141" spans="1:11" x14ac:dyDescent="0.25">
      <c r="A141" s="2"/>
      <c r="B141" s="68"/>
      <c r="C141" s="33"/>
      <c r="D141" s="68"/>
      <c r="E141" s="6"/>
      <c r="F141" s="82"/>
      <c r="G141" s="33"/>
      <c r="H141" s="68"/>
      <c r="I141" s="6"/>
      <c r="J141" s="5"/>
      <c r="K141" s="6"/>
    </row>
    <row r="142" spans="1:11" s="43" customFormat="1" x14ac:dyDescent="0.25">
      <c r="A142" s="162" t="s">
        <v>567</v>
      </c>
      <c r="B142" s="71">
        <f>SUM(B140:B141)</f>
        <v>0</v>
      </c>
      <c r="C142" s="40">
        <f>B142/6005</f>
        <v>0</v>
      </c>
      <c r="D142" s="71">
        <f>SUM(D140:D141)</f>
        <v>2</v>
      </c>
      <c r="E142" s="41">
        <f>D142/6139</f>
        <v>3.2578595862518323E-4</v>
      </c>
      <c r="F142" s="77">
        <f>SUM(F140:F141)</f>
        <v>6</v>
      </c>
      <c r="G142" s="42">
        <f>F142/52487</f>
        <v>1.1431402061462839E-4</v>
      </c>
      <c r="H142" s="71">
        <f>SUM(H140:H141)</f>
        <v>10</v>
      </c>
      <c r="I142" s="41">
        <f>H142/53716</f>
        <v>1.8616427135304193E-4</v>
      </c>
      <c r="J142" s="37">
        <f>IF(D142=0, "-", IF((B142-D142)/D142&lt;10, (B142-D142)/D142, "&gt;999%"))</f>
        <v>-1</v>
      </c>
      <c r="K142" s="38">
        <f>IF(H142=0, "-", IF((F142-H142)/H142&lt;10, (F142-H142)/H142, "&gt;999%"))</f>
        <v>-0.4</v>
      </c>
    </row>
    <row r="143" spans="1:11" x14ac:dyDescent="0.25">
      <c r="B143" s="83"/>
      <c r="D143" s="83"/>
      <c r="F143" s="83"/>
      <c r="H143" s="83"/>
    </row>
    <row r="144" spans="1:11" x14ac:dyDescent="0.25">
      <c r="A144" s="163" t="s">
        <v>143</v>
      </c>
      <c r="B144" s="61" t="s">
        <v>12</v>
      </c>
      <c r="C144" s="62" t="s">
        <v>13</v>
      </c>
      <c r="D144" s="61" t="s">
        <v>12</v>
      </c>
      <c r="E144" s="63" t="s">
        <v>13</v>
      </c>
      <c r="F144" s="62" t="s">
        <v>12</v>
      </c>
      <c r="G144" s="62" t="s">
        <v>13</v>
      </c>
      <c r="H144" s="61" t="s">
        <v>12</v>
      </c>
      <c r="I144" s="63" t="s">
        <v>13</v>
      </c>
      <c r="J144" s="61"/>
      <c r="K144" s="63"/>
    </row>
    <row r="145" spans="1:11" x14ac:dyDescent="0.25">
      <c r="A145" s="7" t="s">
        <v>274</v>
      </c>
      <c r="B145" s="65">
        <v>0</v>
      </c>
      <c r="C145" s="34">
        <f>IF(B156=0, "-", B145/B156)</f>
        <v>0</v>
      </c>
      <c r="D145" s="65">
        <v>1</v>
      </c>
      <c r="E145" s="9">
        <f>IF(D156=0, "-", D145/D156)</f>
        <v>0.25</v>
      </c>
      <c r="F145" s="81">
        <v>0</v>
      </c>
      <c r="G145" s="34">
        <f>IF(F156=0, "-", F145/F156)</f>
        <v>0</v>
      </c>
      <c r="H145" s="65">
        <v>2</v>
      </c>
      <c r="I145" s="9">
        <f>IF(H156=0, "-", H145/H156)</f>
        <v>9.5238095238095233E-2</v>
      </c>
      <c r="J145" s="8">
        <f t="shared" ref="J145:J154" si="12">IF(D145=0, "-", IF((B145-D145)/D145&lt;10, (B145-D145)/D145, "&gt;999%"))</f>
        <v>-1</v>
      </c>
      <c r="K145" s="9">
        <f t="shared" ref="K145:K154" si="13">IF(H145=0, "-", IF((F145-H145)/H145&lt;10, (F145-H145)/H145, "&gt;999%"))</f>
        <v>-1</v>
      </c>
    </row>
    <row r="146" spans="1:11" x14ac:dyDescent="0.25">
      <c r="A146" s="7" t="s">
        <v>275</v>
      </c>
      <c r="B146" s="65">
        <v>0</v>
      </c>
      <c r="C146" s="34">
        <f>IF(B156=0, "-", B146/B156)</f>
        <v>0</v>
      </c>
      <c r="D146" s="65">
        <v>0</v>
      </c>
      <c r="E146" s="9">
        <f>IF(D156=0, "-", D146/D156)</f>
        <v>0</v>
      </c>
      <c r="F146" s="81">
        <v>1</v>
      </c>
      <c r="G146" s="34">
        <f>IF(F156=0, "-", F146/F156)</f>
        <v>4.1666666666666664E-2</v>
      </c>
      <c r="H146" s="65">
        <v>1</v>
      </c>
      <c r="I146" s="9">
        <f>IF(H156=0, "-", H146/H156)</f>
        <v>4.7619047619047616E-2</v>
      </c>
      <c r="J146" s="8" t="str">
        <f t="shared" si="12"/>
        <v>-</v>
      </c>
      <c r="K146" s="9">
        <f t="shared" si="13"/>
        <v>0</v>
      </c>
    </row>
    <row r="147" spans="1:11" x14ac:dyDescent="0.25">
      <c r="A147" s="7" t="s">
        <v>276</v>
      </c>
      <c r="B147" s="65">
        <v>0</v>
      </c>
      <c r="C147" s="34">
        <f>IF(B156=0, "-", B147/B156)</f>
        <v>0</v>
      </c>
      <c r="D147" s="65">
        <v>0</v>
      </c>
      <c r="E147" s="9">
        <f>IF(D156=0, "-", D147/D156)</f>
        <v>0</v>
      </c>
      <c r="F147" s="81">
        <v>0</v>
      </c>
      <c r="G147" s="34">
        <f>IF(F156=0, "-", F147/F156)</f>
        <v>0</v>
      </c>
      <c r="H147" s="65">
        <v>2</v>
      </c>
      <c r="I147" s="9">
        <f>IF(H156=0, "-", H147/H156)</f>
        <v>9.5238095238095233E-2</v>
      </c>
      <c r="J147" s="8" t="str">
        <f t="shared" si="12"/>
        <v>-</v>
      </c>
      <c r="K147" s="9">
        <f t="shared" si="13"/>
        <v>-1</v>
      </c>
    </row>
    <row r="148" spans="1:11" x14ac:dyDescent="0.25">
      <c r="A148" s="7" t="s">
        <v>277</v>
      </c>
      <c r="B148" s="65">
        <v>0</v>
      </c>
      <c r="C148" s="34">
        <f>IF(B156=0, "-", B148/B156)</f>
        <v>0</v>
      </c>
      <c r="D148" s="65">
        <v>2</v>
      </c>
      <c r="E148" s="9">
        <f>IF(D156=0, "-", D148/D156)</f>
        <v>0.5</v>
      </c>
      <c r="F148" s="81">
        <v>4</v>
      </c>
      <c r="G148" s="34">
        <f>IF(F156=0, "-", F148/F156)</f>
        <v>0.16666666666666666</v>
      </c>
      <c r="H148" s="65">
        <v>3</v>
      </c>
      <c r="I148" s="9">
        <f>IF(H156=0, "-", H148/H156)</f>
        <v>0.14285714285714285</v>
      </c>
      <c r="J148" s="8">
        <f t="shared" si="12"/>
        <v>-1</v>
      </c>
      <c r="K148" s="9">
        <f t="shared" si="13"/>
        <v>0.33333333333333331</v>
      </c>
    </row>
    <row r="149" spans="1:11" x14ac:dyDescent="0.25">
      <c r="A149" s="7" t="s">
        <v>278</v>
      </c>
      <c r="B149" s="65">
        <v>0</v>
      </c>
      <c r="C149" s="34">
        <f>IF(B156=0, "-", B149/B156)</f>
        <v>0</v>
      </c>
      <c r="D149" s="65">
        <v>0</v>
      </c>
      <c r="E149" s="9">
        <f>IF(D156=0, "-", D149/D156)</f>
        <v>0</v>
      </c>
      <c r="F149" s="81">
        <v>1</v>
      </c>
      <c r="G149" s="34">
        <f>IF(F156=0, "-", F149/F156)</f>
        <v>4.1666666666666664E-2</v>
      </c>
      <c r="H149" s="65">
        <v>1</v>
      </c>
      <c r="I149" s="9">
        <f>IF(H156=0, "-", H149/H156)</f>
        <v>4.7619047619047616E-2</v>
      </c>
      <c r="J149" s="8" t="str">
        <f t="shared" si="12"/>
        <v>-</v>
      </c>
      <c r="K149" s="9">
        <f t="shared" si="13"/>
        <v>0</v>
      </c>
    </row>
    <row r="150" spans="1:11" x14ac:dyDescent="0.25">
      <c r="A150" s="7" t="s">
        <v>279</v>
      </c>
      <c r="B150" s="65">
        <v>0</v>
      </c>
      <c r="C150" s="34">
        <f>IF(B156=0, "-", B150/B156)</f>
        <v>0</v>
      </c>
      <c r="D150" s="65">
        <v>0</v>
      </c>
      <c r="E150" s="9">
        <f>IF(D156=0, "-", D150/D156)</f>
        <v>0</v>
      </c>
      <c r="F150" s="81">
        <v>2</v>
      </c>
      <c r="G150" s="34">
        <f>IF(F156=0, "-", F150/F156)</f>
        <v>8.3333333333333329E-2</v>
      </c>
      <c r="H150" s="65">
        <v>1</v>
      </c>
      <c r="I150" s="9">
        <f>IF(H156=0, "-", H150/H156)</f>
        <v>4.7619047619047616E-2</v>
      </c>
      <c r="J150" s="8" t="str">
        <f t="shared" si="12"/>
        <v>-</v>
      </c>
      <c r="K150" s="9">
        <f t="shared" si="13"/>
        <v>1</v>
      </c>
    </row>
    <row r="151" spans="1:11" x14ac:dyDescent="0.25">
      <c r="A151" s="7" t="s">
        <v>280</v>
      </c>
      <c r="B151" s="65">
        <v>0</v>
      </c>
      <c r="C151" s="34">
        <f>IF(B156=0, "-", B151/B156)</f>
        <v>0</v>
      </c>
      <c r="D151" s="65">
        <v>0</v>
      </c>
      <c r="E151" s="9">
        <f>IF(D156=0, "-", D151/D156)</f>
        <v>0</v>
      </c>
      <c r="F151" s="81">
        <v>0</v>
      </c>
      <c r="G151" s="34">
        <f>IF(F156=0, "-", F151/F156)</f>
        <v>0</v>
      </c>
      <c r="H151" s="65">
        <v>2</v>
      </c>
      <c r="I151" s="9">
        <f>IF(H156=0, "-", H151/H156)</f>
        <v>9.5238095238095233E-2</v>
      </c>
      <c r="J151" s="8" t="str">
        <f t="shared" si="12"/>
        <v>-</v>
      </c>
      <c r="K151" s="9">
        <f t="shared" si="13"/>
        <v>-1</v>
      </c>
    </row>
    <row r="152" spans="1:11" x14ac:dyDescent="0.25">
      <c r="A152" s="7" t="s">
        <v>281</v>
      </c>
      <c r="B152" s="65">
        <v>1</v>
      </c>
      <c r="C152" s="34">
        <f>IF(B156=0, "-", B152/B156)</f>
        <v>0.33333333333333331</v>
      </c>
      <c r="D152" s="65">
        <v>0</v>
      </c>
      <c r="E152" s="9">
        <f>IF(D156=0, "-", D152/D156)</f>
        <v>0</v>
      </c>
      <c r="F152" s="81">
        <v>3</v>
      </c>
      <c r="G152" s="34">
        <f>IF(F156=0, "-", F152/F156)</f>
        <v>0.125</v>
      </c>
      <c r="H152" s="65">
        <v>0</v>
      </c>
      <c r="I152" s="9">
        <f>IF(H156=0, "-", H152/H156)</f>
        <v>0</v>
      </c>
      <c r="J152" s="8" t="str">
        <f t="shared" si="12"/>
        <v>-</v>
      </c>
      <c r="K152" s="9" t="str">
        <f t="shared" si="13"/>
        <v>-</v>
      </c>
    </row>
    <row r="153" spans="1:11" x14ac:dyDescent="0.25">
      <c r="A153" s="7" t="s">
        <v>282</v>
      </c>
      <c r="B153" s="65">
        <v>2</v>
      </c>
      <c r="C153" s="34">
        <f>IF(B156=0, "-", B153/B156)</f>
        <v>0.66666666666666663</v>
      </c>
      <c r="D153" s="65">
        <v>1</v>
      </c>
      <c r="E153" s="9">
        <f>IF(D156=0, "-", D153/D156)</f>
        <v>0.25</v>
      </c>
      <c r="F153" s="81">
        <v>12</v>
      </c>
      <c r="G153" s="34">
        <f>IF(F156=0, "-", F153/F156)</f>
        <v>0.5</v>
      </c>
      <c r="H153" s="65">
        <v>7</v>
      </c>
      <c r="I153" s="9">
        <f>IF(H156=0, "-", H153/H156)</f>
        <v>0.33333333333333331</v>
      </c>
      <c r="J153" s="8">
        <f t="shared" si="12"/>
        <v>1</v>
      </c>
      <c r="K153" s="9">
        <f t="shared" si="13"/>
        <v>0.7142857142857143</v>
      </c>
    </row>
    <row r="154" spans="1:11" x14ac:dyDescent="0.25">
      <c r="A154" s="7" t="s">
        <v>283</v>
      </c>
      <c r="B154" s="65">
        <v>0</v>
      </c>
      <c r="C154" s="34">
        <f>IF(B156=0, "-", B154/B156)</f>
        <v>0</v>
      </c>
      <c r="D154" s="65">
        <v>0</v>
      </c>
      <c r="E154" s="9">
        <f>IF(D156=0, "-", D154/D156)</f>
        <v>0</v>
      </c>
      <c r="F154" s="81">
        <v>1</v>
      </c>
      <c r="G154" s="34">
        <f>IF(F156=0, "-", F154/F156)</f>
        <v>4.1666666666666664E-2</v>
      </c>
      <c r="H154" s="65">
        <v>2</v>
      </c>
      <c r="I154" s="9">
        <f>IF(H156=0, "-", H154/H156)</f>
        <v>9.5238095238095233E-2</v>
      </c>
      <c r="J154" s="8" t="str">
        <f t="shared" si="12"/>
        <v>-</v>
      </c>
      <c r="K154" s="9">
        <f t="shared" si="13"/>
        <v>-0.5</v>
      </c>
    </row>
    <row r="155" spans="1:11" x14ac:dyDescent="0.25">
      <c r="A155" s="2"/>
      <c r="B155" s="68"/>
      <c r="C155" s="33"/>
      <c r="D155" s="68"/>
      <c r="E155" s="6"/>
      <c r="F155" s="82"/>
      <c r="G155" s="33"/>
      <c r="H155" s="68"/>
      <c r="I155" s="6"/>
      <c r="J155" s="5"/>
      <c r="K155" s="6"/>
    </row>
    <row r="156" spans="1:11" s="43" customFormat="1" x14ac:dyDescent="0.25">
      <c r="A156" s="162" t="s">
        <v>566</v>
      </c>
      <c r="B156" s="71">
        <f>SUM(B145:B155)</f>
        <v>3</v>
      </c>
      <c r="C156" s="40">
        <f>B156/6005</f>
        <v>4.9958368026644458E-4</v>
      </c>
      <c r="D156" s="71">
        <f>SUM(D145:D155)</f>
        <v>4</v>
      </c>
      <c r="E156" s="41">
        <f>D156/6139</f>
        <v>6.5157191725036647E-4</v>
      </c>
      <c r="F156" s="77">
        <f>SUM(F145:F155)</f>
        <v>24</v>
      </c>
      <c r="G156" s="42">
        <f>F156/52487</f>
        <v>4.5725608245851356E-4</v>
      </c>
      <c r="H156" s="71">
        <f>SUM(H145:H155)</f>
        <v>21</v>
      </c>
      <c r="I156" s="41">
        <f>H156/53716</f>
        <v>3.9094496984138803E-4</v>
      </c>
      <c r="J156" s="37">
        <f>IF(D156=0, "-", IF((B156-D156)/D156&lt;10, (B156-D156)/D156, "&gt;999%"))</f>
        <v>-0.25</v>
      </c>
      <c r="K156" s="38">
        <f>IF(H156=0, "-", IF((F156-H156)/H156&lt;10, (F156-H156)/H156, "&gt;999%"))</f>
        <v>0.14285714285714285</v>
      </c>
    </row>
    <row r="157" spans="1:11" x14ac:dyDescent="0.25">
      <c r="B157" s="83"/>
      <c r="D157" s="83"/>
      <c r="F157" s="83"/>
      <c r="H157" s="83"/>
    </row>
    <row r="158" spans="1:11" s="43" customFormat="1" x14ac:dyDescent="0.25">
      <c r="A158" s="162" t="s">
        <v>565</v>
      </c>
      <c r="B158" s="71">
        <v>3</v>
      </c>
      <c r="C158" s="40">
        <f>B158/6005</f>
        <v>4.9958368026644458E-4</v>
      </c>
      <c r="D158" s="71">
        <v>6</v>
      </c>
      <c r="E158" s="41">
        <f>D158/6139</f>
        <v>9.773578758755497E-4</v>
      </c>
      <c r="F158" s="77">
        <v>30</v>
      </c>
      <c r="G158" s="42">
        <f>F158/52487</f>
        <v>5.715701030731419E-4</v>
      </c>
      <c r="H158" s="71">
        <v>31</v>
      </c>
      <c r="I158" s="41">
        <f>H158/53716</f>
        <v>5.7710924119443001E-4</v>
      </c>
      <c r="J158" s="37">
        <f>IF(D158=0, "-", IF((B158-D158)/D158&lt;10, (B158-D158)/D158, "&gt;999%"))</f>
        <v>-0.5</v>
      </c>
      <c r="K158" s="38">
        <f>IF(H158=0, "-", IF((F158-H158)/H158&lt;10, (F158-H158)/H158, "&gt;999%"))</f>
        <v>-3.2258064516129031E-2</v>
      </c>
    </row>
    <row r="159" spans="1:11" x14ac:dyDescent="0.25">
      <c r="B159" s="83"/>
      <c r="D159" s="83"/>
      <c r="F159" s="83"/>
      <c r="H159" s="83"/>
    </row>
    <row r="160" spans="1:11" ht="15.6" x14ac:dyDescent="0.3">
      <c r="A160" s="164" t="s">
        <v>115</v>
      </c>
      <c r="B160" s="196" t="s">
        <v>1</v>
      </c>
      <c r="C160" s="200"/>
      <c r="D160" s="200"/>
      <c r="E160" s="197"/>
      <c r="F160" s="196" t="s">
        <v>14</v>
      </c>
      <c r="G160" s="200"/>
      <c r="H160" s="200"/>
      <c r="I160" s="197"/>
      <c r="J160" s="196" t="s">
        <v>15</v>
      </c>
      <c r="K160" s="197"/>
    </row>
    <row r="161" spans="1:11" x14ac:dyDescent="0.25">
      <c r="A161" s="22"/>
      <c r="B161" s="196">
        <f>VALUE(RIGHT($B$2, 4))</f>
        <v>2022</v>
      </c>
      <c r="C161" s="197"/>
      <c r="D161" s="196">
        <f>B161-1</f>
        <v>2021</v>
      </c>
      <c r="E161" s="204"/>
      <c r="F161" s="196">
        <f>B161</f>
        <v>2022</v>
      </c>
      <c r="G161" s="204"/>
      <c r="H161" s="196">
        <f>D161</f>
        <v>2021</v>
      </c>
      <c r="I161" s="204"/>
      <c r="J161" s="140" t="s">
        <v>4</v>
      </c>
      <c r="K161" s="141" t="s">
        <v>2</v>
      </c>
    </row>
    <row r="162" spans="1:11" x14ac:dyDescent="0.25">
      <c r="A162" s="163" t="s">
        <v>144</v>
      </c>
      <c r="B162" s="61" t="s">
        <v>12</v>
      </c>
      <c r="C162" s="62" t="s">
        <v>13</v>
      </c>
      <c r="D162" s="61" t="s">
        <v>12</v>
      </c>
      <c r="E162" s="63" t="s">
        <v>13</v>
      </c>
      <c r="F162" s="62" t="s">
        <v>12</v>
      </c>
      <c r="G162" s="62" t="s">
        <v>13</v>
      </c>
      <c r="H162" s="61" t="s">
        <v>12</v>
      </c>
      <c r="I162" s="63" t="s">
        <v>13</v>
      </c>
      <c r="J162" s="61"/>
      <c r="K162" s="63"/>
    </row>
    <row r="163" spans="1:11" x14ac:dyDescent="0.25">
      <c r="A163" s="7" t="s">
        <v>284</v>
      </c>
      <c r="B163" s="65">
        <v>0</v>
      </c>
      <c r="C163" s="34">
        <f>IF(B172=0, "-", B163/B172)</f>
        <v>0</v>
      </c>
      <c r="D163" s="65">
        <v>3</v>
      </c>
      <c r="E163" s="9">
        <f>IF(D172=0, "-", D163/D172)</f>
        <v>6.1224489795918366E-2</v>
      </c>
      <c r="F163" s="81">
        <v>11</v>
      </c>
      <c r="G163" s="34">
        <f>IF(F172=0, "-", F163/F172)</f>
        <v>2.286902286902287E-2</v>
      </c>
      <c r="H163" s="65">
        <v>28</v>
      </c>
      <c r="I163" s="9">
        <f>IF(H172=0, "-", H163/H172)</f>
        <v>6.7632850241545889E-2</v>
      </c>
      <c r="J163" s="8">
        <f t="shared" ref="J163:J170" si="14">IF(D163=0, "-", IF((B163-D163)/D163&lt;10, (B163-D163)/D163, "&gt;999%"))</f>
        <v>-1</v>
      </c>
      <c r="K163" s="9">
        <f t="shared" ref="K163:K170" si="15">IF(H163=0, "-", IF((F163-H163)/H163&lt;10, (F163-H163)/H163, "&gt;999%"))</f>
        <v>-0.6071428571428571</v>
      </c>
    </row>
    <row r="164" spans="1:11" x14ac:dyDescent="0.25">
      <c r="A164" s="7" t="s">
        <v>285</v>
      </c>
      <c r="B164" s="65">
        <v>0</v>
      </c>
      <c r="C164" s="34">
        <f>IF(B172=0, "-", B164/B172)</f>
        <v>0</v>
      </c>
      <c r="D164" s="65">
        <v>3</v>
      </c>
      <c r="E164" s="9">
        <f>IF(D172=0, "-", D164/D172)</f>
        <v>6.1224489795918366E-2</v>
      </c>
      <c r="F164" s="81">
        <v>0</v>
      </c>
      <c r="G164" s="34">
        <f>IF(F172=0, "-", F164/F172)</f>
        <v>0</v>
      </c>
      <c r="H164" s="65">
        <v>21</v>
      </c>
      <c r="I164" s="9">
        <f>IF(H172=0, "-", H164/H172)</f>
        <v>5.0724637681159424E-2</v>
      </c>
      <c r="J164" s="8">
        <f t="shared" si="14"/>
        <v>-1</v>
      </c>
      <c r="K164" s="9">
        <f t="shared" si="15"/>
        <v>-1</v>
      </c>
    </row>
    <row r="165" spans="1:11" x14ac:dyDescent="0.25">
      <c r="A165" s="7" t="s">
        <v>286</v>
      </c>
      <c r="B165" s="65">
        <v>40</v>
      </c>
      <c r="C165" s="34">
        <f>IF(B172=0, "-", B165/B172)</f>
        <v>0.42553191489361702</v>
      </c>
      <c r="D165" s="65">
        <v>6</v>
      </c>
      <c r="E165" s="9">
        <f>IF(D172=0, "-", D165/D172)</f>
        <v>0.12244897959183673</v>
      </c>
      <c r="F165" s="81">
        <v>109</v>
      </c>
      <c r="G165" s="34">
        <f>IF(F172=0, "-", F165/F172)</f>
        <v>0.22661122661122662</v>
      </c>
      <c r="H165" s="65">
        <v>12</v>
      </c>
      <c r="I165" s="9">
        <f>IF(H172=0, "-", H165/H172)</f>
        <v>2.8985507246376812E-2</v>
      </c>
      <c r="J165" s="8">
        <f t="shared" si="14"/>
        <v>5.666666666666667</v>
      </c>
      <c r="K165" s="9">
        <f t="shared" si="15"/>
        <v>8.0833333333333339</v>
      </c>
    </row>
    <row r="166" spans="1:11" x14ac:dyDescent="0.25">
      <c r="A166" s="7" t="s">
        <v>287</v>
      </c>
      <c r="B166" s="65">
        <v>54</v>
      </c>
      <c r="C166" s="34">
        <f>IF(B172=0, "-", B166/B172)</f>
        <v>0.57446808510638303</v>
      </c>
      <c r="D166" s="65">
        <v>30</v>
      </c>
      <c r="E166" s="9">
        <f>IF(D172=0, "-", D166/D172)</f>
        <v>0.61224489795918369</v>
      </c>
      <c r="F166" s="81">
        <v>338</v>
      </c>
      <c r="G166" s="34">
        <f>IF(F172=0, "-", F166/F172)</f>
        <v>0.70270270270270274</v>
      </c>
      <c r="H166" s="65">
        <v>292</v>
      </c>
      <c r="I166" s="9">
        <f>IF(H172=0, "-", H166/H172)</f>
        <v>0.70531400966183577</v>
      </c>
      <c r="J166" s="8">
        <f t="shared" si="14"/>
        <v>0.8</v>
      </c>
      <c r="K166" s="9">
        <f t="shared" si="15"/>
        <v>0.15753424657534246</v>
      </c>
    </row>
    <row r="167" spans="1:11" x14ac:dyDescent="0.25">
      <c r="A167" s="7" t="s">
        <v>288</v>
      </c>
      <c r="B167" s="65">
        <v>0</v>
      </c>
      <c r="C167" s="34">
        <f>IF(B172=0, "-", B167/B172)</f>
        <v>0</v>
      </c>
      <c r="D167" s="65">
        <v>5</v>
      </c>
      <c r="E167" s="9">
        <f>IF(D172=0, "-", D167/D172)</f>
        <v>0.10204081632653061</v>
      </c>
      <c r="F167" s="81">
        <v>4</v>
      </c>
      <c r="G167" s="34">
        <f>IF(F172=0, "-", F167/F172)</f>
        <v>8.3160083160083165E-3</v>
      </c>
      <c r="H167" s="65">
        <v>20</v>
      </c>
      <c r="I167" s="9">
        <f>IF(H172=0, "-", H167/H172)</f>
        <v>4.8309178743961352E-2</v>
      </c>
      <c r="J167" s="8">
        <f t="shared" si="14"/>
        <v>-1</v>
      </c>
      <c r="K167" s="9">
        <f t="shared" si="15"/>
        <v>-0.8</v>
      </c>
    </row>
    <row r="168" spans="1:11" x14ac:dyDescent="0.25">
      <c r="A168" s="7" t="s">
        <v>289</v>
      </c>
      <c r="B168" s="65">
        <v>0</v>
      </c>
      <c r="C168" s="34">
        <f>IF(B172=0, "-", B168/B172)</f>
        <v>0</v>
      </c>
      <c r="D168" s="65">
        <v>2</v>
      </c>
      <c r="E168" s="9">
        <f>IF(D172=0, "-", D168/D172)</f>
        <v>4.0816326530612242E-2</v>
      </c>
      <c r="F168" s="81">
        <v>9</v>
      </c>
      <c r="G168" s="34">
        <f>IF(F172=0, "-", F168/F172)</f>
        <v>1.8711018711018712E-2</v>
      </c>
      <c r="H168" s="65">
        <v>14</v>
      </c>
      <c r="I168" s="9">
        <f>IF(H172=0, "-", H168/H172)</f>
        <v>3.3816425120772944E-2</v>
      </c>
      <c r="J168" s="8">
        <f t="shared" si="14"/>
        <v>-1</v>
      </c>
      <c r="K168" s="9">
        <f t="shared" si="15"/>
        <v>-0.35714285714285715</v>
      </c>
    </row>
    <row r="169" spans="1:11" x14ac:dyDescent="0.25">
      <c r="A169" s="7" t="s">
        <v>290</v>
      </c>
      <c r="B169" s="65">
        <v>0</v>
      </c>
      <c r="C169" s="34">
        <f>IF(B172=0, "-", B169/B172)</f>
        <v>0</v>
      </c>
      <c r="D169" s="65">
        <v>0</v>
      </c>
      <c r="E169" s="9">
        <f>IF(D172=0, "-", D169/D172)</f>
        <v>0</v>
      </c>
      <c r="F169" s="81">
        <v>0</v>
      </c>
      <c r="G169" s="34">
        <f>IF(F172=0, "-", F169/F172)</f>
        <v>0</v>
      </c>
      <c r="H169" s="65">
        <v>2</v>
      </c>
      <c r="I169" s="9">
        <f>IF(H172=0, "-", H169/H172)</f>
        <v>4.830917874396135E-3</v>
      </c>
      <c r="J169" s="8" t="str">
        <f t="shared" si="14"/>
        <v>-</v>
      </c>
      <c r="K169" s="9">
        <f t="shared" si="15"/>
        <v>-1</v>
      </c>
    </row>
    <row r="170" spans="1:11" x14ac:dyDescent="0.25">
      <c r="A170" s="7" t="s">
        <v>291</v>
      </c>
      <c r="B170" s="65">
        <v>0</v>
      </c>
      <c r="C170" s="34">
        <f>IF(B172=0, "-", B170/B172)</f>
        <v>0</v>
      </c>
      <c r="D170" s="65">
        <v>0</v>
      </c>
      <c r="E170" s="9">
        <f>IF(D172=0, "-", D170/D172)</f>
        <v>0</v>
      </c>
      <c r="F170" s="81">
        <v>10</v>
      </c>
      <c r="G170" s="34">
        <f>IF(F172=0, "-", F170/F172)</f>
        <v>2.0790020790020791E-2</v>
      </c>
      <c r="H170" s="65">
        <v>25</v>
      </c>
      <c r="I170" s="9">
        <f>IF(H172=0, "-", H170/H172)</f>
        <v>6.0386473429951688E-2</v>
      </c>
      <c r="J170" s="8" t="str">
        <f t="shared" si="14"/>
        <v>-</v>
      </c>
      <c r="K170" s="9">
        <f t="shared" si="15"/>
        <v>-0.6</v>
      </c>
    </row>
    <row r="171" spans="1:11" x14ac:dyDescent="0.25">
      <c r="A171" s="2"/>
      <c r="B171" s="68"/>
      <c r="C171" s="33"/>
      <c r="D171" s="68"/>
      <c r="E171" s="6"/>
      <c r="F171" s="82"/>
      <c r="G171" s="33"/>
      <c r="H171" s="68"/>
      <c r="I171" s="6"/>
      <c r="J171" s="5"/>
      <c r="K171" s="6"/>
    </row>
    <row r="172" spans="1:11" s="43" customFormat="1" x14ac:dyDescent="0.25">
      <c r="A172" s="162" t="s">
        <v>564</v>
      </c>
      <c r="B172" s="71">
        <f>SUM(B163:B171)</f>
        <v>94</v>
      </c>
      <c r="C172" s="40">
        <f>B172/6005</f>
        <v>1.5653621981681933E-2</v>
      </c>
      <c r="D172" s="71">
        <f>SUM(D163:D171)</f>
        <v>49</v>
      </c>
      <c r="E172" s="41">
        <f>D172/6139</f>
        <v>7.98175598631699E-3</v>
      </c>
      <c r="F172" s="77">
        <f>SUM(F163:F171)</f>
        <v>481</v>
      </c>
      <c r="G172" s="42">
        <f>F172/52487</f>
        <v>9.1641739859393747E-3</v>
      </c>
      <c r="H172" s="71">
        <f>SUM(H163:H171)</f>
        <v>414</v>
      </c>
      <c r="I172" s="41">
        <f>H172/53716</f>
        <v>7.7072008340159353E-3</v>
      </c>
      <c r="J172" s="37">
        <f>IF(D172=0, "-", IF((B172-D172)/D172&lt;10, (B172-D172)/D172, "&gt;999%"))</f>
        <v>0.91836734693877553</v>
      </c>
      <c r="K172" s="38">
        <f>IF(H172=0, "-", IF((F172-H172)/H172&lt;10, (F172-H172)/H172, "&gt;999%"))</f>
        <v>0.16183574879227053</v>
      </c>
    </row>
    <row r="173" spans="1:11" x14ac:dyDescent="0.25">
      <c r="B173" s="83"/>
      <c r="D173" s="83"/>
      <c r="F173" s="83"/>
      <c r="H173" s="83"/>
    </row>
    <row r="174" spans="1:11" x14ac:dyDescent="0.25">
      <c r="A174" s="163" t="s">
        <v>145</v>
      </c>
      <c r="B174" s="61" t="s">
        <v>12</v>
      </c>
      <c r="C174" s="62" t="s">
        <v>13</v>
      </c>
      <c r="D174" s="61" t="s">
        <v>12</v>
      </c>
      <c r="E174" s="63" t="s">
        <v>13</v>
      </c>
      <c r="F174" s="62" t="s">
        <v>12</v>
      </c>
      <c r="G174" s="62" t="s">
        <v>13</v>
      </c>
      <c r="H174" s="61" t="s">
        <v>12</v>
      </c>
      <c r="I174" s="63" t="s">
        <v>13</v>
      </c>
      <c r="J174" s="61"/>
      <c r="K174" s="63"/>
    </row>
    <row r="175" spans="1:11" x14ac:dyDescent="0.25">
      <c r="A175" s="7" t="s">
        <v>292</v>
      </c>
      <c r="B175" s="65">
        <v>0</v>
      </c>
      <c r="C175" s="34">
        <f>IF(B182=0, "-", B175/B182)</f>
        <v>0</v>
      </c>
      <c r="D175" s="65">
        <v>0</v>
      </c>
      <c r="E175" s="9">
        <f>IF(D182=0, "-", D175/D182)</f>
        <v>0</v>
      </c>
      <c r="F175" s="81">
        <v>2</v>
      </c>
      <c r="G175" s="34">
        <f>IF(F182=0, "-", F175/F182)</f>
        <v>7.1428571428571425E-2</v>
      </c>
      <c r="H175" s="65">
        <v>0</v>
      </c>
      <c r="I175" s="9">
        <f>IF(H182=0, "-", H175/H182)</f>
        <v>0</v>
      </c>
      <c r="J175" s="8" t="str">
        <f t="shared" ref="J175:J180" si="16">IF(D175=0, "-", IF((B175-D175)/D175&lt;10, (B175-D175)/D175, "&gt;999%"))</f>
        <v>-</v>
      </c>
      <c r="K175" s="9" t="str">
        <f t="shared" ref="K175:K180" si="17">IF(H175=0, "-", IF((F175-H175)/H175&lt;10, (F175-H175)/H175, "&gt;999%"))</f>
        <v>-</v>
      </c>
    </row>
    <row r="176" spans="1:11" x14ac:dyDescent="0.25">
      <c r="A176" s="7" t="s">
        <v>293</v>
      </c>
      <c r="B176" s="65">
        <v>1</v>
      </c>
      <c r="C176" s="34">
        <f>IF(B182=0, "-", B176/B182)</f>
        <v>0.14285714285714285</v>
      </c>
      <c r="D176" s="65">
        <v>0</v>
      </c>
      <c r="E176" s="9">
        <f>IF(D182=0, "-", D176/D182)</f>
        <v>0</v>
      </c>
      <c r="F176" s="81">
        <v>5</v>
      </c>
      <c r="G176" s="34">
        <f>IF(F182=0, "-", F176/F182)</f>
        <v>0.17857142857142858</v>
      </c>
      <c r="H176" s="65">
        <v>2</v>
      </c>
      <c r="I176" s="9">
        <f>IF(H182=0, "-", H176/H182)</f>
        <v>8.3333333333333329E-2</v>
      </c>
      <c r="J176" s="8" t="str">
        <f t="shared" si="16"/>
        <v>-</v>
      </c>
      <c r="K176" s="9">
        <f t="shared" si="17"/>
        <v>1.5</v>
      </c>
    </row>
    <row r="177" spans="1:11" x14ac:dyDescent="0.25">
      <c r="A177" s="7" t="s">
        <v>294</v>
      </c>
      <c r="B177" s="65">
        <v>3</v>
      </c>
      <c r="C177" s="34">
        <f>IF(B182=0, "-", B177/B182)</f>
        <v>0.42857142857142855</v>
      </c>
      <c r="D177" s="65">
        <v>0</v>
      </c>
      <c r="E177" s="9">
        <f>IF(D182=0, "-", D177/D182)</f>
        <v>0</v>
      </c>
      <c r="F177" s="81">
        <v>10</v>
      </c>
      <c r="G177" s="34">
        <f>IF(F182=0, "-", F177/F182)</f>
        <v>0.35714285714285715</v>
      </c>
      <c r="H177" s="65">
        <v>3</v>
      </c>
      <c r="I177" s="9">
        <f>IF(H182=0, "-", H177/H182)</f>
        <v>0.125</v>
      </c>
      <c r="J177" s="8" t="str">
        <f t="shared" si="16"/>
        <v>-</v>
      </c>
      <c r="K177" s="9">
        <f t="shared" si="17"/>
        <v>2.3333333333333335</v>
      </c>
    </row>
    <row r="178" spans="1:11" x14ac:dyDescent="0.25">
      <c r="A178" s="7" t="s">
        <v>295</v>
      </c>
      <c r="B178" s="65">
        <v>1</v>
      </c>
      <c r="C178" s="34">
        <f>IF(B182=0, "-", B178/B182)</f>
        <v>0.14285714285714285</v>
      </c>
      <c r="D178" s="65">
        <v>0</v>
      </c>
      <c r="E178" s="9">
        <f>IF(D182=0, "-", D178/D182)</f>
        <v>0</v>
      </c>
      <c r="F178" s="81">
        <v>1</v>
      </c>
      <c r="G178" s="34">
        <f>IF(F182=0, "-", F178/F182)</f>
        <v>3.5714285714285712E-2</v>
      </c>
      <c r="H178" s="65">
        <v>0</v>
      </c>
      <c r="I178" s="9">
        <f>IF(H182=0, "-", H178/H182)</f>
        <v>0</v>
      </c>
      <c r="J178" s="8" t="str">
        <f t="shared" si="16"/>
        <v>-</v>
      </c>
      <c r="K178" s="9" t="str">
        <f t="shared" si="17"/>
        <v>-</v>
      </c>
    </row>
    <row r="179" spans="1:11" x14ac:dyDescent="0.25">
      <c r="A179" s="7" t="s">
        <v>296</v>
      </c>
      <c r="B179" s="65">
        <v>1</v>
      </c>
      <c r="C179" s="34">
        <f>IF(B182=0, "-", B179/B182)</f>
        <v>0.14285714285714285</v>
      </c>
      <c r="D179" s="65">
        <v>3</v>
      </c>
      <c r="E179" s="9">
        <f>IF(D182=0, "-", D179/D182)</f>
        <v>0.75</v>
      </c>
      <c r="F179" s="81">
        <v>9</v>
      </c>
      <c r="G179" s="34">
        <f>IF(F182=0, "-", F179/F182)</f>
        <v>0.32142857142857145</v>
      </c>
      <c r="H179" s="65">
        <v>15</v>
      </c>
      <c r="I179" s="9">
        <f>IF(H182=0, "-", H179/H182)</f>
        <v>0.625</v>
      </c>
      <c r="J179" s="8">
        <f t="shared" si="16"/>
        <v>-0.66666666666666663</v>
      </c>
      <c r="K179" s="9">
        <f t="shared" si="17"/>
        <v>-0.4</v>
      </c>
    </row>
    <row r="180" spans="1:11" x14ac:dyDescent="0.25">
      <c r="A180" s="7" t="s">
        <v>297</v>
      </c>
      <c r="B180" s="65">
        <v>1</v>
      </c>
      <c r="C180" s="34">
        <f>IF(B182=0, "-", B180/B182)</f>
        <v>0.14285714285714285</v>
      </c>
      <c r="D180" s="65">
        <v>1</v>
      </c>
      <c r="E180" s="9">
        <f>IF(D182=0, "-", D180/D182)</f>
        <v>0.25</v>
      </c>
      <c r="F180" s="81">
        <v>1</v>
      </c>
      <c r="G180" s="34">
        <f>IF(F182=0, "-", F180/F182)</f>
        <v>3.5714285714285712E-2</v>
      </c>
      <c r="H180" s="65">
        <v>4</v>
      </c>
      <c r="I180" s="9">
        <f>IF(H182=0, "-", H180/H182)</f>
        <v>0.16666666666666666</v>
      </c>
      <c r="J180" s="8">
        <f t="shared" si="16"/>
        <v>0</v>
      </c>
      <c r="K180" s="9">
        <f t="shared" si="17"/>
        <v>-0.75</v>
      </c>
    </row>
    <row r="181" spans="1:11" x14ac:dyDescent="0.25">
      <c r="A181" s="2"/>
      <c r="B181" s="68"/>
      <c r="C181" s="33"/>
      <c r="D181" s="68"/>
      <c r="E181" s="6"/>
      <c r="F181" s="82"/>
      <c r="G181" s="33"/>
      <c r="H181" s="68"/>
      <c r="I181" s="6"/>
      <c r="J181" s="5"/>
      <c r="K181" s="6"/>
    </row>
    <row r="182" spans="1:11" s="43" customFormat="1" x14ac:dyDescent="0.25">
      <c r="A182" s="162" t="s">
        <v>563</v>
      </c>
      <c r="B182" s="71">
        <f>SUM(B175:B181)</f>
        <v>7</v>
      </c>
      <c r="C182" s="40">
        <f>B182/6005</f>
        <v>1.1656952539550376E-3</v>
      </c>
      <c r="D182" s="71">
        <f>SUM(D175:D181)</f>
        <v>4</v>
      </c>
      <c r="E182" s="41">
        <f>D182/6139</f>
        <v>6.5157191725036647E-4</v>
      </c>
      <c r="F182" s="77">
        <f>SUM(F175:F181)</f>
        <v>28</v>
      </c>
      <c r="G182" s="42">
        <f>F182/52487</f>
        <v>5.3346542953493247E-4</v>
      </c>
      <c r="H182" s="71">
        <f>SUM(H175:H181)</f>
        <v>24</v>
      </c>
      <c r="I182" s="41">
        <f>H182/53716</f>
        <v>4.4679425124730061E-4</v>
      </c>
      <c r="J182" s="37">
        <f>IF(D182=0, "-", IF((B182-D182)/D182&lt;10, (B182-D182)/D182, "&gt;999%"))</f>
        <v>0.75</v>
      </c>
      <c r="K182" s="38">
        <f>IF(H182=0, "-", IF((F182-H182)/H182&lt;10, (F182-H182)/H182, "&gt;999%"))</f>
        <v>0.16666666666666666</v>
      </c>
    </row>
    <row r="183" spans="1:11" x14ac:dyDescent="0.25">
      <c r="B183" s="83"/>
      <c r="D183" s="83"/>
      <c r="F183" s="83"/>
      <c r="H183" s="83"/>
    </row>
    <row r="184" spans="1:11" s="43" customFormat="1" x14ac:dyDescent="0.25">
      <c r="A184" s="162" t="s">
        <v>562</v>
      </c>
      <c r="B184" s="71">
        <v>101</v>
      </c>
      <c r="C184" s="40">
        <f>B184/6005</f>
        <v>1.6819317235636969E-2</v>
      </c>
      <c r="D184" s="71">
        <v>53</v>
      </c>
      <c r="E184" s="41">
        <f>D184/6139</f>
        <v>8.633327903567356E-3</v>
      </c>
      <c r="F184" s="77">
        <v>509</v>
      </c>
      <c r="G184" s="42">
        <f>F184/52487</f>
        <v>9.6976394154743087E-3</v>
      </c>
      <c r="H184" s="71">
        <v>438</v>
      </c>
      <c r="I184" s="41">
        <f>H184/53716</f>
        <v>8.1539950852632364E-3</v>
      </c>
      <c r="J184" s="37">
        <f>IF(D184=0, "-", IF((B184-D184)/D184&lt;10, (B184-D184)/D184, "&gt;999%"))</f>
        <v>0.90566037735849059</v>
      </c>
      <c r="K184" s="38">
        <f>IF(H184=0, "-", IF((F184-H184)/H184&lt;10, (F184-H184)/H184, "&gt;999%"))</f>
        <v>0.16210045662100456</v>
      </c>
    </row>
    <row r="185" spans="1:11" x14ac:dyDescent="0.25">
      <c r="B185" s="83"/>
      <c r="D185" s="83"/>
      <c r="F185" s="83"/>
      <c r="H185" s="83"/>
    </row>
    <row r="186" spans="1:11" ht="15.6" x14ac:dyDescent="0.3">
      <c r="A186" s="164" t="s">
        <v>116</v>
      </c>
      <c r="B186" s="196" t="s">
        <v>1</v>
      </c>
      <c r="C186" s="200"/>
      <c r="D186" s="200"/>
      <c r="E186" s="197"/>
      <c r="F186" s="196" t="s">
        <v>14</v>
      </c>
      <c r="G186" s="200"/>
      <c r="H186" s="200"/>
      <c r="I186" s="197"/>
      <c r="J186" s="196" t="s">
        <v>15</v>
      </c>
      <c r="K186" s="197"/>
    </row>
    <row r="187" spans="1:11" x14ac:dyDescent="0.25">
      <c r="A187" s="22"/>
      <c r="B187" s="196">
        <f>VALUE(RIGHT($B$2, 4))</f>
        <v>2022</v>
      </c>
      <c r="C187" s="197"/>
      <c r="D187" s="196">
        <f>B187-1</f>
        <v>2021</v>
      </c>
      <c r="E187" s="204"/>
      <c r="F187" s="196">
        <f>B187</f>
        <v>2022</v>
      </c>
      <c r="G187" s="204"/>
      <c r="H187" s="196">
        <f>D187</f>
        <v>2021</v>
      </c>
      <c r="I187" s="204"/>
      <c r="J187" s="140" t="s">
        <v>4</v>
      </c>
      <c r="K187" s="141" t="s">
        <v>2</v>
      </c>
    </row>
    <row r="188" spans="1:11" x14ac:dyDescent="0.25">
      <c r="A188" s="163" t="s">
        <v>146</v>
      </c>
      <c r="B188" s="61" t="s">
        <v>12</v>
      </c>
      <c r="C188" s="62" t="s">
        <v>13</v>
      </c>
      <c r="D188" s="61" t="s">
        <v>12</v>
      </c>
      <c r="E188" s="63" t="s">
        <v>13</v>
      </c>
      <c r="F188" s="62" t="s">
        <v>12</v>
      </c>
      <c r="G188" s="62" t="s">
        <v>13</v>
      </c>
      <c r="H188" s="61" t="s">
        <v>12</v>
      </c>
      <c r="I188" s="63" t="s">
        <v>13</v>
      </c>
      <c r="J188" s="61"/>
      <c r="K188" s="63"/>
    </row>
    <row r="189" spans="1:11" x14ac:dyDescent="0.25">
      <c r="A189" s="7" t="s">
        <v>298</v>
      </c>
      <c r="B189" s="65">
        <v>0</v>
      </c>
      <c r="C189" s="34">
        <f>IF(B199=0, "-", B189/B199)</f>
        <v>0</v>
      </c>
      <c r="D189" s="65">
        <v>0</v>
      </c>
      <c r="E189" s="9">
        <f>IF(D199=0, "-", D189/D199)</f>
        <v>0</v>
      </c>
      <c r="F189" s="81">
        <v>0</v>
      </c>
      <c r="G189" s="34">
        <f>IF(F199=0, "-", F189/F199)</f>
        <v>0</v>
      </c>
      <c r="H189" s="65">
        <v>1</v>
      </c>
      <c r="I189" s="9">
        <f>IF(H199=0, "-", H189/H199)</f>
        <v>3.8461538461538464E-3</v>
      </c>
      <c r="J189" s="8" t="str">
        <f t="shared" ref="J189:J197" si="18">IF(D189=0, "-", IF((B189-D189)/D189&lt;10, (B189-D189)/D189, "&gt;999%"))</f>
        <v>-</v>
      </c>
      <c r="K189" s="9">
        <f t="shared" ref="K189:K197" si="19">IF(H189=0, "-", IF((F189-H189)/H189&lt;10, (F189-H189)/H189, "&gt;999%"))</f>
        <v>-1</v>
      </c>
    </row>
    <row r="190" spans="1:11" x14ac:dyDescent="0.25">
      <c r="A190" s="7" t="s">
        <v>299</v>
      </c>
      <c r="B190" s="65">
        <v>2</v>
      </c>
      <c r="C190" s="34">
        <f>IF(B199=0, "-", B190/B199)</f>
        <v>5.8823529411764705E-2</v>
      </c>
      <c r="D190" s="65">
        <v>0</v>
      </c>
      <c r="E190" s="9">
        <f>IF(D199=0, "-", D190/D199)</f>
        <v>0</v>
      </c>
      <c r="F190" s="81">
        <v>19</v>
      </c>
      <c r="G190" s="34">
        <f>IF(F199=0, "-", F190/F199)</f>
        <v>8.2608695652173908E-2</v>
      </c>
      <c r="H190" s="65">
        <v>15</v>
      </c>
      <c r="I190" s="9">
        <f>IF(H199=0, "-", H190/H199)</f>
        <v>5.7692307692307696E-2</v>
      </c>
      <c r="J190" s="8" t="str">
        <f t="shared" si="18"/>
        <v>-</v>
      </c>
      <c r="K190" s="9">
        <f t="shared" si="19"/>
        <v>0.26666666666666666</v>
      </c>
    </row>
    <row r="191" spans="1:11" x14ac:dyDescent="0.25">
      <c r="A191" s="7" t="s">
        <v>300</v>
      </c>
      <c r="B191" s="65">
        <v>12</v>
      </c>
      <c r="C191" s="34">
        <f>IF(B199=0, "-", B191/B199)</f>
        <v>0.35294117647058826</v>
      </c>
      <c r="D191" s="65">
        <v>19</v>
      </c>
      <c r="E191" s="9">
        <f>IF(D199=0, "-", D191/D199)</f>
        <v>0.73076923076923073</v>
      </c>
      <c r="F191" s="81">
        <v>93</v>
      </c>
      <c r="G191" s="34">
        <f>IF(F199=0, "-", F191/F199)</f>
        <v>0.40434782608695652</v>
      </c>
      <c r="H191" s="65">
        <v>132</v>
      </c>
      <c r="I191" s="9">
        <f>IF(H199=0, "-", H191/H199)</f>
        <v>0.50769230769230766</v>
      </c>
      <c r="J191" s="8">
        <f t="shared" si="18"/>
        <v>-0.36842105263157893</v>
      </c>
      <c r="K191" s="9">
        <f t="shared" si="19"/>
        <v>-0.29545454545454547</v>
      </c>
    </row>
    <row r="192" spans="1:11" x14ac:dyDescent="0.25">
      <c r="A192" s="7" t="s">
        <v>301</v>
      </c>
      <c r="B192" s="65">
        <v>0</v>
      </c>
      <c r="C192" s="34">
        <f>IF(B199=0, "-", B192/B199)</f>
        <v>0</v>
      </c>
      <c r="D192" s="65">
        <v>0</v>
      </c>
      <c r="E192" s="9">
        <f>IF(D199=0, "-", D192/D199)</f>
        <v>0</v>
      </c>
      <c r="F192" s="81">
        <v>0</v>
      </c>
      <c r="G192" s="34">
        <f>IF(F199=0, "-", F192/F199)</f>
        <v>0</v>
      </c>
      <c r="H192" s="65">
        <v>13</v>
      </c>
      <c r="I192" s="9">
        <f>IF(H199=0, "-", H192/H199)</f>
        <v>0.05</v>
      </c>
      <c r="J192" s="8" t="str">
        <f t="shared" si="18"/>
        <v>-</v>
      </c>
      <c r="K192" s="9">
        <f t="shared" si="19"/>
        <v>-1</v>
      </c>
    </row>
    <row r="193" spans="1:11" x14ac:dyDescent="0.25">
      <c r="A193" s="7" t="s">
        <v>302</v>
      </c>
      <c r="B193" s="65">
        <v>5</v>
      </c>
      <c r="C193" s="34">
        <f>IF(B199=0, "-", B193/B199)</f>
        <v>0.14705882352941177</v>
      </c>
      <c r="D193" s="65">
        <v>4</v>
      </c>
      <c r="E193" s="9">
        <f>IF(D199=0, "-", D193/D199)</f>
        <v>0.15384615384615385</v>
      </c>
      <c r="F193" s="81">
        <v>32</v>
      </c>
      <c r="G193" s="34">
        <f>IF(F199=0, "-", F193/F199)</f>
        <v>0.1391304347826087</v>
      </c>
      <c r="H193" s="65">
        <v>59</v>
      </c>
      <c r="I193" s="9">
        <f>IF(H199=0, "-", H193/H199)</f>
        <v>0.22692307692307692</v>
      </c>
      <c r="J193" s="8">
        <f t="shared" si="18"/>
        <v>0.25</v>
      </c>
      <c r="K193" s="9">
        <f t="shared" si="19"/>
        <v>-0.4576271186440678</v>
      </c>
    </row>
    <row r="194" spans="1:11" x14ac:dyDescent="0.25">
      <c r="A194" s="7" t="s">
        <v>303</v>
      </c>
      <c r="B194" s="65">
        <v>2</v>
      </c>
      <c r="C194" s="34">
        <f>IF(B199=0, "-", B194/B199)</f>
        <v>5.8823529411764705E-2</v>
      </c>
      <c r="D194" s="65">
        <v>0</v>
      </c>
      <c r="E194" s="9">
        <f>IF(D199=0, "-", D194/D199)</f>
        <v>0</v>
      </c>
      <c r="F194" s="81">
        <v>15</v>
      </c>
      <c r="G194" s="34">
        <f>IF(F199=0, "-", F194/F199)</f>
        <v>6.5217391304347824E-2</v>
      </c>
      <c r="H194" s="65">
        <v>6</v>
      </c>
      <c r="I194" s="9">
        <f>IF(H199=0, "-", H194/H199)</f>
        <v>2.3076923076923078E-2</v>
      </c>
      <c r="J194" s="8" t="str">
        <f t="shared" si="18"/>
        <v>-</v>
      </c>
      <c r="K194" s="9">
        <f t="shared" si="19"/>
        <v>1.5</v>
      </c>
    </row>
    <row r="195" spans="1:11" x14ac:dyDescent="0.25">
      <c r="A195" s="7" t="s">
        <v>304</v>
      </c>
      <c r="B195" s="65">
        <v>0</v>
      </c>
      <c r="C195" s="34">
        <f>IF(B199=0, "-", B195/B199)</f>
        <v>0</v>
      </c>
      <c r="D195" s="65">
        <v>3</v>
      </c>
      <c r="E195" s="9">
        <f>IF(D199=0, "-", D195/D199)</f>
        <v>0.11538461538461539</v>
      </c>
      <c r="F195" s="81">
        <v>1</v>
      </c>
      <c r="G195" s="34">
        <f>IF(F199=0, "-", F195/F199)</f>
        <v>4.3478260869565218E-3</v>
      </c>
      <c r="H195" s="65">
        <v>8</v>
      </c>
      <c r="I195" s="9">
        <f>IF(H199=0, "-", H195/H199)</f>
        <v>3.0769230769230771E-2</v>
      </c>
      <c r="J195" s="8">
        <f t="shared" si="18"/>
        <v>-1</v>
      </c>
      <c r="K195" s="9">
        <f t="shared" si="19"/>
        <v>-0.875</v>
      </c>
    </row>
    <row r="196" spans="1:11" x14ac:dyDescent="0.25">
      <c r="A196" s="7" t="s">
        <v>305</v>
      </c>
      <c r="B196" s="65">
        <v>5</v>
      </c>
      <c r="C196" s="34">
        <f>IF(B199=0, "-", B196/B199)</f>
        <v>0.14705882352941177</v>
      </c>
      <c r="D196" s="65">
        <v>0</v>
      </c>
      <c r="E196" s="9">
        <f>IF(D199=0, "-", D196/D199)</f>
        <v>0</v>
      </c>
      <c r="F196" s="81">
        <v>62</v>
      </c>
      <c r="G196" s="34">
        <f>IF(F199=0, "-", F196/F199)</f>
        <v>0.26956521739130435</v>
      </c>
      <c r="H196" s="65">
        <v>11</v>
      </c>
      <c r="I196" s="9">
        <f>IF(H199=0, "-", H196/H199)</f>
        <v>4.230769230769231E-2</v>
      </c>
      <c r="J196" s="8" t="str">
        <f t="shared" si="18"/>
        <v>-</v>
      </c>
      <c r="K196" s="9">
        <f t="shared" si="19"/>
        <v>4.6363636363636367</v>
      </c>
    </row>
    <row r="197" spans="1:11" x14ac:dyDescent="0.25">
      <c r="A197" s="7" t="s">
        <v>306</v>
      </c>
      <c r="B197" s="65">
        <v>8</v>
      </c>
      <c r="C197" s="34">
        <f>IF(B199=0, "-", B197/B199)</f>
        <v>0.23529411764705882</v>
      </c>
      <c r="D197" s="65">
        <v>0</v>
      </c>
      <c r="E197" s="9">
        <f>IF(D199=0, "-", D197/D199)</f>
        <v>0</v>
      </c>
      <c r="F197" s="81">
        <v>8</v>
      </c>
      <c r="G197" s="34">
        <f>IF(F199=0, "-", F197/F199)</f>
        <v>3.4782608695652174E-2</v>
      </c>
      <c r="H197" s="65">
        <v>15</v>
      </c>
      <c r="I197" s="9">
        <f>IF(H199=0, "-", H197/H199)</f>
        <v>5.7692307692307696E-2</v>
      </c>
      <c r="J197" s="8" t="str">
        <f t="shared" si="18"/>
        <v>-</v>
      </c>
      <c r="K197" s="9">
        <f t="shared" si="19"/>
        <v>-0.46666666666666667</v>
      </c>
    </row>
    <row r="198" spans="1:11" x14ac:dyDescent="0.25">
      <c r="A198" s="2"/>
      <c r="B198" s="68"/>
      <c r="C198" s="33"/>
      <c r="D198" s="68"/>
      <c r="E198" s="6"/>
      <c r="F198" s="82"/>
      <c r="G198" s="33"/>
      <c r="H198" s="68"/>
      <c r="I198" s="6"/>
      <c r="J198" s="5"/>
      <c r="K198" s="6"/>
    </row>
    <row r="199" spans="1:11" s="43" customFormat="1" x14ac:dyDescent="0.25">
      <c r="A199" s="162" t="s">
        <v>561</v>
      </c>
      <c r="B199" s="71">
        <f>SUM(B189:B198)</f>
        <v>34</v>
      </c>
      <c r="C199" s="40">
        <f>B199/6005</f>
        <v>5.661948376353039E-3</v>
      </c>
      <c r="D199" s="71">
        <f>SUM(D189:D198)</f>
        <v>26</v>
      </c>
      <c r="E199" s="41">
        <f>D199/6139</f>
        <v>4.2352174621273827E-3</v>
      </c>
      <c r="F199" s="77">
        <f>SUM(F189:F198)</f>
        <v>230</v>
      </c>
      <c r="G199" s="42">
        <f>F199/52487</f>
        <v>4.3820374568940878E-3</v>
      </c>
      <c r="H199" s="71">
        <f>SUM(H189:H198)</f>
        <v>260</v>
      </c>
      <c r="I199" s="41">
        <f>H199/53716</f>
        <v>4.8402710551790898E-3</v>
      </c>
      <c r="J199" s="37">
        <f>IF(D199=0, "-", IF((B199-D199)/D199&lt;10, (B199-D199)/D199, "&gt;999%"))</f>
        <v>0.30769230769230771</v>
      </c>
      <c r="K199" s="38">
        <f>IF(H199=0, "-", IF((F199-H199)/H199&lt;10, (F199-H199)/H199, "&gt;999%"))</f>
        <v>-0.11538461538461539</v>
      </c>
    </row>
    <row r="200" spans="1:11" x14ac:dyDescent="0.25">
      <c r="B200" s="83"/>
      <c r="D200" s="83"/>
      <c r="F200" s="83"/>
      <c r="H200" s="83"/>
    </row>
    <row r="201" spans="1:11" x14ac:dyDescent="0.25">
      <c r="A201" s="163" t="s">
        <v>147</v>
      </c>
      <c r="B201" s="61" t="s">
        <v>12</v>
      </c>
      <c r="C201" s="62" t="s">
        <v>13</v>
      </c>
      <c r="D201" s="61" t="s">
        <v>12</v>
      </c>
      <c r="E201" s="63" t="s">
        <v>13</v>
      </c>
      <c r="F201" s="62" t="s">
        <v>12</v>
      </c>
      <c r="G201" s="62" t="s">
        <v>13</v>
      </c>
      <c r="H201" s="61" t="s">
        <v>12</v>
      </c>
      <c r="I201" s="63" t="s">
        <v>13</v>
      </c>
      <c r="J201" s="61"/>
      <c r="K201" s="63"/>
    </row>
    <row r="202" spans="1:11" x14ac:dyDescent="0.25">
      <c r="A202" s="7" t="s">
        <v>307</v>
      </c>
      <c r="B202" s="65">
        <v>0</v>
      </c>
      <c r="C202" s="34">
        <f>IF(B218=0, "-", B202/B218)</f>
        <v>0</v>
      </c>
      <c r="D202" s="65">
        <v>0</v>
      </c>
      <c r="E202" s="9">
        <f>IF(D218=0, "-", D202/D218)</f>
        <v>0</v>
      </c>
      <c r="F202" s="81">
        <v>0</v>
      </c>
      <c r="G202" s="34">
        <f>IF(F218=0, "-", F202/F218)</f>
        <v>0</v>
      </c>
      <c r="H202" s="65">
        <v>2</v>
      </c>
      <c r="I202" s="9">
        <f>IF(H218=0, "-", H202/H218)</f>
        <v>1.5748031496062992E-2</v>
      </c>
      <c r="J202" s="8" t="str">
        <f t="shared" ref="J202:J216" si="20">IF(D202=0, "-", IF((B202-D202)/D202&lt;10, (B202-D202)/D202, "&gt;999%"))</f>
        <v>-</v>
      </c>
      <c r="K202" s="9">
        <f t="shared" ref="K202:K216" si="21">IF(H202=0, "-", IF((F202-H202)/H202&lt;10, (F202-H202)/H202, "&gt;999%"))</f>
        <v>-1</v>
      </c>
    </row>
    <row r="203" spans="1:11" x14ac:dyDescent="0.25">
      <c r="A203" s="7" t="s">
        <v>308</v>
      </c>
      <c r="B203" s="65">
        <v>1</v>
      </c>
      <c r="C203" s="34">
        <f>IF(B218=0, "-", B203/B218)</f>
        <v>7.6923076923076927E-2</v>
      </c>
      <c r="D203" s="65">
        <v>0</v>
      </c>
      <c r="E203" s="9">
        <f>IF(D218=0, "-", D203/D218)</f>
        <v>0</v>
      </c>
      <c r="F203" s="81">
        <v>5</v>
      </c>
      <c r="G203" s="34">
        <f>IF(F218=0, "-", F203/F218)</f>
        <v>4.3859649122807015E-2</v>
      </c>
      <c r="H203" s="65">
        <v>4</v>
      </c>
      <c r="I203" s="9">
        <f>IF(H218=0, "-", H203/H218)</f>
        <v>3.1496062992125984E-2</v>
      </c>
      <c r="J203" s="8" t="str">
        <f t="shared" si="20"/>
        <v>-</v>
      </c>
      <c r="K203" s="9">
        <f t="shared" si="21"/>
        <v>0.25</v>
      </c>
    </row>
    <row r="204" spans="1:11" x14ac:dyDescent="0.25">
      <c r="A204" s="7" t="s">
        <v>309</v>
      </c>
      <c r="B204" s="65">
        <v>2</v>
      </c>
      <c r="C204" s="34">
        <f>IF(B218=0, "-", B204/B218)</f>
        <v>0.15384615384615385</v>
      </c>
      <c r="D204" s="65">
        <v>6</v>
      </c>
      <c r="E204" s="9">
        <f>IF(D218=0, "-", D204/D218)</f>
        <v>0.2608695652173913</v>
      </c>
      <c r="F204" s="81">
        <v>24</v>
      </c>
      <c r="G204" s="34">
        <f>IF(F218=0, "-", F204/F218)</f>
        <v>0.21052631578947367</v>
      </c>
      <c r="H204" s="65">
        <v>37</v>
      </c>
      <c r="I204" s="9">
        <f>IF(H218=0, "-", H204/H218)</f>
        <v>0.29133858267716534</v>
      </c>
      <c r="J204" s="8">
        <f t="shared" si="20"/>
        <v>-0.66666666666666663</v>
      </c>
      <c r="K204" s="9">
        <f t="shared" si="21"/>
        <v>-0.35135135135135137</v>
      </c>
    </row>
    <row r="205" spans="1:11" x14ac:dyDescent="0.25">
      <c r="A205" s="7" t="s">
        <v>310</v>
      </c>
      <c r="B205" s="65">
        <v>2</v>
      </c>
      <c r="C205" s="34">
        <f>IF(B218=0, "-", B205/B218)</f>
        <v>0.15384615384615385</v>
      </c>
      <c r="D205" s="65">
        <v>0</v>
      </c>
      <c r="E205" s="9">
        <f>IF(D218=0, "-", D205/D218)</f>
        <v>0</v>
      </c>
      <c r="F205" s="81">
        <v>7</v>
      </c>
      <c r="G205" s="34">
        <f>IF(F218=0, "-", F205/F218)</f>
        <v>6.1403508771929821E-2</v>
      </c>
      <c r="H205" s="65">
        <v>0</v>
      </c>
      <c r="I205" s="9">
        <f>IF(H218=0, "-", H205/H218)</f>
        <v>0</v>
      </c>
      <c r="J205" s="8" t="str">
        <f t="shared" si="20"/>
        <v>-</v>
      </c>
      <c r="K205" s="9" t="str">
        <f t="shared" si="21"/>
        <v>-</v>
      </c>
    </row>
    <row r="206" spans="1:11" x14ac:dyDescent="0.25">
      <c r="A206" s="7" t="s">
        <v>311</v>
      </c>
      <c r="B206" s="65">
        <v>1</v>
      </c>
      <c r="C206" s="34">
        <f>IF(B218=0, "-", B206/B218)</f>
        <v>7.6923076923076927E-2</v>
      </c>
      <c r="D206" s="65">
        <v>0</v>
      </c>
      <c r="E206" s="9">
        <f>IF(D218=0, "-", D206/D218)</f>
        <v>0</v>
      </c>
      <c r="F206" s="81">
        <v>9</v>
      </c>
      <c r="G206" s="34">
        <f>IF(F218=0, "-", F206/F218)</f>
        <v>7.8947368421052627E-2</v>
      </c>
      <c r="H206" s="65">
        <v>0</v>
      </c>
      <c r="I206" s="9">
        <f>IF(H218=0, "-", H206/H218)</f>
        <v>0</v>
      </c>
      <c r="J206" s="8" t="str">
        <f t="shared" si="20"/>
        <v>-</v>
      </c>
      <c r="K206" s="9" t="str">
        <f t="shared" si="21"/>
        <v>-</v>
      </c>
    </row>
    <row r="207" spans="1:11" x14ac:dyDescent="0.25">
      <c r="A207" s="7" t="s">
        <v>312</v>
      </c>
      <c r="B207" s="65">
        <v>0</v>
      </c>
      <c r="C207" s="34">
        <f>IF(B218=0, "-", B207/B218)</f>
        <v>0</v>
      </c>
      <c r="D207" s="65">
        <v>0</v>
      </c>
      <c r="E207" s="9">
        <f>IF(D218=0, "-", D207/D218)</f>
        <v>0</v>
      </c>
      <c r="F207" s="81">
        <v>3</v>
      </c>
      <c r="G207" s="34">
        <f>IF(F218=0, "-", F207/F218)</f>
        <v>2.6315789473684209E-2</v>
      </c>
      <c r="H207" s="65">
        <v>1</v>
      </c>
      <c r="I207" s="9">
        <f>IF(H218=0, "-", H207/H218)</f>
        <v>7.874015748031496E-3</v>
      </c>
      <c r="J207" s="8" t="str">
        <f t="shared" si="20"/>
        <v>-</v>
      </c>
      <c r="K207" s="9">
        <f t="shared" si="21"/>
        <v>2</v>
      </c>
    </row>
    <row r="208" spans="1:11" x14ac:dyDescent="0.25">
      <c r="A208" s="7" t="s">
        <v>313</v>
      </c>
      <c r="B208" s="65">
        <v>0</v>
      </c>
      <c r="C208" s="34">
        <f>IF(B218=0, "-", B208/B218)</f>
        <v>0</v>
      </c>
      <c r="D208" s="65">
        <v>0</v>
      </c>
      <c r="E208" s="9">
        <f>IF(D218=0, "-", D208/D218)</f>
        <v>0</v>
      </c>
      <c r="F208" s="81">
        <v>1</v>
      </c>
      <c r="G208" s="34">
        <f>IF(F218=0, "-", F208/F218)</f>
        <v>8.771929824561403E-3</v>
      </c>
      <c r="H208" s="65">
        <v>0</v>
      </c>
      <c r="I208" s="9">
        <f>IF(H218=0, "-", H208/H218)</f>
        <v>0</v>
      </c>
      <c r="J208" s="8" t="str">
        <f t="shared" si="20"/>
        <v>-</v>
      </c>
      <c r="K208" s="9" t="str">
        <f t="shared" si="21"/>
        <v>-</v>
      </c>
    </row>
    <row r="209" spans="1:11" x14ac:dyDescent="0.25">
      <c r="A209" s="7" t="s">
        <v>314</v>
      </c>
      <c r="B209" s="65">
        <v>0</v>
      </c>
      <c r="C209" s="34">
        <f>IF(B218=0, "-", B209/B218)</f>
        <v>0</v>
      </c>
      <c r="D209" s="65">
        <v>1</v>
      </c>
      <c r="E209" s="9">
        <f>IF(D218=0, "-", D209/D218)</f>
        <v>4.3478260869565216E-2</v>
      </c>
      <c r="F209" s="81">
        <v>0</v>
      </c>
      <c r="G209" s="34">
        <f>IF(F218=0, "-", F209/F218)</f>
        <v>0</v>
      </c>
      <c r="H209" s="65">
        <v>7</v>
      </c>
      <c r="I209" s="9">
        <f>IF(H218=0, "-", H209/H218)</f>
        <v>5.5118110236220472E-2</v>
      </c>
      <c r="J209" s="8">
        <f t="shared" si="20"/>
        <v>-1</v>
      </c>
      <c r="K209" s="9">
        <f t="shared" si="21"/>
        <v>-1</v>
      </c>
    </row>
    <row r="210" spans="1:11" x14ac:dyDescent="0.25">
      <c r="A210" s="7" t="s">
        <v>315</v>
      </c>
      <c r="B210" s="65">
        <v>0</v>
      </c>
      <c r="C210" s="34">
        <f>IF(B218=0, "-", B210/B218)</f>
        <v>0</v>
      </c>
      <c r="D210" s="65">
        <v>0</v>
      </c>
      <c r="E210" s="9">
        <f>IF(D218=0, "-", D210/D218)</f>
        <v>0</v>
      </c>
      <c r="F210" s="81">
        <v>1</v>
      </c>
      <c r="G210" s="34">
        <f>IF(F218=0, "-", F210/F218)</f>
        <v>8.771929824561403E-3</v>
      </c>
      <c r="H210" s="65">
        <v>1</v>
      </c>
      <c r="I210" s="9">
        <f>IF(H218=0, "-", H210/H218)</f>
        <v>7.874015748031496E-3</v>
      </c>
      <c r="J210" s="8" t="str">
        <f t="shared" si="20"/>
        <v>-</v>
      </c>
      <c r="K210" s="9">
        <f t="shared" si="21"/>
        <v>0</v>
      </c>
    </row>
    <row r="211" spans="1:11" x14ac:dyDescent="0.25">
      <c r="A211" s="7" t="s">
        <v>316</v>
      </c>
      <c r="B211" s="65">
        <v>0</v>
      </c>
      <c r="C211" s="34">
        <f>IF(B218=0, "-", B211/B218)</f>
        <v>0</v>
      </c>
      <c r="D211" s="65">
        <v>2</v>
      </c>
      <c r="E211" s="9">
        <f>IF(D218=0, "-", D211/D218)</f>
        <v>8.6956521739130432E-2</v>
      </c>
      <c r="F211" s="81">
        <v>2</v>
      </c>
      <c r="G211" s="34">
        <f>IF(F218=0, "-", F211/F218)</f>
        <v>1.7543859649122806E-2</v>
      </c>
      <c r="H211" s="65">
        <v>2</v>
      </c>
      <c r="I211" s="9">
        <f>IF(H218=0, "-", H211/H218)</f>
        <v>1.5748031496062992E-2</v>
      </c>
      <c r="J211" s="8">
        <f t="shared" si="20"/>
        <v>-1</v>
      </c>
      <c r="K211" s="9">
        <f t="shared" si="21"/>
        <v>0</v>
      </c>
    </row>
    <row r="212" spans="1:11" x14ac:dyDescent="0.25">
      <c r="A212" s="7" t="s">
        <v>317</v>
      </c>
      <c r="B212" s="65">
        <v>5</v>
      </c>
      <c r="C212" s="34">
        <f>IF(B218=0, "-", B212/B218)</f>
        <v>0.38461538461538464</v>
      </c>
      <c r="D212" s="65">
        <v>6</v>
      </c>
      <c r="E212" s="9">
        <f>IF(D218=0, "-", D212/D218)</f>
        <v>0.2608695652173913</v>
      </c>
      <c r="F212" s="81">
        <v>48</v>
      </c>
      <c r="G212" s="34">
        <f>IF(F218=0, "-", F212/F218)</f>
        <v>0.42105263157894735</v>
      </c>
      <c r="H212" s="65">
        <v>41</v>
      </c>
      <c r="I212" s="9">
        <f>IF(H218=0, "-", H212/H218)</f>
        <v>0.32283464566929132</v>
      </c>
      <c r="J212" s="8">
        <f t="shared" si="20"/>
        <v>-0.16666666666666666</v>
      </c>
      <c r="K212" s="9">
        <f t="shared" si="21"/>
        <v>0.17073170731707318</v>
      </c>
    </row>
    <row r="213" spans="1:11" x14ac:dyDescent="0.25">
      <c r="A213" s="7" t="s">
        <v>318</v>
      </c>
      <c r="B213" s="65">
        <v>1</v>
      </c>
      <c r="C213" s="34">
        <f>IF(B218=0, "-", B213/B218)</f>
        <v>7.6923076923076927E-2</v>
      </c>
      <c r="D213" s="65">
        <v>3</v>
      </c>
      <c r="E213" s="9">
        <f>IF(D218=0, "-", D213/D218)</f>
        <v>0.13043478260869565</v>
      </c>
      <c r="F213" s="81">
        <v>3</v>
      </c>
      <c r="G213" s="34">
        <f>IF(F218=0, "-", F213/F218)</f>
        <v>2.6315789473684209E-2</v>
      </c>
      <c r="H213" s="65">
        <v>12</v>
      </c>
      <c r="I213" s="9">
        <f>IF(H218=0, "-", H213/H218)</f>
        <v>9.4488188976377951E-2</v>
      </c>
      <c r="J213" s="8">
        <f t="shared" si="20"/>
        <v>-0.66666666666666663</v>
      </c>
      <c r="K213" s="9">
        <f t="shared" si="21"/>
        <v>-0.75</v>
      </c>
    </row>
    <row r="214" spans="1:11" x14ac:dyDescent="0.25">
      <c r="A214" s="7" t="s">
        <v>319</v>
      </c>
      <c r="B214" s="65">
        <v>0</v>
      </c>
      <c r="C214" s="34">
        <f>IF(B218=0, "-", B214/B218)</f>
        <v>0</v>
      </c>
      <c r="D214" s="65">
        <v>1</v>
      </c>
      <c r="E214" s="9">
        <f>IF(D218=0, "-", D214/D218)</f>
        <v>4.3478260869565216E-2</v>
      </c>
      <c r="F214" s="81">
        <v>5</v>
      </c>
      <c r="G214" s="34">
        <f>IF(F218=0, "-", F214/F218)</f>
        <v>4.3859649122807015E-2</v>
      </c>
      <c r="H214" s="65">
        <v>3</v>
      </c>
      <c r="I214" s="9">
        <f>IF(H218=0, "-", H214/H218)</f>
        <v>2.3622047244094488E-2</v>
      </c>
      <c r="J214" s="8">
        <f t="shared" si="20"/>
        <v>-1</v>
      </c>
      <c r="K214" s="9">
        <f t="shared" si="21"/>
        <v>0.66666666666666663</v>
      </c>
    </row>
    <row r="215" spans="1:11" x14ac:dyDescent="0.25">
      <c r="A215" s="7" t="s">
        <v>320</v>
      </c>
      <c r="B215" s="65">
        <v>1</v>
      </c>
      <c r="C215" s="34">
        <f>IF(B218=0, "-", B215/B218)</f>
        <v>7.6923076923076927E-2</v>
      </c>
      <c r="D215" s="65">
        <v>1</v>
      </c>
      <c r="E215" s="9">
        <f>IF(D218=0, "-", D215/D218)</f>
        <v>4.3478260869565216E-2</v>
      </c>
      <c r="F215" s="81">
        <v>5</v>
      </c>
      <c r="G215" s="34">
        <f>IF(F218=0, "-", F215/F218)</f>
        <v>4.3859649122807015E-2</v>
      </c>
      <c r="H215" s="65">
        <v>11</v>
      </c>
      <c r="I215" s="9">
        <f>IF(H218=0, "-", H215/H218)</f>
        <v>8.6614173228346455E-2</v>
      </c>
      <c r="J215" s="8">
        <f t="shared" si="20"/>
        <v>0</v>
      </c>
      <c r="K215" s="9">
        <f t="shared" si="21"/>
        <v>-0.54545454545454541</v>
      </c>
    </row>
    <row r="216" spans="1:11" x14ac:dyDescent="0.25">
      <c r="A216" s="7" t="s">
        <v>321</v>
      </c>
      <c r="B216" s="65">
        <v>0</v>
      </c>
      <c r="C216" s="34">
        <f>IF(B218=0, "-", B216/B218)</f>
        <v>0</v>
      </c>
      <c r="D216" s="65">
        <v>3</v>
      </c>
      <c r="E216" s="9">
        <f>IF(D218=0, "-", D216/D218)</f>
        <v>0.13043478260869565</v>
      </c>
      <c r="F216" s="81">
        <v>1</v>
      </c>
      <c r="G216" s="34">
        <f>IF(F218=0, "-", F216/F218)</f>
        <v>8.771929824561403E-3</v>
      </c>
      <c r="H216" s="65">
        <v>6</v>
      </c>
      <c r="I216" s="9">
        <f>IF(H218=0, "-", H216/H218)</f>
        <v>4.7244094488188976E-2</v>
      </c>
      <c r="J216" s="8">
        <f t="shared" si="20"/>
        <v>-1</v>
      </c>
      <c r="K216" s="9">
        <f t="shared" si="21"/>
        <v>-0.83333333333333337</v>
      </c>
    </row>
    <row r="217" spans="1:11" x14ac:dyDescent="0.25">
      <c r="A217" s="2"/>
      <c r="B217" s="68"/>
      <c r="C217" s="33"/>
      <c r="D217" s="68"/>
      <c r="E217" s="6"/>
      <c r="F217" s="82"/>
      <c r="G217" s="33"/>
      <c r="H217" s="68"/>
      <c r="I217" s="6"/>
      <c r="J217" s="5"/>
      <c r="K217" s="6"/>
    </row>
    <row r="218" spans="1:11" s="43" customFormat="1" x14ac:dyDescent="0.25">
      <c r="A218" s="162" t="s">
        <v>560</v>
      </c>
      <c r="B218" s="71">
        <f>SUM(B202:B217)</f>
        <v>13</v>
      </c>
      <c r="C218" s="40">
        <f>B218/6005</f>
        <v>2.1648626144879267E-3</v>
      </c>
      <c r="D218" s="71">
        <f>SUM(D202:D217)</f>
        <v>23</v>
      </c>
      <c r="E218" s="41">
        <f>D218/6139</f>
        <v>3.7465385241896073E-3</v>
      </c>
      <c r="F218" s="77">
        <f>SUM(F202:F217)</f>
        <v>114</v>
      </c>
      <c r="G218" s="42">
        <f>F218/52487</f>
        <v>2.1719663916779392E-3</v>
      </c>
      <c r="H218" s="71">
        <f>SUM(H202:H217)</f>
        <v>127</v>
      </c>
      <c r="I218" s="41">
        <f>H218/53716</f>
        <v>2.3642862461836322E-3</v>
      </c>
      <c r="J218" s="37">
        <f>IF(D218=0, "-", IF((B218-D218)/D218&lt;10, (B218-D218)/D218, "&gt;999%"))</f>
        <v>-0.43478260869565216</v>
      </c>
      <c r="K218" s="38">
        <f>IF(H218=0, "-", IF((F218-H218)/H218&lt;10, (F218-H218)/H218, "&gt;999%"))</f>
        <v>-0.10236220472440945</v>
      </c>
    </row>
    <row r="219" spans="1:11" x14ac:dyDescent="0.25">
      <c r="B219" s="83"/>
      <c r="D219" s="83"/>
      <c r="F219" s="83"/>
      <c r="H219" s="83"/>
    </row>
    <row r="220" spans="1:11" x14ac:dyDescent="0.25">
      <c r="A220" s="163" t="s">
        <v>148</v>
      </c>
      <c r="B220" s="61" t="s">
        <v>12</v>
      </c>
      <c r="C220" s="62" t="s">
        <v>13</v>
      </c>
      <c r="D220" s="61" t="s">
        <v>12</v>
      </c>
      <c r="E220" s="63" t="s">
        <v>13</v>
      </c>
      <c r="F220" s="62" t="s">
        <v>12</v>
      </c>
      <c r="G220" s="62" t="s">
        <v>13</v>
      </c>
      <c r="H220" s="61" t="s">
        <v>12</v>
      </c>
      <c r="I220" s="63" t="s">
        <v>13</v>
      </c>
      <c r="J220" s="61"/>
      <c r="K220" s="63"/>
    </row>
    <row r="221" spans="1:11" x14ac:dyDescent="0.25">
      <c r="A221" s="7" t="s">
        <v>322</v>
      </c>
      <c r="B221" s="65">
        <v>0</v>
      </c>
      <c r="C221" s="34">
        <f>IF(B233=0, "-", B221/B233)</f>
        <v>0</v>
      </c>
      <c r="D221" s="65">
        <v>0</v>
      </c>
      <c r="E221" s="9">
        <f>IF(D233=0, "-", D221/D233)</f>
        <v>0</v>
      </c>
      <c r="F221" s="81">
        <v>4</v>
      </c>
      <c r="G221" s="34">
        <f>IF(F233=0, "-", F221/F233)</f>
        <v>7.8431372549019607E-2</v>
      </c>
      <c r="H221" s="65">
        <v>4</v>
      </c>
      <c r="I221" s="9">
        <f>IF(H233=0, "-", H221/H233)</f>
        <v>6.8965517241379309E-2</v>
      </c>
      <c r="J221" s="8" t="str">
        <f t="shared" ref="J221:J231" si="22">IF(D221=0, "-", IF((B221-D221)/D221&lt;10, (B221-D221)/D221, "&gt;999%"))</f>
        <v>-</v>
      </c>
      <c r="K221" s="9">
        <f t="shared" ref="K221:K231" si="23">IF(H221=0, "-", IF((F221-H221)/H221&lt;10, (F221-H221)/H221, "&gt;999%"))</f>
        <v>0</v>
      </c>
    </row>
    <row r="222" spans="1:11" x14ac:dyDescent="0.25">
      <c r="A222" s="7" t="s">
        <v>323</v>
      </c>
      <c r="B222" s="65">
        <v>0</v>
      </c>
      <c r="C222" s="34">
        <f>IF(B233=0, "-", B222/B233)</f>
        <v>0</v>
      </c>
      <c r="D222" s="65">
        <v>0</v>
      </c>
      <c r="E222" s="9">
        <f>IF(D233=0, "-", D222/D233)</f>
        <v>0</v>
      </c>
      <c r="F222" s="81">
        <v>0</v>
      </c>
      <c r="G222" s="34">
        <f>IF(F233=0, "-", F222/F233)</f>
        <v>0</v>
      </c>
      <c r="H222" s="65">
        <v>2</v>
      </c>
      <c r="I222" s="9">
        <f>IF(H233=0, "-", H222/H233)</f>
        <v>3.4482758620689655E-2</v>
      </c>
      <c r="J222" s="8" t="str">
        <f t="shared" si="22"/>
        <v>-</v>
      </c>
      <c r="K222" s="9">
        <f t="shared" si="23"/>
        <v>-1</v>
      </c>
    </row>
    <row r="223" spans="1:11" x14ac:dyDescent="0.25">
      <c r="A223" s="7" t="s">
        <v>324</v>
      </c>
      <c r="B223" s="65">
        <v>2</v>
      </c>
      <c r="C223" s="34">
        <f>IF(B233=0, "-", B223/B233)</f>
        <v>0.66666666666666663</v>
      </c>
      <c r="D223" s="65">
        <v>1</v>
      </c>
      <c r="E223" s="9">
        <f>IF(D233=0, "-", D223/D233)</f>
        <v>0.14285714285714285</v>
      </c>
      <c r="F223" s="81">
        <v>4</v>
      </c>
      <c r="G223" s="34">
        <f>IF(F233=0, "-", F223/F233)</f>
        <v>7.8431372549019607E-2</v>
      </c>
      <c r="H223" s="65">
        <v>6</v>
      </c>
      <c r="I223" s="9">
        <f>IF(H233=0, "-", H223/H233)</f>
        <v>0.10344827586206896</v>
      </c>
      <c r="J223" s="8">
        <f t="shared" si="22"/>
        <v>1</v>
      </c>
      <c r="K223" s="9">
        <f t="shared" si="23"/>
        <v>-0.33333333333333331</v>
      </c>
    </row>
    <row r="224" spans="1:11" x14ac:dyDescent="0.25">
      <c r="A224" s="7" t="s">
        <v>325</v>
      </c>
      <c r="B224" s="65">
        <v>0</v>
      </c>
      <c r="C224" s="34">
        <f>IF(B233=0, "-", B224/B233)</f>
        <v>0</v>
      </c>
      <c r="D224" s="65">
        <v>0</v>
      </c>
      <c r="E224" s="9">
        <f>IF(D233=0, "-", D224/D233)</f>
        <v>0</v>
      </c>
      <c r="F224" s="81">
        <v>2</v>
      </c>
      <c r="G224" s="34">
        <f>IF(F233=0, "-", F224/F233)</f>
        <v>3.9215686274509803E-2</v>
      </c>
      <c r="H224" s="65">
        <v>0</v>
      </c>
      <c r="I224" s="9">
        <f>IF(H233=0, "-", H224/H233)</f>
        <v>0</v>
      </c>
      <c r="J224" s="8" t="str">
        <f t="shared" si="22"/>
        <v>-</v>
      </c>
      <c r="K224" s="9" t="str">
        <f t="shared" si="23"/>
        <v>-</v>
      </c>
    </row>
    <row r="225" spans="1:11" x14ac:dyDescent="0.25">
      <c r="A225" s="7" t="s">
        <v>326</v>
      </c>
      <c r="B225" s="65">
        <v>0</v>
      </c>
      <c r="C225" s="34">
        <f>IF(B233=0, "-", B225/B233)</f>
        <v>0</v>
      </c>
      <c r="D225" s="65">
        <v>2</v>
      </c>
      <c r="E225" s="9">
        <f>IF(D233=0, "-", D225/D233)</f>
        <v>0.2857142857142857</v>
      </c>
      <c r="F225" s="81">
        <v>9</v>
      </c>
      <c r="G225" s="34">
        <f>IF(F233=0, "-", F225/F233)</f>
        <v>0.17647058823529413</v>
      </c>
      <c r="H225" s="65">
        <v>10</v>
      </c>
      <c r="I225" s="9">
        <f>IF(H233=0, "-", H225/H233)</f>
        <v>0.17241379310344829</v>
      </c>
      <c r="J225" s="8">
        <f t="shared" si="22"/>
        <v>-1</v>
      </c>
      <c r="K225" s="9">
        <f t="shared" si="23"/>
        <v>-0.1</v>
      </c>
    </row>
    <row r="226" spans="1:11" x14ac:dyDescent="0.25">
      <c r="A226" s="7" t="s">
        <v>327</v>
      </c>
      <c r="B226" s="65">
        <v>0</v>
      </c>
      <c r="C226" s="34">
        <f>IF(B233=0, "-", B226/B233)</f>
        <v>0</v>
      </c>
      <c r="D226" s="65">
        <v>0</v>
      </c>
      <c r="E226" s="9">
        <f>IF(D233=0, "-", D226/D233)</f>
        <v>0</v>
      </c>
      <c r="F226" s="81">
        <v>2</v>
      </c>
      <c r="G226" s="34">
        <f>IF(F233=0, "-", F226/F233)</f>
        <v>3.9215686274509803E-2</v>
      </c>
      <c r="H226" s="65">
        <v>3</v>
      </c>
      <c r="I226" s="9">
        <f>IF(H233=0, "-", H226/H233)</f>
        <v>5.1724137931034482E-2</v>
      </c>
      <c r="J226" s="8" t="str">
        <f t="shared" si="22"/>
        <v>-</v>
      </c>
      <c r="K226" s="9">
        <f t="shared" si="23"/>
        <v>-0.33333333333333331</v>
      </c>
    </row>
    <row r="227" spans="1:11" x14ac:dyDescent="0.25">
      <c r="A227" s="7" t="s">
        <v>328</v>
      </c>
      <c r="B227" s="65">
        <v>1</v>
      </c>
      <c r="C227" s="34">
        <f>IF(B233=0, "-", B227/B233)</f>
        <v>0.33333333333333331</v>
      </c>
      <c r="D227" s="65">
        <v>1</v>
      </c>
      <c r="E227" s="9">
        <f>IF(D233=0, "-", D227/D233)</f>
        <v>0.14285714285714285</v>
      </c>
      <c r="F227" s="81">
        <v>1</v>
      </c>
      <c r="G227" s="34">
        <f>IF(F233=0, "-", F227/F233)</f>
        <v>1.9607843137254902E-2</v>
      </c>
      <c r="H227" s="65">
        <v>1</v>
      </c>
      <c r="I227" s="9">
        <f>IF(H233=0, "-", H227/H233)</f>
        <v>1.7241379310344827E-2</v>
      </c>
      <c r="J227" s="8">
        <f t="shared" si="22"/>
        <v>0</v>
      </c>
      <c r="K227" s="9">
        <f t="shared" si="23"/>
        <v>0</v>
      </c>
    </row>
    <row r="228" spans="1:11" x14ac:dyDescent="0.25">
      <c r="A228" s="7" t="s">
        <v>329</v>
      </c>
      <c r="B228" s="65">
        <v>0</v>
      </c>
      <c r="C228" s="34">
        <f>IF(B233=0, "-", B228/B233)</f>
        <v>0</v>
      </c>
      <c r="D228" s="65">
        <v>1</v>
      </c>
      <c r="E228" s="9">
        <f>IF(D233=0, "-", D228/D233)</f>
        <v>0.14285714285714285</v>
      </c>
      <c r="F228" s="81">
        <v>7</v>
      </c>
      <c r="G228" s="34">
        <f>IF(F233=0, "-", F228/F233)</f>
        <v>0.13725490196078433</v>
      </c>
      <c r="H228" s="65">
        <v>5</v>
      </c>
      <c r="I228" s="9">
        <f>IF(H233=0, "-", H228/H233)</f>
        <v>8.6206896551724144E-2</v>
      </c>
      <c r="J228" s="8">
        <f t="shared" si="22"/>
        <v>-1</v>
      </c>
      <c r="K228" s="9">
        <f t="shared" si="23"/>
        <v>0.4</v>
      </c>
    </row>
    <row r="229" spans="1:11" x14ac:dyDescent="0.25">
      <c r="A229" s="7" t="s">
        <v>330</v>
      </c>
      <c r="B229" s="65">
        <v>0</v>
      </c>
      <c r="C229" s="34">
        <f>IF(B233=0, "-", B229/B233)</f>
        <v>0</v>
      </c>
      <c r="D229" s="65">
        <v>2</v>
      </c>
      <c r="E229" s="9">
        <f>IF(D233=0, "-", D229/D233)</f>
        <v>0.2857142857142857</v>
      </c>
      <c r="F229" s="81">
        <v>0</v>
      </c>
      <c r="G229" s="34">
        <f>IF(F233=0, "-", F229/F233)</f>
        <v>0</v>
      </c>
      <c r="H229" s="65">
        <v>7</v>
      </c>
      <c r="I229" s="9">
        <f>IF(H233=0, "-", H229/H233)</f>
        <v>0.1206896551724138</v>
      </c>
      <c r="J229" s="8">
        <f t="shared" si="22"/>
        <v>-1</v>
      </c>
      <c r="K229" s="9">
        <f t="shared" si="23"/>
        <v>-1</v>
      </c>
    </row>
    <row r="230" spans="1:11" x14ac:dyDescent="0.25">
      <c r="A230" s="7" t="s">
        <v>331</v>
      </c>
      <c r="B230" s="65">
        <v>0</v>
      </c>
      <c r="C230" s="34">
        <f>IF(B233=0, "-", B230/B233)</f>
        <v>0</v>
      </c>
      <c r="D230" s="65">
        <v>0</v>
      </c>
      <c r="E230" s="9">
        <f>IF(D233=0, "-", D230/D233)</f>
        <v>0</v>
      </c>
      <c r="F230" s="81">
        <v>0</v>
      </c>
      <c r="G230" s="34">
        <f>IF(F233=0, "-", F230/F233)</f>
        <v>0</v>
      </c>
      <c r="H230" s="65">
        <v>1</v>
      </c>
      <c r="I230" s="9">
        <f>IF(H233=0, "-", H230/H233)</f>
        <v>1.7241379310344827E-2</v>
      </c>
      <c r="J230" s="8" t="str">
        <f t="shared" si="22"/>
        <v>-</v>
      </c>
      <c r="K230" s="9">
        <f t="shared" si="23"/>
        <v>-1</v>
      </c>
    </row>
    <row r="231" spans="1:11" x14ac:dyDescent="0.25">
      <c r="A231" s="7" t="s">
        <v>332</v>
      </c>
      <c r="B231" s="65">
        <v>0</v>
      </c>
      <c r="C231" s="34">
        <f>IF(B233=0, "-", B231/B233)</f>
        <v>0</v>
      </c>
      <c r="D231" s="65">
        <v>0</v>
      </c>
      <c r="E231" s="9">
        <f>IF(D233=0, "-", D231/D233)</f>
        <v>0</v>
      </c>
      <c r="F231" s="81">
        <v>22</v>
      </c>
      <c r="G231" s="34">
        <f>IF(F233=0, "-", F231/F233)</f>
        <v>0.43137254901960786</v>
      </c>
      <c r="H231" s="65">
        <v>19</v>
      </c>
      <c r="I231" s="9">
        <f>IF(H233=0, "-", H231/H233)</f>
        <v>0.32758620689655171</v>
      </c>
      <c r="J231" s="8" t="str">
        <f t="shared" si="22"/>
        <v>-</v>
      </c>
      <c r="K231" s="9">
        <f t="shared" si="23"/>
        <v>0.15789473684210525</v>
      </c>
    </row>
    <row r="232" spans="1:11" x14ac:dyDescent="0.25">
      <c r="A232" s="2"/>
      <c r="B232" s="68"/>
      <c r="C232" s="33"/>
      <c r="D232" s="68"/>
      <c r="E232" s="6"/>
      <c r="F232" s="82"/>
      <c r="G232" s="33"/>
      <c r="H232" s="68"/>
      <c r="I232" s="6"/>
      <c r="J232" s="5"/>
      <c r="K232" s="6"/>
    </row>
    <row r="233" spans="1:11" s="43" customFormat="1" x14ac:dyDescent="0.25">
      <c r="A233" s="162" t="s">
        <v>559</v>
      </c>
      <c r="B233" s="71">
        <f>SUM(B221:B232)</f>
        <v>3</v>
      </c>
      <c r="C233" s="40">
        <f>B233/6005</f>
        <v>4.9958368026644458E-4</v>
      </c>
      <c r="D233" s="71">
        <f>SUM(D221:D232)</f>
        <v>7</v>
      </c>
      <c r="E233" s="41">
        <f>D233/6139</f>
        <v>1.1402508551881414E-3</v>
      </c>
      <c r="F233" s="77">
        <f>SUM(F221:F232)</f>
        <v>51</v>
      </c>
      <c r="G233" s="42">
        <f>F233/52487</f>
        <v>9.7166917522434131E-4</v>
      </c>
      <c r="H233" s="71">
        <f>SUM(H221:H232)</f>
        <v>58</v>
      </c>
      <c r="I233" s="41">
        <f>H233/53716</f>
        <v>1.0797527738476431E-3</v>
      </c>
      <c r="J233" s="37">
        <f>IF(D233=0, "-", IF((B233-D233)/D233&lt;10, (B233-D233)/D233, "&gt;999%"))</f>
        <v>-0.5714285714285714</v>
      </c>
      <c r="K233" s="38">
        <f>IF(H233=0, "-", IF((F233-H233)/H233&lt;10, (F233-H233)/H233, "&gt;999%"))</f>
        <v>-0.1206896551724138</v>
      </c>
    </row>
    <row r="234" spans="1:11" x14ac:dyDescent="0.25">
      <c r="B234" s="83"/>
      <c r="D234" s="83"/>
      <c r="F234" s="83"/>
      <c r="H234" s="83"/>
    </row>
    <row r="235" spans="1:11" s="43" customFormat="1" x14ac:dyDescent="0.25">
      <c r="A235" s="162" t="s">
        <v>558</v>
      </c>
      <c r="B235" s="71">
        <v>50</v>
      </c>
      <c r="C235" s="40">
        <f>B235/6005</f>
        <v>8.3263946711074101E-3</v>
      </c>
      <c r="D235" s="71">
        <v>56</v>
      </c>
      <c r="E235" s="41">
        <f>D235/6139</f>
        <v>9.1220068415051314E-3</v>
      </c>
      <c r="F235" s="77">
        <v>395</v>
      </c>
      <c r="G235" s="42">
        <f>F235/52487</f>
        <v>7.5256730237963686E-3</v>
      </c>
      <c r="H235" s="71">
        <v>445</v>
      </c>
      <c r="I235" s="41">
        <f>H235/53716</f>
        <v>8.2843100752103653E-3</v>
      </c>
      <c r="J235" s="37">
        <f>IF(D235=0, "-", IF((B235-D235)/D235&lt;10, (B235-D235)/D235, "&gt;999%"))</f>
        <v>-0.10714285714285714</v>
      </c>
      <c r="K235" s="38">
        <f>IF(H235=0, "-", IF((F235-H235)/H235&lt;10, (F235-H235)/H235, "&gt;999%"))</f>
        <v>-0.11235955056179775</v>
      </c>
    </row>
    <row r="236" spans="1:11" x14ac:dyDescent="0.25">
      <c r="B236" s="83"/>
      <c r="D236" s="83"/>
      <c r="F236" s="83"/>
      <c r="H236" s="83"/>
    </row>
    <row r="237" spans="1:11" x14ac:dyDescent="0.25">
      <c r="A237" s="27" t="s">
        <v>556</v>
      </c>
      <c r="B237" s="71">
        <f>B241-B239</f>
        <v>987</v>
      </c>
      <c r="C237" s="40">
        <f>B237/6005</f>
        <v>0.16436303080766029</v>
      </c>
      <c r="D237" s="71">
        <f>D241-D239</f>
        <v>1176</v>
      </c>
      <c r="E237" s="41">
        <f>D237/6139</f>
        <v>0.19156214367160776</v>
      </c>
      <c r="F237" s="77">
        <f>F241-F239</f>
        <v>8603</v>
      </c>
      <c r="G237" s="42">
        <f>F237/52487</f>
        <v>0.163907253224608</v>
      </c>
      <c r="H237" s="71">
        <f>H241-H239</f>
        <v>9695</v>
      </c>
      <c r="I237" s="41">
        <f>H237/53716</f>
        <v>0.18048626107677415</v>
      </c>
      <c r="J237" s="37">
        <f>IF(D237=0, "-", IF((B237-D237)/D237&lt;10, (B237-D237)/D237, "&gt;999%"))</f>
        <v>-0.16071428571428573</v>
      </c>
      <c r="K237" s="38">
        <f>IF(H237=0, "-", IF((F237-H237)/H237&lt;10, (F237-H237)/H237, "&gt;999%"))</f>
        <v>-0.11263537906137185</v>
      </c>
    </row>
    <row r="238" spans="1:11" x14ac:dyDescent="0.25">
      <c r="A238" s="27"/>
      <c r="B238" s="71"/>
      <c r="C238" s="40"/>
      <c r="D238" s="71"/>
      <c r="E238" s="41"/>
      <c r="F238" s="77"/>
      <c r="G238" s="42"/>
      <c r="H238" s="71"/>
      <c r="I238" s="41"/>
      <c r="J238" s="37"/>
      <c r="K238" s="38"/>
    </row>
    <row r="239" spans="1:11" x14ac:dyDescent="0.25">
      <c r="A239" s="27" t="s">
        <v>557</v>
      </c>
      <c r="B239" s="71">
        <v>230</v>
      </c>
      <c r="C239" s="40">
        <f>B239/6005</f>
        <v>3.8301415487094086E-2</v>
      </c>
      <c r="D239" s="71">
        <v>137</v>
      </c>
      <c r="E239" s="41">
        <f>D239/6139</f>
        <v>2.2316338165825053E-2</v>
      </c>
      <c r="F239" s="77">
        <v>1478</v>
      </c>
      <c r="G239" s="42">
        <f>F239/52487</f>
        <v>2.8159353744736791E-2</v>
      </c>
      <c r="H239" s="71">
        <v>1165</v>
      </c>
      <c r="I239" s="41">
        <f>H239/53716</f>
        <v>2.1688137612629384E-2</v>
      </c>
      <c r="J239" s="37">
        <f>IF(D239=0, "-", IF((B239-D239)/D239&lt;10, (B239-D239)/D239, "&gt;999%"))</f>
        <v>0.67883211678832112</v>
      </c>
      <c r="K239" s="38">
        <f>IF(H239=0, "-", IF((F239-H239)/H239&lt;10, (F239-H239)/H239, "&gt;999%"))</f>
        <v>0.26866952789699572</v>
      </c>
    </row>
    <row r="240" spans="1:11" x14ac:dyDescent="0.25">
      <c r="A240" s="27"/>
      <c r="B240" s="71"/>
      <c r="C240" s="40"/>
      <c r="D240" s="71"/>
      <c r="E240" s="41"/>
      <c r="F240" s="77"/>
      <c r="G240" s="42"/>
      <c r="H240" s="71"/>
      <c r="I240" s="41"/>
      <c r="J240" s="37"/>
      <c r="K240" s="38"/>
    </row>
    <row r="241" spans="1:11" x14ac:dyDescent="0.25">
      <c r="A241" s="27" t="s">
        <v>555</v>
      </c>
      <c r="B241" s="71">
        <v>1217</v>
      </c>
      <c r="C241" s="40">
        <f>B241/6005</f>
        <v>0.20266444629475436</v>
      </c>
      <c r="D241" s="71">
        <v>1313</v>
      </c>
      <c r="E241" s="41">
        <f>D241/6139</f>
        <v>0.2138784818374328</v>
      </c>
      <c r="F241" s="77">
        <v>10081</v>
      </c>
      <c r="G241" s="42">
        <f>F241/52487</f>
        <v>0.1920666069693448</v>
      </c>
      <c r="H241" s="71">
        <v>10860</v>
      </c>
      <c r="I241" s="41">
        <f>H241/53716</f>
        <v>0.20217439868940354</v>
      </c>
      <c r="J241" s="37">
        <f>IF(D241=0, "-", IF((B241-D241)/D241&lt;10, (B241-D241)/D241, "&gt;999%"))</f>
        <v>-7.311500380807312E-2</v>
      </c>
      <c r="K241" s="38">
        <f>IF(H241=0, "-", IF((F241-H241)/H241&lt;10, (F241-H241)/H241, "&gt;999%"))</f>
        <v>-7.1731123388581952E-2</v>
      </c>
    </row>
  </sheetData>
  <mergeCells count="58">
    <mergeCell ref="B1:K1"/>
    <mergeCell ref="B2:K2"/>
    <mergeCell ref="B186:E186"/>
    <mergeCell ref="F186:I186"/>
    <mergeCell ref="J186:K186"/>
    <mergeCell ref="B187:C187"/>
    <mergeCell ref="D187:E187"/>
    <mergeCell ref="F187:G187"/>
    <mergeCell ref="H187:I187"/>
    <mergeCell ref="B160:E160"/>
    <mergeCell ref="F160:I160"/>
    <mergeCell ref="J160:K160"/>
    <mergeCell ref="B161:C161"/>
    <mergeCell ref="D161:E161"/>
    <mergeCell ref="F161:G161"/>
    <mergeCell ref="H161:I161"/>
    <mergeCell ref="B137:E137"/>
    <mergeCell ref="F137:I137"/>
    <mergeCell ref="J137:K137"/>
    <mergeCell ref="B138:C138"/>
    <mergeCell ref="D138:E138"/>
    <mergeCell ref="F138:G138"/>
    <mergeCell ref="H138:I138"/>
    <mergeCell ref="B114:E114"/>
    <mergeCell ref="F114:I114"/>
    <mergeCell ref="J114:K114"/>
    <mergeCell ref="B115:C115"/>
    <mergeCell ref="D115:E115"/>
    <mergeCell ref="F115:G115"/>
    <mergeCell ref="H115:I115"/>
    <mergeCell ref="B78:E78"/>
    <mergeCell ref="F78:I78"/>
    <mergeCell ref="J78:K78"/>
    <mergeCell ref="B79:C79"/>
    <mergeCell ref="D79:E79"/>
    <mergeCell ref="F79:G79"/>
    <mergeCell ref="H79:I79"/>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4"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1" max="16383" man="1"/>
    <brk id="113" max="16383" man="1"/>
    <brk id="173" max="16383" man="1"/>
    <brk id="24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608</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IF(B49=0, "-", B7/B49)</f>
        <v>2.4650780608052587E-3</v>
      </c>
      <c r="D7" s="65">
        <v>5</v>
      </c>
      <c r="E7" s="21">
        <f>IF(D49=0, "-", D7/D49)</f>
        <v>3.8080731150038081E-3</v>
      </c>
      <c r="F7" s="81">
        <v>22</v>
      </c>
      <c r="G7" s="39">
        <f>IF(F49=0, "-", F7/F49)</f>
        <v>2.1823231822239858E-3</v>
      </c>
      <c r="H7" s="65">
        <v>35</v>
      </c>
      <c r="I7" s="21">
        <f>IF(H49=0, "-", H7/H49)</f>
        <v>3.2228360957642726E-3</v>
      </c>
      <c r="J7" s="20">
        <f t="shared" ref="J7:J47" si="0">IF(D7=0, "-", IF((B7-D7)/D7&lt;10, (B7-D7)/D7, "&gt;999%"))</f>
        <v>-0.4</v>
      </c>
      <c r="K7" s="21">
        <f t="shared" ref="K7:K47" si="1">IF(H7=0, "-", IF((F7-H7)/H7&lt;10, (F7-H7)/H7, "&gt;999%"))</f>
        <v>-0.37142857142857144</v>
      </c>
    </row>
    <row r="8" spans="1:11" x14ac:dyDescent="0.25">
      <c r="A8" s="7" t="s">
        <v>32</v>
      </c>
      <c r="B8" s="65">
        <v>0</v>
      </c>
      <c r="C8" s="39">
        <f>IF(B49=0, "-", B8/B49)</f>
        <v>0</v>
      </c>
      <c r="D8" s="65">
        <v>0</v>
      </c>
      <c r="E8" s="21">
        <f>IF(D49=0, "-", D8/D49)</f>
        <v>0</v>
      </c>
      <c r="F8" s="81">
        <v>4</v>
      </c>
      <c r="G8" s="39">
        <f>IF(F49=0, "-", F8/F49)</f>
        <v>3.9678603313163377E-4</v>
      </c>
      <c r="H8" s="65">
        <v>4</v>
      </c>
      <c r="I8" s="21">
        <f>IF(H49=0, "-", H8/H49)</f>
        <v>3.6832412523020257E-4</v>
      </c>
      <c r="J8" s="20" t="str">
        <f t="shared" si="0"/>
        <v>-</v>
      </c>
      <c r="K8" s="21">
        <f t="shared" si="1"/>
        <v>0</v>
      </c>
    </row>
    <row r="9" spans="1:11" x14ac:dyDescent="0.25">
      <c r="A9" s="7" t="s">
        <v>33</v>
      </c>
      <c r="B9" s="65">
        <v>25</v>
      </c>
      <c r="C9" s="39">
        <f>IF(B49=0, "-", B9/B49)</f>
        <v>2.0542317173377157E-2</v>
      </c>
      <c r="D9" s="65">
        <v>8</v>
      </c>
      <c r="E9" s="21">
        <f>IF(D49=0, "-", D9/D49)</f>
        <v>6.0929169840060931E-3</v>
      </c>
      <c r="F9" s="81">
        <v>118</v>
      </c>
      <c r="G9" s="39">
        <f>IF(F49=0, "-", F9/F49)</f>
        <v>1.1705187977383196E-2</v>
      </c>
      <c r="H9" s="65">
        <v>108</v>
      </c>
      <c r="I9" s="21">
        <f>IF(H49=0, "-", H9/H49)</f>
        <v>9.9447513812154689E-3</v>
      </c>
      <c r="J9" s="20">
        <f t="shared" si="0"/>
        <v>2.125</v>
      </c>
      <c r="K9" s="21">
        <f t="shared" si="1"/>
        <v>9.2592592592592587E-2</v>
      </c>
    </row>
    <row r="10" spans="1:11" x14ac:dyDescent="0.25">
      <c r="A10" s="7" t="s">
        <v>34</v>
      </c>
      <c r="B10" s="65">
        <v>2</v>
      </c>
      <c r="C10" s="39">
        <f>IF(B49=0, "-", B10/B49)</f>
        <v>1.6433853738701725E-3</v>
      </c>
      <c r="D10" s="65">
        <v>1</v>
      </c>
      <c r="E10" s="21">
        <f>IF(D49=0, "-", D10/D49)</f>
        <v>7.6161462300076163E-4</v>
      </c>
      <c r="F10" s="81">
        <v>5</v>
      </c>
      <c r="G10" s="39">
        <f>IF(F49=0, "-", F10/F49)</f>
        <v>4.9598254141454217E-4</v>
      </c>
      <c r="H10" s="65">
        <v>7</v>
      </c>
      <c r="I10" s="21">
        <f>IF(H49=0, "-", H10/H49)</f>
        <v>6.4456721915285447E-4</v>
      </c>
      <c r="J10" s="20">
        <f t="shared" si="0"/>
        <v>1</v>
      </c>
      <c r="K10" s="21">
        <f t="shared" si="1"/>
        <v>-0.2857142857142857</v>
      </c>
    </row>
    <row r="11" spans="1:11" x14ac:dyDescent="0.25">
      <c r="A11" s="7" t="s">
        <v>35</v>
      </c>
      <c r="B11" s="65">
        <v>31</v>
      </c>
      <c r="C11" s="39">
        <f>IF(B49=0, "-", B11/B49)</f>
        <v>2.5472473294987676E-2</v>
      </c>
      <c r="D11" s="65">
        <v>39</v>
      </c>
      <c r="E11" s="21">
        <f>IF(D49=0, "-", D11/D49)</f>
        <v>2.9702970297029702E-2</v>
      </c>
      <c r="F11" s="81">
        <v>296</v>
      </c>
      <c r="G11" s="39">
        <f>IF(F49=0, "-", F11/F49)</f>
        <v>2.93621664517409E-2</v>
      </c>
      <c r="H11" s="65">
        <v>342</v>
      </c>
      <c r="I11" s="21">
        <f>IF(H49=0, "-", H11/H49)</f>
        <v>3.1491712707182318E-2</v>
      </c>
      <c r="J11" s="20">
        <f t="shared" si="0"/>
        <v>-0.20512820512820512</v>
      </c>
      <c r="K11" s="21">
        <f t="shared" si="1"/>
        <v>-0.13450292397660818</v>
      </c>
    </row>
    <row r="12" spans="1:11" x14ac:dyDescent="0.25">
      <c r="A12" s="7" t="s">
        <v>36</v>
      </c>
      <c r="B12" s="65">
        <v>1</v>
      </c>
      <c r="C12" s="39">
        <f>IF(B49=0, "-", B12/B49)</f>
        <v>8.2169268693508624E-4</v>
      </c>
      <c r="D12" s="65">
        <v>0</v>
      </c>
      <c r="E12" s="21">
        <f>IF(D49=0, "-", D12/D49)</f>
        <v>0</v>
      </c>
      <c r="F12" s="81">
        <v>9</v>
      </c>
      <c r="G12" s="39">
        <f>IF(F49=0, "-", F12/F49)</f>
        <v>8.9276857454617599E-4</v>
      </c>
      <c r="H12" s="65">
        <v>0</v>
      </c>
      <c r="I12" s="21">
        <f>IF(H49=0, "-", H12/H49)</f>
        <v>0</v>
      </c>
      <c r="J12" s="20" t="str">
        <f t="shared" si="0"/>
        <v>-</v>
      </c>
      <c r="K12" s="21" t="str">
        <f t="shared" si="1"/>
        <v>-</v>
      </c>
    </row>
    <row r="13" spans="1:11" x14ac:dyDescent="0.25">
      <c r="A13" s="7" t="s">
        <v>37</v>
      </c>
      <c r="B13" s="65">
        <v>0</v>
      </c>
      <c r="C13" s="39">
        <f>IF(B49=0, "-", B13/B49)</f>
        <v>0</v>
      </c>
      <c r="D13" s="65">
        <v>2</v>
      </c>
      <c r="E13" s="21">
        <f>IF(D49=0, "-", D13/D49)</f>
        <v>1.5232292460015233E-3</v>
      </c>
      <c r="F13" s="81">
        <v>6</v>
      </c>
      <c r="G13" s="39">
        <f>IF(F49=0, "-", F13/F49)</f>
        <v>5.9517904969745062E-4</v>
      </c>
      <c r="H13" s="65">
        <v>10</v>
      </c>
      <c r="I13" s="21">
        <f>IF(H49=0, "-", H13/H49)</f>
        <v>9.2081031307550648E-4</v>
      </c>
      <c r="J13" s="20">
        <f t="shared" si="0"/>
        <v>-1</v>
      </c>
      <c r="K13" s="21">
        <f t="shared" si="1"/>
        <v>-0.4</v>
      </c>
    </row>
    <row r="14" spans="1:11" x14ac:dyDescent="0.25">
      <c r="A14" s="7" t="s">
        <v>38</v>
      </c>
      <c r="B14" s="65">
        <v>0</v>
      </c>
      <c r="C14" s="39">
        <f>IF(B49=0, "-", B14/B49)</f>
        <v>0</v>
      </c>
      <c r="D14" s="65">
        <v>2</v>
      </c>
      <c r="E14" s="21">
        <f>IF(D49=0, "-", D14/D49)</f>
        <v>1.5232292460015233E-3</v>
      </c>
      <c r="F14" s="81">
        <v>7</v>
      </c>
      <c r="G14" s="39">
        <f>IF(F49=0, "-", F14/F49)</f>
        <v>6.9437555798035908E-4</v>
      </c>
      <c r="H14" s="65">
        <v>5</v>
      </c>
      <c r="I14" s="21">
        <f>IF(H49=0, "-", H14/H49)</f>
        <v>4.6040515653775324E-4</v>
      </c>
      <c r="J14" s="20">
        <f t="shared" si="0"/>
        <v>-1</v>
      </c>
      <c r="K14" s="21">
        <f t="shared" si="1"/>
        <v>0.4</v>
      </c>
    </row>
    <row r="15" spans="1:11" x14ac:dyDescent="0.25">
      <c r="A15" s="7" t="s">
        <v>39</v>
      </c>
      <c r="B15" s="65">
        <v>1</v>
      </c>
      <c r="C15" s="39">
        <f>IF(B49=0, "-", B15/B49)</f>
        <v>8.2169268693508624E-4</v>
      </c>
      <c r="D15" s="65">
        <v>0</v>
      </c>
      <c r="E15" s="21">
        <f>IF(D49=0, "-", D15/D49)</f>
        <v>0</v>
      </c>
      <c r="F15" s="81">
        <v>3</v>
      </c>
      <c r="G15" s="39">
        <f>IF(F49=0, "-", F15/F49)</f>
        <v>2.9758952484872531E-4</v>
      </c>
      <c r="H15" s="65">
        <v>0</v>
      </c>
      <c r="I15" s="21">
        <f>IF(H49=0, "-", H15/H49)</f>
        <v>0</v>
      </c>
      <c r="J15" s="20" t="str">
        <f t="shared" si="0"/>
        <v>-</v>
      </c>
      <c r="K15" s="21" t="str">
        <f t="shared" si="1"/>
        <v>-</v>
      </c>
    </row>
    <row r="16" spans="1:11" x14ac:dyDescent="0.25">
      <c r="A16" s="7" t="s">
        <v>42</v>
      </c>
      <c r="B16" s="65">
        <v>0</v>
      </c>
      <c r="C16" s="39">
        <f>IF(B49=0, "-", B16/B49)</f>
        <v>0</v>
      </c>
      <c r="D16" s="65">
        <v>2</v>
      </c>
      <c r="E16" s="21">
        <f>IF(D49=0, "-", D16/D49)</f>
        <v>1.5232292460015233E-3</v>
      </c>
      <c r="F16" s="81">
        <v>9</v>
      </c>
      <c r="G16" s="39">
        <f>IF(F49=0, "-", F16/F49)</f>
        <v>8.9276857454617599E-4</v>
      </c>
      <c r="H16" s="65">
        <v>10</v>
      </c>
      <c r="I16" s="21">
        <f>IF(H49=0, "-", H16/H49)</f>
        <v>9.2081031307550648E-4</v>
      </c>
      <c r="J16" s="20">
        <f t="shared" si="0"/>
        <v>-1</v>
      </c>
      <c r="K16" s="21">
        <f t="shared" si="1"/>
        <v>-0.1</v>
      </c>
    </row>
    <row r="17" spans="1:11" x14ac:dyDescent="0.25">
      <c r="A17" s="7" t="s">
        <v>43</v>
      </c>
      <c r="B17" s="65">
        <v>0</v>
      </c>
      <c r="C17" s="39">
        <f>IF(B49=0, "-", B17/B49)</f>
        <v>0</v>
      </c>
      <c r="D17" s="65">
        <v>2</v>
      </c>
      <c r="E17" s="21">
        <f>IF(D49=0, "-", D17/D49)</f>
        <v>1.5232292460015233E-3</v>
      </c>
      <c r="F17" s="81">
        <v>34</v>
      </c>
      <c r="G17" s="39">
        <f>IF(F49=0, "-", F17/F49)</f>
        <v>3.3726812816188868E-3</v>
      </c>
      <c r="H17" s="65">
        <v>34</v>
      </c>
      <c r="I17" s="21">
        <f>IF(H49=0, "-", H17/H49)</f>
        <v>3.1307550644567219E-3</v>
      </c>
      <c r="J17" s="20">
        <f t="shared" si="0"/>
        <v>-1</v>
      </c>
      <c r="K17" s="21">
        <f t="shared" si="1"/>
        <v>0</v>
      </c>
    </row>
    <row r="18" spans="1:11" x14ac:dyDescent="0.25">
      <c r="A18" s="7" t="s">
        <v>45</v>
      </c>
      <c r="B18" s="65">
        <v>13</v>
      </c>
      <c r="C18" s="39">
        <f>IF(B49=0, "-", B18/B49)</f>
        <v>1.0682004930156122E-2</v>
      </c>
      <c r="D18" s="65">
        <v>19</v>
      </c>
      <c r="E18" s="21">
        <f>IF(D49=0, "-", D18/D49)</f>
        <v>1.4470677837014471E-2</v>
      </c>
      <c r="F18" s="81">
        <v>109</v>
      </c>
      <c r="G18" s="39">
        <f>IF(F49=0, "-", F18/F49)</f>
        <v>1.0812419402837021E-2</v>
      </c>
      <c r="H18" s="65">
        <v>197</v>
      </c>
      <c r="I18" s="21">
        <f>IF(H49=0, "-", H18/H49)</f>
        <v>1.8139963167587477E-2</v>
      </c>
      <c r="J18" s="20">
        <f t="shared" si="0"/>
        <v>-0.31578947368421051</v>
      </c>
      <c r="K18" s="21">
        <f t="shared" si="1"/>
        <v>-0.4467005076142132</v>
      </c>
    </row>
    <row r="19" spans="1:11" x14ac:dyDescent="0.25">
      <c r="A19" s="7" t="s">
        <v>48</v>
      </c>
      <c r="B19" s="65">
        <v>3</v>
      </c>
      <c r="C19" s="39">
        <f>IF(B49=0, "-", B19/B49)</f>
        <v>2.4650780608052587E-3</v>
      </c>
      <c r="D19" s="65">
        <v>1</v>
      </c>
      <c r="E19" s="21">
        <f>IF(D49=0, "-", D19/D49)</f>
        <v>7.6161462300076163E-4</v>
      </c>
      <c r="F19" s="81">
        <v>5</v>
      </c>
      <c r="G19" s="39">
        <f>IF(F49=0, "-", F19/F49)</f>
        <v>4.9598254141454217E-4</v>
      </c>
      <c r="H19" s="65">
        <v>2</v>
      </c>
      <c r="I19" s="21">
        <f>IF(H49=0, "-", H19/H49)</f>
        <v>1.8416206261510129E-4</v>
      </c>
      <c r="J19" s="20">
        <f t="shared" si="0"/>
        <v>2</v>
      </c>
      <c r="K19" s="21">
        <f t="shared" si="1"/>
        <v>1.5</v>
      </c>
    </row>
    <row r="20" spans="1:11" x14ac:dyDescent="0.25">
      <c r="A20" s="7" t="s">
        <v>51</v>
      </c>
      <c r="B20" s="65">
        <v>3</v>
      </c>
      <c r="C20" s="39">
        <f>IF(B49=0, "-", B20/B49)</f>
        <v>2.4650780608052587E-3</v>
      </c>
      <c r="D20" s="65">
        <v>10</v>
      </c>
      <c r="E20" s="21">
        <f>IF(D49=0, "-", D20/D49)</f>
        <v>7.6161462300076161E-3</v>
      </c>
      <c r="F20" s="81">
        <v>48</v>
      </c>
      <c r="G20" s="39">
        <f>IF(F49=0, "-", F20/F49)</f>
        <v>4.761432397579605E-3</v>
      </c>
      <c r="H20" s="65">
        <v>179</v>
      </c>
      <c r="I20" s="21">
        <f>IF(H49=0, "-", H20/H49)</f>
        <v>1.6482504604051564E-2</v>
      </c>
      <c r="J20" s="20">
        <f t="shared" si="0"/>
        <v>-0.7</v>
      </c>
      <c r="K20" s="21">
        <f t="shared" si="1"/>
        <v>-0.73184357541899436</v>
      </c>
    </row>
    <row r="21" spans="1:11" x14ac:dyDescent="0.25">
      <c r="A21" s="7" t="s">
        <v>52</v>
      </c>
      <c r="B21" s="65">
        <v>146</v>
      </c>
      <c r="C21" s="39">
        <f>IF(B49=0, "-", B21/B49)</f>
        <v>0.11996713229252259</v>
      </c>
      <c r="D21" s="65">
        <v>110</v>
      </c>
      <c r="E21" s="21">
        <f>IF(D49=0, "-", D21/D49)</f>
        <v>8.3777608530083772E-2</v>
      </c>
      <c r="F21" s="81">
        <v>1220</v>
      </c>
      <c r="G21" s="39">
        <f>IF(F49=0, "-", F21/F49)</f>
        <v>0.12101974010514829</v>
      </c>
      <c r="H21" s="65">
        <v>1064</v>
      </c>
      <c r="I21" s="21">
        <f>IF(H49=0, "-", H21/H49)</f>
        <v>9.7974217311233888E-2</v>
      </c>
      <c r="J21" s="20">
        <f t="shared" si="0"/>
        <v>0.32727272727272727</v>
      </c>
      <c r="K21" s="21">
        <f t="shared" si="1"/>
        <v>0.14661654135338345</v>
      </c>
    </row>
    <row r="22" spans="1:11" x14ac:dyDescent="0.25">
      <c r="A22" s="7" t="s">
        <v>58</v>
      </c>
      <c r="B22" s="65">
        <v>1</v>
      </c>
      <c r="C22" s="39">
        <f>IF(B49=0, "-", B22/B49)</f>
        <v>8.2169268693508624E-4</v>
      </c>
      <c r="D22" s="65">
        <v>1</v>
      </c>
      <c r="E22" s="21">
        <f>IF(D49=0, "-", D22/D49)</f>
        <v>7.6161462300076163E-4</v>
      </c>
      <c r="F22" s="81">
        <v>11</v>
      </c>
      <c r="G22" s="39">
        <f>IF(F49=0, "-", F22/F49)</f>
        <v>1.0911615911119929E-3</v>
      </c>
      <c r="H22" s="65">
        <v>10</v>
      </c>
      <c r="I22" s="21">
        <f>IF(H49=0, "-", H22/H49)</f>
        <v>9.2081031307550648E-4</v>
      </c>
      <c r="J22" s="20">
        <f t="shared" si="0"/>
        <v>0</v>
      </c>
      <c r="K22" s="21">
        <f t="shared" si="1"/>
        <v>0.1</v>
      </c>
    </row>
    <row r="23" spans="1:11" x14ac:dyDescent="0.25">
      <c r="A23" s="7" t="s">
        <v>61</v>
      </c>
      <c r="B23" s="65">
        <v>246</v>
      </c>
      <c r="C23" s="39">
        <f>IF(B49=0, "-", B23/B49)</f>
        <v>0.20213640098603122</v>
      </c>
      <c r="D23" s="65">
        <v>238</v>
      </c>
      <c r="E23" s="21">
        <f>IF(D49=0, "-", D23/D49)</f>
        <v>0.18126428027418126</v>
      </c>
      <c r="F23" s="81">
        <v>1516</v>
      </c>
      <c r="G23" s="39">
        <f>IF(F49=0, "-", F23/F49)</f>
        <v>0.15038190655688921</v>
      </c>
      <c r="H23" s="65">
        <v>1784</v>
      </c>
      <c r="I23" s="21">
        <f>IF(H49=0, "-", H23/H49)</f>
        <v>0.16427255985267036</v>
      </c>
      <c r="J23" s="20">
        <f t="shared" si="0"/>
        <v>3.3613445378151259E-2</v>
      </c>
      <c r="K23" s="21">
        <f t="shared" si="1"/>
        <v>-0.15022421524663676</v>
      </c>
    </row>
    <row r="24" spans="1:11" x14ac:dyDescent="0.25">
      <c r="A24" s="7" t="s">
        <v>62</v>
      </c>
      <c r="B24" s="65">
        <v>0</v>
      </c>
      <c r="C24" s="39">
        <f>IF(B49=0, "-", B24/B49)</f>
        <v>0</v>
      </c>
      <c r="D24" s="65">
        <v>0</v>
      </c>
      <c r="E24" s="21">
        <f>IF(D49=0, "-", D24/D49)</f>
        <v>0</v>
      </c>
      <c r="F24" s="81">
        <v>2</v>
      </c>
      <c r="G24" s="39">
        <f>IF(F49=0, "-", F24/F49)</f>
        <v>1.9839301656581688E-4</v>
      </c>
      <c r="H24" s="65">
        <v>3</v>
      </c>
      <c r="I24" s="21">
        <f>IF(H49=0, "-", H24/H49)</f>
        <v>2.7624309392265195E-4</v>
      </c>
      <c r="J24" s="20" t="str">
        <f t="shared" si="0"/>
        <v>-</v>
      </c>
      <c r="K24" s="21">
        <f t="shared" si="1"/>
        <v>-0.33333333333333331</v>
      </c>
    </row>
    <row r="25" spans="1:11" x14ac:dyDescent="0.25">
      <c r="A25" s="7" t="s">
        <v>64</v>
      </c>
      <c r="B25" s="65">
        <v>0</v>
      </c>
      <c r="C25" s="39">
        <f>IF(B49=0, "-", B25/B49)</f>
        <v>0</v>
      </c>
      <c r="D25" s="65">
        <v>5</v>
      </c>
      <c r="E25" s="21">
        <f>IF(D49=0, "-", D25/D49)</f>
        <v>3.8080731150038081E-3</v>
      </c>
      <c r="F25" s="81">
        <v>4</v>
      </c>
      <c r="G25" s="39">
        <f>IF(F49=0, "-", F25/F49)</f>
        <v>3.9678603313163377E-4</v>
      </c>
      <c r="H25" s="65">
        <v>20</v>
      </c>
      <c r="I25" s="21">
        <f>IF(H49=0, "-", H25/H49)</f>
        <v>1.841620626151013E-3</v>
      </c>
      <c r="J25" s="20">
        <f t="shared" si="0"/>
        <v>-1</v>
      </c>
      <c r="K25" s="21">
        <f t="shared" si="1"/>
        <v>-0.8</v>
      </c>
    </row>
    <row r="26" spans="1:11" x14ac:dyDescent="0.25">
      <c r="A26" s="7" t="s">
        <v>65</v>
      </c>
      <c r="B26" s="65">
        <v>3</v>
      </c>
      <c r="C26" s="39">
        <f>IF(B49=0, "-", B26/B49)</f>
        <v>2.4650780608052587E-3</v>
      </c>
      <c r="D26" s="65">
        <v>9</v>
      </c>
      <c r="E26" s="21">
        <f>IF(D49=0, "-", D26/D49)</f>
        <v>6.8545316070068541E-3</v>
      </c>
      <c r="F26" s="81">
        <v>33</v>
      </c>
      <c r="G26" s="39">
        <f>IF(F49=0, "-", F26/F49)</f>
        <v>3.2734847733359787E-3</v>
      </c>
      <c r="H26" s="65">
        <v>87</v>
      </c>
      <c r="I26" s="21">
        <f>IF(H49=0, "-", H26/H49)</f>
        <v>8.0110497237569061E-3</v>
      </c>
      <c r="J26" s="20">
        <f t="shared" si="0"/>
        <v>-0.66666666666666663</v>
      </c>
      <c r="K26" s="21">
        <f t="shared" si="1"/>
        <v>-0.62068965517241381</v>
      </c>
    </row>
    <row r="27" spans="1:11" x14ac:dyDescent="0.25">
      <c r="A27" s="7" t="s">
        <v>66</v>
      </c>
      <c r="B27" s="65">
        <v>0</v>
      </c>
      <c r="C27" s="39">
        <f>IF(B49=0, "-", B27/B49)</f>
        <v>0</v>
      </c>
      <c r="D27" s="65">
        <v>2</v>
      </c>
      <c r="E27" s="21">
        <f>IF(D49=0, "-", D27/D49)</f>
        <v>1.5232292460015233E-3</v>
      </c>
      <c r="F27" s="81">
        <v>3</v>
      </c>
      <c r="G27" s="39">
        <f>IF(F49=0, "-", F27/F49)</f>
        <v>2.9758952484872531E-4</v>
      </c>
      <c r="H27" s="65">
        <v>3</v>
      </c>
      <c r="I27" s="21">
        <f>IF(H49=0, "-", H27/H49)</f>
        <v>2.7624309392265195E-4</v>
      </c>
      <c r="J27" s="20">
        <f t="shared" si="0"/>
        <v>-1</v>
      </c>
      <c r="K27" s="21">
        <f t="shared" si="1"/>
        <v>0</v>
      </c>
    </row>
    <row r="28" spans="1:11" x14ac:dyDescent="0.25">
      <c r="A28" s="7" t="s">
        <v>69</v>
      </c>
      <c r="B28" s="65">
        <v>1</v>
      </c>
      <c r="C28" s="39">
        <f>IF(B49=0, "-", B28/B49)</f>
        <v>8.2169268693508624E-4</v>
      </c>
      <c r="D28" s="65">
        <v>1</v>
      </c>
      <c r="E28" s="21">
        <f>IF(D49=0, "-", D28/D49)</f>
        <v>7.6161462300076163E-4</v>
      </c>
      <c r="F28" s="81">
        <v>2</v>
      </c>
      <c r="G28" s="39">
        <f>IF(F49=0, "-", F28/F49)</f>
        <v>1.9839301656581688E-4</v>
      </c>
      <c r="H28" s="65">
        <v>1</v>
      </c>
      <c r="I28" s="21">
        <f>IF(H49=0, "-", H28/H49)</f>
        <v>9.2081031307550643E-5</v>
      </c>
      <c r="J28" s="20">
        <f t="shared" si="0"/>
        <v>0</v>
      </c>
      <c r="K28" s="21">
        <f t="shared" si="1"/>
        <v>1</v>
      </c>
    </row>
    <row r="29" spans="1:11" x14ac:dyDescent="0.25">
      <c r="A29" s="7" t="s">
        <v>70</v>
      </c>
      <c r="B29" s="65">
        <v>113</v>
      </c>
      <c r="C29" s="39">
        <f>IF(B49=0, "-", B29/B49)</f>
        <v>9.2851273623664743E-2</v>
      </c>
      <c r="D29" s="65">
        <v>141</v>
      </c>
      <c r="E29" s="21">
        <f>IF(D49=0, "-", D29/D49)</f>
        <v>0.10738766184310738</v>
      </c>
      <c r="F29" s="81">
        <v>945</v>
      </c>
      <c r="G29" s="39">
        <f>IF(F49=0, "-", F29/F49)</f>
        <v>9.3740700327348478E-2</v>
      </c>
      <c r="H29" s="65">
        <v>1432</v>
      </c>
      <c r="I29" s="21">
        <f>IF(H49=0, "-", H29/H49)</f>
        <v>0.13186003683241251</v>
      </c>
      <c r="J29" s="20">
        <f t="shared" si="0"/>
        <v>-0.19858156028368795</v>
      </c>
      <c r="K29" s="21">
        <f t="shared" si="1"/>
        <v>-0.34008379888268159</v>
      </c>
    </row>
    <row r="30" spans="1:11" x14ac:dyDescent="0.25">
      <c r="A30" s="7" t="s">
        <v>71</v>
      </c>
      <c r="B30" s="65">
        <v>0</v>
      </c>
      <c r="C30" s="39">
        <f>IF(B49=0, "-", B30/B49)</f>
        <v>0</v>
      </c>
      <c r="D30" s="65">
        <v>1</v>
      </c>
      <c r="E30" s="21">
        <f>IF(D49=0, "-", D30/D49)</f>
        <v>7.6161462300076163E-4</v>
      </c>
      <c r="F30" s="81">
        <v>7</v>
      </c>
      <c r="G30" s="39">
        <f>IF(F49=0, "-", F30/F49)</f>
        <v>6.9437555798035908E-4</v>
      </c>
      <c r="H30" s="65">
        <v>5</v>
      </c>
      <c r="I30" s="21">
        <f>IF(H49=0, "-", H30/H49)</f>
        <v>4.6040515653775324E-4</v>
      </c>
      <c r="J30" s="20">
        <f t="shared" si="0"/>
        <v>-1</v>
      </c>
      <c r="K30" s="21">
        <f t="shared" si="1"/>
        <v>0.4</v>
      </c>
    </row>
    <row r="31" spans="1:11" x14ac:dyDescent="0.25">
      <c r="A31" s="7" t="s">
        <v>72</v>
      </c>
      <c r="B31" s="65">
        <v>50</v>
      </c>
      <c r="C31" s="39">
        <f>IF(B49=0, "-", B31/B49)</f>
        <v>4.1084634346754315E-2</v>
      </c>
      <c r="D31" s="65">
        <v>44</v>
      </c>
      <c r="E31" s="21">
        <f>IF(D49=0, "-", D31/D49)</f>
        <v>3.3511043412033509E-2</v>
      </c>
      <c r="F31" s="81">
        <v>389</v>
      </c>
      <c r="G31" s="39">
        <f>IF(F49=0, "-", F31/F49)</f>
        <v>3.8587441722051384E-2</v>
      </c>
      <c r="H31" s="65">
        <v>382</v>
      </c>
      <c r="I31" s="21">
        <f>IF(H49=0, "-", H31/H49)</f>
        <v>3.5174953959484348E-2</v>
      </c>
      <c r="J31" s="20">
        <f t="shared" si="0"/>
        <v>0.13636363636363635</v>
      </c>
      <c r="K31" s="21">
        <f t="shared" si="1"/>
        <v>1.832460732984293E-2</v>
      </c>
    </row>
    <row r="32" spans="1:11" x14ac:dyDescent="0.25">
      <c r="A32" s="7" t="s">
        <v>74</v>
      </c>
      <c r="B32" s="65">
        <v>5</v>
      </c>
      <c r="C32" s="39">
        <f>IF(B49=0, "-", B32/B49)</f>
        <v>4.1084634346754316E-3</v>
      </c>
      <c r="D32" s="65">
        <v>0</v>
      </c>
      <c r="E32" s="21">
        <f>IF(D49=0, "-", D32/D49)</f>
        <v>0</v>
      </c>
      <c r="F32" s="81">
        <v>18</v>
      </c>
      <c r="G32" s="39">
        <f>IF(F49=0, "-", F32/F49)</f>
        <v>1.785537149092352E-3</v>
      </c>
      <c r="H32" s="65">
        <v>5</v>
      </c>
      <c r="I32" s="21">
        <f>IF(H49=0, "-", H32/H49)</f>
        <v>4.6040515653775324E-4</v>
      </c>
      <c r="J32" s="20" t="str">
        <f t="shared" si="0"/>
        <v>-</v>
      </c>
      <c r="K32" s="21">
        <f t="shared" si="1"/>
        <v>2.6</v>
      </c>
    </row>
    <row r="33" spans="1:11" x14ac:dyDescent="0.25">
      <c r="A33" s="7" t="s">
        <v>75</v>
      </c>
      <c r="B33" s="65">
        <v>64</v>
      </c>
      <c r="C33" s="39">
        <f>IF(B49=0, "-", B33/B49)</f>
        <v>5.2588331963845519E-2</v>
      </c>
      <c r="D33" s="65">
        <v>62</v>
      </c>
      <c r="E33" s="21">
        <f>IF(D49=0, "-", D33/D49)</f>
        <v>4.7220106626047219E-2</v>
      </c>
      <c r="F33" s="81">
        <v>709</v>
      </c>
      <c r="G33" s="39">
        <f>IF(F49=0, "-", F33/F49)</f>
        <v>7.033032437258209E-2</v>
      </c>
      <c r="H33" s="65">
        <v>573</v>
      </c>
      <c r="I33" s="21">
        <f>IF(H49=0, "-", H33/H49)</f>
        <v>5.2762430939226522E-2</v>
      </c>
      <c r="J33" s="20">
        <f t="shared" si="0"/>
        <v>3.2258064516129031E-2</v>
      </c>
      <c r="K33" s="21">
        <f t="shared" si="1"/>
        <v>0.23734729493891799</v>
      </c>
    </row>
    <row r="34" spans="1:11" x14ac:dyDescent="0.25">
      <c r="A34" s="7" t="s">
        <v>76</v>
      </c>
      <c r="B34" s="65">
        <v>19</v>
      </c>
      <c r="C34" s="39">
        <f>IF(B49=0, "-", B34/B49)</f>
        <v>1.5612161051766639E-2</v>
      </c>
      <c r="D34" s="65">
        <v>10</v>
      </c>
      <c r="E34" s="21">
        <f>IF(D49=0, "-", D34/D49)</f>
        <v>7.6161462300076161E-3</v>
      </c>
      <c r="F34" s="81">
        <v>118</v>
      </c>
      <c r="G34" s="39">
        <f>IF(F49=0, "-", F34/F49)</f>
        <v>1.1705187977383196E-2</v>
      </c>
      <c r="H34" s="65">
        <v>90</v>
      </c>
      <c r="I34" s="21">
        <f>IF(H49=0, "-", H34/H49)</f>
        <v>8.2872928176795577E-3</v>
      </c>
      <c r="J34" s="20">
        <f t="shared" si="0"/>
        <v>0.9</v>
      </c>
      <c r="K34" s="21">
        <f t="shared" si="1"/>
        <v>0.31111111111111112</v>
      </c>
    </row>
    <row r="35" spans="1:11" x14ac:dyDescent="0.25">
      <c r="A35" s="7" t="s">
        <v>77</v>
      </c>
      <c r="B35" s="65">
        <v>1</v>
      </c>
      <c r="C35" s="39">
        <f>IF(B49=0, "-", B35/B49)</f>
        <v>8.2169268693508624E-4</v>
      </c>
      <c r="D35" s="65">
        <v>4</v>
      </c>
      <c r="E35" s="21">
        <f>IF(D49=0, "-", D35/D49)</f>
        <v>3.0464584920030465E-3</v>
      </c>
      <c r="F35" s="81">
        <v>56</v>
      </c>
      <c r="G35" s="39">
        <f>IF(F49=0, "-", F35/F49)</f>
        <v>5.5550044638428726E-3</v>
      </c>
      <c r="H35" s="65">
        <v>49</v>
      </c>
      <c r="I35" s="21">
        <f>IF(H49=0, "-", H35/H49)</f>
        <v>4.5119705340699815E-3</v>
      </c>
      <c r="J35" s="20">
        <f t="shared" si="0"/>
        <v>-0.75</v>
      </c>
      <c r="K35" s="21">
        <f t="shared" si="1"/>
        <v>0.14285714285714285</v>
      </c>
    </row>
    <row r="36" spans="1:11" x14ac:dyDescent="0.25">
      <c r="A36" s="7" t="s">
        <v>78</v>
      </c>
      <c r="B36" s="65">
        <v>1</v>
      </c>
      <c r="C36" s="39">
        <f>IF(B49=0, "-", B36/B49)</f>
        <v>8.2169268693508624E-4</v>
      </c>
      <c r="D36" s="65">
        <v>3</v>
      </c>
      <c r="E36" s="21">
        <f>IF(D49=0, "-", D36/D49)</f>
        <v>2.284843869002285E-3</v>
      </c>
      <c r="F36" s="81">
        <v>22</v>
      </c>
      <c r="G36" s="39">
        <f>IF(F49=0, "-", F36/F49)</f>
        <v>2.1823231822239858E-3</v>
      </c>
      <c r="H36" s="65">
        <v>19</v>
      </c>
      <c r="I36" s="21">
        <f>IF(H49=0, "-", H36/H49)</f>
        <v>1.7495395948434623E-3</v>
      </c>
      <c r="J36" s="20">
        <f t="shared" si="0"/>
        <v>-0.66666666666666663</v>
      </c>
      <c r="K36" s="21">
        <f t="shared" si="1"/>
        <v>0.15789473684210525</v>
      </c>
    </row>
    <row r="37" spans="1:11" x14ac:dyDescent="0.25">
      <c r="A37" s="7" t="s">
        <v>79</v>
      </c>
      <c r="B37" s="65">
        <v>1</v>
      </c>
      <c r="C37" s="39">
        <f>IF(B49=0, "-", B37/B49)</f>
        <v>8.2169268693508624E-4</v>
      </c>
      <c r="D37" s="65">
        <v>1</v>
      </c>
      <c r="E37" s="21">
        <f>IF(D49=0, "-", D37/D49)</f>
        <v>7.6161462300076163E-4</v>
      </c>
      <c r="F37" s="81">
        <v>5</v>
      </c>
      <c r="G37" s="39">
        <f>IF(F49=0, "-", F37/F49)</f>
        <v>4.9598254141454217E-4</v>
      </c>
      <c r="H37" s="65">
        <v>2</v>
      </c>
      <c r="I37" s="21">
        <f>IF(H49=0, "-", H37/H49)</f>
        <v>1.8416206261510129E-4</v>
      </c>
      <c r="J37" s="20">
        <f t="shared" si="0"/>
        <v>0</v>
      </c>
      <c r="K37" s="21">
        <f t="shared" si="1"/>
        <v>1.5</v>
      </c>
    </row>
    <row r="38" spans="1:11" x14ac:dyDescent="0.25">
      <c r="A38" s="7" t="s">
        <v>80</v>
      </c>
      <c r="B38" s="65">
        <v>1</v>
      </c>
      <c r="C38" s="39">
        <f>IF(B49=0, "-", B38/B49)</f>
        <v>8.2169268693508624E-4</v>
      </c>
      <c r="D38" s="65">
        <v>0</v>
      </c>
      <c r="E38" s="21">
        <f>IF(D49=0, "-", D38/D49)</f>
        <v>0</v>
      </c>
      <c r="F38" s="81">
        <v>34</v>
      </c>
      <c r="G38" s="39">
        <f>IF(F49=0, "-", F38/F49)</f>
        <v>3.3726812816188868E-3</v>
      </c>
      <c r="H38" s="65">
        <v>0</v>
      </c>
      <c r="I38" s="21">
        <f>IF(H49=0, "-", H38/H49)</f>
        <v>0</v>
      </c>
      <c r="J38" s="20" t="str">
        <f t="shared" si="0"/>
        <v>-</v>
      </c>
      <c r="K38" s="21" t="str">
        <f t="shared" si="1"/>
        <v>-</v>
      </c>
    </row>
    <row r="39" spans="1:11" x14ac:dyDescent="0.25">
      <c r="A39" s="7" t="s">
        <v>81</v>
      </c>
      <c r="B39" s="65">
        <v>1</v>
      </c>
      <c r="C39" s="39">
        <f>IF(B49=0, "-", B39/B49)</f>
        <v>8.2169268693508624E-4</v>
      </c>
      <c r="D39" s="65">
        <v>3</v>
      </c>
      <c r="E39" s="21">
        <f>IF(D49=0, "-", D39/D49)</f>
        <v>2.284843869002285E-3</v>
      </c>
      <c r="F39" s="81">
        <v>54</v>
      </c>
      <c r="G39" s="39">
        <f>IF(F49=0, "-", F39/F49)</f>
        <v>5.3566114472770555E-3</v>
      </c>
      <c r="H39" s="65">
        <v>58</v>
      </c>
      <c r="I39" s="21">
        <f>IF(H49=0, "-", H39/H49)</f>
        <v>5.3406998158379371E-3</v>
      </c>
      <c r="J39" s="20">
        <f t="shared" si="0"/>
        <v>-0.66666666666666663</v>
      </c>
      <c r="K39" s="21">
        <f t="shared" si="1"/>
        <v>-6.8965517241379309E-2</v>
      </c>
    </row>
    <row r="40" spans="1:11" x14ac:dyDescent="0.25">
      <c r="A40" s="7" t="s">
        <v>83</v>
      </c>
      <c r="B40" s="65">
        <v>0</v>
      </c>
      <c r="C40" s="39">
        <f>IF(B49=0, "-", B40/B49)</f>
        <v>0</v>
      </c>
      <c r="D40" s="65">
        <v>0</v>
      </c>
      <c r="E40" s="21">
        <f>IF(D49=0, "-", D40/D49)</f>
        <v>0</v>
      </c>
      <c r="F40" s="81">
        <v>12</v>
      </c>
      <c r="G40" s="39">
        <f>IF(F49=0, "-", F40/F49)</f>
        <v>1.1903580993949012E-3</v>
      </c>
      <c r="H40" s="65">
        <v>5</v>
      </c>
      <c r="I40" s="21">
        <f>IF(H49=0, "-", H40/H49)</f>
        <v>4.6040515653775324E-4</v>
      </c>
      <c r="J40" s="20" t="str">
        <f t="shared" si="0"/>
        <v>-</v>
      </c>
      <c r="K40" s="21">
        <f t="shared" si="1"/>
        <v>1.4</v>
      </c>
    </row>
    <row r="41" spans="1:11" x14ac:dyDescent="0.25">
      <c r="A41" s="7" t="s">
        <v>86</v>
      </c>
      <c r="B41" s="65">
        <v>6</v>
      </c>
      <c r="C41" s="39">
        <f>IF(B49=0, "-", B41/B49)</f>
        <v>4.9301561216105174E-3</v>
      </c>
      <c r="D41" s="65">
        <v>13</v>
      </c>
      <c r="E41" s="21">
        <f>IF(D49=0, "-", D41/D49)</f>
        <v>9.9009900990099011E-3</v>
      </c>
      <c r="F41" s="81">
        <v>88</v>
      </c>
      <c r="G41" s="39">
        <f>IF(F49=0, "-", F41/F49)</f>
        <v>8.7292927288959432E-3</v>
      </c>
      <c r="H41" s="65">
        <v>148</v>
      </c>
      <c r="I41" s="21">
        <f>IF(H49=0, "-", H41/H49)</f>
        <v>1.3627992633517496E-2</v>
      </c>
      <c r="J41" s="20">
        <f t="shared" si="0"/>
        <v>-0.53846153846153844</v>
      </c>
      <c r="K41" s="21">
        <f t="shared" si="1"/>
        <v>-0.40540540540540543</v>
      </c>
    </row>
    <row r="42" spans="1:11" x14ac:dyDescent="0.25">
      <c r="A42" s="7" t="s">
        <v>88</v>
      </c>
      <c r="B42" s="65">
        <v>68</v>
      </c>
      <c r="C42" s="39">
        <f>IF(B49=0, "-", B42/B49)</f>
        <v>5.5875102711585869E-2</v>
      </c>
      <c r="D42" s="65">
        <v>18</v>
      </c>
      <c r="E42" s="21">
        <f>IF(D49=0, "-", D42/D49)</f>
        <v>1.3709063214013708E-2</v>
      </c>
      <c r="F42" s="81">
        <v>323</v>
      </c>
      <c r="G42" s="39">
        <f>IF(F49=0, "-", F42/F49)</f>
        <v>3.2040472175379427E-2</v>
      </c>
      <c r="H42" s="65">
        <v>311</v>
      </c>
      <c r="I42" s="21">
        <f>IF(H49=0, "-", H42/H49)</f>
        <v>2.8637200736648251E-2</v>
      </c>
      <c r="J42" s="20">
        <f t="shared" si="0"/>
        <v>2.7777777777777777</v>
      </c>
      <c r="K42" s="21">
        <f t="shared" si="1"/>
        <v>3.8585209003215437E-2</v>
      </c>
    </row>
    <row r="43" spans="1:11" x14ac:dyDescent="0.25">
      <c r="A43" s="7" t="s">
        <v>89</v>
      </c>
      <c r="B43" s="65">
        <v>49</v>
      </c>
      <c r="C43" s="39">
        <f>IF(B49=0, "-", B43/B49)</f>
        <v>4.0262941659819231E-2</v>
      </c>
      <c r="D43" s="65">
        <v>66</v>
      </c>
      <c r="E43" s="21">
        <f>IF(D49=0, "-", D43/D49)</f>
        <v>5.0266565118050263E-2</v>
      </c>
      <c r="F43" s="81">
        <v>692</v>
      </c>
      <c r="G43" s="39">
        <f>IF(F49=0, "-", F43/F49)</f>
        <v>6.8643983731772648E-2</v>
      </c>
      <c r="H43" s="65">
        <v>496</v>
      </c>
      <c r="I43" s="21">
        <f>IF(H49=0, "-", H43/H49)</f>
        <v>4.5672191528545118E-2</v>
      </c>
      <c r="J43" s="20">
        <f t="shared" si="0"/>
        <v>-0.25757575757575757</v>
      </c>
      <c r="K43" s="21">
        <f t="shared" si="1"/>
        <v>0.39516129032258063</v>
      </c>
    </row>
    <row r="44" spans="1:11" x14ac:dyDescent="0.25">
      <c r="A44" s="7" t="s">
        <v>90</v>
      </c>
      <c r="B44" s="65">
        <v>81</v>
      </c>
      <c r="C44" s="39">
        <f>IF(B49=0, "-", B44/B49)</f>
        <v>6.6557107641741983E-2</v>
      </c>
      <c r="D44" s="65">
        <v>0</v>
      </c>
      <c r="E44" s="21">
        <f>IF(D49=0, "-", D44/D49)</f>
        <v>0</v>
      </c>
      <c r="F44" s="81">
        <v>289</v>
      </c>
      <c r="G44" s="39">
        <f>IF(F49=0, "-", F44/F49)</f>
        <v>2.866779089376054E-2</v>
      </c>
      <c r="H44" s="65">
        <v>0</v>
      </c>
      <c r="I44" s="21">
        <f>IF(H49=0, "-", H44/H49)</f>
        <v>0</v>
      </c>
      <c r="J44" s="20" t="str">
        <f t="shared" si="0"/>
        <v>-</v>
      </c>
      <c r="K44" s="21" t="str">
        <f t="shared" si="1"/>
        <v>-</v>
      </c>
    </row>
    <row r="45" spans="1:11" x14ac:dyDescent="0.25">
      <c r="A45" s="7" t="s">
        <v>91</v>
      </c>
      <c r="B45" s="65">
        <v>244</v>
      </c>
      <c r="C45" s="39">
        <f>IF(B49=0, "-", B45/B49)</f>
        <v>0.20049301561216104</v>
      </c>
      <c r="D45" s="65">
        <v>438</v>
      </c>
      <c r="E45" s="21">
        <f>IF(D49=0, "-", D45/D49)</f>
        <v>0.33358720487433358</v>
      </c>
      <c r="F45" s="81">
        <v>2540</v>
      </c>
      <c r="G45" s="39">
        <f>IF(F49=0, "-", F45/F49)</f>
        <v>0.25195913103858747</v>
      </c>
      <c r="H45" s="65">
        <v>2946</v>
      </c>
      <c r="I45" s="21">
        <f>IF(H49=0, "-", H45/H49)</f>
        <v>0.27127071823204418</v>
      </c>
      <c r="J45" s="20">
        <f t="shared" si="0"/>
        <v>-0.44292237442922372</v>
      </c>
      <c r="K45" s="21">
        <f t="shared" si="1"/>
        <v>-0.13781398506449424</v>
      </c>
    </row>
    <row r="46" spans="1:11" x14ac:dyDescent="0.25">
      <c r="A46" s="7" t="s">
        <v>93</v>
      </c>
      <c r="B46" s="65">
        <v>34</v>
      </c>
      <c r="C46" s="39">
        <f>IF(B49=0, "-", B46/B49)</f>
        <v>2.7937551355792935E-2</v>
      </c>
      <c r="D46" s="65">
        <v>50</v>
      </c>
      <c r="E46" s="21">
        <f>IF(D49=0, "-", D46/D49)</f>
        <v>3.8080731150038079E-2</v>
      </c>
      <c r="F46" s="81">
        <v>307</v>
      </c>
      <c r="G46" s="39">
        <f>IF(F49=0, "-", F46/F49)</f>
        <v>3.0453328042852893E-2</v>
      </c>
      <c r="H46" s="65">
        <v>430</v>
      </c>
      <c r="I46" s="21">
        <f>IF(H49=0, "-", H46/H49)</f>
        <v>3.959484346224678E-2</v>
      </c>
      <c r="J46" s="20">
        <f t="shared" si="0"/>
        <v>-0.32</v>
      </c>
      <c r="K46" s="21">
        <f t="shared" si="1"/>
        <v>-0.28604651162790695</v>
      </c>
    </row>
    <row r="47" spans="1:11" x14ac:dyDescent="0.25">
      <c r="A47" s="7" t="s">
        <v>94</v>
      </c>
      <c r="B47" s="65">
        <v>0</v>
      </c>
      <c r="C47" s="39">
        <f>IF(B49=0, "-", B47/B49)</f>
        <v>0</v>
      </c>
      <c r="D47" s="65">
        <v>2</v>
      </c>
      <c r="E47" s="21">
        <f>IF(D49=0, "-", D47/D49)</f>
        <v>1.5232292460015233E-3</v>
      </c>
      <c r="F47" s="81">
        <v>7</v>
      </c>
      <c r="G47" s="39">
        <f>IF(F49=0, "-", F47/F49)</f>
        <v>6.9437555798035908E-4</v>
      </c>
      <c r="H47" s="65">
        <v>4</v>
      </c>
      <c r="I47" s="21">
        <f>IF(H49=0, "-", H47/H49)</f>
        <v>3.6832412523020257E-4</v>
      </c>
      <c r="J47" s="20">
        <f t="shared" si="0"/>
        <v>-1</v>
      </c>
      <c r="K47" s="21">
        <f t="shared" si="1"/>
        <v>0.75</v>
      </c>
    </row>
    <row r="48" spans="1:11" x14ac:dyDescent="0.25">
      <c r="A48" s="2"/>
      <c r="B48" s="68"/>
      <c r="C48" s="33"/>
      <c r="D48" s="68"/>
      <c r="E48" s="6"/>
      <c r="F48" s="82"/>
      <c r="G48" s="33"/>
      <c r="H48" s="68"/>
      <c r="I48" s="6"/>
      <c r="J48" s="5"/>
      <c r="K48" s="6"/>
    </row>
    <row r="49" spans="1:11" s="43" customFormat="1" x14ac:dyDescent="0.25">
      <c r="A49" s="162" t="s">
        <v>555</v>
      </c>
      <c r="B49" s="71">
        <f>SUM(B7:B48)</f>
        <v>1217</v>
      </c>
      <c r="C49" s="40">
        <v>1</v>
      </c>
      <c r="D49" s="71">
        <f>SUM(D7:D48)</f>
        <v>1313</v>
      </c>
      <c r="E49" s="41">
        <v>1</v>
      </c>
      <c r="F49" s="77">
        <f>SUM(F7:F48)</f>
        <v>10081</v>
      </c>
      <c r="G49" s="42">
        <v>1</v>
      </c>
      <c r="H49" s="71">
        <f>SUM(H7:H48)</f>
        <v>10860</v>
      </c>
      <c r="I49" s="41">
        <v>1</v>
      </c>
      <c r="J49" s="37">
        <f>IF(D49=0, "-", (B49-D49)/D49)</f>
        <v>-7.311500380807312E-2</v>
      </c>
      <c r="K49" s="38">
        <f>IF(H49=0, "-", (F49-H49)/H49)</f>
        <v>-7.1731123388581952E-2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2022-10-04T19:43:04Z</dcterms:modified>
</cp:coreProperties>
</file>