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FA6EFE64-7E69-4E48-9047-26E3C0843F20}"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I16" i="49"/>
  <c r="H16" i="49"/>
  <c r="J16" i="49" s="1"/>
  <c r="G16" i="49"/>
  <c r="H19" i="49"/>
  <c r="J19" i="49" s="1"/>
  <c r="G19" i="49"/>
  <c r="I19" i="49" s="1"/>
  <c r="H20" i="49"/>
  <c r="J20" i="49" s="1"/>
  <c r="G20" i="49"/>
  <c r="I20" i="49" s="1"/>
  <c r="I21" i="49"/>
  <c r="H21" i="49"/>
  <c r="J21" i="49" s="1"/>
  <c r="G21" i="49"/>
  <c r="H22" i="49"/>
  <c r="J22" i="49" s="1"/>
  <c r="G22" i="49"/>
  <c r="I22" i="49" s="1"/>
  <c r="H23" i="49"/>
  <c r="J23" i="49" s="1"/>
  <c r="G23" i="49"/>
  <c r="I23" i="49" s="1"/>
  <c r="H24" i="49"/>
  <c r="J24" i="49" s="1"/>
  <c r="G24" i="49"/>
  <c r="I24" i="49" s="1"/>
  <c r="H25" i="49"/>
  <c r="J25" i="49" s="1"/>
  <c r="G25" i="49"/>
  <c r="I25" i="49" s="1"/>
  <c r="J26" i="49"/>
  <c r="I26" i="49"/>
  <c r="H26" i="49"/>
  <c r="G26" i="49"/>
  <c r="H27" i="49"/>
  <c r="J27" i="49" s="1"/>
  <c r="G27" i="49"/>
  <c r="I27" i="49" s="1"/>
  <c r="J28" i="49"/>
  <c r="I28" i="49"/>
  <c r="H28" i="49"/>
  <c r="G28" i="49"/>
  <c r="H29" i="49"/>
  <c r="J29" i="49" s="1"/>
  <c r="G29" i="49"/>
  <c r="I29" i="49" s="1"/>
  <c r="H30" i="49"/>
  <c r="J30" i="49" s="1"/>
  <c r="G30" i="49"/>
  <c r="I30" i="49" s="1"/>
  <c r="H31" i="49"/>
  <c r="J31" i="49" s="1"/>
  <c r="G31" i="49"/>
  <c r="I31" i="49" s="1"/>
  <c r="H32" i="49"/>
  <c r="J32" i="49" s="1"/>
  <c r="G32" i="49"/>
  <c r="I32" i="49" s="1"/>
  <c r="H33" i="49"/>
  <c r="J33" i="49" s="1"/>
  <c r="G33" i="49"/>
  <c r="I33" i="49" s="1"/>
  <c r="J34" i="49"/>
  <c r="I34" i="49"/>
  <c r="H34" i="49"/>
  <c r="G34" i="49"/>
  <c r="H35" i="49"/>
  <c r="J35" i="49" s="1"/>
  <c r="G35" i="49"/>
  <c r="I35" i="49" s="1"/>
  <c r="I38" i="49"/>
  <c r="H38" i="49"/>
  <c r="J38" i="49" s="1"/>
  <c r="G38" i="49"/>
  <c r="H39" i="49"/>
  <c r="J39" i="49" s="1"/>
  <c r="G39" i="49"/>
  <c r="I39" i="49" s="1"/>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H48" i="49"/>
  <c r="J48" i="49" s="1"/>
  <c r="G48" i="49"/>
  <c r="I48" i="49" s="1"/>
  <c r="I49" i="49"/>
  <c r="H49" i="49"/>
  <c r="J49" i="49" s="1"/>
  <c r="G49" i="49"/>
  <c r="H50" i="49"/>
  <c r="J50" i="49" s="1"/>
  <c r="G50" i="49"/>
  <c r="I50" i="49" s="1"/>
  <c r="I51" i="49"/>
  <c r="H51" i="49"/>
  <c r="J51" i="49" s="1"/>
  <c r="G51" i="49"/>
  <c r="I52" i="49"/>
  <c r="H52" i="49"/>
  <c r="J52" i="49" s="1"/>
  <c r="G52" i="49"/>
  <c r="I53" i="49"/>
  <c r="H53" i="49"/>
  <c r="J53" i="49" s="1"/>
  <c r="G53" i="49"/>
  <c r="H54" i="49"/>
  <c r="J54" i="49" s="1"/>
  <c r="G54" i="49"/>
  <c r="I54" i="49" s="1"/>
  <c r="J55" i="49"/>
  <c r="I55" i="49"/>
  <c r="H55" i="49"/>
  <c r="G55" i="49"/>
  <c r="H56" i="49"/>
  <c r="J56" i="49" s="1"/>
  <c r="G56" i="49"/>
  <c r="I56" i="49" s="1"/>
  <c r="H57" i="49"/>
  <c r="J57" i="49" s="1"/>
  <c r="G57" i="49"/>
  <c r="I57" i="49" s="1"/>
  <c r="H58" i="49"/>
  <c r="J58" i="49" s="1"/>
  <c r="G58" i="49"/>
  <c r="I58" i="49" s="1"/>
  <c r="H59" i="49"/>
  <c r="J59" i="49" s="1"/>
  <c r="G59" i="49"/>
  <c r="I59" i="49" s="1"/>
  <c r="I60" i="49"/>
  <c r="H60" i="49"/>
  <c r="J60" i="49" s="1"/>
  <c r="G60" i="49"/>
  <c r="H61" i="49"/>
  <c r="J61" i="49" s="1"/>
  <c r="G61" i="49"/>
  <c r="I61" i="49" s="1"/>
  <c r="I62" i="49"/>
  <c r="H62" i="49"/>
  <c r="J62" i="49" s="1"/>
  <c r="G62" i="49"/>
  <c r="H63" i="49"/>
  <c r="J63" i="49" s="1"/>
  <c r="G63" i="49"/>
  <c r="I63" i="49" s="1"/>
  <c r="J64" i="49"/>
  <c r="I64" i="49"/>
  <c r="H64" i="49"/>
  <c r="G64" i="49"/>
  <c r="H65" i="49"/>
  <c r="J65" i="49" s="1"/>
  <c r="G65" i="49"/>
  <c r="I65" i="49" s="1"/>
  <c r="H66" i="49"/>
  <c r="J66" i="49" s="1"/>
  <c r="G66" i="49"/>
  <c r="I66" i="49" s="1"/>
  <c r="J69" i="49"/>
  <c r="I69" i="49"/>
  <c r="H69" i="49"/>
  <c r="G69" i="49"/>
  <c r="J70" i="49"/>
  <c r="I70" i="49"/>
  <c r="H70" i="49"/>
  <c r="G70" i="49"/>
  <c r="J73" i="49"/>
  <c r="I73" i="49"/>
  <c r="H73" i="49"/>
  <c r="G73" i="49"/>
  <c r="J74" i="49"/>
  <c r="I74" i="49"/>
  <c r="H74" i="49"/>
  <c r="G74" i="49"/>
  <c r="H77" i="49"/>
  <c r="J77" i="49" s="1"/>
  <c r="G77" i="49"/>
  <c r="I77" i="49" s="1"/>
  <c r="H78" i="49"/>
  <c r="J78" i="49" s="1"/>
  <c r="G78" i="49"/>
  <c r="I78" i="49" s="1"/>
  <c r="H79" i="49"/>
  <c r="J79" i="49" s="1"/>
  <c r="G79" i="49"/>
  <c r="I79" i="49" s="1"/>
  <c r="H80" i="49"/>
  <c r="J80" i="49" s="1"/>
  <c r="G80" i="49"/>
  <c r="I80" i="49" s="1"/>
  <c r="I83" i="49"/>
  <c r="H83" i="49"/>
  <c r="J83" i="49" s="1"/>
  <c r="G83" i="49"/>
  <c r="I84" i="49"/>
  <c r="H84" i="49"/>
  <c r="J84" i="49" s="1"/>
  <c r="G84" i="49"/>
  <c r="I87" i="49"/>
  <c r="H87" i="49"/>
  <c r="J87" i="49" s="1"/>
  <c r="G87" i="49"/>
  <c r="I88" i="49"/>
  <c r="H88" i="49"/>
  <c r="J88" i="49" s="1"/>
  <c r="G88" i="49"/>
  <c r="J89" i="49"/>
  <c r="I89" i="49"/>
  <c r="H89" i="49"/>
  <c r="G89" i="49"/>
  <c r="J90" i="49"/>
  <c r="I90" i="49"/>
  <c r="H90" i="49"/>
  <c r="G90" i="49"/>
  <c r="I91" i="49"/>
  <c r="H91" i="49"/>
  <c r="J91" i="49" s="1"/>
  <c r="G91" i="49"/>
  <c r="H94" i="49"/>
  <c r="J94" i="49" s="1"/>
  <c r="G94" i="49"/>
  <c r="I94" i="49" s="1"/>
  <c r="J95" i="49"/>
  <c r="I95" i="49"/>
  <c r="H95" i="49"/>
  <c r="G95" i="49"/>
  <c r="H96" i="49"/>
  <c r="J96" i="49" s="1"/>
  <c r="G96" i="49"/>
  <c r="I96" i="49" s="1"/>
  <c r="H97" i="49"/>
  <c r="J97" i="49" s="1"/>
  <c r="G97" i="49"/>
  <c r="I97" i="49" s="1"/>
  <c r="H98" i="49"/>
  <c r="J98" i="49" s="1"/>
  <c r="G98" i="49"/>
  <c r="I98" i="49" s="1"/>
  <c r="H101" i="49"/>
  <c r="J101" i="49" s="1"/>
  <c r="G101" i="49"/>
  <c r="I101" i="49" s="1"/>
  <c r="H102" i="49"/>
  <c r="J102" i="49" s="1"/>
  <c r="G102" i="49"/>
  <c r="I102" i="49" s="1"/>
  <c r="I105" i="49"/>
  <c r="H105" i="49"/>
  <c r="J105" i="49" s="1"/>
  <c r="G105" i="49"/>
  <c r="I106" i="49"/>
  <c r="H106" i="49"/>
  <c r="J106" i="49" s="1"/>
  <c r="G106" i="49"/>
  <c r="I109" i="49"/>
  <c r="H109" i="49"/>
  <c r="J109" i="49" s="1"/>
  <c r="G109" i="49"/>
  <c r="I110" i="49"/>
  <c r="H110" i="49"/>
  <c r="J110" i="49" s="1"/>
  <c r="G110" i="49"/>
  <c r="I113" i="49"/>
  <c r="H113" i="49"/>
  <c r="J113" i="49" s="1"/>
  <c r="G113" i="49"/>
  <c r="I114" i="49"/>
  <c r="H114" i="49"/>
  <c r="J114" i="49" s="1"/>
  <c r="G114" i="49"/>
  <c r="H117" i="49"/>
  <c r="J117" i="49" s="1"/>
  <c r="G117" i="49"/>
  <c r="I117" i="49" s="1"/>
  <c r="H118" i="49"/>
  <c r="J118" i="49" s="1"/>
  <c r="G118" i="49"/>
  <c r="I118" i="49" s="1"/>
  <c r="H121" i="49"/>
  <c r="J121" i="49" s="1"/>
  <c r="G121" i="49"/>
  <c r="I121" i="49" s="1"/>
  <c r="H122" i="49"/>
  <c r="J122" i="49" s="1"/>
  <c r="G122" i="49"/>
  <c r="I122" i="49" s="1"/>
  <c r="H123" i="49"/>
  <c r="J123" i="49" s="1"/>
  <c r="G123" i="49"/>
  <c r="I123" i="49" s="1"/>
  <c r="I124" i="49"/>
  <c r="H124" i="49"/>
  <c r="J124" i="49" s="1"/>
  <c r="G124" i="49"/>
  <c r="H125" i="49"/>
  <c r="J125" i="49" s="1"/>
  <c r="G125" i="49"/>
  <c r="I125" i="49" s="1"/>
  <c r="H126" i="49"/>
  <c r="J126" i="49" s="1"/>
  <c r="G126" i="49"/>
  <c r="I126" i="49" s="1"/>
  <c r="H127" i="49"/>
  <c r="J127" i="49" s="1"/>
  <c r="G127" i="49"/>
  <c r="I127" i="49" s="1"/>
  <c r="H128" i="49"/>
  <c r="J128" i="49" s="1"/>
  <c r="G128" i="49"/>
  <c r="I128" i="49" s="1"/>
  <c r="H129" i="49"/>
  <c r="J129" i="49" s="1"/>
  <c r="G129" i="49"/>
  <c r="I129" i="49" s="1"/>
  <c r="I130" i="49"/>
  <c r="H130" i="49"/>
  <c r="J130" i="49" s="1"/>
  <c r="G130" i="49"/>
  <c r="H131" i="49"/>
  <c r="J131" i="49" s="1"/>
  <c r="G131" i="49"/>
  <c r="I131" i="49" s="1"/>
  <c r="J134" i="49"/>
  <c r="I134" i="49"/>
  <c r="H134" i="49"/>
  <c r="G134" i="49"/>
  <c r="J135" i="49"/>
  <c r="I135" i="49"/>
  <c r="H135" i="49"/>
  <c r="G135" i="49"/>
  <c r="H138" i="49"/>
  <c r="J138" i="49" s="1"/>
  <c r="G138" i="49"/>
  <c r="I138" i="49" s="1"/>
  <c r="H139" i="49"/>
  <c r="J139" i="49" s="1"/>
  <c r="G139" i="49"/>
  <c r="I139" i="49" s="1"/>
  <c r="H142" i="49"/>
  <c r="J142" i="49" s="1"/>
  <c r="G142" i="49"/>
  <c r="I142" i="49" s="1"/>
  <c r="H143" i="49"/>
  <c r="J143" i="49" s="1"/>
  <c r="G143" i="49"/>
  <c r="I143" i="49" s="1"/>
  <c r="H144" i="49"/>
  <c r="J144" i="49" s="1"/>
  <c r="G144" i="49"/>
  <c r="I144" i="49" s="1"/>
  <c r="H145" i="49"/>
  <c r="J145" i="49" s="1"/>
  <c r="G145" i="49"/>
  <c r="I145" i="49" s="1"/>
  <c r="H148" i="49"/>
  <c r="J148" i="49" s="1"/>
  <c r="G148" i="49"/>
  <c r="I148" i="49" s="1"/>
  <c r="H149" i="49"/>
  <c r="J149" i="49" s="1"/>
  <c r="G149" i="49"/>
  <c r="I149" i="49" s="1"/>
  <c r="H150" i="49"/>
  <c r="J150" i="49" s="1"/>
  <c r="G150" i="49"/>
  <c r="I150" i="49" s="1"/>
  <c r="I151" i="49"/>
  <c r="H151" i="49"/>
  <c r="J151" i="49" s="1"/>
  <c r="G151" i="49"/>
  <c r="H152" i="49"/>
  <c r="J152" i="49" s="1"/>
  <c r="G152" i="49"/>
  <c r="I152" i="49" s="1"/>
  <c r="H155" i="49"/>
  <c r="J155" i="49" s="1"/>
  <c r="G155" i="49"/>
  <c r="I155" i="49" s="1"/>
  <c r="H156" i="49"/>
  <c r="J156" i="49" s="1"/>
  <c r="G156" i="49"/>
  <c r="I156" i="49" s="1"/>
  <c r="H157" i="49"/>
  <c r="J157" i="49" s="1"/>
  <c r="G157" i="49"/>
  <c r="I157" i="49" s="1"/>
  <c r="J158" i="49"/>
  <c r="I158" i="49"/>
  <c r="H158" i="49"/>
  <c r="G158" i="49"/>
  <c r="I159" i="49"/>
  <c r="H159" i="49"/>
  <c r="J159" i="49" s="1"/>
  <c r="G159" i="49"/>
  <c r="J160" i="49"/>
  <c r="I160" i="49"/>
  <c r="H160" i="49"/>
  <c r="G160" i="49"/>
  <c r="H161" i="49"/>
  <c r="J161" i="49" s="1"/>
  <c r="G161" i="49"/>
  <c r="I161"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I172" i="49"/>
  <c r="H172" i="49"/>
  <c r="J172" i="49" s="1"/>
  <c r="G172" i="49"/>
  <c r="H173" i="49"/>
  <c r="J173" i="49" s="1"/>
  <c r="G173" i="49"/>
  <c r="I173" i="49" s="1"/>
  <c r="H174" i="49"/>
  <c r="J174" i="49" s="1"/>
  <c r="G174" i="49"/>
  <c r="I174" i="49" s="1"/>
  <c r="H175" i="49"/>
  <c r="J175" i="49" s="1"/>
  <c r="G175" i="49"/>
  <c r="I175" i="49" s="1"/>
  <c r="I176" i="49"/>
  <c r="H176" i="49"/>
  <c r="J176" i="49" s="1"/>
  <c r="G176" i="49"/>
  <c r="J177" i="49"/>
  <c r="I177" i="49"/>
  <c r="H177" i="49"/>
  <c r="G177" i="49"/>
  <c r="H178" i="49"/>
  <c r="J178" i="49" s="1"/>
  <c r="G178" i="49"/>
  <c r="I178" i="49" s="1"/>
  <c r="H181" i="49"/>
  <c r="J181" i="49" s="1"/>
  <c r="G181" i="49"/>
  <c r="I181" i="49" s="1"/>
  <c r="H182" i="49"/>
  <c r="J182" i="49" s="1"/>
  <c r="G182" i="49"/>
  <c r="I182" i="49" s="1"/>
  <c r="I183" i="49"/>
  <c r="H183" i="49"/>
  <c r="J183" i="49" s="1"/>
  <c r="G183" i="49"/>
  <c r="H184" i="49"/>
  <c r="J184" i="49" s="1"/>
  <c r="G184" i="49"/>
  <c r="I184" i="49" s="1"/>
  <c r="J185" i="49"/>
  <c r="I185" i="49"/>
  <c r="H185" i="49"/>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I197" i="49"/>
  <c r="H197" i="49"/>
  <c r="J197" i="49" s="1"/>
  <c r="G197" i="49"/>
  <c r="I198" i="49"/>
  <c r="H198" i="49"/>
  <c r="J198" i="49" s="1"/>
  <c r="G198" i="49"/>
  <c r="I199" i="49"/>
  <c r="H199" i="49"/>
  <c r="J199" i="49" s="1"/>
  <c r="G199" i="49"/>
  <c r="J200" i="49"/>
  <c r="I200" i="49"/>
  <c r="H200" i="49"/>
  <c r="G200" i="49"/>
  <c r="I201" i="49"/>
  <c r="H201" i="49"/>
  <c r="J201" i="49" s="1"/>
  <c r="G201" i="49"/>
  <c r="H202" i="49"/>
  <c r="J202" i="49" s="1"/>
  <c r="G202" i="49"/>
  <c r="I202" i="49" s="1"/>
  <c r="H203" i="49"/>
  <c r="J203" i="49" s="1"/>
  <c r="G203" i="49"/>
  <c r="I203" i="49" s="1"/>
  <c r="H206" i="49"/>
  <c r="J206" i="49" s="1"/>
  <c r="G206" i="49"/>
  <c r="I206" i="49" s="1"/>
  <c r="H207" i="49"/>
  <c r="J207" i="49" s="1"/>
  <c r="G207" i="49"/>
  <c r="I207" i="49" s="1"/>
  <c r="H208" i="49"/>
  <c r="J208" i="49" s="1"/>
  <c r="G208" i="49"/>
  <c r="I208" i="49" s="1"/>
  <c r="H209" i="49"/>
  <c r="J209" i="49" s="1"/>
  <c r="G209" i="49"/>
  <c r="I209" i="49" s="1"/>
  <c r="H212" i="49"/>
  <c r="J212" i="49" s="1"/>
  <c r="G212" i="49"/>
  <c r="I212" i="49" s="1"/>
  <c r="H213" i="49"/>
  <c r="J213" i="49" s="1"/>
  <c r="G213" i="49"/>
  <c r="I213" i="49" s="1"/>
  <c r="H214" i="49"/>
  <c r="J214" i="49" s="1"/>
  <c r="G214" i="49"/>
  <c r="I214" i="49" s="1"/>
  <c r="H215" i="49"/>
  <c r="J215" i="49" s="1"/>
  <c r="G215" i="49"/>
  <c r="I215" i="49" s="1"/>
  <c r="I218" i="49"/>
  <c r="H218" i="49"/>
  <c r="J218" i="49" s="1"/>
  <c r="G218" i="49"/>
  <c r="I219" i="49"/>
  <c r="H219" i="49"/>
  <c r="J219" i="49" s="1"/>
  <c r="G219" i="49"/>
  <c r="H222" i="49"/>
  <c r="J222" i="49" s="1"/>
  <c r="G222" i="49"/>
  <c r="I222" i="49" s="1"/>
  <c r="I223" i="49"/>
  <c r="H223" i="49"/>
  <c r="J223" i="49" s="1"/>
  <c r="G223" i="49"/>
  <c r="H224" i="49"/>
  <c r="J224" i="49" s="1"/>
  <c r="G224" i="49"/>
  <c r="I224" i="49" s="1"/>
  <c r="H225" i="49"/>
  <c r="J225" i="49" s="1"/>
  <c r="G225" i="49"/>
  <c r="I225" i="49" s="1"/>
  <c r="H226" i="49"/>
  <c r="J226" i="49" s="1"/>
  <c r="G226" i="49"/>
  <c r="I226" i="49" s="1"/>
  <c r="H229" i="49"/>
  <c r="J229" i="49" s="1"/>
  <c r="G229" i="49"/>
  <c r="I229" i="49" s="1"/>
  <c r="H230" i="49"/>
  <c r="J230" i="49" s="1"/>
  <c r="G230" i="49"/>
  <c r="I230" i="49" s="1"/>
  <c r="I231" i="49"/>
  <c r="H231" i="49"/>
  <c r="J231" i="49" s="1"/>
  <c r="G231" i="49"/>
  <c r="I232" i="49"/>
  <c r="H232" i="49"/>
  <c r="J232" i="49" s="1"/>
  <c r="G232" i="49"/>
  <c r="H233" i="49"/>
  <c r="J233" i="49" s="1"/>
  <c r="G233" i="49"/>
  <c r="I233" i="49" s="1"/>
  <c r="I234" i="49"/>
  <c r="H234" i="49"/>
  <c r="J234" i="49" s="1"/>
  <c r="G234" i="49"/>
  <c r="H235" i="49"/>
  <c r="J235" i="49" s="1"/>
  <c r="G235" i="49"/>
  <c r="I235"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6" i="49"/>
  <c r="J246" i="49" s="1"/>
  <c r="G246" i="49"/>
  <c r="I246" i="49" s="1"/>
  <c r="H247" i="49"/>
  <c r="J247" i="49" s="1"/>
  <c r="G247" i="49"/>
  <c r="I247"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I264" i="49"/>
  <c r="H264" i="49"/>
  <c r="J264" i="49" s="1"/>
  <c r="G264" i="49"/>
  <c r="I265" i="49"/>
  <c r="H265" i="49"/>
  <c r="J265" i="49" s="1"/>
  <c r="G265" i="49"/>
  <c r="J266" i="49"/>
  <c r="I266" i="49"/>
  <c r="H266" i="49"/>
  <c r="G266" i="49"/>
  <c r="H269" i="49"/>
  <c r="J269" i="49" s="1"/>
  <c r="G269" i="49"/>
  <c r="I269" i="49" s="1"/>
  <c r="H270" i="49"/>
  <c r="J270" i="49" s="1"/>
  <c r="G270" i="49"/>
  <c r="I270" i="49" s="1"/>
  <c r="H271" i="49"/>
  <c r="J271" i="49" s="1"/>
  <c r="G271" i="49"/>
  <c r="I271" i="49" s="1"/>
  <c r="I272" i="49"/>
  <c r="H272" i="49"/>
  <c r="J272" i="49" s="1"/>
  <c r="G272" i="49"/>
  <c r="H273" i="49"/>
  <c r="J273" i="49" s="1"/>
  <c r="G273" i="49"/>
  <c r="I273" i="49" s="1"/>
  <c r="H274" i="49"/>
  <c r="J274" i="49" s="1"/>
  <c r="G274" i="49"/>
  <c r="I274" i="49" s="1"/>
  <c r="H275" i="49"/>
  <c r="J275" i="49" s="1"/>
  <c r="G275" i="49"/>
  <c r="I275" i="49" s="1"/>
  <c r="H276" i="49"/>
  <c r="J276" i="49" s="1"/>
  <c r="G276" i="49"/>
  <c r="I276" i="49" s="1"/>
  <c r="H279" i="49"/>
  <c r="J279" i="49" s="1"/>
  <c r="G279" i="49"/>
  <c r="I279" i="49" s="1"/>
  <c r="H280" i="49"/>
  <c r="J280" i="49" s="1"/>
  <c r="G280" i="49"/>
  <c r="I280" i="49" s="1"/>
  <c r="I281" i="49"/>
  <c r="H281" i="49"/>
  <c r="J281" i="49" s="1"/>
  <c r="G281" i="49"/>
  <c r="I282" i="49"/>
  <c r="H282" i="49"/>
  <c r="J282" i="49" s="1"/>
  <c r="G282" i="49"/>
  <c r="H283" i="49"/>
  <c r="J283" i="49" s="1"/>
  <c r="G283" i="49"/>
  <c r="I283" i="49" s="1"/>
  <c r="J284" i="49"/>
  <c r="I284" i="49"/>
  <c r="H284" i="49"/>
  <c r="G284" i="49"/>
  <c r="J285" i="49"/>
  <c r="I285" i="49"/>
  <c r="H285" i="49"/>
  <c r="G285" i="49"/>
  <c r="H286" i="49"/>
  <c r="J286" i="49" s="1"/>
  <c r="G286" i="49"/>
  <c r="I286" i="49" s="1"/>
  <c r="H287" i="49"/>
  <c r="J287" i="49" s="1"/>
  <c r="G287" i="49"/>
  <c r="I287" i="49" s="1"/>
  <c r="H288" i="49"/>
  <c r="J288" i="49" s="1"/>
  <c r="G288" i="49"/>
  <c r="I288" i="49" s="1"/>
  <c r="H291" i="49"/>
  <c r="J291" i="49" s="1"/>
  <c r="G291" i="49"/>
  <c r="I291" i="49" s="1"/>
  <c r="I292" i="49"/>
  <c r="H292" i="49"/>
  <c r="J292" i="49" s="1"/>
  <c r="G292" i="49"/>
  <c r="I293" i="49"/>
  <c r="H293" i="49"/>
  <c r="J293" i="49" s="1"/>
  <c r="G293" i="49"/>
  <c r="H294" i="49"/>
  <c r="J294" i="49" s="1"/>
  <c r="G294" i="49"/>
  <c r="I294" i="49" s="1"/>
  <c r="H295" i="49"/>
  <c r="J295" i="49" s="1"/>
  <c r="G295" i="49"/>
  <c r="I295" i="49" s="1"/>
  <c r="H296" i="49"/>
  <c r="J296" i="49" s="1"/>
  <c r="G296" i="49"/>
  <c r="I296" i="49" s="1"/>
  <c r="J297" i="49"/>
  <c r="I297" i="49"/>
  <c r="H297" i="49"/>
  <c r="G297" i="49"/>
  <c r="H298" i="49"/>
  <c r="J298" i="49" s="1"/>
  <c r="G298" i="49"/>
  <c r="I298" i="49" s="1"/>
  <c r="H299" i="49"/>
  <c r="J299" i="49" s="1"/>
  <c r="G299" i="49"/>
  <c r="I299" i="49" s="1"/>
  <c r="I302" i="49"/>
  <c r="H302" i="49"/>
  <c r="J302" i="49" s="1"/>
  <c r="G302" i="49"/>
  <c r="J303" i="49"/>
  <c r="I303" i="49"/>
  <c r="H303" i="49"/>
  <c r="G303" i="49"/>
  <c r="I304" i="49"/>
  <c r="H304" i="49"/>
  <c r="J304" i="49" s="1"/>
  <c r="G304" i="49"/>
  <c r="I305" i="49"/>
  <c r="H305" i="49"/>
  <c r="J305" i="49" s="1"/>
  <c r="G305" i="49"/>
  <c r="H308" i="49"/>
  <c r="J308" i="49" s="1"/>
  <c r="G308" i="49"/>
  <c r="I308" i="49" s="1"/>
  <c r="H309" i="49"/>
  <c r="J309" i="49" s="1"/>
  <c r="G309" i="49"/>
  <c r="I309" i="49" s="1"/>
  <c r="I312" i="49"/>
  <c r="H312" i="49"/>
  <c r="J312" i="49" s="1"/>
  <c r="G312" i="49"/>
  <c r="I313" i="49"/>
  <c r="H313" i="49"/>
  <c r="J313" i="49" s="1"/>
  <c r="G313" i="49"/>
  <c r="I314" i="49"/>
  <c r="H314" i="49"/>
  <c r="J314" i="49" s="1"/>
  <c r="G314" i="49"/>
  <c r="H317" i="49"/>
  <c r="J317" i="49" s="1"/>
  <c r="G317" i="49"/>
  <c r="I317" i="49" s="1"/>
  <c r="I318" i="49"/>
  <c r="H318" i="49"/>
  <c r="J318" i="49" s="1"/>
  <c r="G318" i="49"/>
  <c r="J319" i="49"/>
  <c r="I319" i="49"/>
  <c r="H319" i="49"/>
  <c r="G319" i="49"/>
  <c r="H320" i="49"/>
  <c r="J320" i="49" s="1"/>
  <c r="G320" i="49"/>
  <c r="I320" i="49" s="1"/>
  <c r="H321" i="49"/>
  <c r="J321" i="49" s="1"/>
  <c r="G321" i="49"/>
  <c r="I321"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J329" i="49"/>
  <c r="I329" i="49"/>
  <c r="H329" i="49"/>
  <c r="G329" i="49"/>
  <c r="H330" i="49"/>
  <c r="J330" i="49" s="1"/>
  <c r="G330" i="49"/>
  <c r="I330" i="49" s="1"/>
  <c r="H331" i="49"/>
  <c r="J331" i="49" s="1"/>
  <c r="G331" i="49"/>
  <c r="I331" i="49" s="1"/>
  <c r="J332" i="49"/>
  <c r="I332" i="49"/>
  <c r="H332" i="49"/>
  <c r="G332" i="49"/>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I341" i="49"/>
  <c r="H341" i="49"/>
  <c r="J341" i="49" s="1"/>
  <c r="G341" i="49"/>
  <c r="I342" i="49"/>
  <c r="H342" i="49"/>
  <c r="J342" i="49" s="1"/>
  <c r="G342" i="49"/>
  <c r="J345" i="49"/>
  <c r="I345" i="49"/>
  <c r="H345" i="49"/>
  <c r="G345" i="49"/>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I356" i="49"/>
  <c r="H356" i="49"/>
  <c r="J356" i="49" s="1"/>
  <c r="G356" i="49"/>
  <c r="J357" i="49"/>
  <c r="I357" i="49"/>
  <c r="H357" i="49"/>
  <c r="G357" i="49"/>
  <c r="J358" i="49"/>
  <c r="I358" i="49"/>
  <c r="H358" i="49"/>
  <c r="G358" i="49"/>
  <c r="H359" i="49"/>
  <c r="J359" i="49" s="1"/>
  <c r="G359" i="49"/>
  <c r="I359" i="49" s="1"/>
  <c r="J360" i="49"/>
  <c r="I360" i="49"/>
  <c r="H360" i="49"/>
  <c r="G360" i="49"/>
  <c r="H361" i="49"/>
  <c r="J361" i="49" s="1"/>
  <c r="G361" i="49"/>
  <c r="I361" i="49" s="1"/>
  <c r="H362" i="49"/>
  <c r="J362" i="49" s="1"/>
  <c r="G362" i="49"/>
  <c r="I362" i="49" s="1"/>
  <c r="H363" i="49"/>
  <c r="J363" i="49" s="1"/>
  <c r="G363" i="49"/>
  <c r="I363" i="49" s="1"/>
  <c r="H364" i="49"/>
  <c r="J364" i="49" s="1"/>
  <c r="G364" i="49"/>
  <c r="I364" i="49" s="1"/>
  <c r="H365" i="49"/>
  <c r="J365" i="49" s="1"/>
  <c r="G365" i="49"/>
  <c r="I365" i="49" s="1"/>
  <c r="I366" i="49"/>
  <c r="H366" i="49"/>
  <c r="J366" i="49" s="1"/>
  <c r="G366" i="49"/>
  <c r="H367" i="49"/>
  <c r="J367" i="49" s="1"/>
  <c r="G367" i="49"/>
  <c r="I367" i="49" s="1"/>
  <c r="H368" i="49"/>
  <c r="J368" i="49" s="1"/>
  <c r="G368" i="49"/>
  <c r="I368" i="49" s="1"/>
  <c r="H369" i="49"/>
  <c r="J369" i="49" s="1"/>
  <c r="G369" i="49"/>
  <c r="I369" i="49" s="1"/>
  <c r="J370" i="49"/>
  <c r="I370" i="49"/>
  <c r="H370" i="49"/>
  <c r="G370" i="49"/>
  <c r="H371" i="49"/>
  <c r="J371" i="49" s="1"/>
  <c r="G371" i="49"/>
  <c r="I371" i="49" s="1"/>
  <c r="H374" i="49"/>
  <c r="J374" i="49" s="1"/>
  <c r="G374" i="49"/>
  <c r="I374" i="49" s="1"/>
  <c r="J375" i="49"/>
  <c r="I375" i="49"/>
  <c r="H375" i="49"/>
  <c r="G375" i="49"/>
  <c r="H376" i="49"/>
  <c r="J376" i="49" s="1"/>
  <c r="G376" i="49"/>
  <c r="I376" i="49" s="1"/>
  <c r="I379" i="49"/>
  <c r="H379" i="49"/>
  <c r="J379" i="49" s="1"/>
  <c r="G379" i="49"/>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H389" i="49"/>
  <c r="J389" i="49" s="1"/>
  <c r="G389" i="49"/>
  <c r="I389" i="49" s="1"/>
  <c r="H390" i="49"/>
  <c r="J390" i="49" s="1"/>
  <c r="G390" i="49"/>
  <c r="I390" i="49" s="1"/>
  <c r="J391" i="49"/>
  <c r="I391" i="49"/>
  <c r="H391" i="49"/>
  <c r="G391" i="49"/>
  <c r="J392" i="49"/>
  <c r="I392" i="49"/>
  <c r="H392" i="49"/>
  <c r="G392" i="49"/>
  <c r="H393" i="49"/>
  <c r="J393" i="49" s="1"/>
  <c r="G393" i="49"/>
  <c r="I393" i="49" s="1"/>
  <c r="H394" i="49"/>
  <c r="J394" i="49" s="1"/>
  <c r="G394" i="49"/>
  <c r="I394" i="49" s="1"/>
  <c r="H397" i="49"/>
  <c r="J397" i="49" s="1"/>
  <c r="G397" i="49"/>
  <c r="I397" i="49" s="1"/>
  <c r="I398" i="49"/>
  <c r="H398" i="49"/>
  <c r="J398" i="49" s="1"/>
  <c r="G398" i="49"/>
  <c r="H399" i="49"/>
  <c r="J399" i="49" s="1"/>
  <c r="G399" i="49"/>
  <c r="I399" i="49" s="1"/>
  <c r="H400" i="49"/>
  <c r="J400" i="49" s="1"/>
  <c r="G400" i="49"/>
  <c r="I400" i="49" s="1"/>
  <c r="H401" i="49"/>
  <c r="J401" i="49" s="1"/>
  <c r="G401" i="49"/>
  <c r="I401"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I409" i="49"/>
  <c r="H409" i="49"/>
  <c r="J409" i="49" s="1"/>
  <c r="G409" i="49"/>
  <c r="H410" i="49"/>
  <c r="J410" i="49" s="1"/>
  <c r="G410" i="49"/>
  <c r="I410" i="49" s="1"/>
  <c r="H411" i="49"/>
  <c r="J411" i="49" s="1"/>
  <c r="G411" i="49"/>
  <c r="I411" i="49" s="1"/>
  <c r="H412" i="49"/>
  <c r="J412" i="49" s="1"/>
  <c r="G412" i="49"/>
  <c r="I412" i="49" s="1"/>
  <c r="H413" i="49"/>
  <c r="J413" i="49" s="1"/>
  <c r="G413" i="49"/>
  <c r="I413" i="49" s="1"/>
  <c r="I416" i="49"/>
  <c r="H416" i="49"/>
  <c r="J416" i="49" s="1"/>
  <c r="G416" i="49"/>
  <c r="H417" i="49"/>
  <c r="J417" i="49" s="1"/>
  <c r="G417" i="49"/>
  <c r="I417" i="49" s="1"/>
  <c r="H418" i="49"/>
  <c r="J418" i="49" s="1"/>
  <c r="G418" i="49"/>
  <c r="I418" i="49" s="1"/>
  <c r="H419" i="49"/>
  <c r="J419" i="49" s="1"/>
  <c r="G419" i="49"/>
  <c r="I419" i="49" s="1"/>
  <c r="H420" i="49"/>
  <c r="J420" i="49" s="1"/>
  <c r="G420" i="49"/>
  <c r="I420" i="49" s="1"/>
  <c r="J421" i="49"/>
  <c r="I421" i="49"/>
  <c r="H421" i="49"/>
  <c r="G421" i="49"/>
  <c r="H422" i="49"/>
  <c r="J422" i="49" s="1"/>
  <c r="G422" i="49"/>
  <c r="I422" i="49" s="1"/>
  <c r="I423" i="49"/>
  <c r="H423" i="49"/>
  <c r="J423" i="49" s="1"/>
  <c r="G423" i="49"/>
  <c r="H424" i="49"/>
  <c r="J424" i="49" s="1"/>
  <c r="G424" i="49"/>
  <c r="I424" i="49" s="1"/>
  <c r="J425" i="49"/>
  <c r="I425" i="49"/>
  <c r="H425" i="49"/>
  <c r="G425" i="49"/>
  <c r="H426" i="49"/>
  <c r="J426" i="49" s="1"/>
  <c r="G426" i="49"/>
  <c r="I426" i="49" s="1"/>
  <c r="H429" i="49"/>
  <c r="J429" i="49" s="1"/>
  <c r="G429" i="49"/>
  <c r="I429" i="49" s="1"/>
  <c r="I430" i="49"/>
  <c r="H430" i="49"/>
  <c r="J430" i="49" s="1"/>
  <c r="G430" i="49"/>
  <c r="J431" i="49"/>
  <c r="I431" i="49"/>
  <c r="H431" i="49"/>
  <c r="G431" i="49"/>
  <c r="I432" i="49"/>
  <c r="H432" i="49"/>
  <c r="J432" i="49" s="1"/>
  <c r="G432" i="49"/>
  <c r="H433" i="49"/>
  <c r="J433" i="49" s="1"/>
  <c r="G433" i="49"/>
  <c r="I433" i="49" s="1"/>
  <c r="J434" i="49"/>
  <c r="I434" i="49"/>
  <c r="H434" i="49"/>
  <c r="G434" i="49"/>
  <c r="I435" i="49"/>
  <c r="H435" i="49"/>
  <c r="J435" i="49" s="1"/>
  <c r="G435" i="49"/>
  <c r="I436" i="49"/>
  <c r="H436" i="49"/>
  <c r="J436" i="49" s="1"/>
  <c r="G436" i="49"/>
  <c r="H437" i="49"/>
  <c r="J437" i="49" s="1"/>
  <c r="G437" i="49"/>
  <c r="I437" i="49" s="1"/>
  <c r="H440" i="49"/>
  <c r="J440" i="49" s="1"/>
  <c r="G440" i="49"/>
  <c r="I440" i="49" s="1"/>
  <c r="H441" i="49"/>
  <c r="J441" i="49" s="1"/>
  <c r="G441" i="49"/>
  <c r="I441" i="49" s="1"/>
  <c r="I444" i="49"/>
  <c r="H444" i="49"/>
  <c r="J444" i="49" s="1"/>
  <c r="G444" i="49"/>
  <c r="I445" i="49"/>
  <c r="H445" i="49"/>
  <c r="J445" i="49" s="1"/>
  <c r="G445" i="49"/>
  <c r="H446" i="49"/>
  <c r="J446" i="49" s="1"/>
  <c r="G446" i="49"/>
  <c r="I446" i="49" s="1"/>
  <c r="H447" i="49"/>
  <c r="J447" i="49" s="1"/>
  <c r="G447" i="49"/>
  <c r="I447" i="49" s="1"/>
  <c r="H448" i="49"/>
  <c r="J448" i="49" s="1"/>
  <c r="G448" i="49"/>
  <c r="I448" i="49" s="1"/>
  <c r="H449" i="49"/>
  <c r="J449" i="49" s="1"/>
  <c r="G449" i="49"/>
  <c r="I449" i="49" s="1"/>
  <c r="I450" i="49"/>
  <c r="H450" i="49"/>
  <c r="J450" i="49" s="1"/>
  <c r="G450" i="49"/>
  <c r="I451" i="49"/>
  <c r="H451" i="49"/>
  <c r="J451" i="49" s="1"/>
  <c r="G451" i="49"/>
  <c r="H452" i="49"/>
  <c r="J452" i="49" s="1"/>
  <c r="G452" i="49"/>
  <c r="I452" i="49" s="1"/>
  <c r="H455" i="49"/>
  <c r="J455" i="49" s="1"/>
  <c r="G455" i="49"/>
  <c r="I455" i="49" s="1"/>
  <c r="H456" i="49"/>
  <c r="J456" i="49" s="1"/>
  <c r="G456" i="49"/>
  <c r="I456" i="49" s="1"/>
  <c r="J457" i="49"/>
  <c r="I457" i="49"/>
  <c r="H457" i="49"/>
  <c r="G457" i="49"/>
  <c r="H458" i="49"/>
  <c r="J458" i="49" s="1"/>
  <c r="G458" i="49"/>
  <c r="I458"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I466" i="49"/>
  <c r="H466" i="49"/>
  <c r="J466" i="49" s="1"/>
  <c r="G466" i="49"/>
  <c r="I467" i="49"/>
  <c r="H467" i="49"/>
  <c r="J467" i="49" s="1"/>
  <c r="G467" i="49"/>
  <c r="H468" i="49"/>
  <c r="J468" i="49" s="1"/>
  <c r="G468" i="49"/>
  <c r="I468" i="49" s="1"/>
  <c r="H469" i="49"/>
  <c r="J469" i="49" s="1"/>
  <c r="G469" i="49"/>
  <c r="I469" i="49" s="1"/>
  <c r="H472" i="49"/>
  <c r="J472" i="49" s="1"/>
  <c r="G472" i="49"/>
  <c r="I472" i="49" s="1"/>
  <c r="H473" i="49"/>
  <c r="J473" i="49" s="1"/>
  <c r="G473" i="49"/>
  <c r="I473" i="49" s="1"/>
  <c r="I476" i="49"/>
  <c r="H476" i="49"/>
  <c r="J476" i="49" s="1"/>
  <c r="G476" i="49"/>
  <c r="I477" i="49"/>
  <c r="H477" i="49"/>
  <c r="J477" i="49" s="1"/>
  <c r="G477" i="49"/>
  <c r="H480" i="49"/>
  <c r="J480" i="49" s="1"/>
  <c r="G480" i="49"/>
  <c r="I480" i="49" s="1"/>
  <c r="H481" i="49"/>
  <c r="J481" i="49" s="1"/>
  <c r="G481" i="49"/>
  <c r="I481" i="49" s="1"/>
  <c r="H482" i="49"/>
  <c r="J482" i="49" s="1"/>
  <c r="G482" i="49"/>
  <c r="I482" i="49" s="1"/>
  <c r="H483" i="49"/>
  <c r="J483" i="49" s="1"/>
  <c r="G483" i="49"/>
  <c r="I483" i="49" s="1"/>
  <c r="I484" i="49"/>
  <c r="H484" i="49"/>
  <c r="J484" i="49" s="1"/>
  <c r="G484" i="49"/>
  <c r="H485" i="49"/>
  <c r="J485" i="49" s="1"/>
  <c r="G485" i="49"/>
  <c r="I485" i="49" s="1"/>
  <c r="H486" i="49"/>
  <c r="J486" i="49" s="1"/>
  <c r="G486" i="49"/>
  <c r="I486" i="49" s="1"/>
  <c r="H487" i="49"/>
  <c r="J487" i="49" s="1"/>
  <c r="G487" i="49"/>
  <c r="I487" i="49" s="1"/>
  <c r="H490" i="49"/>
  <c r="J490" i="49" s="1"/>
  <c r="G490" i="49"/>
  <c r="I490" i="49" s="1"/>
  <c r="H491" i="49"/>
  <c r="J491" i="49" s="1"/>
  <c r="G491" i="49"/>
  <c r="I491" i="49" s="1"/>
  <c r="H492" i="49"/>
  <c r="J492" i="49" s="1"/>
  <c r="G492" i="49"/>
  <c r="I492" i="49" s="1"/>
  <c r="H493" i="49"/>
  <c r="J493" i="49" s="1"/>
  <c r="G493" i="49"/>
  <c r="I493" i="49" s="1"/>
  <c r="H496" i="49"/>
  <c r="J496" i="49" s="1"/>
  <c r="G496" i="49"/>
  <c r="I496" i="49" s="1"/>
  <c r="J497" i="49"/>
  <c r="I497" i="49"/>
  <c r="H497" i="49"/>
  <c r="G497" i="49"/>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5" i="49"/>
  <c r="J515" i="49" s="1"/>
  <c r="G515" i="49"/>
  <c r="I515" i="49" s="1"/>
  <c r="H516" i="49"/>
  <c r="J516" i="49" s="1"/>
  <c r="G516" i="49"/>
  <c r="I516" i="49" s="1"/>
  <c r="H517" i="49"/>
  <c r="J517" i="49" s="1"/>
  <c r="G517" i="49"/>
  <c r="I517" i="49" s="1"/>
  <c r="H520" i="49"/>
  <c r="J520" i="49" s="1"/>
  <c r="G520" i="49"/>
  <c r="I520" i="49" s="1"/>
  <c r="H521" i="49"/>
  <c r="J521" i="49" s="1"/>
  <c r="G521" i="49"/>
  <c r="I521" i="49" s="1"/>
  <c r="H522" i="49"/>
  <c r="J522" i="49" s="1"/>
  <c r="G522" i="49"/>
  <c r="I522" i="49" s="1"/>
  <c r="H523" i="49"/>
  <c r="J523" i="49" s="1"/>
  <c r="G523" i="49"/>
  <c r="I523" i="49" s="1"/>
  <c r="J524" i="49"/>
  <c r="I524" i="49"/>
  <c r="H524" i="49"/>
  <c r="G524" i="49"/>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I536" i="49"/>
  <c r="H536" i="49"/>
  <c r="J536" i="49" s="1"/>
  <c r="G536" i="49"/>
  <c r="H537" i="49"/>
  <c r="J537" i="49" s="1"/>
  <c r="G537" i="49"/>
  <c r="I537" i="49" s="1"/>
  <c r="I538" i="49"/>
  <c r="H538" i="49"/>
  <c r="J538" i="49" s="1"/>
  <c r="G538" i="49"/>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9" i="49"/>
  <c r="J549" i="49" s="1"/>
  <c r="G549" i="49"/>
  <c r="I549" i="49" s="1"/>
  <c r="H550" i="49"/>
  <c r="J550" i="49" s="1"/>
  <c r="G550" i="49"/>
  <c r="I550" i="49" s="1"/>
  <c r="I551" i="49"/>
  <c r="H551" i="49"/>
  <c r="J551" i="49" s="1"/>
  <c r="G551" i="49"/>
  <c r="H552" i="49"/>
  <c r="J552" i="49" s="1"/>
  <c r="G552" i="49"/>
  <c r="I552" i="49" s="1"/>
  <c r="H553" i="49"/>
  <c r="J553" i="49" s="1"/>
  <c r="G553" i="49"/>
  <c r="I553" i="49" s="1"/>
  <c r="J554" i="49"/>
  <c r="I554" i="49"/>
  <c r="H554" i="49"/>
  <c r="G554" i="49"/>
  <c r="H555" i="49"/>
  <c r="J555" i="49" s="1"/>
  <c r="G555" i="49"/>
  <c r="I555" i="49" s="1"/>
  <c r="H556" i="49"/>
  <c r="J556" i="49" s="1"/>
  <c r="G556" i="49"/>
  <c r="I556" i="49" s="1"/>
  <c r="I557" i="49"/>
  <c r="H557" i="49"/>
  <c r="J557" i="49" s="1"/>
  <c r="G557" i="49"/>
  <c r="H558" i="49"/>
  <c r="J558" i="49" s="1"/>
  <c r="G558" i="49"/>
  <c r="I558" i="49" s="1"/>
  <c r="I559" i="49"/>
  <c r="H559" i="49"/>
  <c r="J559" i="49" s="1"/>
  <c r="G559" i="49"/>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J570" i="49"/>
  <c r="I570" i="49"/>
  <c r="H570" i="49"/>
  <c r="G570" i="49"/>
  <c r="I571" i="49"/>
  <c r="H571" i="49"/>
  <c r="J571" i="49" s="1"/>
  <c r="G571" i="49"/>
  <c r="I572" i="49"/>
  <c r="H572" i="49"/>
  <c r="J572" i="49" s="1"/>
  <c r="G572" i="49"/>
  <c r="H573" i="49"/>
  <c r="J573" i="49" s="1"/>
  <c r="G573" i="49"/>
  <c r="I573" i="49" s="1"/>
  <c r="H574" i="49"/>
  <c r="J574" i="49" s="1"/>
  <c r="G574" i="49"/>
  <c r="I574" i="49" s="1"/>
  <c r="H575" i="49"/>
  <c r="J575" i="49" s="1"/>
  <c r="G575" i="49"/>
  <c r="I575" i="49" s="1"/>
  <c r="H576" i="49"/>
  <c r="J576" i="49" s="1"/>
  <c r="G576" i="49"/>
  <c r="I576" i="49" s="1"/>
  <c r="H579" i="49"/>
  <c r="J579" i="49" s="1"/>
  <c r="G579" i="49"/>
  <c r="I579" i="49" s="1"/>
  <c r="H580" i="49"/>
  <c r="J580" i="49" s="1"/>
  <c r="G580" i="49"/>
  <c r="I580" i="49" s="1"/>
  <c r="I583" i="49"/>
  <c r="H583" i="49"/>
  <c r="J583" i="49" s="1"/>
  <c r="G583" i="49"/>
  <c r="I584" i="49"/>
  <c r="H584" i="49"/>
  <c r="J584" i="49" s="1"/>
  <c r="G584"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9"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6" i="50" s="1"/>
  <c r="B50" i="50"/>
  <c r="C48"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0" i="53" s="1"/>
  <c r="B23" i="53"/>
  <c r="C21" i="53" s="1"/>
  <c r="K7" i="53"/>
  <c r="J7"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6" i="53"/>
  <c r="J26"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4" i="53" s="1"/>
  <c r="B58" i="53"/>
  <c r="C56" i="53" s="1"/>
  <c r="K41" i="53"/>
  <c r="J41" i="53"/>
  <c r="I60" i="53"/>
  <c r="G60" i="53"/>
  <c r="E60" i="53"/>
  <c r="C60" i="53"/>
  <c r="B5" i="54"/>
  <c r="D5" i="54" s="1"/>
  <c r="H5" i="54" s="1"/>
  <c r="K8" i="54"/>
  <c r="J8" i="54"/>
  <c r="K9" i="54"/>
  <c r="J9" i="54"/>
  <c r="K10" i="54"/>
  <c r="J10" i="54"/>
  <c r="K11" i="54"/>
  <c r="J11" i="54"/>
  <c r="H13" i="54"/>
  <c r="I10" i="54" s="1"/>
  <c r="F13" i="54"/>
  <c r="G11" i="54" s="1"/>
  <c r="D13" i="54"/>
  <c r="E10" i="54" s="1"/>
  <c r="B13" i="54"/>
  <c r="C11" i="54" s="1"/>
  <c r="K7" i="54"/>
  <c r="J7" i="54"/>
  <c r="H18" i="54"/>
  <c r="F18" i="54"/>
  <c r="G18" i="54" s="1"/>
  <c r="D18" i="54"/>
  <c r="B18" i="54"/>
  <c r="C18" i="54" s="1"/>
  <c r="K16" i="54"/>
  <c r="J16" i="54"/>
  <c r="K22" i="54"/>
  <c r="J22" i="54"/>
  <c r="K23" i="54"/>
  <c r="J23" i="54"/>
  <c r="H25" i="54"/>
  <c r="I22" i="54" s="1"/>
  <c r="F25" i="54"/>
  <c r="G23" i="54" s="1"/>
  <c r="D25" i="54"/>
  <c r="E22" i="54" s="1"/>
  <c r="B25" i="54"/>
  <c r="C23" i="54" s="1"/>
  <c r="K21" i="54"/>
  <c r="J21" i="54"/>
  <c r="K29" i="54"/>
  <c r="J29" i="54"/>
  <c r="K30" i="54"/>
  <c r="J30" i="54"/>
  <c r="K31" i="54"/>
  <c r="J31" i="54"/>
  <c r="K32" i="54"/>
  <c r="J32" i="54"/>
  <c r="K33" i="54"/>
  <c r="J33" i="54"/>
  <c r="K34" i="54"/>
  <c r="J34" i="54"/>
  <c r="K35" i="54"/>
  <c r="J35" i="54"/>
  <c r="K36" i="54"/>
  <c r="J36" i="54"/>
  <c r="K37" i="54"/>
  <c r="J37" i="54"/>
  <c r="H39" i="54"/>
  <c r="I36" i="54" s="1"/>
  <c r="F39" i="54"/>
  <c r="G37" i="54" s="1"/>
  <c r="D39" i="54"/>
  <c r="E36" i="54" s="1"/>
  <c r="B39" i="54"/>
  <c r="C37" i="54" s="1"/>
  <c r="K28" i="54"/>
  <c r="J28" i="54"/>
  <c r="K43" i="54"/>
  <c r="J43" i="54"/>
  <c r="K44" i="54"/>
  <c r="J44" i="54"/>
  <c r="K45" i="54"/>
  <c r="J45" i="54"/>
  <c r="K46" i="54"/>
  <c r="J46" i="54"/>
  <c r="K47" i="54"/>
  <c r="J47" i="54"/>
  <c r="K48" i="54"/>
  <c r="J48" i="54"/>
  <c r="K49" i="54"/>
  <c r="J49" i="54"/>
  <c r="K50" i="54"/>
  <c r="J50" i="54"/>
  <c r="H52" i="54"/>
  <c r="I49" i="54" s="1"/>
  <c r="F52" i="54"/>
  <c r="G50" i="54" s="1"/>
  <c r="D52" i="54"/>
  <c r="E49" i="54" s="1"/>
  <c r="B52" i="54"/>
  <c r="C50" i="54" s="1"/>
  <c r="K42" i="54"/>
  <c r="J42" i="54"/>
  <c r="K56" i="54"/>
  <c r="J56" i="54"/>
  <c r="K57" i="54"/>
  <c r="J57" i="54"/>
  <c r="K58" i="54"/>
  <c r="J58" i="54"/>
  <c r="K59" i="54"/>
  <c r="J59" i="54"/>
  <c r="K60" i="54"/>
  <c r="J60" i="54"/>
  <c r="K61" i="54"/>
  <c r="J61" i="54"/>
  <c r="K62" i="54"/>
  <c r="J62" i="54"/>
  <c r="K63" i="54"/>
  <c r="J63" i="54"/>
  <c r="K64" i="54"/>
  <c r="J64" i="54"/>
  <c r="K65" i="54"/>
  <c r="J65" i="54"/>
  <c r="K66" i="54"/>
  <c r="J66" i="54"/>
  <c r="H68" i="54"/>
  <c r="I64" i="54" s="1"/>
  <c r="F68" i="54"/>
  <c r="G66" i="54" s="1"/>
  <c r="D68" i="54"/>
  <c r="E64" i="54" s="1"/>
  <c r="B68" i="54"/>
  <c r="C66" i="54" s="1"/>
  <c r="K55" i="54"/>
  <c r="J55" i="54"/>
  <c r="K72" i="54"/>
  <c r="J72" i="54"/>
  <c r="K73" i="54"/>
  <c r="J73" i="54"/>
  <c r="K74" i="54"/>
  <c r="J74" i="54"/>
  <c r="K75" i="54"/>
  <c r="J75" i="54"/>
  <c r="H77" i="54"/>
  <c r="I73" i="54" s="1"/>
  <c r="F77" i="54"/>
  <c r="G75" i="54" s="1"/>
  <c r="D77" i="54"/>
  <c r="E73" i="54" s="1"/>
  <c r="B77" i="54"/>
  <c r="C75" i="54" s="1"/>
  <c r="K71" i="54"/>
  <c r="J71" i="54"/>
  <c r="I79" i="54"/>
  <c r="G79" i="54"/>
  <c r="E79" i="54"/>
  <c r="C79" i="54"/>
  <c r="B5" i="55"/>
  <c r="F5" i="55" s="1"/>
  <c r="K8" i="55"/>
  <c r="J8" i="55"/>
  <c r="K9" i="55"/>
  <c r="J9" i="55"/>
  <c r="K10" i="55"/>
  <c r="J10" i="55"/>
  <c r="K11" i="55"/>
  <c r="J11" i="55"/>
  <c r="K12" i="55"/>
  <c r="J12" i="55"/>
  <c r="K13" i="55"/>
  <c r="J13" i="55"/>
  <c r="K14" i="55"/>
  <c r="J14" i="55"/>
  <c r="K15" i="55"/>
  <c r="J15" i="55"/>
  <c r="K16" i="55"/>
  <c r="J16" i="55"/>
  <c r="H18" i="55"/>
  <c r="I14" i="55" s="1"/>
  <c r="F18" i="55"/>
  <c r="G16" i="55" s="1"/>
  <c r="D18" i="55"/>
  <c r="E15"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2" i="55"/>
  <c r="J52" i="55"/>
  <c r="I69" i="55"/>
  <c r="G69" i="55"/>
  <c r="E69" i="55"/>
  <c r="C69" i="55"/>
  <c r="J69" i="55"/>
  <c r="K69" i="55"/>
  <c r="B72" i="55"/>
  <c r="D72" i="55" s="1"/>
  <c r="H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4"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H123" i="55"/>
  <c r="I121" i="55" s="1"/>
  <c r="F123" i="55"/>
  <c r="G121" i="55" s="1"/>
  <c r="D123" i="55"/>
  <c r="E121" i="55" s="1"/>
  <c r="B123" i="55"/>
  <c r="C121" i="55" s="1"/>
  <c r="K101" i="55"/>
  <c r="J101" i="55"/>
  <c r="I125" i="55"/>
  <c r="G125" i="55"/>
  <c r="E125" i="55"/>
  <c r="C125" i="55"/>
  <c r="K125" i="55"/>
  <c r="J125" i="55"/>
  <c r="B128" i="55"/>
  <c r="D128" i="55" s="1"/>
  <c r="H128" i="55" s="1"/>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30" i="55"/>
  <c r="J130"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H180" i="55"/>
  <c r="I177" i="55" s="1"/>
  <c r="F180" i="55"/>
  <c r="G178" i="55" s="1"/>
  <c r="D180" i="55"/>
  <c r="E177" i="55" s="1"/>
  <c r="B180" i="55"/>
  <c r="C178" i="55" s="1"/>
  <c r="K155" i="55"/>
  <c r="J155" i="55"/>
  <c r="I182" i="55"/>
  <c r="G182" i="55"/>
  <c r="E182" i="55"/>
  <c r="C182" i="55"/>
  <c r="J182" i="55"/>
  <c r="K182" i="55"/>
  <c r="B185" i="55"/>
  <c r="D185" i="55" s="1"/>
  <c r="H185" i="55" s="1"/>
  <c r="K188" i="55"/>
  <c r="J188" i="55"/>
  <c r="K189" i="55"/>
  <c r="J189" i="55"/>
  <c r="H191" i="55"/>
  <c r="I188" i="55" s="1"/>
  <c r="F191" i="55"/>
  <c r="G189" i="55" s="1"/>
  <c r="D191" i="55"/>
  <c r="E188" i="55" s="1"/>
  <c r="B191" i="55"/>
  <c r="C189" i="55" s="1"/>
  <c r="K187" i="55"/>
  <c r="J187" i="55"/>
  <c r="K195" i="55"/>
  <c r="J195" i="55"/>
  <c r="K196" i="55"/>
  <c r="J196" i="55"/>
  <c r="K197" i="55"/>
  <c r="J197" i="55"/>
  <c r="K198" i="55"/>
  <c r="J198" i="55"/>
  <c r="K199" i="55"/>
  <c r="J199" i="55"/>
  <c r="K200" i="55"/>
  <c r="J200" i="55"/>
  <c r="K201" i="55"/>
  <c r="J201" i="55"/>
  <c r="K202" i="55"/>
  <c r="J202" i="55"/>
  <c r="K203" i="55"/>
  <c r="J203" i="55"/>
  <c r="H205" i="55"/>
  <c r="I202" i="55" s="1"/>
  <c r="F205" i="55"/>
  <c r="G203" i="55" s="1"/>
  <c r="D205" i="55"/>
  <c r="E201" i="55" s="1"/>
  <c r="B205" i="55"/>
  <c r="C203" i="55" s="1"/>
  <c r="K194" i="55"/>
  <c r="J194" i="55"/>
  <c r="I207" i="55"/>
  <c r="G207" i="55"/>
  <c r="E207" i="55"/>
  <c r="C207" i="55"/>
  <c r="J207" i="55"/>
  <c r="K207" i="55"/>
  <c r="I211" i="55"/>
  <c r="G211" i="55"/>
  <c r="E211" i="55"/>
  <c r="C211" i="55"/>
  <c r="H209" i="55"/>
  <c r="I209" i="55" s="1"/>
  <c r="F209" i="55"/>
  <c r="G209" i="55" s="1"/>
  <c r="D209" i="55"/>
  <c r="E209" i="55" s="1"/>
  <c r="B209" i="55"/>
  <c r="C209" i="55" s="1"/>
  <c r="K211" i="55"/>
  <c r="J211" i="55"/>
  <c r="K213" i="55"/>
  <c r="J213" i="55"/>
  <c r="I213" i="55"/>
  <c r="G213" i="55"/>
  <c r="E213" i="55"/>
  <c r="C213"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2" i="48" s="1"/>
  <c r="B28" i="48"/>
  <c r="C26" i="48" s="1"/>
  <c r="K18" i="48"/>
  <c r="J18" i="48"/>
  <c r="K32" i="48"/>
  <c r="J32" i="48"/>
  <c r="K33" i="48"/>
  <c r="J33" i="48"/>
  <c r="K34" i="48"/>
  <c r="J34" i="48"/>
  <c r="H36" i="48"/>
  <c r="I33" i="48" s="1"/>
  <c r="F36" i="48"/>
  <c r="G34" i="48" s="1"/>
  <c r="D36" i="48"/>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K51" i="48"/>
  <c r="J51" i="48"/>
  <c r="H53" i="48"/>
  <c r="I50" i="48" s="1"/>
  <c r="F53" i="48"/>
  <c r="G51" i="48" s="1"/>
  <c r="D53" i="48"/>
  <c r="E49"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0" i="48" s="1"/>
  <c r="F74" i="48"/>
  <c r="G72" i="48" s="1"/>
  <c r="D74" i="48"/>
  <c r="E70" i="48" s="1"/>
  <c r="B74" i="48"/>
  <c r="C72" i="48" s="1"/>
  <c r="K56" i="48"/>
  <c r="J56" i="48"/>
  <c r="I76" i="48"/>
  <c r="G76" i="48"/>
  <c r="E76" i="48"/>
  <c r="C76" i="48"/>
  <c r="K76" i="48"/>
  <c r="J76" i="48"/>
  <c r="B79" i="48"/>
  <c r="F79" i="48" s="1"/>
  <c r="K82" i="48"/>
  <c r="J82" i="48"/>
  <c r="K83" i="48"/>
  <c r="J83" i="48"/>
  <c r="K84" i="48"/>
  <c r="J84" i="48"/>
  <c r="K85" i="48"/>
  <c r="J85" i="48"/>
  <c r="K86" i="48"/>
  <c r="J86" i="48"/>
  <c r="H88" i="48"/>
  <c r="I85" i="48" s="1"/>
  <c r="F88" i="48"/>
  <c r="G86" i="48" s="1"/>
  <c r="D88" i="48"/>
  <c r="E84" i="48" s="1"/>
  <c r="B88" i="48"/>
  <c r="C86" i="48" s="1"/>
  <c r="K81" i="48"/>
  <c r="J8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7" i="48" s="1"/>
  <c r="F109" i="48"/>
  <c r="G107" i="48" s="1"/>
  <c r="D109" i="48"/>
  <c r="E107" i="48" s="1"/>
  <c r="B109" i="48"/>
  <c r="C107" i="48" s="1"/>
  <c r="K91" i="48"/>
  <c r="J91" i="48"/>
  <c r="I111" i="48"/>
  <c r="G111" i="48"/>
  <c r="E111" i="48"/>
  <c r="C111" i="48"/>
  <c r="K111" i="48"/>
  <c r="J111" i="48"/>
  <c r="B114" i="48"/>
  <c r="D114" i="48" s="1"/>
  <c r="H114" i="48" s="1"/>
  <c r="K117" i="48"/>
  <c r="J117" i="48"/>
  <c r="K118" i="48"/>
  <c r="J118" i="48"/>
  <c r="H120" i="48"/>
  <c r="I117" i="48" s="1"/>
  <c r="F120" i="48"/>
  <c r="G118" i="48" s="1"/>
  <c r="D120" i="48"/>
  <c r="E120" i="48" s="1"/>
  <c r="B120" i="48"/>
  <c r="C118" i="48" s="1"/>
  <c r="K116" i="48"/>
  <c r="J116" i="48"/>
  <c r="K124" i="48"/>
  <c r="J124" i="48"/>
  <c r="K125" i="48"/>
  <c r="J125" i="48"/>
  <c r="K126" i="48"/>
  <c r="J126" i="48"/>
  <c r="K127" i="48"/>
  <c r="J127" i="48"/>
  <c r="K128" i="48"/>
  <c r="J128" i="48"/>
  <c r="K129" i="48"/>
  <c r="J129" i="48"/>
  <c r="K130" i="48"/>
  <c r="J130" i="48"/>
  <c r="K131" i="48"/>
  <c r="J131" i="48"/>
  <c r="K132" i="48"/>
  <c r="J132" i="48"/>
  <c r="K133" i="48"/>
  <c r="J133" i="48"/>
  <c r="H135" i="48"/>
  <c r="I132" i="48" s="1"/>
  <c r="F135" i="48"/>
  <c r="G133" i="48" s="1"/>
  <c r="D135" i="48"/>
  <c r="E128" i="48" s="1"/>
  <c r="B135" i="48"/>
  <c r="C133" i="48" s="1"/>
  <c r="K123" i="48"/>
  <c r="J123" i="48"/>
  <c r="I137" i="48"/>
  <c r="G137" i="48"/>
  <c r="E137" i="48"/>
  <c r="C137" i="48"/>
  <c r="K137" i="48"/>
  <c r="J137" i="48"/>
  <c r="B140" i="48"/>
  <c r="D140" i="48" s="1"/>
  <c r="H140" i="48" s="1"/>
  <c r="H144" i="48"/>
  <c r="F144" i="48"/>
  <c r="G144" i="48" s="1"/>
  <c r="D144" i="48"/>
  <c r="J144" i="48" s="1"/>
  <c r="B144" i="48"/>
  <c r="C144" i="48" s="1"/>
  <c r="K142" i="48"/>
  <c r="J142" i="48"/>
  <c r="K148" i="48"/>
  <c r="J148" i="48"/>
  <c r="K149" i="48"/>
  <c r="J149" i="48"/>
  <c r="K150" i="48"/>
  <c r="J150" i="48"/>
  <c r="K151" i="48"/>
  <c r="J151" i="48"/>
  <c r="K152" i="48"/>
  <c r="J152" i="48"/>
  <c r="K153" i="48"/>
  <c r="J153" i="48"/>
  <c r="K154" i="48"/>
  <c r="J154" i="48"/>
  <c r="K155" i="48"/>
  <c r="J155" i="48"/>
  <c r="K156" i="48"/>
  <c r="J156" i="48"/>
  <c r="H158" i="48"/>
  <c r="I155" i="48" s="1"/>
  <c r="F158" i="48"/>
  <c r="G156" i="48" s="1"/>
  <c r="D158" i="48"/>
  <c r="E154" i="48" s="1"/>
  <c r="B158" i="48"/>
  <c r="C156" i="48" s="1"/>
  <c r="K147" i="48"/>
  <c r="J147" i="48"/>
  <c r="I160" i="48"/>
  <c r="G160" i="48"/>
  <c r="E160" i="48"/>
  <c r="C160" i="48"/>
  <c r="J160" i="48"/>
  <c r="K160" i="48"/>
  <c r="B163" i="48"/>
  <c r="D163" i="48" s="1"/>
  <c r="H163" i="48" s="1"/>
  <c r="K166" i="48"/>
  <c r="J166" i="48"/>
  <c r="K167" i="48"/>
  <c r="J167" i="48"/>
  <c r="K168" i="48"/>
  <c r="J168" i="48"/>
  <c r="K169" i="48"/>
  <c r="J169" i="48"/>
  <c r="K170" i="48"/>
  <c r="J170" i="48"/>
  <c r="K171" i="48"/>
  <c r="J171" i="48"/>
  <c r="K172" i="48"/>
  <c r="J172" i="48"/>
  <c r="H174" i="48"/>
  <c r="I171" i="48" s="1"/>
  <c r="F174" i="48"/>
  <c r="G172" i="48" s="1"/>
  <c r="D174" i="48"/>
  <c r="E174" i="48" s="1"/>
  <c r="B174" i="48"/>
  <c r="C172" i="48" s="1"/>
  <c r="K165" i="48"/>
  <c r="J165" i="48"/>
  <c r="K178" i="48"/>
  <c r="J178" i="48"/>
  <c r="K179" i="48"/>
  <c r="J179" i="48"/>
  <c r="K180" i="48"/>
  <c r="J180" i="48"/>
  <c r="K181" i="48"/>
  <c r="J181" i="48"/>
  <c r="K182" i="48"/>
  <c r="J182" i="48"/>
  <c r="H184" i="48"/>
  <c r="I181" i="48" s="1"/>
  <c r="F184" i="48"/>
  <c r="G182" i="48" s="1"/>
  <c r="D184" i="48"/>
  <c r="E181" i="48" s="1"/>
  <c r="B184" i="48"/>
  <c r="C182" i="48" s="1"/>
  <c r="K177" i="48"/>
  <c r="J177" i="48"/>
  <c r="I186" i="48"/>
  <c r="G186" i="48"/>
  <c r="E186" i="48"/>
  <c r="C186" i="48"/>
  <c r="K186" i="48"/>
  <c r="J186" i="48"/>
  <c r="B189" i="48"/>
  <c r="D189" i="48" s="1"/>
  <c r="H189" i="48" s="1"/>
  <c r="K192" i="48"/>
  <c r="J192" i="48"/>
  <c r="K193" i="48"/>
  <c r="J193" i="48"/>
  <c r="K194" i="48"/>
  <c r="J194" i="48"/>
  <c r="K195" i="48"/>
  <c r="J195" i="48"/>
  <c r="K196" i="48"/>
  <c r="J196" i="48"/>
  <c r="K197" i="48"/>
  <c r="J197" i="48"/>
  <c r="K198" i="48"/>
  <c r="J198" i="48"/>
  <c r="H200" i="48"/>
  <c r="I197" i="48" s="1"/>
  <c r="F200" i="48"/>
  <c r="G198" i="48" s="1"/>
  <c r="D200" i="48"/>
  <c r="E197" i="48" s="1"/>
  <c r="B200" i="48"/>
  <c r="C198" i="48" s="1"/>
  <c r="K191" i="48"/>
  <c r="J191"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H219" i="48"/>
  <c r="I216" i="48" s="1"/>
  <c r="F219" i="48"/>
  <c r="G217" i="48" s="1"/>
  <c r="D219" i="48"/>
  <c r="E215" i="48" s="1"/>
  <c r="B219" i="48"/>
  <c r="C217" i="48" s="1"/>
  <c r="K203" i="48"/>
  <c r="J203" i="48"/>
  <c r="K223" i="48"/>
  <c r="J223" i="48"/>
  <c r="K224" i="48"/>
  <c r="J224" i="48"/>
  <c r="K225" i="48"/>
  <c r="J225" i="48"/>
  <c r="K226" i="48"/>
  <c r="J226" i="48"/>
  <c r="K227" i="48"/>
  <c r="J227" i="48"/>
  <c r="K228" i="48"/>
  <c r="J228" i="48"/>
  <c r="K229" i="48"/>
  <c r="J229" i="48"/>
  <c r="K230" i="48"/>
  <c r="J230" i="48"/>
  <c r="H232" i="48"/>
  <c r="I229" i="48" s="1"/>
  <c r="F232" i="48"/>
  <c r="G230" i="48" s="1"/>
  <c r="D232" i="48"/>
  <c r="E225" i="48" s="1"/>
  <c r="B232" i="48"/>
  <c r="C230" i="48" s="1"/>
  <c r="K222" i="48"/>
  <c r="J222" i="48"/>
  <c r="I234" i="48"/>
  <c r="G234" i="48"/>
  <c r="E234" i="48"/>
  <c r="C234" i="48"/>
  <c r="K234" i="48"/>
  <c r="J234" i="48"/>
  <c r="I238" i="48"/>
  <c r="G238" i="48"/>
  <c r="E238" i="48"/>
  <c r="C238" i="48"/>
  <c r="H236" i="48"/>
  <c r="I236" i="48" s="1"/>
  <c r="F236" i="48"/>
  <c r="G236" i="48" s="1"/>
  <c r="D236" i="48"/>
  <c r="E236" i="48" s="1"/>
  <c r="B236" i="48"/>
  <c r="C236" i="48" s="1"/>
  <c r="K238" i="48"/>
  <c r="J238" i="48"/>
  <c r="K240" i="48"/>
  <c r="J240" i="48"/>
  <c r="I240" i="48"/>
  <c r="G240" i="48"/>
  <c r="E240" i="48"/>
  <c r="C240" i="48"/>
  <c r="K79" i="54"/>
  <c r="J79" i="54"/>
  <c r="K60" i="53"/>
  <c r="J60" i="53"/>
  <c r="H16" i="44"/>
  <c r="J16" i="44" s="1"/>
  <c r="G16" i="44"/>
  <c r="I16" i="44" s="1"/>
  <c r="I17" i="44"/>
  <c r="H17" i="44"/>
  <c r="J17" i="44" s="1"/>
  <c r="G17" i="44"/>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I41" i="44"/>
  <c r="H41" i="44"/>
  <c r="J41" i="44" s="1"/>
  <c r="G41" i="44"/>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E19" i="46"/>
  <c r="J19" i="46" s="1"/>
  <c r="D19" i="46"/>
  <c r="H19" i="46" s="1"/>
  <c r="C19" i="46"/>
  <c r="I19" i="46" s="1"/>
  <c r="B19" i="46"/>
  <c r="G19" i="46" s="1"/>
  <c r="E13" i="46"/>
  <c r="J13" i="46" s="1"/>
  <c r="D13" i="46"/>
  <c r="H13" i="46" s="1"/>
  <c r="C13" i="46"/>
  <c r="I13" i="46" s="1"/>
  <c r="B13" i="46"/>
  <c r="G13" i="46" s="1"/>
  <c r="E7" i="46"/>
  <c r="J7" i="46" s="1"/>
  <c r="D7" i="46"/>
  <c r="H7" i="46" s="1"/>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J11" i="26"/>
  <c r="I11" i="26"/>
  <c r="H11" i="26"/>
  <c r="G11" i="26"/>
  <c r="J12" i="26"/>
  <c r="I12" i="26"/>
  <c r="H12" i="26"/>
  <c r="G12" i="26"/>
  <c r="H13" i="26"/>
  <c r="J13" i="26" s="1"/>
  <c r="G13" i="26"/>
  <c r="I13" i="26" s="1"/>
  <c r="I14" i="26"/>
  <c r="H14" i="26"/>
  <c r="J14" i="26" s="1"/>
  <c r="G14" i="26"/>
  <c r="I15" i="26"/>
  <c r="H15" i="26"/>
  <c r="J15" i="26" s="1"/>
  <c r="G15" i="26"/>
  <c r="H16" i="26"/>
  <c r="J16" i="26" s="1"/>
  <c r="G16" i="26"/>
  <c r="I16" i="26" s="1"/>
  <c r="I17" i="26"/>
  <c r="H17" i="26"/>
  <c r="J17" i="26" s="1"/>
  <c r="G17" i="26"/>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J59" i="26"/>
  <c r="I59" i="26"/>
  <c r="H59" i="26"/>
  <c r="G59" i="26"/>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I68" i="26"/>
  <c r="H68" i="26"/>
  <c r="J68" i="26" s="1"/>
  <c r="G68" i="26"/>
  <c r="H69" i="26"/>
  <c r="J69" i="26" s="1"/>
  <c r="G69" i="26"/>
  <c r="I69" i="26" s="1"/>
  <c r="H70" i="26"/>
  <c r="J70" i="26" s="1"/>
  <c r="G70" i="26"/>
  <c r="I70" i="26" s="1"/>
  <c r="I71" i="26"/>
  <c r="H71" i="26"/>
  <c r="J71" i="26" s="1"/>
  <c r="G71" i="26"/>
  <c r="H72" i="26"/>
  <c r="J72" i="26" s="1"/>
  <c r="G72" i="26"/>
  <c r="I72" i="26" s="1"/>
  <c r="H73" i="26"/>
  <c r="J73" i="26" s="1"/>
  <c r="G73" i="26"/>
  <c r="I73" i="26" s="1"/>
  <c r="I74" i="26"/>
  <c r="H74" i="26"/>
  <c r="J74" i="26" s="1"/>
  <c r="G74"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K209" i="55"/>
  <c r="J36" i="48"/>
  <c r="C7" i="56"/>
  <c r="G7" i="56"/>
  <c r="E7" i="56"/>
  <c r="I7" i="56"/>
  <c r="E8" i="56"/>
  <c r="I8" i="56"/>
  <c r="C8" i="56"/>
  <c r="G8" i="56"/>
  <c r="C9" i="56"/>
  <c r="G9" i="56"/>
  <c r="E9" i="56"/>
  <c r="I9" i="56"/>
  <c r="C10" i="56"/>
  <c r="G10" i="56"/>
  <c r="E10" i="56"/>
  <c r="I10" i="56"/>
  <c r="E11" i="56"/>
  <c r="I11" i="56"/>
  <c r="C11" i="56"/>
  <c r="G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E28" i="56"/>
  <c r="I28" i="56"/>
  <c r="C28" i="56"/>
  <c r="G28" i="56"/>
  <c r="C29" i="56"/>
  <c r="G29" i="56"/>
  <c r="I29" i="56"/>
  <c r="C30" i="56"/>
  <c r="G30" i="56"/>
  <c r="J33" i="56"/>
  <c r="E30" i="56"/>
  <c r="K33" i="56"/>
  <c r="E31" i="56"/>
  <c r="I31" i="56"/>
  <c r="F5" i="56"/>
  <c r="C7" i="57"/>
  <c r="G7" i="57"/>
  <c r="D5" i="57"/>
  <c r="H5" i="57" s="1"/>
  <c r="E7" i="57"/>
  <c r="I7" i="57"/>
  <c r="E8" i="57"/>
  <c r="I8" i="57"/>
  <c r="C8" i="57"/>
  <c r="G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J26" i="57"/>
  <c r="K26" i="57"/>
  <c r="E24" i="57"/>
  <c r="I24"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E33" i="58"/>
  <c r="I33" i="58"/>
  <c r="C33" i="58"/>
  <c r="G33" i="58"/>
  <c r="C34" i="58"/>
  <c r="G34" i="58"/>
  <c r="E34" i="58"/>
  <c r="I34" i="58"/>
  <c r="E35" i="58"/>
  <c r="I35" i="58"/>
  <c r="C35" i="58"/>
  <c r="G35" i="58"/>
  <c r="C36" i="58"/>
  <c r="G36" i="58"/>
  <c r="E36" i="58"/>
  <c r="I36" i="58"/>
  <c r="C37" i="58"/>
  <c r="G37" i="58"/>
  <c r="E37" i="58"/>
  <c r="I37" i="58"/>
  <c r="C38" i="58"/>
  <c r="G38" i="58"/>
  <c r="E38" i="58"/>
  <c r="I38" i="58"/>
  <c r="E39" i="58"/>
  <c r="I39" i="58"/>
  <c r="C39" i="58"/>
  <c r="G39" i="58"/>
  <c r="C40" i="58"/>
  <c r="G40" i="58"/>
  <c r="E40" i="58"/>
  <c r="I40" i="58"/>
  <c r="C41" i="58"/>
  <c r="G41" i="58"/>
  <c r="E41" i="58"/>
  <c r="I41" i="58"/>
  <c r="C42" i="58"/>
  <c r="G42" i="58"/>
  <c r="E42" i="58"/>
  <c r="I42" i="58"/>
  <c r="C43" i="58"/>
  <c r="G43" i="58"/>
  <c r="E43" i="58"/>
  <c r="I43" i="58"/>
  <c r="C44" i="58"/>
  <c r="G44" i="58"/>
  <c r="E44" i="58"/>
  <c r="I44" i="58"/>
  <c r="C45" i="58"/>
  <c r="G45" i="58"/>
  <c r="J48" i="58"/>
  <c r="K48" i="58"/>
  <c r="E46" i="58"/>
  <c r="I46" i="58"/>
  <c r="F5" i="58"/>
  <c r="C7" i="50"/>
  <c r="G7" i="50"/>
  <c r="D5" i="50"/>
  <c r="H5" i="50" s="1"/>
  <c r="E7" i="50"/>
  <c r="I7" i="50"/>
  <c r="C8" i="50"/>
  <c r="G8" i="50"/>
  <c r="E8" i="50"/>
  <c r="I8" i="50"/>
  <c r="C9" i="50"/>
  <c r="G9" i="50"/>
  <c r="E9" i="50"/>
  <c r="I9" i="50"/>
  <c r="E10" i="50"/>
  <c r="I10" i="50"/>
  <c r="C10" i="50"/>
  <c r="G10" i="50"/>
  <c r="E11" i="50"/>
  <c r="I11" i="50"/>
  <c r="C11" i="50"/>
  <c r="G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E20" i="50"/>
  <c r="I20" i="50"/>
  <c r="C20" i="50"/>
  <c r="G20" i="50"/>
  <c r="C21" i="50"/>
  <c r="G21" i="50"/>
  <c r="E21" i="50"/>
  <c r="I21" i="50"/>
  <c r="C22" i="50"/>
  <c r="G22" i="50"/>
  <c r="E22" i="50"/>
  <c r="I22" i="50"/>
  <c r="C23" i="50"/>
  <c r="G23" i="50"/>
  <c r="E23" i="50"/>
  <c r="I23" i="50"/>
  <c r="E24" i="50"/>
  <c r="I24" i="50"/>
  <c r="C24" i="50"/>
  <c r="G24" i="50"/>
  <c r="E25" i="50"/>
  <c r="I25" i="50"/>
  <c r="C25" i="50"/>
  <c r="G25" i="50"/>
  <c r="C26" i="50"/>
  <c r="G26" i="50"/>
  <c r="E26" i="50"/>
  <c r="I26" i="50"/>
  <c r="C27" i="50"/>
  <c r="G27" i="50"/>
  <c r="E27" i="50"/>
  <c r="I27" i="50"/>
  <c r="C28" i="50"/>
  <c r="G28" i="50"/>
  <c r="E28" i="50"/>
  <c r="I28" i="50"/>
  <c r="C29" i="50"/>
  <c r="G29" i="50"/>
  <c r="E29" i="50"/>
  <c r="I29" i="50"/>
  <c r="C30" i="50"/>
  <c r="G30" i="50"/>
  <c r="E30" i="50"/>
  <c r="I30" i="50"/>
  <c r="C31" i="50"/>
  <c r="G31" i="50"/>
  <c r="E31" i="50"/>
  <c r="I31" i="50"/>
  <c r="E32" i="50"/>
  <c r="I32" i="50"/>
  <c r="C32" i="50"/>
  <c r="G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E44" i="50"/>
  <c r="I44" i="50"/>
  <c r="C44" i="50"/>
  <c r="G44" i="50"/>
  <c r="C45" i="50"/>
  <c r="G45" i="50"/>
  <c r="E45" i="50"/>
  <c r="I45" i="50"/>
  <c r="C46" i="50"/>
  <c r="G46" i="50"/>
  <c r="I46" i="50"/>
  <c r="C47" i="50"/>
  <c r="G47" i="50"/>
  <c r="J50" i="50"/>
  <c r="E47" i="50"/>
  <c r="K50" i="50"/>
  <c r="E48" i="50"/>
  <c r="I48" i="50"/>
  <c r="E41" i="53"/>
  <c r="I41" i="53"/>
  <c r="E58" i="53"/>
  <c r="I58" i="53"/>
  <c r="E26" i="53"/>
  <c r="I26" i="53"/>
  <c r="E38" i="53"/>
  <c r="I38" i="53"/>
  <c r="E7" i="53"/>
  <c r="I7" i="53"/>
  <c r="E23" i="53"/>
  <c r="I23" i="53"/>
  <c r="C41" i="53"/>
  <c r="G41" i="53"/>
  <c r="C58" i="53"/>
  <c r="G58" i="53"/>
  <c r="C26" i="53"/>
  <c r="G26" i="53"/>
  <c r="C38" i="53"/>
  <c r="G38" i="53"/>
  <c r="C7" i="53"/>
  <c r="G7" i="53"/>
  <c r="C23" i="53"/>
  <c r="G23"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E15" i="53"/>
  <c r="I15" i="53"/>
  <c r="C15" i="53"/>
  <c r="G15" i="53"/>
  <c r="E16" i="53"/>
  <c r="I16" i="53"/>
  <c r="C16" i="53"/>
  <c r="G16" i="53"/>
  <c r="E17" i="53"/>
  <c r="I17" i="53"/>
  <c r="C17" i="53"/>
  <c r="G17" i="53"/>
  <c r="C18" i="53"/>
  <c r="G18" i="53"/>
  <c r="E18" i="53"/>
  <c r="I18" i="53"/>
  <c r="C19" i="53"/>
  <c r="G19" i="53"/>
  <c r="E19" i="53"/>
  <c r="I19" i="53"/>
  <c r="C20" i="53"/>
  <c r="G20" i="53"/>
  <c r="J23" i="53"/>
  <c r="K23" i="53"/>
  <c r="E21" i="53"/>
  <c r="I21" i="53"/>
  <c r="C27" i="53"/>
  <c r="G27" i="53"/>
  <c r="E27" i="53"/>
  <c r="I27" i="53"/>
  <c r="C28" i="53"/>
  <c r="G28" i="53"/>
  <c r="E28" i="53"/>
  <c r="I28" i="53"/>
  <c r="E29" i="53"/>
  <c r="I29" i="53"/>
  <c r="C29" i="53"/>
  <c r="G29" i="53"/>
  <c r="C30" i="53"/>
  <c r="G30" i="53"/>
  <c r="E30" i="53"/>
  <c r="I30" i="53"/>
  <c r="C31" i="53"/>
  <c r="G31" i="53"/>
  <c r="E31" i="53"/>
  <c r="I31" i="53"/>
  <c r="C32" i="53"/>
  <c r="G32" i="53"/>
  <c r="E32" i="53"/>
  <c r="I32" i="53"/>
  <c r="C33" i="53"/>
  <c r="G33" i="53"/>
  <c r="E33" i="53"/>
  <c r="I33" i="53"/>
  <c r="C34" i="53"/>
  <c r="G34" i="53"/>
  <c r="E34" i="53"/>
  <c r="I34" i="53"/>
  <c r="C35" i="53"/>
  <c r="G35" i="53"/>
  <c r="J38" i="53"/>
  <c r="K38" i="53"/>
  <c r="E36" i="53"/>
  <c r="I36"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E49" i="53"/>
  <c r="I49" i="53"/>
  <c r="C49" i="53"/>
  <c r="G49" i="53"/>
  <c r="C50" i="53"/>
  <c r="G50" i="53"/>
  <c r="E50" i="53"/>
  <c r="I50" i="53"/>
  <c r="C51" i="53"/>
  <c r="G51" i="53"/>
  <c r="E51" i="53"/>
  <c r="I51" i="53"/>
  <c r="E52" i="53"/>
  <c r="I52" i="53"/>
  <c r="C52" i="53"/>
  <c r="G52" i="53"/>
  <c r="E53" i="53"/>
  <c r="I53" i="53"/>
  <c r="C53" i="53"/>
  <c r="G53" i="53"/>
  <c r="C54" i="53"/>
  <c r="G54" i="53"/>
  <c r="I54" i="53"/>
  <c r="C55" i="53"/>
  <c r="G55" i="53"/>
  <c r="J58" i="53"/>
  <c r="E55" i="53"/>
  <c r="K58" i="53"/>
  <c r="E56" i="53"/>
  <c r="I56" i="53"/>
  <c r="E71" i="54"/>
  <c r="I71" i="54"/>
  <c r="E77" i="54"/>
  <c r="I77" i="54"/>
  <c r="E55" i="54"/>
  <c r="I55" i="54"/>
  <c r="E68" i="54"/>
  <c r="I68" i="54"/>
  <c r="E42" i="54"/>
  <c r="I42" i="54"/>
  <c r="E52" i="54"/>
  <c r="I52" i="54"/>
  <c r="E28" i="54"/>
  <c r="I28" i="54"/>
  <c r="E39" i="54"/>
  <c r="I39" i="54"/>
  <c r="E21" i="54"/>
  <c r="I21" i="54"/>
  <c r="E25" i="54"/>
  <c r="I25" i="54"/>
  <c r="J18" i="54"/>
  <c r="K18" i="54"/>
  <c r="E16" i="54"/>
  <c r="I16" i="54"/>
  <c r="E18" i="54"/>
  <c r="I18" i="54"/>
  <c r="E7" i="54"/>
  <c r="I7" i="54"/>
  <c r="E13" i="54"/>
  <c r="I13" i="54"/>
  <c r="C71" i="54"/>
  <c r="G71" i="54"/>
  <c r="C77" i="54"/>
  <c r="G77" i="54"/>
  <c r="C55" i="54"/>
  <c r="G55" i="54"/>
  <c r="C68" i="54"/>
  <c r="G68" i="54"/>
  <c r="C42" i="54"/>
  <c r="G42" i="54"/>
  <c r="C52" i="54"/>
  <c r="G52" i="54"/>
  <c r="C28" i="54"/>
  <c r="G28" i="54"/>
  <c r="C39" i="54"/>
  <c r="G39" i="54"/>
  <c r="C21" i="54"/>
  <c r="G21" i="54"/>
  <c r="C25" i="54"/>
  <c r="G25" i="54"/>
  <c r="C16" i="54"/>
  <c r="G16" i="54"/>
  <c r="C7" i="54"/>
  <c r="G7" i="54"/>
  <c r="C13" i="54"/>
  <c r="G13" i="54"/>
  <c r="F5" i="54"/>
  <c r="E8" i="54"/>
  <c r="I8" i="54"/>
  <c r="C8" i="54"/>
  <c r="G8" i="54"/>
  <c r="E9" i="54"/>
  <c r="I9" i="54"/>
  <c r="C9" i="54"/>
  <c r="G9" i="54"/>
  <c r="C10" i="54"/>
  <c r="G10" i="54"/>
  <c r="J13" i="54"/>
  <c r="K13" i="54"/>
  <c r="E11" i="54"/>
  <c r="I11" i="54"/>
  <c r="C22" i="54"/>
  <c r="G22" i="54"/>
  <c r="K25" i="54"/>
  <c r="J25" i="54"/>
  <c r="E23" i="54"/>
  <c r="I23" i="54"/>
  <c r="C29" i="54"/>
  <c r="G29" i="54"/>
  <c r="E29" i="54"/>
  <c r="I29" i="54"/>
  <c r="C30" i="54"/>
  <c r="G30" i="54"/>
  <c r="E30" i="54"/>
  <c r="I30" i="54"/>
  <c r="C31" i="54"/>
  <c r="G31" i="54"/>
  <c r="E31" i="54"/>
  <c r="I31" i="54"/>
  <c r="E32" i="54"/>
  <c r="I32" i="54"/>
  <c r="C32" i="54"/>
  <c r="G32" i="54"/>
  <c r="E33" i="54"/>
  <c r="I33" i="54"/>
  <c r="C33" i="54"/>
  <c r="G33" i="54"/>
  <c r="E34" i="54"/>
  <c r="I34" i="54"/>
  <c r="C34" i="54"/>
  <c r="G34" i="54"/>
  <c r="C35" i="54"/>
  <c r="G35" i="54"/>
  <c r="E35" i="54"/>
  <c r="I35" i="54"/>
  <c r="C36" i="54"/>
  <c r="G36" i="54"/>
  <c r="J39" i="54"/>
  <c r="K39" i="54"/>
  <c r="E37" i="54"/>
  <c r="I37" i="54"/>
  <c r="C43" i="54"/>
  <c r="G43" i="54"/>
  <c r="E43" i="54"/>
  <c r="I43" i="54"/>
  <c r="C44" i="54"/>
  <c r="G44" i="54"/>
  <c r="E44" i="54"/>
  <c r="I44" i="54"/>
  <c r="E45" i="54"/>
  <c r="I45" i="54"/>
  <c r="C45" i="54"/>
  <c r="G45" i="54"/>
  <c r="C46" i="54"/>
  <c r="G46" i="54"/>
  <c r="E46" i="54"/>
  <c r="I46" i="54"/>
  <c r="C47" i="54"/>
  <c r="G47" i="54"/>
  <c r="E47" i="54"/>
  <c r="I47" i="54"/>
  <c r="C48" i="54"/>
  <c r="G48" i="54"/>
  <c r="E48" i="54"/>
  <c r="I48" i="54"/>
  <c r="C49" i="54"/>
  <c r="G49" i="54"/>
  <c r="J52" i="54"/>
  <c r="K52" i="54"/>
  <c r="E50" i="54"/>
  <c r="I50" i="54"/>
  <c r="E56" i="54"/>
  <c r="I56" i="54"/>
  <c r="C56" i="54"/>
  <c r="G56" i="54"/>
  <c r="E57" i="54"/>
  <c r="I57" i="54"/>
  <c r="C57" i="54"/>
  <c r="G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C65" i="54"/>
  <c r="G65" i="54"/>
  <c r="J68" i="54"/>
  <c r="K68" i="54"/>
  <c r="E65" i="54"/>
  <c r="I65" i="54"/>
  <c r="E66" i="54"/>
  <c r="I66" i="54"/>
  <c r="E72" i="54"/>
  <c r="I72" i="54"/>
  <c r="C72" i="54"/>
  <c r="G72" i="54"/>
  <c r="C73" i="54"/>
  <c r="G73" i="54"/>
  <c r="C74" i="54"/>
  <c r="G74" i="54"/>
  <c r="J77" i="54"/>
  <c r="K77" i="54"/>
  <c r="E74" i="54"/>
  <c r="I74" i="54"/>
  <c r="E75" i="54"/>
  <c r="I75" i="54"/>
  <c r="E194" i="55"/>
  <c r="I194" i="55"/>
  <c r="E205" i="55"/>
  <c r="I205" i="55"/>
  <c r="E187" i="55"/>
  <c r="I187" i="55"/>
  <c r="E191" i="55"/>
  <c r="I191" i="55"/>
  <c r="C155" i="55"/>
  <c r="G155" i="55"/>
  <c r="C180" i="55"/>
  <c r="G180" i="55"/>
  <c r="C130" i="55"/>
  <c r="G130" i="55"/>
  <c r="C152" i="55"/>
  <c r="G152" i="55"/>
  <c r="E101" i="55"/>
  <c r="I101" i="55"/>
  <c r="E123" i="55"/>
  <c r="I123" i="55"/>
  <c r="E74" i="55"/>
  <c r="I74" i="55"/>
  <c r="E98" i="55"/>
  <c r="I98" i="55"/>
  <c r="C52" i="55"/>
  <c r="G52" i="55"/>
  <c r="C67" i="55"/>
  <c r="G67" i="55"/>
  <c r="C25" i="55"/>
  <c r="G25" i="55"/>
  <c r="C49" i="55"/>
  <c r="G49" i="55"/>
  <c r="C7" i="55"/>
  <c r="G7" i="55"/>
  <c r="C18" i="55"/>
  <c r="G18" i="55"/>
  <c r="J209" i="55"/>
  <c r="C194" i="55"/>
  <c r="G194" i="55"/>
  <c r="C205" i="55"/>
  <c r="G205" i="55"/>
  <c r="C187" i="55"/>
  <c r="G187" i="55"/>
  <c r="C191" i="55"/>
  <c r="G191" i="55"/>
  <c r="E155" i="55"/>
  <c r="I155" i="55"/>
  <c r="E180" i="55"/>
  <c r="I180" i="55"/>
  <c r="E130" i="55"/>
  <c r="I130" i="55"/>
  <c r="E152" i="55"/>
  <c r="I152" i="55"/>
  <c r="C101" i="55"/>
  <c r="G101" i="55"/>
  <c r="C123" i="55"/>
  <c r="G123" i="55"/>
  <c r="C74" i="55"/>
  <c r="G74" i="55"/>
  <c r="C98" i="55"/>
  <c r="G98" i="55"/>
  <c r="E52" i="55"/>
  <c r="I52" i="55"/>
  <c r="E67" i="55"/>
  <c r="I67" i="55"/>
  <c r="E25" i="55"/>
  <c r="I25" i="55"/>
  <c r="E49" i="55"/>
  <c r="I49" i="55"/>
  <c r="D23" i="55"/>
  <c r="H23" i="55" s="1"/>
  <c r="E7" i="55"/>
  <c r="I7" i="55"/>
  <c r="E18" i="55"/>
  <c r="I18" i="55"/>
  <c r="D5" i="55"/>
  <c r="H5" i="55" s="1"/>
  <c r="C8" i="55"/>
  <c r="G8" i="55"/>
  <c r="E8" i="55"/>
  <c r="I8" i="55"/>
  <c r="E9" i="55"/>
  <c r="I9" i="55"/>
  <c r="C9" i="55"/>
  <c r="G9" i="55"/>
  <c r="E10" i="55"/>
  <c r="I10" i="55"/>
  <c r="C10" i="55"/>
  <c r="G10" i="55"/>
  <c r="C11" i="55"/>
  <c r="G11" i="55"/>
  <c r="E11" i="55"/>
  <c r="I11" i="55"/>
  <c r="C12" i="55"/>
  <c r="G12" i="55"/>
  <c r="E12" i="55"/>
  <c r="I12" i="55"/>
  <c r="C13" i="55"/>
  <c r="G13" i="55"/>
  <c r="E13" i="55"/>
  <c r="I13" i="55"/>
  <c r="E14" i="55"/>
  <c r="C14" i="55"/>
  <c r="G14" i="55"/>
  <c r="C15" i="55"/>
  <c r="G15" i="55"/>
  <c r="K18" i="55"/>
  <c r="I15" i="55"/>
  <c r="J18" i="55"/>
  <c r="E16" i="55"/>
  <c r="I16" i="55"/>
  <c r="C26" i="55"/>
  <c r="G26" i="55"/>
  <c r="E26" i="55"/>
  <c r="I26" i="55"/>
  <c r="C27" i="55"/>
  <c r="G27" i="55"/>
  <c r="E27" i="55"/>
  <c r="I27" i="55"/>
  <c r="C28" i="55"/>
  <c r="G28" i="55"/>
  <c r="E28" i="55"/>
  <c r="I28" i="55"/>
  <c r="C29" i="55"/>
  <c r="G29" i="55"/>
  <c r="E29" i="55"/>
  <c r="I29" i="55"/>
  <c r="E30" i="55"/>
  <c r="I30" i="55"/>
  <c r="C30" i="55"/>
  <c r="G30" i="55"/>
  <c r="C31" i="55"/>
  <c r="G31" i="55"/>
  <c r="E31" i="55"/>
  <c r="I31" i="55"/>
  <c r="E32" i="55"/>
  <c r="I32" i="55"/>
  <c r="C32" i="55"/>
  <c r="G32" i="55"/>
  <c r="C33" i="55"/>
  <c r="G33" i="55"/>
  <c r="E33" i="55"/>
  <c r="I33" i="55"/>
  <c r="E34" i="55"/>
  <c r="I34" i="55"/>
  <c r="C34" i="55"/>
  <c r="G34" i="55"/>
  <c r="E35" i="55"/>
  <c r="I35" i="55"/>
  <c r="C35" i="55"/>
  <c r="G35" i="55"/>
  <c r="E36" i="55"/>
  <c r="I36" i="55"/>
  <c r="C36" i="55"/>
  <c r="G36" i="55"/>
  <c r="C37" i="55"/>
  <c r="G37" i="55"/>
  <c r="E37" i="55"/>
  <c r="I37" i="55"/>
  <c r="C38" i="55"/>
  <c r="G38" i="55"/>
  <c r="E38" i="55"/>
  <c r="I38" i="55"/>
  <c r="C39" i="55"/>
  <c r="G39" i="55"/>
  <c r="E39" i="55"/>
  <c r="I39" i="55"/>
  <c r="E40" i="55"/>
  <c r="I40" i="55"/>
  <c r="C40" i="55"/>
  <c r="G40" i="55"/>
  <c r="E41" i="55"/>
  <c r="I41" i="55"/>
  <c r="C41" i="55"/>
  <c r="G41" i="55"/>
  <c r="C42" i="55"/>
  <c r="G42" i="55"/>
  <c r="E42" i="55"/>
  <c r="I42" i="55"/>
  <c r="E43" i="55"/>
  <c r="I43" i="55"/>
  <c r="C43" i="55"/>
  <c r="G43" i="55"/>
  <c r="C44" i="55"/>
  <c r="G44" i="55"/>
  <c r="E44" i="55"/>
  <c r="I44" i="55"/>
  <c r="E45" i="55"/>
  <c r="I45" i="55"/>
  <c r="C45" i="55"/>
  <c r="G45" i="55"/>
  <c r="C46" i="55"/>
  <c r="G46" i="55"/>
  <c r="J49" i="55"/>
  <c r="K49" i="55"/>
  <c r="E47" i="55"/>
  <c r="I47" i="55"/>
  <c r="C53" i="55"/>
  <c r="G53" i="55"/>
  <c r="E53" i="55"/>
  <c r="I53" i="55"/>
  <c r="E54" i="55"/>
  <c r="I54" i="55"/>
  <c r="C54" i="55"/>
  <c r="G54" i="55"/>
  <c r="E55" i="55"/>
  <c r="I55" i="55"/>
  <c r="C55" i="55"/>
  <c r="G55" i="55"/>
  <c r="E56" i="55"/>
  <c r="I56" i="55"/>
  <c r="C56" i="55"/>
  <c r="G56" i="55"/>
  <c r="C57" i="55"/>
  <c r="G57" i="55"/>
  <c r="E57" i="55"/>
  <c r="I57" i="55"/>
  <c r="C58" i="55"/>
  <c r="G58" i="55"/>
  <c r="E58" i="55"/>
  <c r="I58" i="55"/>
  <c r="C59" i="55"/>
  <c r="G59" i="55"/>
  <c r="E59" i="55"/>
  <c r="I59" i="55"/>
  <c r="E60" i="55"/>
  <c r="I60" i="55"/>
  <c r="C60" i="55"/>
  <c r="G60" i="55"/>
  <c r="C61" i="55"/>
  <c r="G61" i="55"/>
  <c r="E61" i="55"/>
  <c r="I61" i="55"/>
  <c r="C62" i="55"/>
  <c r="G62" i="55"/>
  <c r="E62" i="55"/>
  <c r="I62" i="55"/>
  <c r="C63" i="55"/>
  <c r="G63" i="55"/>
  <c r="E63" i="55"/>
  <c r="I63" i="55"/>
  <c r="C64" i="55"/>
  <c r="G64" i="55"/>
  <c r="J67" i="55"/>
  <c r="K67" i="55"/>
  <c r="E65" i="55"/>
  <c r="I65" i="55"/>
  <c r="F72" i="55"/>
  <c r="C75" i="55"/>
  <c r="G75" i="55"/>
  <c r="E75" i="55"/>
  <c r="I75" i="55"/>
  <c r="C76" i="55"/>
  <c r="G76" i="55"/>
  <c r="E76" i="55"/>
  <c r="I76" i="55"/>
  <c r="C77" i="55"/>
  <c r="G77" i="55"/>
  <c r="E77" i="55"/>
  <c r="I77" i="55"/>
  <c r="E78" i="55"/>
  <c r="I78" i="55"/>
  <c r="C78" i="55"/>
  <c r="G78" i="55"/>
  <c r="C79" i="55"/>
  <c r="G79" i="55"/>
  <c r="E79" i="55"/>
  <c r="I79" i="55"/>
  <c r="E80" i="55"/>
  <c r="I80" i="55"/>
  <c r="C80" i="55"/>
  <c r="G80" i="55"/>
  <c r="C81" i="55"/>
  <c r="G81" i="55"/>
  <c r="E81" i="55"/>
  <c r="I81" i="55"/>
  <c r="E82" i="55"/>
  <c r="I82" i="55"/>
  <c r="C82" i="55"/>
  <c r="G82" i="55"/>
  <c r="C83" i="55"/>
  <c r="G83" i="55"/>
  <c r="E83" i="55"/>
  <c r="I83" i="55"/>
  <c r="C84" i="55"/>
  <c r="G84" i="55"/>
  <c r="E84" i="55"/>
  <c r="I84" i="55"/>
  <c r="E85" i="55"/>
  <c r="I85" i="55"/>
  <c r="C85" i="55"/>
  <c r="G85" i="55"/>
  <c r="C86" i="55"/>
  <c r="G86" i="55"/>
  <c r="E86" i="55"/>
  <c r="I86" i="55"/>
  <c r="E87" i="55"/>
  <c r="I87" i="55"/>
  <c r="C87" i="55"/>
  <c r="G87" i="55"/>
  <c r="C88" i="55"/>
  <c r="G88" i="55"/>
  <c r="E88" i="55"/>
  <c r="I88" i="55"/>
  <c r="E89" i="55"/>
  <c r="I89" i="55"/>
  <c r="C89" i="55"/>
  <c r="G89" i="55"/>
  <c r="C90" i="55"/>
  <c r="G90" i="55"/>
  <c r="E90" i="55"/>
  <c r="I90" i="55"/>
  <c r="C91" i="55"/>
  <c r="G91" i="55"/>
  <c r="E91" i="55"/>
  <c r="I91" i="55"/>
  <c r="C92" i="55"/>
  <c r="G92" i="55"/>
  <c r="E92" i="55"/>
  <c r="I92" i="55"/>
  <c r="C93" i="55"/>
  <c r="G93" i="55"/>
  <c r="E93" i="55"/>
  <c r="I93" i="55"/>
  <c r="I94" i="55"/>
  <c r="C94" i="55"/>
  <c r="G94" i="55"/>
  <c r="C95" i="55"/>
  <c r="G95" i="55"/>
  <c r="J98" i="55"/>
  <c r="E95" i="55"/>
  <c r="K98" i="55"/>
  <c r="E96" i="55"/>
  <c r="I96" i="55"/>
  <c r="C102" i="55"/>
  <c r="G102" i="55"/>
  <c r="E102" i="55"/>
  <c r="I102" i="55"/>
  <c r="C103" i="55"/>
  <c r="G103" i="55"/>
  <c r="E103" i="55"/>
  <c r="I103" i="55"/>
  <c r="E104" i="55"/>
  <c r="I104" i="55"/>
  <c r="C104" i="55"/>
  <c r="G104" i="55"/>
  <c r="C105" i="55"/>
  <c r="G105" i="55"/>
  <c r="E105" i="55"/>
  <c r="I105" i="55"/>
  <c r="E106" i="55"/>
  <c r="I106" i="55"/>
  <c r="C106" i="55"/>
  <c r="G106" i="55"/>
  <c r="C107" i="55"/>
  <c r="G107" i="55"/>
  <c r="E107" i="55"/>
  <c r="I107" i="55"/>
  <c r="E108" i="55"/>
  <c r="I108" i="55"/>
  <c r="C108" i="55"/>
  <c r="G108" i="55"/>
  <c r="E109" i="55"/>
  <c r="I109" i="55"/>
  <c r="C109" i="55"/>
  <c r="G109" i="55"/>
  <c r="E110" i="55"/>
  <c r="I110" i="55"/>
  <c r="C110" i="55"/>
  <c r="G110" i="55"/>
  <c r="C111" i="55"/>
  <c r="G111" i="55"/>
  <c r="E111" i="55"/>
  <c r="I111" i="55"/>
  <c r="C112" i="55"/>
  <c r="G112" i="55"/>
  <c r="E112" i="55"/>
  <c r="I112" i="55"/>
  <c r="C113" i="55"/>
  <c r="G113" i="55"/>
  <c r="E113" i="55"/>
  <c r="I113" i="55"/>
  <c r="E114" i="55"/>
  <c r="I114" i="55"/>
  <c r="C114" i="55"/>
  <c r="G114" i="55"/>
  <c r="C115" i="55"/>
  <c r="G115" i="55"/>
  <c r="E115" i="55"/>
  <c r="I115" i="55"/>
  <c r="C116" i="55"/>
  <c r="G116" i="55"/>
  <c r="E116" i="55"/>
  <c r="I116" i="55"/>
  <c r="E117" i="55"/>
  <c r="I117" i="55"/>
  <c r="C117" i="55"/>
  <c r="G117" i="55"/>
  <c r="E118" i="55"/>
  <c r="I118" i="55"/>
  <c r="C118" i="55"/>
  <c r="G118" i="55"/>
  <c r="C119" i="55"/>
  <c r="G119" i="55"/>
  <c r="E119" i="55"/>
  <c r="I119" i="55"/>
  <c r="E120" i="55"/>
  <c r="I120" i="55"/>
  <c r="C120" i="55"/>
  <c r="G120" i="55"/>
  <c r="J123" i="55"/>
  <c r="K123" i="55"/>
  <c r="F128" i="55"/>
  <c r="C131" i="55"/>
  <c r="G131" i="55"/>
  <c r="E131" i="55"/>
  <c r="I131" i="55"/>
  <c r="E132" i="55"/>
  <c r="I132" i="55"/>
  <c r="C132" i="55"/>
  <c r="G132" i="55"/>
  <c r="E133" i="55"/>
  <c r="I133" i="55"/>
  <c r="C133" i="55"/>
  <c r="G133" i="55"/>
  <c r="E134" i="55"/>
  <c r="I134" i="55"/>
  <c r="C134" i="55"/>
  <c r="G134" i="55"/>
  <c r="E135" i="55"/>
  <c r="I135" i="55"/>
  <c r="C135" i="55"/>
  <c r="G135" i="55"/>
  <c r="C136" i="55"/>
  <c r="G136" i="55"/>
  <c r="E136" i="55"/>
  <c r="I136" i="55"/>
  <c r="C137" i="55"/>
  <c r="G137" i="55"/>
  <c r="E137" i="55"/>
  <c r="I137" i="55"/>
  <c r="C138" i="55"/>
  <c r="G138" i="55"/>
  <c r="E138" i="55"/>
  <c r="I138" i="55"/>
  <c r="E139" i="55"/>
  <c r="I139" i="55"/>
  <c r="C139" i="55"/>
  <c r="G139" i="55"/>
  <c r="E140" i="55"/>
  <c r="I140" i="55"/>
  <c r="C140" i="55"/>
  <c r="G140" i="55"/>
  <c r="C141" i="55"/>
  <c r="G141" i="55"/>
  <c r="E141" i="55"/>
  <c r="I141" i="55"/>
  <c r="C142" i="55"/>
  <c r="G142" i="55"/>
  <c r="E142" i="55"/>
  <c r="I142" i="55"/>
  <c r="E143" i="55"/>
  <c r="I143" i="55"/>
  <c r="C143" i="55"/>
  <c r="G143" i="55"/>
  <c r="C144" i="55"/>
  <c r="G144" i="55"/>
  <c r="E144" i="55"/>
  <c r="I144" i="55"/>
  <c r="C145" i="55"/>
  <c r="G145" i="55"/>
  <c r="E145" i="55"/>
  <c r="I145" i="55"/>
  <c r="E146" i="55"/>
  <c r="I146" i="55"/>
  <c r="C146" i="55"/>
  <c r="G146" i="55"/>
  <c r="C147" i="55"/>
  <c r="G147" i="55"/>
  <c r="E147" i="55"/>
  <c r="I147" i="55"/>
  <c r="C148" i="55"/>
  <c r="G148" i="55"/>
  <c r="E148" i="55"/>
  <c r="I148" i="55"/>
  <c r="C149" i="55"/>
  <c r="G149" i="55"/>
  <c r="K152" i="55"/>
  <c r="J152" i="55"/>
  <c r="E150" i="55"/>
  <c r="I150" i="55"/>
  <c r="E156" i="55"/>
  <c r="I156" i="55"/>
  <c r="C156" i="55"/>
  <c r="G156"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C163" i="55"/>
  <c r="G163" i="55"/>
  <c r="E163" i="55"/>
  <c r="I163" i="55"/>
  <c r="C164" i="55"/>
  <c r="G164" i="55"/>
  <c r="E164" i="55"/>
  <c r="I164" i="55"/>
  <c r="E165" i="55"/>
  <c r="I165" i="55"/>
  <c r="C165" i="55"/>
  <c r="G165" i="55"/>
  <c r="C166" i="55"/>
  <c r="G166" i="55"/>
  <c r="E166" i="55"/>
  <c r="I166" i="55"/>
  <c r="E167" i="55"/>
  <c r="I167" i="55"/>
  <c r="C167" i="55"/>
  <c r="G167" i="55"/>
  <c r="E168" i="55"/>
  <c r="I168" i="55"/>
  <c r="C168" i="55"/>
  <c r="G168" i="55"/>
  <c r="C169" i="55"/>
  <c r="G169" i="55"/>
  <c r="E169" i="55"/>
  <c r="I169" i="55"/>
  <c r="E170" i="55"/>
  <c r="I170" i="55"/>
  <c r="C170" i="55"/>
  <c r="G170" i="55"/>
  <c r="C171" i="55"/>
  <c r="G171" i="55"/>
  <c r="E171" i="55"/>
  <c r="I171" i="55"/>
  <c r="C172" i="55"/>
  <c r="G172" i="55"/>
  <c r="E172" i="55"/>
  <c r="I172" i="55"/>
  <c r="C173" i="55"/>
  <c r="G173" i="55"/>
  <c r="E173" i="55"/>
  <c r="I173" i="55"/>
  <c r="C174" i="55"/>
  <c r="G174" i="55"/>
  <c r="E174" i="55"/>
  <c r="I174" i="55"/>
  <c r="C175" i="55"/>
  <c r="G175" i="55"/>
  <c r="E175" i="55"/>
  <c r="I175" i="55"/>
  <c r="E176" i="55"/>
  <c r="I176" i="55"/>
  <c r="C176" i="55"/>
  <c r="G176" i="55"/>
  <c r="C177" i="55"/>
  <c r="G177" i="55"/>
  <c r="K180" i="55"/>
  <c r="J180" i="55"/>
  <c r="E178" i="55"/>
  <c r="I178" i="55"/>
  <c r="F185" i="55"/>
  <c r="C188" i="55"/>
  <c r="G188" i="55"/>
  <c r="K191" i="55"/>
  <c r="J191" i="55"/>
  <c r="E189" i="55"/>
  <c r="I189" i="55"/>
  <c r="E195" i="55"/>
  <c r="I195" i="55"/>
  <c r="C195" i="55"/>
  <c r="G195" i="55"/>
  <c r="E196" i="55"/>
  <c r="I196" i="55"/>
  <c r="C196" i="55"/>
  <c r="G196" i="55"/>
  <c r="E197" i="55"/>
  <c r="I197" i="55"/>
  <c r="C197" i="55"/>
  <c r="G197" i="55"/>
  <c r="C198" i="55"/>
  <c r="G198" i="55"/>
  <c r="E198" i="55"/>
  <c r="I198" i="55"/>
  <c r="E199" i="55"/>
  <c r="I199" i="55"/>
  <c r="C199" i="55"/>
  <c r="G199" i="55"/>
  <c r="E200" i="55"/>
  <c r="I200" i="55"/>
  <c r="C200" i="55"/>
  <c r="G200" i="55"/>
  <c r="C201" i="55"/>
  <c r="G201" i="55"/>
  <c r="I201" i="55"/>
  <c r="J205" i="55"/>
  <c r="E202" i="55"/>
  <c r="C202" i="55"/>
  <c r="G202" i="55"/>
  <c r="K205" i="55"/>
  <c r="E203" i="55"/>
  <c r="I203" i="55"/>
  <c r="E222" i="48"/>
  <c r="I222" i="48"/>
  <c r="E232" i="48"/>
  <c r="I232" i="48"/>
  <c r="E203" i="48"/>
  <c r="I203" i="48"/>
  <c r="E219" i="48"/>
  <c r="I219" i="48"/>
  <c r="E191" i="48"/>
  <c r="I191" i="48"/>
  <c r="E200" i="48"/>
  <c r="I200" i="48"/>
  <c r="C177" i="48"/>
  <c r="G177" i="48"/>
  <c r="C184" i="48"/>
  <c r="G184" i="48"/>
  <c r="C165" i="48"/>
  <c r="G165" i="48"/>
  <c r="C174" i="48"/>
  <c r="G174" i="48"/>
  <c r="E147" i="48"/>
  <c r="I147" i="48"/>
  <c r="E158" i="48"/>
  <c r="I158" i="48"/>
  <c r="K144" i="48"/>
  <c r="E142" i="48"/>
  <c r="I142" i="48"/>
  <c r="E144" i="48"/>
  <c r="I144" i="48"/>
  <c r="C123" i="48"/>
  <c r="G123" i="48"/>
  <c r="C135" i="48"/>
  <c r="G135" i="48"/>
  <c r="C116" i="48"/>
  <c r="G116" i="48"/>
  <c r="C120" i="48"/>
  <c r="G120" i="48"/>
  <c r="E91" i="48"/>
  <c r="I91" i="48"/>
  <c r="E109" i="48"/>
  <c r="I109" i="48"/>
  <c r="E81" i="48"/>
  <c r="I81" i="48"/>
  <c r="E88" i="48"/>
  <c r="I88" i="48"/>
  <c r="D79" i="48"/>
  <c r="H79" i="48" s="1"/>
  <c r="E56" i="48"/>
  <c r="I56" i="48"/>
  <c r="E74" i="48"/>
  <c r="I74" i="48"/>
  <c r="E43" i="48"/>
  <c r="I43" i="48"/>
  <c r="E53" i="48"/>
  <c r="I53" i="48"/>
  <c r="C31" i="48"/>
  <c r="G31" i="48"/>
  <c r="C36" i="48"/>
  <c r="G36" i="48"/>
  <c r="C18" i="48"/>
  <c r="G18" i="48"/>
  <c r="C28" i="48"/>
  <c r="G28" i="48"/>
  <c r="E7" i="48"/>
  <c r="I7" i="48"/>
  <c r="E11" i="48"/>
  <c r="I11" i="48"/>
  <c r="C222" i="48"/>
  <c r="G222" i="48"/>
  <c r="C232" i="48"/>
  <c r="G232" i="48"/>
  <c r="C203" i="48"/>
  <c r="G203" i="48"/>
  <c r="C219" i="48"/>
  <c r="G219" i="48"/>
  <c r="C191" i="48"/>
  <c r="G191" i="48"/>
  <c r="C200" i="48"/>
  <c r="G200" i="48"/>
  <c r="E177" i="48"/>
  <c r="I177" i="48"/>
  <c r="E184" i="48"/>
  <c r="I184" i="48"/>
  <c r="E165" i="48"/>
  <c r="I165" i="48"/>
  <c r="I174" i="48"/>
  <c r="C147" i="48"/>
  <c r="G147" i="48"/>
  <c r="C158" i="48"/>
  <c r="G158" i="48"/>
  <c r="C142" i="48"/>
  <c r="G142" i="48"/>
  <c r="E123" i="48"/>
  <c r="I123" i="48"/>
  <c r="E135" i="48"/>
  <c r="I135" i="48"/>
  <c r="E116" i="48"/>
  <c r="I116" i="48"/>
  <c r="I120" i="48"/>
  <c r="C91" i="48"/>
  <c r="G91" i="48"/>
  <c r="C109" i="48"/>
  <c r="G109" i="48"/>
  <c r="C81" i="48"/>
  <c r="G81" i="48"/>
  <c r="C88" i="48"/>
  <c r="G88" i="48"/>
  <c r="C56" i="48"/>
  <c r="G56" i="48"/>
  <c r="C74" i="48"/>
  <c r="G74" i="48"/>
  <c r="C43" i="48"/>
  <c r="G43" i="48"/>
  <c r="C53" i="48"/>
  <c r="G53" i="48"/>
  <c r="E31" i="48"/>
  <c r="I31" i="48"/>
  <c r="E36" i="48"/>
  <c r="I36" i="48"/>
  <c r="E18" i="48"/>
  <c r="I18" i="48"/>
  <c r="E28" i="48"/>
  <c r="I28" i="48"/>
  <c r="C7" i="48"/>
  <c r="G7" i="48"/>
  <c r="C11" i="48"/>
  <c r="G11" i="48"/>
  <c r="F5" i="48"/>
  <c r="C8" i="48"/>
  <c r="G8" i="48"/>
  <c r="K11" i="48"/>
  <c r="J11" i="48"/>
  <c r="E9" i="48"/>
  <c r="I9" i="48"/>
  <c r="F16" i="48"/>
  <c r="C19" i="48"/>
  <c r="G19" i="48"/>
  <c r="E19" i="48"/>
  <c r="I19" i="48"/>
  <c r="E20" i="48"/>
  <c r="I20" i="48"/>
  <c r="C20" i="48"/>
  <c r="G20" i="48"/>
  <c r="E21" i="48"/>
  <c r="I21" i="48"/>
  <c r="C21" i="48"/>
  <c r="G21" i="48"/>
  <c r="C22" i="48"/>
  <c r="G22" i="48"/>
  <c r="I22" i="48"/>
  <c r="C23" i="48"/>
  <c r="G23" i="48"/>
  <c r="J28" i="48"/>
  <c r="E23" i="48"/>
  <c r="I23" i="48"/>
  <c r="E24" i="48"/>
  <c r="I24" i="48"/>
  <c r="C24" i="48"/>
  <c r="G24" i="48"/>
  <c r="C25" i="48"/>
  <c r="G25" i="48"/>
  <c r="E25" i="48"/>
  <c r="K28" i="48"/>
  <c r="E26" i="48"/>
  <c r="I26" i="48"/>
  <c r="C32" i="48"/>
  <c r="G32" i="48"/>
  <c r="E32" i="48"/>
  <c r="I32" i="48"/>
  <c r="C33" i="48"/>
  <c r="G33" i="48"/>
  <c r="E33" i="48"/>
  <c r="K36" i="48"/>
  <c r="E34" i="48"/>
  <c r="I34" i="48"/>
  <c r="F41" i="48"/>
  <c r="E44" i="48"/>
  <c r="I44" i="48"/>
  <c r="C44" i="48"/>
  <c r="G44" i="48"/>
  <c r="E45" i="48"/>
  <c r="I45" i="48"/>
  <c r="C45" i="48"/>
  <c r="G45" i="48"/>
  <c r="C46" i="48"/>
  <c r="G46" i="48"/>
  <c r="E46" i="48"/>
  <c r="I46" i="48"/>
  <c r="C47" i="48"/>
  <c r="G47" i="48"/>
  <c r="E47" i="48"/>
  <c r="I47" i="48"/>
  <c r="C48" i="48"/>
  <c r="G48" i="48"/>
  <c r="E48" i="48"/>
  <c r="I48" i="48"/>
  <c r="C49" i="48"/>
  <c r="G49" i="48"/>
  <c r="I49" i="48"/>
  <c r="C50" i="48"/>
  <c r="G50" i="48"/>
  <c r="J53" i="48"/>
  <c r="E50" i="48"/>
  <c r="K53" i="48"/>
  <c r="E51" i="48"/>
  <c r="I51" i="48"/>
  <c r="C57" i="48"/>
  <c r="G57" i="48"/>
  <c r="E57" i="48"/>
  <c r="I57" i="48"/>
  <c r="C58" i="48"/>
  <c r="G58" i="48"/>
  <c r="E58" i="48"/>
  <c r="I58" i="48"/>
  <c r="C59" i="48"/>
  <c r="G59" i="48"/>
  <c r="E59" i="48"/>
  <c r="I59" i="48"/>
  <c r="C60" i="48"/>
  <c r="G60" i="48"/>
  <c r="E60" i="48"/>
  <c r="I60" i="48"/>
  <c r="E61" i="48"/>
  <c r="I61" i="48"/>
  <c r="C61" i="48"/>
  <c r="G61" i="48"/>
  <c r="C62" i="48"/>
  <c r="G62" i="48"/>
  <c r="E62" i="48"/>
  <c r="I62" i="48"/>
  <c r="C63" i="48"/>
  <c r="G63" i="48"/>
  <c r="E63" i="48"/>
  <c r="I63" i="48"/>
  <c r="C64" i="48"/>
  <c r="G64" i="48"/>
  <c r="E64" i="48"/>
  <c r="I64" i="48"/>
  <c r="C65" i="48"/>
  <c r="G65" i="48"/>
  <c r="E65" i="48"/>
  <c r="I65" i="48"/>
  <c r="C66" i="48"/>
  <c r="G66" i="48"/>
  <c r="E66" i="48"/>
  <c r="I66" i="48"/>
  <c r="E67" i="48"/>
  <c r="I67" i="48"/>
  <c r="C67" i="48"/>
  <c r="G67" i="48"/>
  <c r="C68" i="48"/>
  <c r="G68" i="48"/>
  <c r="E68" i="48"/>
  <c r="I68" i="48"/>
  <c r="C69" i="48"/>
  <c r="G69" i="48"/>
  <c r="E69" i="48"/>
  <c r="I69" i="48"/>
  <c r="C70" i="48"/>
  <c r="G70" i="48"/>
  <c r="C71" i="48"/>
  <c r="G71" i="48"/>
  <c r="J74" i="48"/>
  <c r="K74" i="48"/>
  <c r="E71" i="48"/>
  <c r="I71" i="48"/>
  <c r="E72" i="48"/>
  <c r="I72" i="48"/>
  <c r="E82" i="48"/>
  <c r="I82" i="48"/>
  <c r="C82" i="48"/>
  <c r="G82" i="48"/>
  <c r="E83" i="48"/>
  <c r="I83" i="48"/>
  <c r="C83" i="48"/>
  <c r="G83" i="48"/>
  <c r="C84" i="48"/>
  <c r="G84" i="48"/>
  <c r="I84" i="48"/>
  <c r="J88" i="48"/>
  <c r="E85" i="48"/>
  <c r="C85" i="48"/>
  <c r="G85" i="48"/>
  <c r="K88" i="48"/>
  <c r="E86" i="48"/>
  <c r="I86" i="48"/>
  <c r="E92" i="48"/>
  <c r="I92" i="48"/>
  <c r="C92" i="48"/>
  <c r="G92" i="48"/>
  <c r="E93" i="48"/>
  <c r="I93" i="48"/>
  <c r="C93" i="48"/>
  <c r="G93" i="48"/>
  <c r="C94" i="48"/>
  <c r="G94" i="48"/>
  <c r="E94" i="48"/>
  <c r="I94" i="48"/>
  <c r="C95" i="48"/>
  <c r="G95" i="48"/>
  <c r="E95" i="48"/>
  <c r="I95" i="48"/>
  <c r="E96" i="48"/>
  <c r="I96" i="48"/>
  <c r="C96" i="48"/>
  <c r="G96" i="48"/>
  <c r="E97" i="48"/>
  <c r="I97" i="48"/>
  <c r="C97" i="48"/>
  <c r="G97" i="48"/>
  <c r="E98" i="48"/>
  <c r="I98" i="48"/>
  <c r="C98" i="48"/>
  <c r="G98" i="48"/>
  <c r="E99" i="48"/>
  <c r="I99" i="48"/>
  <c r="C99" i="48"/>
  <c r="G99" i="48"/>
  <c r="E100" i="48"/>
  <c r="I100" i="48"/>
  <c r="C100" i="48"/>
  <c r="G100" i="48"/>
  <c r="C101" i="48"/>
  <c r="G101" i="48"/>
  <c r="E101" i="48"/>
  <c r="I101" i="48"/>
  <c r="C102" i="48"/>
  <c r="G102" i="48"/>
  <c r="E102" i="48"/>
  <c r="I102" i="48"/>
  <c r="E103" i="48"/>
  <c r="I103" i="48"/>
  <c r="C103" i="48"/>
  <c r="G103" i="48"/>
  <c r="E104" i="48"/>
  <c r="I104" i="48"/>
  <c r="C104" i="48"/>
  <c r="G104" i="48"/>
  <c r="G105" i="48"/>
  <c r="C105" i="48"/>
  <c r="E105" i="48"/>
  <c r="I105" i="48"/>
  <c r="C106" i="48"/>
  <c r="G106" i="48"/>
  <c r="E106" i="48"/>
  <c r="I106" i="48"/>
  <c r="J109" i="48"/>
  <c r="K109" i="48"/>
  <c r="F114" i="48"/>
  <c r="J120" i="48"/>
  <c r="C117" i="48"/>
  <c r="G117" i="48"/>
  <c r="E117" i="48"/>
  <c r="K120" i="48"/>
  <c r="E118" i="48"/>
  <c r="I118" i="48"/>
  <c r="E124" i="48"/>
  <c r="I124" i="48"/>
  <c r="C124" i="48"/>
  <c r="G124" i="48"/>
  <c r="E125" i="48"/>
  <c r="I125" i="48"/>
  <c r="C125" i="48"/>
  <c r="G125" i="48"/>
  <c r="C126" i="48"/>
  <c r="G126" i="48"/>
  <c r="E126" i="48"/>
  <c r="I126" i="48"/>
  <c r="C127" i="48"/>
  <c r="G127" i="48"/>
  <c r="E127" i="48"/>
  <c r="I127" i="48"/>
  <c r="C128" i="48"/>
  <c r="G128" i="48"/>
  <c r="I128" i="48"/>
  <c r="J135" i="48"/>
  <c r="E129" i="48"/>
  <c r="I129" i="48"/>
  <c r="C129" i="48"/>
  <c r="G129" i="48"/>
  <c r="C130" i="48"/>
  <c r="G130" i="48"/>
  <c r="E130" i="48"/>
  <c r="I130" i="48"/>
  <c r="C131" i="48"/>
  <c r="G131" i="48"/>
  <c r="E131" i="48"/>
  <c r="I131" i="48"/>
  <c r="C132" i="48"/>
  <c r="G132" i="48"/>
  <c r="E132" i="48"/>
  <c r="K135" i="48"/>
  <c r="E133" i="48"/>
  <c r="I133" i="48"/>
  <c r="F140" i="48"/>
  <c r="C148" i="48"/>
  <c r="G148" i="48"/>
  <c r="E148" i="48"/>
  <c r="I148" i="48"/>
  <c r="C149" i="48"/>
  <c r="G149" i="48"/>
  <c r="E149" i="48"/>
  <c r="I149" i="48"/>
  <c r="C150" i="48"/>
  <c r="G150" i="48"/>
  <c r="E150" i="48"/>
  <c r="I150" i="48"/>
  <c r="E151" i="48"/>
  <c r="I151" i="48"/>
  <c r="C151" i="48"/>
  <c r="G151" i="48"/>
  <c r="C152" i="48"/>
  <c r="G152" i="48"/>
  <c r="E152" i="48"/>
  <c r="I152" i="48"/>
  <c r="C153" i="48"/>
  <c r="G153" i="48"/>
  <c r="E153" i="48"/>
  <c r="I153" i="48"/>
  <c r="I154" i="48"/>
  <c r="C154" i="48"/>
  <c r="G154" i="48"/>
  <c r="J158" i="48"/>
  <c r="C155" i="48"/>
  <c r="G155" i="48"/>
  <c r="E155" i="48"/>
  <c r="K158" i="48"/>
  <c r="E156" i="48"/>
  <c r="I156" i="48"/>
  <c r="F163" i="48"/>
  <c r="J174" i="48"/>
  <c r="C166" i="48"/>
  <c r="G166" i="48"/>
  <c r="E166" i="48"/>
  <c r="I166" i="48"/>
  <c r="C167" i="48"/>
  <c r="G167" i="48"/>
  <c r="E167" i="48"/>
  <c r="I167" i="48"/>
  <c r="C168" i="48"/>
  <c r="G168" i="48"/>
  <c r="E168" i="48"/>
  <c r="I168" i="48"/>
  <c r="C169" i="48"/>
  <c r="G169" i="48"/>
  <c r="E169" i="48"/>
  <c r="I169" i="48"/>
  <c r="E170" i="48"/>
  <c r="I170" i="48"/>
  <c r="C170" i="48"/>
  <c r="G170" i="48"/>
  <c r="C171" i="48"/>
  <c r="G171" i="48"/>
  <c r="E171" i="48"/>
  <c r="K174" i="48"/>
  <c r="E172" i="48"/>
  <c r="I172" i="48"/>
  <c r="C178" i="48"/>
  <c r="G178" i="48"/>
  <c r="E178" i="48"/>
  <c r="I178" i="48"/>
  <c r="C179" i="48"/>
  <c r="G179" i="48"/>
  <c r="E179" i="48"/>
  <c r="I179" i="48"/>
  <c r="E180" i="48"/>
  <c r="I180" i="48"/>
  <c r="C180" i="48"/>
  <c r="G180" i="48"/>
  <c r="C181" i="48"/>
  <c r="G181" i="48"/>
  <c r="J184" i="48"/>
  <c r="K184" i="48"/>
  <c r="E182" i="48"/>
  <c r="I182" i="48"/>
  <c r="F189" i="48"/>
  <c r="C192" i="48"/>
  <c r="G192" i="48"/>
  <c r="E192" i="48"/>
  <c r="I192" i="48"/>
  <c r="E193" i="48"/>
  <c r="I193" i="48"/>
  <c r="C193" i="48"/>
  <c r="G193" i="48"/>
  <c r="C194" i="48"/>
  <c r="G194" i="48"/>
  <c r="E194" i="48"/>
  <c r="I194" i="48"/>
  <c r="C195" i="48"/>
  <c r="G195" i="48"/>
  <c r="E195" i="48"/>
  <c r="I195" i="48"/>
  <c r="C196" i="48"/>
  <c r="G196" i="48"/>
  <c r="E196" i="48"/>
  <c r="I196" i="48"/>
  <c r="C197" i="48"/>
  <c r="G197" i="48"/>
  <c r="K200" i="48"/>
  <c r="J200" i="48"/>
  <c r="E198" i="48"/>
  <c r="I198" i="48"/>
  <c r="C204" i="48"/>
  <c r="G204" i="48"/>
  <c r="E204" i="48"/>
  <c r="I204" i="48"/>
  <c r="E205" i="48"/>
  <c r="I205" i="48"/>
  <c r="C205" i="48"/>
  <c r="G205" i="48"/>
  <c r="E206" i="48"/>
  <c r="I206" i="48"/>
  <c r="C206" i="48"/>
  <c r="G206" i="48"/>
  <c r="C207" i="48"/>
  <c r="G207" i="48"/>
  <c r="E207" i="48"/>
  <c r="I207" i="48"/>
  <c r="E208" i="48"/>
  <c r="I208" i="48"/>
  <c r="C208" i="48"/>
  <c r="G208" i="48"/>
  <c r="E209" i="48"/>
  <c r="I209" i="48"/>
  <c r="C209" i="48"/>
  <c r="G209" i="48"/>
  <c r="E210" i="48"/>
  <c r="I210" i="48"/>
  <c r="C210" i="48"/>
  <c r="G210" i="48"/>
  <c r="C211" i="48"/>
  <c r="G211" i="48"/>
  <c r="E211" i="48"/>
  <c r="I211" i="48"/>
  <c r="C212" i="48"/>
  <c r="G212" i="48"/>
  <c r="E212" i="48"/>
  <c r="I212" i="48"/>
  <c r="E213" i="48"/>
  <c r="I213" i="48"/>
  <c r="C213" i="48"/>
  <c r="G213" i="48"/>
  <c r="C214" i="48"/>
  <c r="G214" i="48"/>
  <c r="E214" i="48"/>
  <c r="I214" i="48"/>
  <c r="I215" i="48"/>
  <c r="C215" i="48"/>
  <c r="G215" i="48"/>
  <c r="J219" i="48"/>
  <c r="C216" i="48"/>
  <c r="G216" i="48"/>
  <c r="E216" i="48"/>
  <c r="K219" i="48"/>
  <c r="E217" i="48"/>
  <c r="I217" i="48"/>
  <c r="C223" i="48"/>
  <c r="G223" i="48"/>
  <c r="E223" i="48"/>
  <c r="I223" i="48"/>
  <c r="E224" i="48"/>
  <c r="I224" i="48"/>
  <c r="C224" i="48"/>
  <c r="G224" i="48"/>
  <c r="C225" i="48"/>
  <c r="G225" i="48"/>
  <c r="I225" i="48"/>
  <c r="C226" i="48"/>
  <c r="G226" i="48"/>
  <c r="J232" i="48"/>
  <c r="E226" i="48"/>
  <c r="I226" i="48"/>
  <c r="C227" i="48"/>
  <c r="G227" i="48"/>
  <c r="E227" i="48"/>
  <c r="I227" i="48"/>
  <c r="C228" i="48"/>
  <c r="G228" i="48"/>
  <c r="E228" i="48"/>
  <c r="I228" i="48"/>
  <c r="C229" i="48"/>
  <c r="G229" i="48"/>
  <c r="E229" i="48"/>
  <c r="K232" i="48"/>
  <c r="E230" i="48"/>
  <c r="I230"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G33" i="46" s="1"/>
  <c r="K236" i="48"/>
  <c r="J236" i="48"/>
  <c r="C11" i="44"/>
  <c r="C44" i="44"/>
  <c r="D11" i="44"/>
  <c r="D44" i="44"/>
  <c r="E11" i="44"/>
  <c r="J11" i="44" s="1"/>
  <c r="E44" i="44"/>
  <c r="B11" i="44"/>
  <c r="B44" i="44"/>
  <c r="E11" i="45"/>
  <c r="D11" i="45"/>
  <c r="C11" i="45"/>
  <c r="B11" i="45"/>
  <c r="E586" i="49"/>
  <c r="D586" i="49"/>
  <c r="C586" i="49"/>
  <c r="B586" i="49"/>
  <c r="B5" i="49"/>
  <c r="C5" i="49" s="1"/>
  <c r="E5" i="49" s="1"/>
  <c r="B5" i="47"/>
  <c r="C5" i="47" s="1"/>
  <c r="E5" i="47" s="1"/>
  <c r="E76" i="26"/>
  <c r="C76" i="26"/>
  <c r="H6" i="26"/>
  <c r="H76" i="26" s="1"/>
  <c r="G6" i="26"/>
  <c r="G76" i="26" s="1"/>
  <c r="D76" i="26"/>
  <c r="B76"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6" i="33" s="1"/>
  <c r="G6" i="33"/>
  <c r="G76" i="33" s="1"/>
  <c r="E76" i="33"/>
  <c r="D76" i="33"/>
  <c r="C76" i="33"/>
  <c r="B76" i="33"/>
  <c r="G586" i="49" l="1"/>
  <c r="I586" i="49" s="1"/>
  <c r="H586" i="49"/>
  <c r="J586" i="49" s="1"/>
  <c r="D5" i="49"/>
  <c r="D45" i="44"/>
  <c r="H11" i="44"/>
  <c r="G44" i="44"/>
  <c r="I44" i="44" s="1"/>
  <c r="H44" i="44"/>
  <c r="J44" i="44" s="1"/>
  <c r="C45" i="44"/>
  <c r="B45" i="44"/>
  <c r="E45" i="44"/>
  <c r="H45" i="44" s="1"/>
  <c r="C5" i="44"/>
  <c r="E5" i="44" s="1"/>
  <c r="H28" i="47"/>
  <c r="G28" i="47"/>
  <c r="I28" i="47" s="1"/>
  <c r="J28" i="47"/>
  <c r="G39" i="47"/>
  <c r="I39" i="47" s="1"/>
  <c r="H39" i="47"/>
  <c r="J39" i="47" s="1"/>
  <c r="D5" i="47"/>
  <c r="H33" i="46"/>
  <c r="J33" i="46" s="1"/>
  <c r="I33" i="46"/>
  <c r="D5" i="46"/>
  <c r="D5" i="33"/>
  <c r="J76" i="26"/>
  <c r="I6" i="26"/>
  <c r="J6" i="26"/>
  <c r="I76" i="26"/>
  <c r="D5" i="26"/>
  <c r="D47" i="45"/>
  <c r="D48" i="45"/>
  <c r="D49" i="45"/>
  <c r="D50" i="45"/>
  <c r="D51" i="45"/>
  <c r="D52" i="45"/>
  <c r="D53" i="45"/>
  <c r="D54" i="45"/>
  <c r="D55" i="45"/>
  <c r="D56" i="45"/>
  <c r="D57" i="45"/>
  <c r="D66" i="45"/>
  <c r="D67" i="45"/>
  <c r="D58" i="45"/>
  <c r="D59" i="45"/>
  <c r="D60" i="45"/>
  <c r="D61" i="45"/>
  <c r="D62" i="45"/>
  <c r="D63" i="45"/>
  <c r="D64" i="45"/>
  <c r="D65" i="45"/>
  <c r="E58" i="45"/>
  <c r="E59" i="45"/>
  <c r="E60" i="45"/>
  <c r="E61" i="45"/>
  <c r="H61" i="45" s="1"/>
  <c r="E62" i="45"/>
  <c r="E63" i="45"/>
  <c r="E64" i="45"/>
  <c r="E65" i="45"/>
  <c r="E47" i="45"/>
  <c r="E48" i="45"/>
  <c r="E49" i="45"/>
  <c r="E50" i="45"/>
  <c r="E51" i="45"/>
  <c r="E52" i="45"/>
  <c r="E53" i="45"/>
  <c r="H53" i="45" s="1"/>
  <c r="E54" i="45"/>
  <c r="E55" i="45"/>
  <c r="E56" i="45"/>
  <c r="E57" i="45"/>
  <c r="H57" i="45" s="1"/>
  <c r="E66" i="45"/>
  <c r="E67" i="45"/>
  <c r="B47" i="45"/>
  <c r="B48" i="45"/>
  <c r="B49" i="45"/>
  <c r="B50" i="45"/>
  <c r="B51" i="45"/>
  <c r="B52" i="45"/>
  <c r="B53" i="45"/>
  <c r="B54" i="45"/>
  <c r="B55" i="45"/>
  <c r="B56" i="45"/>
  <c r="B57" i="45"/>
  <c r="B66" i="45"/>
  <c r="B67" i="45"/>
  <c r="B58" i="45"/>
  <c r="B59" i="45"/>
  <c r="B60" i="45"/>
  <c r="B61" i="45"/>
  <c r="B62" i="45"/>
  <c r="B63" i="45"/>
  <c r="B64" i="45"/>
  <c r="B65" i="45"/>
  <c r="C58" i="45"/>
  <c r="C59" i="45"/>
  <c r="C60" i="45"/>
  <c r="C61" i="45"/>
  <c r="C62" i="45"/>
  <c r="C63" i="45"/>
  <c r="C64" i="45"/>
  <c r="C65" i="45"/>
  <c r="C47" i="45"/>
  <c r="C48" i="45"/>
  <c r="C49" i="45"/>
  <c r="C50" i="45"/>
  <c r="C51" i="45"/>
  <c r="C52" i="45"/>
  <c r="C53" i="45"/>
  <c r="C54" i="45"/>
  <c r="C55" i="45"/>
  <c r="C56" i="45"/>
  <c r="C57" i="45"/>
  <c r="C66" i="45"/>
  <c r="C67" i="45"/>
  <c r="B40" i="45"/>
  <c r="B41" i="45"/>
  <c r="B42" i="45"/>
  <c r="B43" i="45"/>
  <c r="D40" i="45"/>
  <c r="D41" i="45"/>
  <c r="D42" i="45"/>
  <c r="D43" i="45"/>
  <c r="C40" i="45"/>
  <c r="C41" i="45"/>
  <c r="C42" i="45"/>
  <c r="C43" i="45"/>
  <c r="E40" i="45"/>
  <c r="E41" i="45"/>
  <c r="H41" i="45" s="1"/>
  <c r="E42" i="45"/>
  <c r="E43" i="45"/>
  <c r="G35" i="45"/>
  <c r="I35" i="45" s="1"/>
  <c r="H35" i="45"/>
  <c r="J35" i="45" s="1"/>
  <c r="H11" i="45"/>
  <c r="J11" i="45" s="1"/>
  <c r="G11" i="45"/>
  <c r="I11" i="45" s="1"/>
  <c r="J15" i="51"/>
  <c r="J24" i="51"/>
  <c r="K15" i="51"/>
  <c r="K24" i="51"/>
  <c r="D13" i="51"/>
  <c r="F13" i="51" s="1"/>
  <c r="G11" i="44"/>
  <c r="C6" i="45"/>
  <c r="B39" i="45"/>
  <c r="I11" i="44"/>
  <c r="G45" i="44" l="1"/>
  <c r="I45" i="44" s="1"/>
  <c r="J45" i="44"/>
  <c r="C44" i="45"/>
  <c r="G67" i="45"/>
  <c r="G57" i="45"/>
  <c r="E44" i="45"/>
  <c r="H42" i="45"/>
  <c r="D44" i="45"/>
  <c r="H44" i="45" s="1"/>
  <c r="H40" i="45"/>
  <c r="G40" i="45"/>
  <c r="B44" i="45"/>
  <c r="G44" i="45" s="1"/>
  <c r="H43" i="45"/>
  <c r="G43" i="45"/>
  <c r="G41" i="45"/>
  <c r="C68" i="45"/>
  <c r="G64" i="45"/>
  <c r="G62" i="45"/>
  <c r="G60" i="45"/>
  <c r="G58" i="45"/>
  <c r="G66" i="45"/>
  <c r="G56" i="45"/>
  <c r="G54" i="45"/>
  <c r="G52" i="45"/>
  <c r="G50" i="45"/>
  <c r="G48" i="45"/>
  <c r="E68" i="45"/>
  <c r="H64" i="45"/>
  <c r="H62" i="45"/>
  <c r="H60" i="45"/>
  <c r="H58" i="45"/>
  <c r="H66" i="45"/>
  <c r="H56" i="45"/>
  <c r="H54" i="45"/>
  <c r="H52" i="45"/>
  <c r="H50" i="45"/>
  <c r="H48" i="45"/>
  <c r="G42" i="45"/>
  <c r="G65" i="45"/>
  <c r="G63" i="45"/>
  <c r="G61" i="45"/>
  <c r="G59" i="45"/>
  <c r="G55" i="45"/>
  <c r="G53" i="45"/>
  <c r="G51" i="45"/>
  <c r="G49" i="45"/>
  <c r="G47" i="45"/>
  <c r="B68" i="45"/>
  <c r="G68" i="45" s="1"/>
  <c r="H65" i="45"/>
  <c r="H63" i="45"/>
  <c r="H59" i="45"/>
  <c r="H67" i="45"/>
  <c r="H55" i="45"/>
  <c r="H51" i="45"/>
  <c r="H49" i="45"/>
  <c r="D68" i="45"/>
  <c r="H68" i="45" s="1"/>
  <c r="H47" i="45"/>
  <c r="C39" i="45"/>
  <c r="E6" i="45"/>
  <c r="E39" i="45" s="1"/>
</calcChain>
</file>

<file path=xl/sharedStrings.xml><?xml version="1.0" encoding="utf-8"?>
<sst xmlns="http://schemas.openxmlformats.org/spreadsheetml/2006/main" count="1946" uniqueCount="698">
  <si>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</si>
  <si>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</si>
  <si>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</si>
  <si>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</si>
  <si>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</si>
  <si>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</si>
  <si>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</si>
  <si>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</si>
  <si>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</si>
  <si>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</si>
  <si>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</si>
  <si>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</si>
  <si>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</si>
  <si>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</si>
  <si>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</si>
  <si>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</si>
  <si>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</si>
  <si>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</si>
  <si>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</si>
  <si>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</si>
  <si>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</si>
  <si>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</si>
  <si>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</si>
  <si>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</si>
  <si>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</si>
  <si>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</si>
  <si>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</si>
  <si>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</si>
  <si>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</si>
  <si>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</si>
  <si>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</si>
  <si>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</si>
  <si>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</si>
  <si>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</si>
  <si>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</si>
  <si>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</si>
  <si>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</si>
  <si>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</si>
  <si>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</si>
  <si>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</si>
  <si>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</si>
  <si>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</si>
  <si>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</si>
  <si>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</si>
  <si>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</si>
  <si>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</si>
  <si>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</si>
  <si>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</si>
  <si>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</si>
  <si>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</si>
  <si>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</si>
  <si>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</si>
  <si>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</si>
  <si>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</si>
  <si>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</si>
  <si>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</si>
  <si>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</si>
  <si>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</si>
  <si>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</si>
  <si>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</si>
  <si>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</si>
  <si>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</si>
  <si>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</si>
  <si>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</si>
  <si>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</si>
  <si>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</si>
  <si>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</si>
  <si>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</si>
  <si>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</si>
  <si>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</si>
  <si>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</si>
  <si>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</si>
  <si>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</si>
  <si>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</si>
  <si>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</si>
  <si>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</si>
  <si>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</si>
  <si>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</si>
  <si>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</si>
  <si>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</si>
  <si>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</si>
  <si>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</si>
  <si>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</si>
  <si>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</si>
  <si>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</si>
  <si>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</si>
  <si>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</si>
  <si>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</si>
  <si>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SEA Electric</t>
  </si>
  <si>
    <t>Skoda</t>
  </si>
  <si>
    <t>SsangYong</t>
  </si>
  <si>
    <t>Subaru</t>
  </si>
  <si>
    <t>Suzuki</t>
  </si>
  <si>
    <t>Tesla</t>
  </si>
  <si>
    <t>Toyota</t>
  </si>
  <si>
    <t>UD Trucks</t>
  </si>
  <si>
    <t>Volkswagen</t>
  </si>
  <si>
    <t>Volvo Car</t>
  </si>
  <si>
    <t>Volvo Commercial</t>
  </si>
  <si>
    <t>Western Star</t>
  </si>
  <si>
    <t>VFACTS SA REPORT</t>
  </si>
  <si>
    <t>SEPTEMBER 2023</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</si>
  <si>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</si>
  <si>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</si>
  <si>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</si>
  <si>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</si>
  <si>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</si>
  <si>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</si>
  <si>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</si>
  <si>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</si>
  <si>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</si>
  <si>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</si>
  <si>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</si>
  <si>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</si>
  <si>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</si>
  <si>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</si>
  <si>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</si>
  <si>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</si>
  <si>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</si>
  <si>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</si>
  <si>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</si>
  <si>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</si>
  <si>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</si>
  <si>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</si>
  <si>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</si>
  <si>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</si>
  <si>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</si>
  <si>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</si>
  <si>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</si>
  <si>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</si>
  <si>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</si>
  <si>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</si>
  <si>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</si>
  <si>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</si>
  <si>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</si>
  <si>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</si>
  <si>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</si>
  <si>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</si>
  <si>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</si>
  <si>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</si>
  <si>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</si>
  <si>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</si>
  <si>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</si>
  <si>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</si>
  <si>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</si>
  <si>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</si>
  <si>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</si>
  <si>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</si>
  <si>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</si>
  <si>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</si>
  <si>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</si>
  <si>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</si>
  <si>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</si>
  <si>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</si>
  <si>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</si>
  <si>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</si>
  <si>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</si>
  <si>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</si>
  <si>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</si>
  <si>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</si>
  <si>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</si>
  <si>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</si>
  <si>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</si>
  <si>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</si>
  <si>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</si>
  <si>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</si>
  <si>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</si>
  <si>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</si>
  <si>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</si>
  <si>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</si>
  <si>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</si>
  <si>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</si>
  <si>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</si>
  <si>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</si>
  <si>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</si>
  <si>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</si>
  <si>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</si>
  <si>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</si>
  <si>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</si>
  <si>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</si>
  <si>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</si>
  <si>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</si>
  <si>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</si>
  <si>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</si>
  <si>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</si>
  <si>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</si>
  <si>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</si>
  <si>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</si>
  <si>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</si>
  <si>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</si>
  <si>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</si>
  <si>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</si>
  <si>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</si>
  <si>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</si>
  <si>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</si>
  <si>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</si>
  <si>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</si>
  <si>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</si>
  <si>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</si>
  <si>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</si>
  <si>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</si>
  <si>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</si>
  <si>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</si>
  <si>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</si>
  <si>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</si>
  <si>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</si>
  <si>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</si>
  <si>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</si>
  <si>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</si>
  <si>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</si>
  <si>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</si>
  <si>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</si>
  <si>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</si>
  <si>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</si>
  <si>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</si>
  <si>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</si>
  <si>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</si>
  <si>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</si>
  <si>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</si>
  <si>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</si>
  <si>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</si>
  <si>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</si>
  <si>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</si>
  <si>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</si>
  <si>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</si>
  <si>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</si>
  <si>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</si>
  <si>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</si>
  <si>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</si>
  <si>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</si>
  <si>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</si>
  <si>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</si>
  <si>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</si>
  <si>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Mercedes-Benz B-Class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</si>
  <si>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</si>
  <si>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</si>
  <si>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</si>
  <si>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</si>
  <si>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</si>
  <si>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</si>
  <si>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</si>
  <si>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</si>
  <si>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</si>
  <si>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</si>
  <si>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</si>
  <si>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</si>
  <si>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</si>
  <si>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</si>
  <si>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</si>
  <si>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</si>
  <si>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</si>
  <si>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</si>
  <si>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</si>
  <si>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</si>
  <si>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</si>
  <si>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</si>
  <si>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</si>
  <si>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</si>
  <si>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</si>
  <si>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</si>
  <si>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</si>
  <si>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</si>
  <si>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</si>
  <si>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</si>
  <si>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</si>
  <si>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</si>
  <si>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</si>
  <si>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</si>
  <si>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</si>
  <si>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</si>
  <si>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</si>
  <si>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</si>
  <si>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</si>
  <si>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</si>
  <si>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</si>
  <si>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</si>
  <si>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</si>
  <si>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</si>
  <si>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</si>
  <si>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</si>
  <si>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</si>
  <si>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</si>
  <si>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8 Series Gran Coupe</t>
  </si>
  <si>
    <t>BMW i7</t>
  </si>
  <si>
    <t>Lexus LS</t>
  </si>
  <si>
    <t>Mercedes-AMG GT 4D</t>
  </si>
  <si>
    <t>Mercedes-Benz EQS</t>
  </si>
  <si>
    <t>Mercedes-Benz S-Class</t>
  </si>
  <si>
    <t>Porsche Panamera</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</si>
  <si>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</si>
  <si>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</si>
  <si>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</si>
  <si>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</si>
  <si>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</si>
  <si>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</si>
  <si>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</si>
  <si>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</si>
  <si>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</si>
  <si>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</si>
  <si>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</si>
  <si>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</si>
  <si>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</si>
  <si>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</si>
  <si>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</si>
  <si>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</si>
  <si>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</si>
  <si>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</si>
  <si>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</si>
  <si>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</si>
  <si>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</si>
  <si>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</si>
  <si>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</si>
  <si>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</si>
  <si>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</si>
  <si>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BMW Z4</t>
  </si>
  <si>
    <t>Chevrolet Corvette Stingray</t>
  </si>
  <si>
    <t>Jaguar F-Type</t>
  </si>
  <si>
    <t>Lexus LC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</si>
  <si>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</si>
  <si>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</si>
  <si>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</si>
  <si>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</si>
  <si>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</si>
  <si>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</si>
  <si>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</si>
  <si>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</si>
  <si>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</si>
  <si>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</si>
  <si>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</si>
  <si>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</si>
  <si>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</si>
  <si>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</si>
  <si>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</si>
  <si>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</si>
  <si>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</si>
  <si>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</si>
  <si>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</si>
  <si>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</si>
  <si>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</si>
  <si>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</si>
  <si>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</si>
  <si>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</si>
  <si>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</si>
  <si>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</si>
  <si>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</si>
  <si>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</si>
  <si>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</si>
  <si>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</si>
  <si>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</si>
  <si>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</si>
  <si>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</si>
  <si>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</si>
  <si>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</si>
  <si>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</si>
  <si>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</si>
  <si>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</si>
  <si>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</si>
  <si>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</si>
  <si>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</si>
  <si>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</si>
  <si>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</si>
  <si>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</si>
  <si>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</si>
  <si>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</si>
  <si>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</si>
  <si>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</si>
  <si>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</si>
  <si>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</si>
  <si>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</si>
  <si>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</si>
  <si>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</si>
  <si>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</si>
  <si>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</si>
  <si>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</si>
  <si>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</si>
  <si>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</si>
  <si>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</si>
  <si>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</si>
  <si>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</si>
  <si>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</si>
  <si>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</si>
  <si>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</si>
  <si>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</si>
  <si>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</si>
  <si>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</si>
  <si>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</si>
  <si>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</si>
  <si>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</si>
  <si>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</si>
  <si>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</si>
  <si>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</si>
  <si>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</si>
  <si>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</si>
  <si>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</si>
  <si>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</si>
  <si>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</si>
  <si>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</si>
  <si>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</si>
  <si>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</si>
  <si>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</si>
  <si>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</si>
  <si>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</si>
  <si>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</si>
  <si>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</si>
  <si>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</si>
  <si>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</si>
  <si>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</si>
  <si>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</si>
  <si>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</si>
  <si>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</si>
  <si>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</si>
  <si>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</si>
  <si>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</si>
  <si>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</si>
  <si>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</si>
  <si>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</si>
  <si>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</si>
  <si>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</si>
  <si>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</si>
  <si>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</si>
  <si>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</si>
  <si>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</si>
  <si>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</si>
  <si>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</si>
  <si>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</si>
  <si>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</si>
  <si>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</si>
  <si>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</si>
  <si>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</si>
  <si>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</si>
  <si>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</si>
  <si>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</si>
  <si>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</si>
  <si>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</si>
  <si>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</si>
  <si>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</si>
  <si>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</si>
  <si>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</si>
  <si>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</si>
  <si>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</si>
  <si>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</si>
  <si>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</si>
  <si>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</si>
  <si>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</si>
  <si>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</si>
  <si>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</si>
  <si>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</si>
  <si>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</si>
  <si>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</si>
  <si>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</si>
  <si>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</si>
  <si>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</si>
  <si>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</si>
  <si>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</si>
  <si>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</si>
  <si>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</si>
  <si>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</si>
  <si>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</si>
  <si>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</si>
  <si>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</si>
  <si>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</si>
  <si>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</si>
  <si>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</si>
  <si>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</si>
  <si>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</si>
  <si>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</si>
  <si>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</si>
  <si>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</si>
  <si>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</si>
  <si>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</si>
  <si>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</si>
  <si>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</si>
  <si>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</si>
  <si>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</si>
  <si>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</si>
  <si>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</si>
  <si>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</si>
  <si>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</si>
  <si>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</si>
  <si>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</si>
  <si>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</si>
  <si>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EQS SUV</t>
  </si>
  <si>
    <t>Mercedes-Benz G-Class</t>
  </si>
  <si>
    <t>Mercedes-Benz GLS-Class</t>
  </si>
  <si>
    <t>Iveco Minibus &lt; 20 Seats</t>
  </si>
  <si>
    <t>LDV Deliver 9 Bus</t>
  </si>
  <si>
    <t>Mercedes-Benz Sprinter Bus</t>
  </si>
  <si>
    <t>Renault Master Bus</t>
  </si>
  <si>
    <t>Toyota Hiace Commuter</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</si>
  <si>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</si>
  <si>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</si>
  <si>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</si>
  <si>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</si>
  <si>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</si>
  <si>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</si>
  <si>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</si>
  <si>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</si>
  <si>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</si>
  <si>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</si>
  <si>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</si>
  <si>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</si>
  <si>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</si>
  <si>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</si>
  <si>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</si>
  <si>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</si>
  <si>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</si>
  <si>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</si>
  <si>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</si>
  <si>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</si>
  <si>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</si>
  <si>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</si>
  <si>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</si>
  <si>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</si>
  <si>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</si>
  <si>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</si>
  <si>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</si>
  <si>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</si>
  <si>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</si>
  <si>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</si>
  <si>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</si>
  <si>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</si>
  <si>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</si>
  <si>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</si>
  <si>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</si>
  <si>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</si>
  <si>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</si>
  <si>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</si>
  <si>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</si>
  <si>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</si>
  <si>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</si>
  <si>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</si>
  <si>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</si>
  <si>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</si>
  <si>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</si>
  <si>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</si>
  <si>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HD</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</si>
  <si>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</si>
  <si>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</si>
  <si>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</si>
  <si>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</si>
  <si>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</si>
  <si>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</si>
  <si>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</si>
  <si>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</si>
  <si>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</si>
  <si>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</si>
  <si>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</si>
  <si>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</si>
  <si>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Hyundai Pavise</t>
  </si>
  <si>
    <t>Isuzu N-Series (MD)</t>
  </si>
  <si>
    <t>Iveco (MD)</t>
  </si>
  <si>
    <t>MAN (MD)</t>
  </si>
  <si>
    <t>Mercedes (MD)</t>
  </si>
  <si>
    <t>SEA Electric (MD)</t>
  </si>
  <si>
    <t>UD Trucks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</si>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</sst>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100</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101</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102</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103</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104</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105</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106</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107</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108</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109</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3"/>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164" t="s">
        <v>121</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121</v>
      </c>
      <c r="B6" s="61" t="s">
        <v>12</v>
      </c>
      <c r="C6" s="62" t="s">
        <v>13</v>
      </c>
      <c r="D6" s="61" t="s">
        <v>12</v>
      </c>
      <c r="E6" s="63" t="s">
        <v>13</v>
      </c>
      <c r="F6" s="62" t="s">
        <v>12</v>
      </c>
      <c r="G6" s="62" t="s">
        <v>13</v>
      </c>
      <c r="H6" s="61" t="s">
        <v>12</v>
      </c>
      <c r="I6" s="63" t="s">
        <v>13</v>
      </c>
      <c r="J6" s="61"/>
      <c r="K6" s="63"/>
    </row>
    <row r="7" spans="1:11" x14ac:dyDescent="0.25">
      <c r="A7" s="7" t="s">
        <v>335</v>
      </c>
      <c r="B7" s="65">
        <v>11</v>
      </c>
      <c r="C7" s="34">
        <f>IF(B18=0, "-", B7/B18)</f>
        <v>4.6025104602510462E-2</v>
      </c>
      <c r="D7" s="65">
        <v>6</v>
      </c>
      <c r="E7" s="9">
        <f>IF(D18=0, "-", D7/D18)</f>
        <v>1.7341040462427744E-2</v>
      </c>
      <c r="F7" s="81">
        <v>141</v>
      </c>
      <c r="G7" s="34">
        <f>IF(F18=0, "-", F7/F18)</f>
        <v>4.8221614227086186E-2</v>
      </c>
      <c r="H7" s="65">
        <v>123</v>
      </c>
      <c r="I7" s="9">
        <f>IF(H18=0, "-", H7/H18)</f>
        <v>4.2022548684660065E-2</v>
      </c>
      <c r="J7" s="8">
        <f t="shared" ref="J7:J16" si="0">IF(D7=0, "-", IF((B7-D7)/D7&lt;10, (B7-D7)/D7, "&gt;999%"))</f>
        <v>0.83333333333333337</v>
      </c>
      <c r="K7" s="9">
        <f t="shared" ref="K7:K16" si="1">IF(H7=0, "-", IF((F7-H7)/H7&lt;10, (F7-H7)/H7, "&gt;999%"))</f>
        <v>0.14634146341463414</v>
      </c>
    </row>
    <row r="8" spans="1:11" x14ac:dyDescent="0.25">
      <c r="A8" s="7" t="s">
        <v>336</v>
      </c>
      <c r="B8" s="65">
        <v>18</v>
      </c>
      <c r="C8" s="34">
        <f>IF(B18=0, "-", B8/B18)</f>
        <v>7.5313807531380755E-2</v>
      </c>
      <c r="D8" s="65">
        <v>34</v>
      </c>
      <c r="E8" s="9">
        <f>IF(D18=0, "-", D8/D18)</f>
        <v>9.8265895953757232E-2</v>
      </c>
      <c r="F8" s="81">
        <v>262</v>
      </c>
      <c r="G8" s="34">
        <f>IF(F18=0, "-", F8/F18)</f>
        <v>8.9603283173734616E-2</v>
      </c>
      <c r="H8" s="65">
        <v>341</v>
      </c>
      <c r="I8" s="9">
        <f>IF(H18=0, "-", H8/H18)</f>
        <v>0.11650153741031773</v>
      </c>
      <c r="J8" s="8">
        <f t="shared" si="0"/>
        <v>-0.47058823529411764</v>
      </c>
      <c r="K8" s="9">
        <f t="shared" si="1"/>
        <v>-0.2316715542521994</v>
      </c>
    </row>
    <row r="9" spans="1:11" x14ac:dyDescent="0.25">
      <c r="A9" s="7" t="s">
        <v>337</v>
      </c>
      <c r="B9" s="65">
        <v>19</v>
      </c>
      <c r="C9" s="34">
        <f>IF(B18=0, "-", B9/B18)</f>
        <v>7.9497907949790794E-2</v>
      </c>
      <c r="D9" s="65">
        <v>46</v>
      </c>
      <c r="E9" s="9">
        <f>IF(D18=0, "-", D9/D18)</f>
        <v>0.13294797687861271</v>
      </c>
      <c r="F9" s="81">
        <v>280</v>
      </c>
      <c r="G9" s="34">
        <f>IF(F18=0, "-", F9/F18)</f>
        <v>9.575923392612859E-2</v>
      </c>
      <c r="H9" s="65">
        <v>301</v>
      </c>
      <c r="I9" s="9">
        <f>IF(H18=0, "-", H9/H18)</f>
        <v>0.10283566791937138</v>
      </c>
      <c r="J9" s="8">
        <f t="shared" si="0"/>
        <v>-0.58695652173913049</v>
      </c>
      <c r="K9" s="9">
        <f t="shared" si="1"/>
        <v>-6.9767441860465115E-2</v>
      </c>
    </row>
    <row r="10" spans="1:11" x14ac:dyDescent="0.25">
      <c r="A10" s="7" t="s">
        <v>338</v>
      </c>
      <c r="B10" s="65">
        <v>97</v>
      </c>
      <c r="C10" s="34">
        <f>IF(B18=0, "-", B10/B18)</f>
        <v>0.40585774058577406</v>
      </c>
      <c r="D10" s="65">
        <v>101</v>
      </c>
      <c r="E10" s="9">
        <f>IF(D18=0, "-", D10/D18)</f>
        <v>0.29190751445086704</v>
      </c>
      <c r="F10" s="81">
        <v>1047</v>
      </c>
      <c r="G10" s="34">
        <f>IF(F18=0, "-", F10/F18)</f>
        <v>0.35807113543091657</v>
      </c>
      <c r="H10" s="65">
        <v>713</v>
      </c>
      <c r="I10" s="9">
        <f>IF(H18=0, "-", H10/H18)</f>
        <v>0.24359412367611891</v>
      </c>
      <c r="J10" s="8">
        <f t="shared" si="0"/>
        <v>-3.9603960396039604E-2</v>
      </c>
      <c r="K10" s="9">
        <f t="shared" si="1"/>
        <v>0.46844319775596072</v>
      </c>
    </row>
    <row r="11" spans="1:11" x14ac:dyDescent="0.25">
      <c r="A11" s="7" t="s">
        <v>339</v>
      </c>
      <c r="B11" s="65">
        <v>4</v>
      </c>
      <c r="C11" s="34">
        <f>IF(B18=0, "-", B11/B18)</f>
        <v>1.6736401673640166E-2</v>
      </c>
      <c r="D11" s="65">
        <v>3</v>
      </c>
      <c r="E11" s="9">
        <f>IF(D18=0, "-", D11/D18)</f>
        <v>8.670520231213872E-3</v>
      </c>
      <c r="F11" s="81">
        <v>58</v>
      </c>
      <c r="G11" s="34">
        <f>IF(F18=0, "-", F11/F18)</f>
        <v>1.9835841313269494E-2</v>
      </c>
      <c r="H11" s="65">
        <v>79</v>
      </c>
      <c r="I11" s="9">
        <f>IF(H18=0, "-", H11/H18)</f>
        <v>2.6990092244619065E-2</v>
      </c>
      <c r="J11" s="8">
        <f t="shared" si="0"/>
        <v>0.33333333333333331</v>
      </c>
      <c r="K11" s="9">
        <f t="shared" si="1"/>
        <v>-0.26582278481012656</v>
      </c>
    </row>
    <row r="12" spans="1:11" x14ac:dyDescent="0.25">
      <c r="A12" s="7" t="s">
        <v>340</v>
      </c>
      <c r="B12" s="65">
        <v>10</v>
      </c>
      <c r="C12" s="34">
        <f>IF(B18=0, "-", B12/B18)</f>
        <v>4.1841004184100417E-2</v>
      </c>
      <c r="D12" s="65">
        <v>14</v>
      </c>
      <c r="E12" s="9">
        <f>IF(D18=0, "-", D12/D18)</f>
        <v>4.046242774566474E-2</v>
      </c>
      <c r="F12" s="81">
        <v>41</v>
      </c>
      <c r="G12" s="34">
        <f>IF(F18=0, "-", F12/F18)</f>
        <v>1.4021887824897401E-2</v>
      </c>
      <c r="H12" s="65">
        <v>86</v>
      </c>
      <c r="I12" s="9">
        <f>IF(H18=0, "-", H12/H18)</f>
        <v>2.9381619405534676E-2</v>
      </c>
      <c r="J12" s="8">
        <f t="shared" si="0"/>
        <v>-0.2857142857142857</v>
      </c>
      <c r="K12" s="9">
        <f t="shared" si="1"/>
        <v>-0.52325581395348841</v>
      </c>
    </row>
    <row r="13" spans="1:11" x14ac:dyDescent="0.25">
      <c r="A13" s="7" t="s">
        <v>341</v>
      </c>
      <c r="B13" s="65">
        <v>11</v>
      </c>
      <c r="C13" s="34">
        <f>IF(B18=0, "-", B13/B18)</f>
        <v>4.6025104602510462E-2</v>
      </c>
      <c r="D13" s="65">
        <v>13</v>
      </c>
      <c r="E13" s="9">
        <f>IF(D18=0, "-", D13/D18)</f>
        <v>3.7572254335260118E-2</v>
      </c>
      <c r="F13" s="81">
        <v>130</v>
      </c>
      <c r="G13" s="34">
        <f>IF(F18=0, "-", F13/F18)</f>
        <v>4.4459644322845417E-2</v>
      </c>
      <c r="H13" s="65">
        <v>119</v>
      </c>
      <c r="I13" s="9">
        <f>IF(H18=0, "-", H13/H18)</f>
        <v>4.0655961735565425E-2</v>
      </c>
      <c r="J13" s="8">
        <f t="shared" si="0"/>
        <v>-0.15384615384615385</v>
      </c>
      <c r="K13" s="9">
        <f t="shared" si="1"/>
        <v>9.2436974789915971E-2</v>
      </c>
    </row>
    <row r="14" spans="1:11" x14ac:dyDescent="0.25">
      <c r="A14" s="7" t="s">
        <v>342</v>
      </c>
      <c r="B14" s="65">
        <v>25</v>
      </c>
      <c r="C14" s="34">
        <f>IF(B18=0, "-", B14/B18)</f>
        <v>0.10460251046025104</v>
      </c>
      <c r="D14" s="65">
        <v>43</v>
      </c>
      <c r="E14" s="9">
        <f>IF(D18=0, "-", D14/D18)</f>
        <v>0.12427745664739884</v>
      </c>
      <c r="F14" s="81">
        <v>314</v>
      </c>
      <c r="G14" s="34">
        <f>IF(F18=0, "-", F14/F18)</f>
        <v>0.10738714090287278</v>
      </c>
      <c r="H14" s="65">
        <v>415</v>
      </c>
      <c r="I14" s="9">
        <f>IF(H18=0, "-", H14/H18)</f>
        <v>0.14178339596856851</v>
      </c>
      <c r="J14" s="8">
        <f t="shared" si="0"/>
        <v>-0.41860465116279072</v>
      </c>
      <c r="K14" s="9">
        <f t="shared" si="1"/>
        <v>-0.2433734939759036</v>
      </c>
    </row>
    <row r="15" spans="1:11" x14ac:dyDescent="0.25">
      <c r="A15" s="7" t="s">
        <v>343</v>
      </c>
      <c r="B15" s="65">
        <v>32</v>
      </c>
      <c r="C15" s="34">
        <f>IF(B18=0, "-", B15/B18)</f>
        <v>0.13389121338912133</v>
      </c>
      <c r="D15" s="65">
        <v>31</v>
      </c>
      <c r="E15" s="9">
        <f>IF(D18=0, "-", D15/D18)</f>
        <v>8.9595375722543349E-2</v>
      </c>
      <c r="F15" s="81">
        <v>288</v>
      </c>
      <c r="G15" s="34">
        <f>IF(F18=0, "-", F15/F18)</f>
        <v>9.8495212038303692E-2</v>
      </c>
      <c r="H15" s="65">
        <v>469</v>
      </c>
      <c r="I15" s="9">
        <f>IF(H18=0, "-", H15/H18)</f>
        <v>0.16023231978134608</v>
      </c>
      <c r="J15" s="8">
        <f t="shared" si="0"/>
        <v>3.2258064516129031E-2</v>
      </c>
      <c r="K15" s="9">
        <f t="shared" si="1"/>
        <v>-0.38592750533049042</v>
      </c>
    </row>
    <row r="16" spans="1:11" x14ac:dyDescent="0.25">
      <c r="A16" s="7" t="s">
        <v>344</v>
      </c>
      <c r="B16" s="65">
        <v>12</v>
      </c>
      <c r="C16" s="34">
        <f>IF(B18=0, "-", B16/B18)</f>
        <v>5.0209205020920501E-2</v>
      </c>
      <c r="D16" s="65">
        <v>55</v>
      </c>
      <c r="E16" s="9">
        <f>IF(D18=0, "-", D16/D18)</f>
        <v>0.15895953757225434</v>
      </c>
      <c r="F16" s="81">
        <v>363</v>
      </c>
      <c r="G16" s="34">
        <f>IF(F18=0, "-", F16/F18)</f>
        <v>0.12414500683994528</v>
      </c>
      <c r="H16" s="65">
        <v>281</v>
      </c>
      <c r="I16" s="9">
        <f>IF(H18=0, "-", H16/H18)</f>
        <v>9.6002733173898194E-2</v>
      </c>
      <c r="J16" s="8">
        <f t="shared" si="0"/>
        <v>-0.78181818181818186</v>
      </c>
      <c r="K16" s="9">
        <f t="shared" si="1"/>
        <v>0.29181494661921709</v>
      </c>
    </row>
    <row r="17" spans="1:11" x14ac:dyDescent="0.25">
      <c r="A17" s="2"/>
      <c r="B17" s="68"/>
      <c r="C17" s="33"/>
      <c r="D17" s="68"/>
      <c r="E17" s="6"/>
      <c r="F17" s="82"/>
      <c r="G17" s="33"/>
      <c r="H17" s="68"/>
      <c r="I17" s="6"/>
      <c r="J17" s="5"/>
      <c r="K17" s="6"/>
    </row>
    <row r="18" spans="1:11" s="43" customFormat="1" ht="13" x14ac:dyDescent="0.3">
      <c r="A18" s="162" t="s">
        <v>611</v>
      </c>
      <c r="B18" s="71">
        <f>SUM(B7:B17)</f>
        <v>239</v>
      </c>
      <c r="C18" s="40">
        <f>B18/6676</f>
        <v>3.5799880167765127E-2</v>
      </c>
      <c r="D18" s="71">
        <f>SUM(D7:D17)</f>
        <v>346</v>
      </c>
      <c r="E18" s="41">
        <f>D18/6005</f>
        <v>5.761865112406328E-2</v>
      </c>
      <c r="F18" s="77">
        <f>SUM(F7:F17)</f>
        <v>2924</v>
      </c>
      <c r="G18" s="42">
        <f>F18/57916</f>
        <v>5.0486912079563503E-2</v>
      </c>
      <c r="H18" s="71">
        <f>SUM(H7:H17)</f>
        <v>2927</v>
      </c>
      <c r="I18" s="41">
        <f>H18/52487</f>
        <v>5.5766189723169546E-2</v>
      </c>
      <c r="J18" s="37">
        <f>IF(D18=0, "-", IF((B18-D18)/D18&lt;10, (B18-D18)/D18, "&gt;999%"))</f>
        <v>-0.30924855491329478</v>
      </c>
      <c r="K18" s="38">
        <f>IF(H18=0, "-", IF((F18-H18)/H18&lt;10, (F18-H18)/H18, "&gt;999%"))</f>
        <v>-1.0249402118209772E-3</v>
      </c>
    </row>
    <row r="19" spans="1:11" x14ac:dyDescent="0.25">
      <c r="B19" s="83"/>
      <c r="D19" s="83"/>
      <c r="F19" s="83"/>
      <c r="H19" s="83"/>
    </row>
    <row r="20" spans="1:11" s="43" customFormat="1" ht="13" x14ac:dyDescent="0.3">
      <c r="A20" s="162" t="s">
        <v>611</v>
      </c>
      <c r="B20" s="71">
        <v>239</v>
      </c>
      <c r="C20" s="40">
        <f>B20/6676</f>
        <v>3.5799880167765127E-2</v>
      </c>
      <c r="D20" s="71">
        <v>346</v>
      </c>
      <c r="E20" s="41">
        <f>D20/6005</f>
        <v>5.761865112406328E-2</v>
      </c>
      <c r="F20" s="77">
        <v>2924</v>
      </c>
      <c r="G20" s="42">
        <f>F20/57916</f>
        <v>5.0486912079563503E-2</v>
      </c>
      <c r="H20" s="71">
        <v>2927</v>
      </c>
      <c r="I20" s="41">
        <f>H20/52487</f>
        <v>5.5766189723169546E-2</v>
      </c>
      <c r="J20" s="37">
        <f>IF(D20=0, "-", IF((B20-D20)/D20&lt;10, (B20-D20)/D20, "&gt;999%"))</f>
        <v>-0.30924855491329478</v>
      </c>
      <c r="K20" s="38">
        <f>IF(H20=0, "-", IF((F20-H20)/H20&lt;10, (F20-H20)/H20, "&gt;999%"))</f>
        <v>-1.0249402118209772E-3</v>
      </c>
    </row>
    <row r="21" spans="1:11" x14ac:dyDescent="0.25">
      <c r="B21" s="83"/>
      <c r="D21" s="83"/>
      <c r="F21" s="83"/>
      <c r="H21" s="83"/>
    </row>
    <row r="22" spans="1:11" ht="15.5" x14ac:dyDescent="0.35">
      <c r="A22" s="164" t="s">
        <v>122</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153</v>
      </c>
      <c r="B24" s="61" t="s">
        <v>12</v>
      </c>
      <c r="C24" s="62" t="s">
        <v>13</v>
      </c>
      <c r="D24" s="61" t="s">
        <v>12</v>
      </c>
      <c r="E24" s="63" t="s">
        <v>13</v>
      </c>
      <c r="F24" s="62" t="s">
        <v>12</v>
      </c>
      <c r="G24" s="62" t="s">
        <v>13</v>
      </c>
      <c r="H24" s="61" t="s">
        <v>12</v>
      </c>
      <c r="I24" s="63" t="s">
        <v>13</v>
      </c>
      <c r="J24" s="61"/>
      <c r="K24" s="63"/>
    </row>
    <row r="25" spans="1:11" x14ac:dyDescent="0.25">
      <c r="A25" s="7" t="s">
        <v>345</v>
      </c>
      <c r="B25" s="65">
        <v>51</v>
      </c>
      <c r="C25" s="34">
        <f>IF(B49=0, "-", B25/B49)</f>
        <v>5.8620689655172413E-2</v>
      </c>
      <c r="D25" s="65">
        <v>0</v>
      </c>
      <c r="E25" s="9">
        <f>IF(D49=0, "-", D25/D49)</f>
        <v>0</v>
      </c>
      <c r="F25" s="81">
        <v>217</v>
      </c>
      <c r="G25" s="34">
        <f>IF(F49=0, "-", F25/F49)</f>
        <v>2.9076778775291436E-2</v>
      </c>
      <c r="H25" s="65">
        <v>0</v>
      </c>
      <c r="I25" s="9">
        <f>IF(H49=0, "-", H25/H49)</f>
        <v>0</v>
      </c>
      <c r="J25" s="8" t="str">
        <f t="shared" ref="J25:J47" si="2">IF(D25=0, "-", IF((B25-D25)/D25&lt;10, (B25-D25)/D25, "&gt;999%"))</f>
        <v>-</v>
      </c>
      <c r="K25" s="9" t="str">
        <f t="shared" ref="K25:K47" si="3">IF(H25=0, "-", IF((F25-H25)/H25&lt;10, (F25-H25)/H25, "&gt;999%"))</f>
        <v>-</v>
      </c>
    </row>
    <row r="26" spans="1:11" x14ac:dyDescent="0.25">
      <c r="A26" s="7" t="s">
        <v>346</v>
      </c>
      <c r="B26" s="65">
        <v>0</v>
      </c>
      <c r="C26" s="34">
        <f>IF(B49=0, "-", B26/B49)</f>
        <v>0</v>
      </c>
      <c r="D26" s="65">
        <v>0</v>
      </c>
      <c r="E26" s="9">
        <f>IF(D49=0, "-", D26/D49)</f>
        <v>0</v>
      </c>
      <c r="F26" s="81">
        <v>4</v>
      </c>
      <c r="G26" s="34">
        <f>IF(F49=0, "-", F26/F49)</f>
        <v>5.3597748894546428E-4</v>
      </c>
      <c r="H26" s="65">
        <v>4</v>
      </c>
      <c r="I26" s="9">
        <f>IF(H49=0, "-", H26/H49)</f>
        <v>6.7012899983246777E-4</v>
      </c>
      <c r="J26" s="8" t="str">
        <f t="shared" si="2"/>
        <v>-</v>
      </c>
      <c r="K26" s="9">
        <f t="shared" si="3"/>
        <v>0</v>
      </c>
    </row>
    <row r="27" spans="1:11" x14ac:dyDescent="0.25">
      <c r="A27" s="7" t="s">
        <v>347</v>
      </c>
      <c r="B27" s="65">
        <v>49</v>
      </c>
      <c r="C27" s="34">
        <f>IF(B49=0, "-", B27/B49)</f>
        <v>5.6321839080459769E-2</v>
      </c>
      <c r="D27" s="65">
        <v>32</v>
      </c>
      <c r="E27" s="9">
        <f>IF(D49=0, "-", D27/D49)</f>
        <v>5.3244592346089852E-2</v>
      </c>
      <c r="F27" s="81">
        <v>432</v>
      </c>
      <c r="G27" s="34">
        <f>IF(F49=0, "-", F27/F49)</f>
        <v>5.7885568806110142E-2</v>
      </c>
      <c r="H27" s="65">
        <v>262</v>
      </c>
      <c r="I27" s="9">
        <f>IF(H49=0, "-", H27/H49)</f>
        <v>4.389344948902664E-2</v>
      </c>
      <c r="J27" s="8">
        <f t="shared" si="2"/>
        <v>0.53125</v>
      </c>
      <c r="K27" s="9">
        <f t="shared" si="3"/>
        <v>0.64885496183206104</v>
      </c>
    </row>
    <row r="28" spans="1:11" x14ac:dyDescent="0.25">
      <c r="A28" s="7" t="s">
        <v>348</v>
      </c>
      <c r="B28" s="65">
        <v>6</v>
      </c>
      <c r="C28" s="34">
        <f>IF(B49=0, "-", B28/B49)</f>
        <v>6.8965517241379309E-3</v>
      </c>
      <c r="D28" s="65">
        <v>18</v>
      </c>
      <c r="E28" s="9">
        <f>IF(D49=0, "-", D28/D49)</f>
        <v>2.9950083194675542E-2</v>
      </c>
      <c r="F28" s="81">
        <v>81</v>
      </c>
      <c r="G28" s="34">
        <f>IF(F49=0, "-", F28/F49)</f>
        <v>1.0853544151145651E-2</v>
      </c>
      <c r="H28" s="65">
        <v>162</v>
      </c>
      <c r="I28" s="9">
        <f>IF(H49=0, "-", H28/H49)</f>
        <v>2.7140224493214946E-2</v>
      </c>
      <c r="J28" s="8">
        <f t="shared" si="2"/>
        <v>-0.66666666666666663</v>
      </c>
      <c r="K28" s="9">
        <f t="shared" si="3"/>
        <v>-0.5</v>
      </c>
    </row>
    <row r="29" spans="1:11" x14ac:dyDescent="0.25">
      <c r="A29" s="7" t="s">
        <v>349</v>
      </c>
      <c r="B29" s="65">
        <v>73</v>
      </c>
      <c r="C29" s="34">
        <f>IF(B49=0, "-", B29/B49)</f>
        <v>8.39080459770115E-2</v>
      </c>
      <c r="D29" s="65">
        <v>40</v>
      </c>
      <c r="E29" s="9">
        <f>IF(D49=0, "-", D29/D49)</f>
        <v>6.6555740432612309E-2</v>
      </c>
      <c r="F29" s="81">
        <v>432</v>
      </c>
      <c r="G29" s="34">
        <f>IF(F49=0, "-", F29/F49)</f>
        <v>5.7885568806110142E-2</v>
      </c>
      <c r="H29" s="65">
        <v>505</v>
      </c>
      <c r="I29" s="9">
        <f>IF(H49=0, "-", H29/H49)</f>
        <v>8.4603786228849051E-2</v>
      </c>
      <c r="J29" s="8">
        <f t="shared" si="2"/>
        <v>0.82499999999999996</v>
      </c>
      <c r="K29" s="9">
        <f t="shared" si="3"/>
        <v>-0.14455445544554454</v>
      </c>
    </row>
    <row r="30" spans="1:11" x14ac:dyDescent="0.25">
      <c r="A30" s="7" t="s">
        <v>350</v>
      </c>
      <c r="B30" s="65">
        <v>5</v>
      </c>
      <c r="C30" s="34">
        <f>IF(B49=0, "-", B30/B49)</f>
        <v>5.7471264367816091E-3</v>
      </c>
      <c r="D30" s="65">
        <v>16</v>
      </c>
      <c r="E30" s="9">
        <f>IF(D49=0, "-", D30/D49)</f>
        <v>2.6622296173044926E-2</v>
      </c>
      <c r="F30" s="81">
        <v>75</v>
      </c>
      <c r="G30" s="34">
        <f>IF(F49=0, "-", F30/F49)</f>
        <v>1.0049577917727455E-2</v>
      </c>
      <c r="H30" s="65">
        <v>82</v>
      </c>
      <c r="I30" s="9">
        <f>IF(H49=0, "-", H30/H49)</f>
        <v>1.3737644496565589E-2</v>
      </c>
      <c r="J30" s="8">
        <f t="shared" si="2"/>
        <v>-0.6875</v>
      </c>
      <c r="K30" s="9">
        <f t="shared" si="3"/>
        <v>-8.5365853658536592E-2</v>
      </c>
    </row>
    <row r="31" spans="1:11" x14ac:dyDescent="0.25">
      <c r="A31" s="7" t="s">
        <v>351</v>
      </c>
      <c r="B31" s="65">
        <v>51</v>
      </c>
      <c r="C31" s="34">
        <f>IF(B49=0, "-", B31/B49)</f>
        <v>5.8620689655172413E-2</v>
      </c>
      <c r="D31" s="65">
        <v>46</v>
      </c>
      <c r="E31" s="9">
        <f>IF(D49=0, "-", D31/D49)</f>
        <v>7.6539101497504161E-2</v>
      </c>
      <c r="F31" s="81">
        <v>525</v>
      </c>
      <c r="G31" s="34">
        <f>IF(F49=0, "-", F31/F49)</f>
        <v>7.0347045424092189E-2</v>
      </c>
      <c r="H31" s="65">
        <v>501</v>
      </c>
      <c r="I31" s="9">
        <f>IF(H49=0, "-", H31/H49)</f>
        <v>8.3933657229016592E-2</v>
      </c>
      <c r="J31" s="8">
        <f t="shared" si="2"/>
        <v>0.10869565217391304</v>
      </c>
      <c r="K31" s="9">
        <f t="shared" si="3"/>
        <v>4.790419161676647E-2</v>
      </c>
    </row>
    <row r="32" spans="1:11" x14ac:dyDescent="0.25">
      <c r="A32" s="7" t="s">
        <v>352</v>
      </c>
      <c r="B32" s="65">
        <v>55</v>
      </c>
      <c r="C32" s="34">
        <f>IF(B49=0, "-", B32/B49)</f>
        <v>6.3218390804597707E-2</v>
      </c>
      <c r="D32" s="65">
        <v>100</v>
      </c>
      <c r="E32" s="9">
        <f>IF(D49=0, "-", D32/D49)</f>
        <v>0.16638935108153077</v>
      </c>
      <c r="F32" s="81">
        <v>684</v>
      </c>
      <c r="G32" s="34">
        <f>IF(F49=0, "-", F32/F49)</f>
        <v>9.1652150609674396E-2</v>
      </c>
      <c r="H32" s="65">
        <v>831</v>
      </c>
      <c r="I32" s="9">
        <f>IF(H49=0, "-", H32/H49)</f>
        <v>0.13921929971519517</v>
      </c>
      <c r="J32" s="8">
        <f t="shared" si="2"/>
        <v>-0.45</v>
      </c>
      <c r="K32" s="9">
        <f t="shared" si="3"/>
        <v>-0.17689530685920576</v>
      </c>
    </row>
    <row r="33" spans="1:11" x14ac:dyDescent="0.25">
      <c r="A33" s="7" t="s">
        <v>353</v>
      </c>
      <c r="B33" s="65">
        <v>1</v>
      </c>
      <c r="C33" s="34">
        <f>IF(B49=0, "-", B33/B49)</f>
        <v>1.1494252873563218E-3</v>
      </c>
      <c r="D33" s="65">
        <v>6</v>
      </c>
      <c r="E33" s="9">
        <f>IF(D49=0, "-", D33/D49)</f>
        <v>9.9833610648918467E-3</v>
      </c>
      <c r="F33" s="81">
        <v>35</v>
      </c>
      <c r="G33" s="34">
        <f>IF(F49=0, "-", F33/F49)</f>
        <v>4.6898030282728122E-3</v>
      </c>
      <c r="H33" s="65">
        <v>73</v>
      </c>
      <c r="I33" s="9">
        <f>IF(H49=0, "-", H33/H49)</f>
        <v>1.2229854246942536E-2</v>
      </c>
      <c r="J33" s="8">
        <f t="shared" si="2"/>
        <v>-0.83333333333333337</v>
      </c>
      <c r="K33" s="9">
        <f t="shared" si="3"/>
        <v>-0.52054794520547942</v>
      </c>
    </row>
    <row r="34" spans="1:11" x14ac:dyDescent="0.25">
      <c r="A34" s="7" t="s">
        <v>354</v>
      </c>
      <c r="B34" s="65">
        <v>179</v>
      </c>
      <c r="C34" s="34">
        <f>IF(B49=0, "-", B34/B49)</f>
        <v>0.20574712643678161</v>
      </c>
      <c r="D34" s="65">
        <v>25</v>
      </c>
      <c r="E34" s="9">
        <f>IF(D49=0, "-", D34/D49)</f>
        <v>4.1597337770382693E-2</v>
      </c>
      <c r="F34" s="81">
        <v>1513</v>
      </c>
      <c r="G34" s="34">
        <f>IF(F49=0, "-", F34/F49)</f>
        <v>0.20273348519362186</v>
      </c>
      <c r="H34" s="65">
        <v>1082</v>
      </c>
      <c r="I34" s="9">
        <f>IF(H49=0, "-", H34/H49)</f>
        <v>0.18126989445468253</v>
      </c>
      <c r="J34" s="8">
        <f t="shared" si="2"/>
        <v>6.16</v>
      </c>
      <c r="K34" s="9">
        <f t="shared" si="3"/>
        <v>0.39833641404805914</v>
      </c>
    </row>
    <row r="35" spans="1:11" x14ac:dyDescent="0.25">
      <c r="A35" s="7" t="s">
        <v>355</v>
      </c>
      <c r="B35" s="65">
        <v>44</v>
      </c>
      <c r="C35" s="34">
        <f>IF(B49=0, "-", B35/B49)</f>
        <v>5.057471264367816E-2</v>
      </c>
      <c r="D35" s="65">
        <v>98</v>
      </c>
      <c r="E35" s="9">
        <f>IF(D49=0, "-", D35/D49)</f>
        <v>0.16306156405990016</v>
      </c>
      <c r="F35" s="81">
        <v>475</v>
      </c>
      <c r="G35" s="34">
        <f>IF(F49=0, "-", F35/F49)</f>
        <v>6.3647326812273891E-2</v>
      </c>
      <c r="H35" s="65">
        <v>733</v>
      </c>
      <c r="I35" s="9">
        <f>IF(H49=0, "-", H35/H49)</f>
        <v>0.12280113921929972</v>
      </c>
      <c r="J35" s="8">
        <f t="shared" si="2"/>
        <v>-0.55102040816326525</v>
      </c>
      <c r="K35" s="9">
        <f t="shared" si="3"/>
        <v>-0.35197817189631653</v>
      </c>
    </row>
    <row r="36" spans="1:11" x14ac:dyDescent="0.25">
      <c r="A36" s="7" t="s">
        <v>356</v>
      </c>
      <c r="B36" s="65">
        <v>45</v>
      </c>
      <c r="C36" s="34">
        <f>IF(B49=0, "-", B36/B49)</f>
        <v>5.1724137931034482E-2</v>
      </c>
      <c r="D36" s="65">
        <v>29</v>
      </c>
      <c r="E36" s="9">
        <f>IF(D49=0, "-", D36/D49)</f>
        <v>4.8252911813643926E-2</v>
      </c>
      <c r="F36" s="81">
        <v>568</v>
      </c>
      <c r="G36" s="34">
        <f>IF(F49=0, "-", F36/F49)</f>
        <v>7.6108803430255931E-2</v>
      </c>
      <c r="H36" s="65">
        <v>410</v>
      </c>
      <c r="I36" s="9">
        <f>IF(H49=0, "-", H36/H49)</f>
        <v>6.8688222482827938E-2</v>
      </c>
      <c r="J36" s="8">
        <f t="shared" si="2"/>
        <v>0.55172413793103448</v>
      </c>
      <c r="K36" s="9">
        <f t="shared" si="3"/>
        <v>0.38536585365853659</v>
      </c>
    </row>
    <row r="37" spans="1:11" x14ac:dyDescent="0.25">
      <c r="A37" s="7" t="s">
        <v>357</v>
      </c>
      <c r="B37" s="65">
        <v>47</v>
      </c>
      <c r="C37" s="34">
        <f>IF(B49=0, "-", B37/B49)</f>
        <v>5.4022988505747126E-2</v>
      </c>
      <c r="D37" s="65">
        <v>0</v>
      </c>
      <c r="E37" s="9">
        <f>IF(D49=0, "-", D37/D49)</f>
        <v>0</v>
      </c>
      <c r="F37" s="81">
        <v>359</v>
      </c>
      <c r="G37" s="34">
        <f>IF(F49=0, "-", F37/F49)</f>
        <v>4.8103979632855419E-2</v>
      </c>
      <c r="H37" s="65">
        <v>2</v>
      </c>
      <c r="I37" s="9">
        <f>IF(H49=0, "-", H37/H49)</f>
        <v>3.3506449991623389E-4</v>
      </c>
      <c r="J37" s="8" t="str">
        <f t="shared" si="2"/>
        <v>-</v>
      </c>
      <c r="K37" s="9" t="str">
        <f t="shared" si="3"/>
        <v>&gt;999%</v>
      </c>
    </row>
    <row r="38" spans="1:11" x14ac:dyDescent="0.25">
      <c r="A38" s="7" t="s">
        <v>358</v>
      </c>
      <c r="B38" s="65">
        <v>0</v>
      </c>
      <c r="C38" s="34">
        <f>IF(B49=0, "-", B38/B49)</f>
        <v>0</v>
      </c>
      <c r="D38" s="65">
        <v>2</v>
      </c>
      <c r="E38" s="9">
        <f>IF(D49=0, "-", D38/D49)</f>
        <v>3.3277870216306157E-3</v>
      </c>
      <c r="F38" s="81">
        <v>6</v>
      </c>
      <c r="G38" s="34">
        <f>IF(F49=0, "-", F38/F49)</f>
        <v>8.0396623341819648E-4</v>
      </c>
      <c r="H38" s="65">
        <v>5</v>
      </c>
      <c r="I38" s="9">
        <f>IF(H49=0, "-", H38/H49)</f>
        <v>8.3766124979058466E-4</v>
      </c>
      <c r="J38" s="8">
        <f t="shared" si="2"/>
        <v>-1</v>
      </c>
      <c r="K38" s="9">
        <f t="shared" si="3"/>
        <v>0.2</v>
      </c>
    </row>
    <row r="39" spans="1:11" x14ac:dyDescent="0.25">
      <c r="A39" s="7" t="s">
        <v>359</v>
      </c>
      <c r="B39" s="65">
        <v>12</v>
      </c>
      <c r="C39" s="34">
        <f>IF(B49=0, "-", B39/B49)</f>
        <v>1.3793103448275862E-2</v>
      </c>
      <c r="D39" s="65">
        <v>5</v>
      </c>
      <c r="E39" s="9">
        <f>IF(D49=0, "-", D39/D49)</f>
        <v>8.3194675540765387E-3</v>
      </c>
      <c r="F39" s="81">
        <v>70</v>
      </c>
      <c r="G39" s="34">
        <f>IF(F49=0, "-", F39/F49)</f>
        <v>9.3796060565456245E-3</v>
      </c>
      <c r="H39" s="65">
        <v>65</v>
      </c>
      <c r="I39" s="9">
        <f>IF(H49=0, "-", H39/H49)</f>
        <v>1.0889596247277601E-2</v>
      </c>
      <c r="J39" s="8">
        <f t="shared" si="2"/>
        <v>1.4</v>
      </c>
      <c r="K39" s="9">
        <f t="shared" si="3"/>
        <v>7.6923076923076927E-2</v>
      </c>
    </row>
    <row r="40" spans="1:11" x14ac:dyDescent="0.25">
      <c r="A40" s="7" t="s">
        <v>360</v>
      </c>
      <c r="B40" s="65">
        <v>7</v>
      </c>
      <c r="C40" s="34">
        <f>IF(B49=0, "-", B40/B49)</f>
        <v>8.0459770114942528E-3</v>
      </c>
      <c r="D40" s="65">
        <v>8</v>
      </c>
      <c r="E40" s="9">
        <f>IF(D49=0, "-", D40/D49)</f>
        <v>1.3311148086522463E-2</v>
      </c>
      <c r="F40" s="81">
        <v>68</v>
      </c>
      <c r="G40" s="34">
        <f>IF(F49=0, "-", F40/F49)</f>
        <v>9.1116173120728925E-3</v>
      </c>
      <c r="H40" s="65">
        <v>59</v>
      </c>
      <c r="I40" s="9">
        <f>IF(H49=0, "-", H40/H49)</f>
        <v>9.8844027475288986E-3</v>
      </c>
      <c r="J40" s="8">
        <f t="shared" si="2"/>
        <v>-0.125</v>
      </c>
      <c r="K40" s="9">
        <f t="shared" si="3"/>
        <v>0.15254237288135594</v>
      </c>
    </row>
    <row r="41" spans="1:11" x14ac:dyDescent="0.25">
      <c r="A41" s="7" t="s">
        <v>361</v>
      </c>
      <c r="B41" s="65">
        <v>80</v>
      </c>
      <c r="C41" s="34">
        <f>IF(B49=0, "-", B41/B49)</f>
        <v>9.1954022988505746E-2</v>
      </c>
      <c r="D41" s="65">
        <v>0</v>
      </c>
      <c r="E41" s="9">
        <f>IF(D49=0, "-", D41/D49)</f>
        <v>0</v>
      </c>
      <c r="F41" s="81">
        <v>451</v>
      </c>
      <c r="G41" s="34">
        <f>IF(F49=0, "-", F41/F49)</f>
        <v>6.04314618786011E-2</v>
      </c>
      <c r="H41" s="65">
        <v>0</v>
      </c>
      <c r="I41" s="9">
        <f>IF(H49=0, "-", H41/H49)</f>
        <v>0</v>
      </c>
      <c r="J41" s="8" t="str">
        <f t="shared" si="2"/>
        <v>-</v>
      </c>
      <c r="K41" s="9" t="str">
        <f t="shared" si="3"/>
        <v>-</v>
      </c>
    </row>
    <row r="42" spans="1:11" x14ac:dyDescent="0.25">
      <c r="A42" s="7" t="s">
        <v>362</v>
      </c>
      <c r="B42" s="65">
        <v>0</v>
      </c>
      <c r="C42" s="34">
        <f>IF(B49=0, "-", B42/B49)</f>
        <v>0</v>
      </c>
      <c r="D42" s="65">
        <v>89</v>
      </c>
      <c r="E42" s="9">
        <f>IF(D49=0, "-", D42/D49)</f>
        <v>0.1480865224625624</v>
      </c>
      <c r="F42" s="81">
        <v>121</v>
      </c>
      <c r="G42" s="34">
        <f>IF(F49=0, "-", F42/F49)</f>
        <v>1.6213319040600294E-2</v>
      </c>
      <c r="H42" s="65">
        <v>494</v>
      </c>
      <c r="I42" s="9">
        <f>IF(H49=0, "-", H42/H49)</f>
        <v>8.2760931479309768E-2</v>
      </c>
      <c r="J42" s="8">
        <f t="shared" si="2"/>
        <v>-1</v>
      </c>
      <c r="K42" s="9">
        <f t="shared" si="3"/>
        <v>-0.75506072874493924</v>
      </c>
    </row>
    <row r="43" spans="1:11" x14ac:dyDescent="0.25">
      <c r="A43" s="7" t="s">
        <v>363</v>
      </c>
      <c r="B43" s="65">
        <v>7</v>
      </c>
      <c r="C43" s="34">
        <f>IF(B49=0, "-", B43/B49)</f>
        <v>8.0459770114942528E-3</v>
      </c>
      <c r="D43" s="65">
        <v>10</v>
      </c>
      <c r="E43" s="9">
        <f>IF(D49=0, "-", D43/D49)</f>
        <v>1.6638935108153077E-2</v>
      </c>
      <c r="F43" s="81">
        <v>36</v>
      </c>
      <c r="G43" s="34">
        <f>IF(F49=0, "-", F43/F49)</f>
        <v>4.8237974005091782E-3</v>
      </c>
      <c r="H43" s="65">
        <v>18</v>
      </c>
      <c r="I43" s="9">
        <f>IF(H49=0, "-", H43/H49)</f>
        <v>3.0155804992461049E-3</v>
      </c>
      <c r="J43" s="8">
        <f t="shared" si="2"/>
        <v>-0.3</v>
      </c>
      <c r="K43" s="9">
        <f t="shared" si="3"/>
        <v>1</v>
      </c>
    </row>
    <row r="44" spans="1:11" x14ac:dyDescent="0.25">
      <c r="A44" s="7" t="s">
        <v>364</v>
      </c>
      <c r="B44" s="65">
        <v>34</v>
      </c>
      <c r="C44" s="34">
        <f>IF(B49=0, "-", B44/B49)</f>
        <v>3.9080459770114942E-2</v>
      </c>
      <c r="D44" s="65">
        <v>20</v>
      </c>
      <c r="E44" s="9">
        <f>IF(D49=0, "-", D44/D49)</f>
        <v>3.3277870216306155E-2</v>
      </c>
      <c r="F44" s="81">
        <v>115</v>
      </c>
      <c r="G44" s="34">
        <f>IF(F49=0, "-", F44/F49)</f>
        <v>1.5409352807182098E-2</v>
      </c>
      <c r="H44" s="65">
        <v>170</v>
      </c>
      <c r="I44" s="9">
        <f>IF(H49=0, "-", H44/H49)</f>
        <v>2.8480482492879881E-2</v>
      </c>
      <c r="J44" s="8">
        <f t="shared" si="2"/>
        <v>0.7</v>
      </c>
      <c r="K44" s="9">
        <f t="shared" si="3"/>
        <v>-0.3235294117647059</v>
      </c>
    </row>
    <row r="45" spans="1:11" x14ac:dyDescent="0.25">
      <c r="A45" s="7" t="s">
        <v>365</v>
      </c>
      <c r="B45" s="65">
        <v>22</v>
      </c>
      <c r="C45" s="34">
        <f>IF(B49=0, "-", B45/B49)</f>
        <v>2.528735632183908E-2</v>
      </c>
      <c r="D45" s="65">
        <v>13</v>
      </c>
      <c r="E45" s="9">
        <f>IF(D49=0, "-", D45/D49)</f>
        <v>2.1630615640599003E-2</v>
      </c>
      <c r="F45" s="81">
        <v>296</v>
      </c>
      <c r="G45" s="34">
        <f>IF(F49=0, "-", F45/F49)</f>
        <v>3.9662334181964361E-2</v>
      </c>
      <c r="H45" s="65">
        <v>373</v>
      </c>
      <c r="I45" s="9">
        <f>IF(H49=0, "-", H45/H49)</f>
        <v>6.2489529234377617E-2</v>
      </c>
      <c r="J45" s="8">
        <f t="shared" si="2"/>
        <v>0.69230769230769229</v>
      </c>
      <c r="K45" s="9">
        <f t="shared" si="3"/>
        <v>-0.2064343163538874</v>
      </c>
    </row>
    <row r="46" spans="1:11" x14ac:dyDescent="0.25">
      <c r="A46" s="7" t="s">
        <v>366</v>
      </c>
      <c r="B46" s="65">
        <v>43</v>
      </c>
      <c r="C46" s="34">
        <f>IF(B49=0, "-", B46/B49)</f>
        <v>4.9425287356321838E-2</v>
      </c>
      <c r="D46" s="65">
        <v>0</v>
      </c>
      <c r="E46" s="9">
        <f>IF(D49=0, "-", D46/D49)</f>
        <v>0</v>
      </c>
      <c r="F46" s="81">
        <v>433</v>
      </c>
      <c r="G46" s="34">
        <f>IF(F49=0, "-", F46/F49)</f>
        <v>5.8019563178346507E-2</v>
      </c>
      <c r="H46" s="65">
        <v>0</v>
      </c>
      <c r="I46" s="9">
        <f>IF(H49=0, "-", H46/H49)</f>
        <v>0</v>
      </c>
      <c r="J46" s="8" t="str">
        <f t="shared" si="2"/>
        <v>-</v>
      </c>
      <c r="K46" s="9" t="str">
        <f t="shared" si="3"/>
        <v>-</v>
      </c>
    </row>
    <row r="47" spans="1:11" x14ac:dyDescent="0.25">
      <c r="A47" s="7" t="s">
        <v>367</v>
      </c>
      <c r="B47" s="65">
        <v>59</v>
      </c>
      <c r="C47" s="34">
        <f>IF(B49=0, "-", B47/B49)</f>
        <v>6.7816091954022995E-2</v>
      </c>
      <c r="D47" s="65">
        <v>44</v>
      </c>
      <c r="E47" s="9">
        <f>IF(D49=0, "-", D47/D49)</f>
        <v>7.3211314475873548E-2</v>
      </c>
      <c r="F47" s="81">
        <v>467</v>
      </c>
      <c r="G47" s="34">
        <f>IF(F49=0, "-", F47/F49)</f>
        <v>6.2575371834382956E-2</v>
      </c>
      <c r="H47" s="65">
        <v>138</v>
      </c>
      <c r="I47" s="9">
        <f>IF(H49=0, "-", H47/H49)</f>
        <v>2.3119450494220137E-2</v>
      </c>
      <c r="J47" s="8">
        <f t="shared" si="2"/>
        <v>0.34090909090909088</v>
      </c>
      <c r="K47" s="9">
        <f t="shared" si="3"/>
        <v>2.3840579710144927</v>
      </c>
    </row>
    <row r="48" spans="1:11" x14ac:dyDescent="0.25">
      <c r="A48" s="2"/>
      <c r="B48" s="68"/>
      <c r="C48" s="33"/>
      <c r="D48" s="68"/>
      <c r="E48" s="6"/>
      <c r="F48" s="82"/>
      <c r="G48" s="33"/>
      <c r="H48" s="68"/>
      <c r="I48" s="6"/>
      <c r="J48" s="5"/>
      <c r="K48" s="6"/>
    </row>
    <row r="49" spans="1:11" s="43" customFormat="1" ht="13" x14ac:dyDescent="0.3">
      <c r="A49" s="162" t="s">
        <v>610</v>
      </c>
      <c r="B49" s="71">
        <f>SUM(B25:B48)</f>
        <v>870</v>
      </c>
      <c r="C49" s="40">
        <f>B49/6676</f>
        <v>0.13031755542240864</v>
      </c>
      <c r="D49" s="71">
        <f>SUM(D25:D48)</f>
        <v>601</v>
      </c>
      <c r="E49" s="41">
        <f>D49/6005</f>
        <v>0.10008326394671108</v>
      </c>
      <c r="F49" s="77">
        <f>SUM(F25:F48)</f>
        <v>7463</v>
      </c>
      <c r="G49" s="42">
        <f>F49/57916</f>
        <v>0.12885903722632777</v>
      </c>
      <c r="H49" s="71">
        <f>SUM(H25:H48)</f>
        <v>5969</v>
      </c>
      <c r="I49" s="41">
        <f>H49/52487</f>
        <v>0.11372339817478613</v>
      </c>
      <c r="J49" s="37">
        <f>IF(D49=0, "-", IF((B49-D49)/D49&lt;10, (B49-D49)/D49, "&gt;999%"))</f>
        <v>0.44758735440931779</v>
      </c>
      <c r="K49" s="38">
        <f>IF(H49=0, "-", IF((F49-H49)/H49&lt;10, (F49-H49)/H49, "&gt;999%"))</f>
        <v>0.25029318143742668</v>
      </c>
    </row>
    <row r="50" spans="1:11" x14ac:dyDescent="0.25">
      <c r="B50" s="83"/>
      <c r="D50" s="83"/>
      <c r="F50" s="83"/>
      <c r="H50" s="83"/>
    </row>
    <row r="51" spans="1:11" ht="13" x14ac:dyDescent="0.3">
      <c r="A51" s="163" t="s">
        <v>154</v>
      </c>
      <c r="B51" s="61" t="s">
        <v>12</v>
      </c>
      <c r="C51" s="62" t="s">
        <v>13</v>
      </c>
      <c r="D51" s="61" t="s">
        <v>12</v>
      </c>
      <c r="E51" s="63" t="s">
        <v>13</v>
      </c>
      <c r="F51" s="62" t="s">
        <v>12</v>
      </c>
      <c r="G51" s="62" t="s">
        <v>13</v>
      </c>
      <c r="H51" s="61" t="s">
        <v>12</v>
      </c>
      <c r="I51" s="63" t="s">
        <v>13</v>
      </c>
      <c r="J51" s="61"/>
      <c r="K51" s="63"/>
    </row>
    <row r="52" spans="1:11" x14ac:dyDescent="0.25">
      <c r="A52" s="7" t="s">
        <v>368</v>
      </c>
      <c r="B52" s="65">
        <v>6</v>
      </c>
      <c r="C52" s="34">
        <f>IF(B67=0, "-", B52/B67)</f>
        <v>5.3097345132743362E-2</v>
      </c>
      <c r="D52" s="65">
        <v>0</v>
      </c>
      <c r="E52" s="9">
        <f>IF(D67=0, "-", D52/D67)</f>
        <v>0</v>
      </c>
      <c r="F52" s="81">
        <v>29</v>
      </c>
      <c r="G52" s="34">
        <f>IF(F67=0, "-", F52/F67)</f>
        <v>2.8741328047571853E-2</v>
      </c>
      <c r="H52" s="65">
        <v>0</v>
      </c>
      <c r="I52" s="9">
        <f>IF(H67=0, "-", H52/H67)</f>
        <v>0</v>
      </c>
      <c r="J52" s="8" t="str">
        <f t="shared" ref="J52:J65" si="4">IF(D52=0, "-", IF((B52-D52)/D52&lt;10, (B52-D52)/D52, "&gt;999%"))</f>
        <v>-</v>
      </c>
      <c r="K52" s="9" t="str">
        <f t="shared" ref="K52:K65" si="5">IF(H52=0, "-", IF((F52-H52)/H52&lt;10, (F52-H52)/H52, "&gt;999%"))</f>
        <v>-</v>
      </c>
    </row>
    <row r="53" spans="1:11" x14ac:dyDescent="0.25">
      <c r="A53" s="7" t="s">
        <v>369</v>
      </c>
      <c r="B53" s="65">
        <v>8</v>
      </c>
      <c r="C53" s="34">
        <f>IF(B67=0, "-", B53/B67)</f>
        <v>7.0796460176991149E-2</v>
      </c>
      <c r="D53" s="65">
        <v>2</v>
      </c>
      <c r="E53" s="9">
        <f>IF(D67=0, "-", D53/D67)</f>
        <v>2.9850746268656716E-2</v>
      </c>
      <c r="F53" s="81">
        <v>33</v>
      </c>
      <c r="G53" s="34">
        <f>IF(F67=0, "-", F53/F67)</f>
        <v>3.2705649157581763E-2</v>
      </c>
      <c r="H53" s="65">
        <v>21</v>
      </c>
      <c r="I53" s="9">
        <f>IF(H67=0, "-", H53/H67)</f>
        <v>2.8610354223433242E-2</v>
      </c>
      <c r="J53" s="8">
        <f t="shared" si="4"/>
        <v>3</v>
      </c>
      <c r="K53" s="9">
        <f t="shared" si="5"/>
        <v>0.5714285714285714</v>
      </c>
    </row>
    <row r="54" spans="1:11" x14ac:dyDescent="0.25">
      <c r="A54" s="7" t="s">
        <v>370</v>
      </c>
      <c r="B54" s="65">
        <v>7</v>
      </c>
      <c r="C54" s="34">
        <f>IF(B67=0, "-", B54/B67)</f>
        <v>6.1946902654867256E-2</v>
      </c>
      <c r="D54" s="65">
        <v>7</v>
      </c>
      <c r="E54" s="9">
        <f>IF(D67=0, "-", D54/D67)</f>
        <v>0.1044776119402985</v>
      </c>
      <c r="F54" s="81">
        <v>127</v>
      </c>
      <c r="G54" s="34">
        <f>IF(F67=0, "-", F54/F67)</f>
        <v>0.12586719524281467</v>
      </c>
      <c r="H54" s="65">
        <v>137</v>
      </c>
      <c r="I54" s="9">
        <f>IF(H67=0, "-", H54/H67)</f>
        <v>0.18664850136239783</v>
      </c>
      <c r="J54" s="8">
        <f t="shared" si="4"/>
        <v>0</v>
      </c>
      <c r="K54" s="9">
        <f t="shared" si="5"/>
        <v>-7.2992700729927001E-2</v>
      </c>
    </row>
    <row r="55" spans="1:11" x14ac:dyDescent="0.25">
      <c r="A55" s="7" t="s">
        <v>371</v>
      </c>
      <c r="B55" s="65">
        <v>18</v>
      </c>
      <c r="C55" s="34">
        <f>IF(B67=0, "-", B55/B67)</f>
        <v>0.15929203539823009</v>
      </c>
      <c r="D55" s="65">
        <v>3</v>
      </c>
      <c r="E55" s="9">
        <f>IF(D67=0, "-", D55/D67)</f>
        <v>4.4776119402985072E-2</v>
      </c>
      <c r="F55" s="81">
        <v>139</v>
      </c>
      <c r="G55" s="34">
        <f>IF(F67=0, "-", F55/F67)</f>
        <v>0.1377601585728444</v>
      </c>
      <c r="H55" s="65">
        <v>83</v>
      </c>
      <c r="I55" s="9">
        <f>IF(H67=0, "-", H55/H67)</f>
        <v>0.11307901907356949</v>
      </c>
      <c r="J55" s="8">
        <f t="shared" si="4"/>
        <v>5</v>
      </c>
      <c r="K55" s="9">
        <f t="shared" si="5"/>
        <v>0.67469879518072284</v>
      </c>
    </row>
    <row r="56" spans="1:11" x14ac:dyDescent="0.25">
      <c r="A56" s="7" t="s">
        <v>372</v>
      </c>
      <c r="B56" s="65">
        <v>0</v>
      </c>
      <c r="C56" s="34">
        <f>IF(B67=0, "-", B56/B67)</f>
        <v>0</v>
      </c>
      <c r="D56" s="65">
        <v>6</v>
      </c>
      <c r="E56" s="9">
        <f>IF(D67=0, "-", D56/D67)</f>
        <v>8.9552238805970144E-2</v>
      </c>
      <c r="F56" s="81">
        <v>8</v>
      </c>
      <c r="G56" s="34">
        <f>IF(F67=0, "-", F56/F67)</f>
        <v>7.9286422200198214E-3</v>
      </c>
      <c r="H56" s="65">
        <v>36</v>
      </c>
      <c r="I56" s="9">
        <f>IF(H67=0, "-", H56/H67)</f>
        <v>4.9046321525885561E-2</v>
      </c>
      <c r="J56" s="8">
        <f t="shared" si="4"/>
        <v>-1</v>
      </c>
      <c r="K56" s="9">
        <f t="shared" si="5"/>
        <v>-0.77777777777777779</v>
      </c>
    </row>
    <row r="57" spans="1:11" x14ac:dyDescent="0.25">
      <c r="A57" s="7" t="s">
        <v>373</v>
      </c>
      <c r="B57" s="65">
        <v>0</v>
      </c>
      <c r="C57" s="34">
        <f>IF(B67=0, "-", B57/B67)</f>
        <v>0</v>
      </c>
      <c r="D57" s="65">
        <v>2</v>
      </c>
      <c r="E57" s="9">
        <f>IF(D67=0, "-", D57/D67)</f>
        <v>2.9850746268656716E-2</v>
      </c>
      <c r="F57" s="81">
        <v>4</v>
      </c>
      <c r="G57" s="34">
        <f>IF(F67=0, "-", F57/F67)</f>
        <v>3.9643211100099107E-3</v>
      </c>
      <c r="H57" s="65">
        <v>2</v>
      </c>
      <c r="I57" s="9">
        <f>IF(H67=0, "-", H57/H67)</f>
        <v>2.7247956403269754E-3</v>
      </c>
      <c r="J57" s="8">
        <f t="shared" si="4"/>
        <v>-1</v>
      </c>
      <c r="K57" s="9">
        <f t="shared" si="5"/>
        <v>1</v>
      </c>
    </row>
    <row r="58" spans="1:11" x14ac:dyDescent="0.25">
      <c r="A58" s="7" t="s">
        <v>374</v>
      </c>
      <c r="B58" s="65">
        <v>0</v>
      </c>
      <c r="C58" s="34">
        <f>IF(B67=0, "-", B58/B67)</f>
        <v>0</v>
      </c>
      <c r="D58" s="65">
        <v>2</v>
      </c>
      <c r="E58" s="9">
        <f>IF(D67=0, "-", D58/D67)</f>
        <v>2.9850746268656716E-2</v>
      </c>
      <c r="F58" s="81">
        <v>3</v>
      </c>
      <c r="G58" s="34">
        <f>IF(F67=0, "-", F58/F67)</f>
        <v>2.973240832507433E-3</v>
      </c>
      <c r="H58" s="65">
        <v>16</v>
      </c>
      <c r="I58" s="9">
        <f>IF(H67=0, "-", H58/H67)</f>
        <v>2.1798365122615803E-2</v>
      </c>
      <c r="J58" s="8">
        <f t="shared" si="4"/>
        <v>-1</v>
      </c>
      <c r="K58" s="9">
        <f t="shared" si="5"/>
        <v>-0.8125</v>
      </c>
    </row>
    <row r="59" spans="1:11" x14ac:dyDescent="0.25">
      <c r="A59" s="7" t="s">
        <v>375</v>
      </c>
      <c r="B59" s="65">
        <v>31</v>
      </c>
      <c r="C59" s="34">
        <f>IF(B67=0, "-", B59/B67)</f>
        <v>0.27433628318584069</v>
      </c>
      <c r="D59" s="65">
        <v>1</v>
      </c>
      <c r="E59" s="9">
        <f>IF(D67=0, "-", D59/D67)</f>
        <v>1.4925373134328358E-2</v>
      </c>
      <c r="F59" s="81">
        <v>227</v>
      </c>
      <c r="G59" s="34">
        <f>IF(F67=0, "-", F59/F67)</f>
        <v>0.22497522299306244</v>
      </c>
      <c r="H59" s="65">
        <v>49</v>
      </c>
      <c r="I59" s="9">
        <f>IF(H67=0, "-", H59/H67)</f>
        <v>6.67574931880109E-2</v>
      </c>
      <c r="J59" s="8" t="str">
        <f t="shared" si="4"/>
        <v>&gt;999%</v>
      </c>
      <c r="K59" s="9">
        <f t="shared" si="5"/>
        <v>3.6326530612244898</v>
      </c>
    </row>
    <row r="60" spans="1:11" x14ac:dyDescent="0.25">
      <c r="A60" s="7" t="s">
        <v>376</v>
      </c>
      <c r="B60" s="65">
        <v>13</v>
      </c>
      <c r="C60" s="34">
        <f>IF(B67=0, "-", B60/B67)</f>
        <v>0.11504424778761062</v>
      </c>
      <c r="D60" s="65">
        <v>5</v>
      </c>
      <c r="E60" s="9">
        <f>IF(D67=0, "-", D60/D67)</f>
        <v>7.4626865671641784E-2</v>
      </c>
      <c r="F60" s="81">
        <v>69</v>
      </c>
      <c r="G60" s="34">
        <f>IF(F67=0, "-", F60/F67)</f>
        <v>6.8384539147670967E-2</v>
      </c>
      <c r="H60" s="65">
        <v>39</v>
      </c>
      <c r="I60" s="9">
        <f>IF(H67=0, "-", H60/H67)</f>
        <v>5.3133514986376022E-2</v>
      </c>
      <c r="J60" s="8">
        <f t="shared" si="4"/>
        <v>1.6</v>
      </c>
      <c r="K60" s="9">
        <f t="shared" si="5"/>
        <v>0.76923076923076927</v>
      </c>
    </row>
    <row r="61" spans="1:11" x14ac:dyDescent="0.25">
      <c r="A61" s="7" t="s">
        <v>377</v>
      </c>
      <c r="B61" s="65">
        <v>8</v>
      </c>
      <c r="C61" s="34">
        <f>IF(B67=0, "-", B61/B67)</f>
        <v>7.0796460176991149E-2</v>
      </c>
      <c r="D61" s="65">
        <v>5</v>
      </c>
      <c r="E61" s="9">
        <f>IF(D67=0, "-", D61/D67)</f>
        <v>7.4626865671641784E-2</v>
      </c>
      <c r="F61" s="81">
        <v>39</v>
      </c>
      <c r="G61" s="34">
        <f>IF(F67=0, "-", F61/F67)</f>
        <v>3.865213082259663E-2</v>
      </c>
      <c r="H61" s="65">
        <v>36</v>
      </c>
      <c r="I61" s="9">
        <f>IF(H67=0, "-", H61/H67)</f>
        <v>4.9046321525885561E-2</v>
      </c>
      <c r="J61" s="8">
        <f t="shared" si="4"/>
        <v>0.6</v>
      </c>
      <c r="K61" s="9">
        <f t="shared" si="5"/>
        <v>8.3333333333333329E-2</v>
      </c>
    </row>
    <row r="62" spans="1:11" x14ac:dyDescent="0.25">
      <c r="A62" s="7" t="s">
        <v>378</v>
      </c>
      <c r="B62" s="65">
        <v>2</v>
      </c>
      <c r="C62" s="34">
        <f>IF(B67=0, "-", B62/B67)</f>
        <v>1.7699115044247787E-2</v>
      </c>
      <c r="D62" s="65">
        <v>14</v>
      </c>
      <c r="E62" s="9">
        <f>IF(D67=0, "-", D62/D67)</f>
        <v>0.20895522388059701</v>
      </c>
      <c r="F62" s="81">
        <v>49</v>
      </c>
      <c r="G62" s="34">
        <f>IF(F67=0, "-", F62/F67)</f>
        <v>4.8562933597621406E-2</v>
      </c>
      <c r="H62" s="65">
        <v>129</v>
      </c>
      <c r="I62" s="9">
        <f>IF(H67=0, "-", H62/H67)</f>
        <v>0.17574931880108993</v>
      </c>
      <c r="J62" s="8">
        <f t="shared" si="4"/>
        <v>-0.8571428571428571</v>
      </c>
      <c r="K62" s="9">
        <f t="shared" si="5"/>
        <v>-0.62015503875968991</v>
      </c>
    </row>
    <row r="63" spans="1:11" x14ac:dyDescent="0.25">
      <c r="A63" s="7" t="s">
        <v>379</v>
      </c>
      <c r="B63" s="65">
        <v>6</v>
      </c>
      <c r="C63" s="34">
        <f>IF(B67=0, "-", B63/B67)</f>
        <v>5.3097345132743362E-2</v>
      </c>
      <c r="D63" s="65">
        <v>9</v>
      </c>
      <c r="E63" s="9">
        <f>IF(D67=0, "-", D63/D67)</f>
        <v>0.13432835820895522</v>
      </c>
      <c r="F63" s="81">
        <v>59</v>
      </c>
      <c r="G63" s="34">
        <f>IF(F67=0, "-", F63/F67)</f>
        <v>5.8473736372646183E-2</v>
      </c>
      <c r="H63" s="65">
        <v>41</v>
      </c>
      <c r="I63" s="9">
        <f>IF(H67=0, "-", H63/H67)</f>
        <v>5.5858310626702996E-2</v>
      </c>
      <c r="J63" s="8">
        <f t="shared" si="4"/>
        <v>-0.33333333333333331</v>
      </c>
      <c r="K63" s="9">
        <f t="shared" si="5"/>
        <v>0.43902439024390244</v>
      </c>
    </row>
    <row r="64" spans="1:11" x14ac:dyDescent="0.25">
      <c r="A64" s="7" t="s">
        <v>380</v>
      </c>
      <c r="B64" s="65">
        <v>2</v>
      </c>
      <c r="C64" s="34">
        <f>IF(B67=0, "-", B64/B67)</f>
        <v>1.7699115044247787E-2</v>
      </c>
      <c r="D64" s="65">
        <v>0</v>
      </c>
      <c r="E64" s="9">
        <f>IF(D67=0, "-", D64/D67)</f>
        <v>0</v>
      </c>
      <c r="F64" s="81">
        <v>32</v>
      </c>
      <c r="G64" s="34">
        <f>IF(F67=0, "-", F64/F67)</f>
        <v>3.1714568880079286E-2</v>
      </c>
      <c r="H64" s="65">
        <v>0</v>
      </c>
      <c r="I64" s="9">
        <f>IF(H67=0, "-", H64/H67)</f>
        <v>0</v>
      </c>
      <c r="J64" s="8" t="str">
        <f t="shared" si="4"/>
        <v>-</v>
      </c>
      <c r="K64" s="9" t="str">
        <f t="shared" si="5"/>
        <v>-</v>
      </c>
    </row>
    <row r="65" spans="1:11" x14ac:dyDescent="0.25">
      <c r="A65" s="7" t="s">
        <v>381</v>
      </c>
      <c r="B65" s="65">
        <v>12</v>
      </c>
      <c r="C65" s="34">
        <f>IF(B67=0, "-", B65/B67)</f>
        <v>0.10619469026548672</v>
      </c>
      <c r="D65" s="65">
        <v>11</v>
      </c>
      <c r="E65" s="9">
        <f>IF(D67=0, "-", D65/D67)</f>
        <v>0.16417910447761194</v>
      </c>
      <c r="F65" s="81">
        <v>191</v>
      </c>
      <c r="G65" s="34">
        <f>IF(F67=0, "-", F65/F67)</f>
        <v>0.18929633300297324</v>
      </c>
      <c r="H65" s="65">
        <v>145</v>
      </c>
      <c r="I65" s="9">
        <f>IF(H67=0, "-", H65/H67)</f>
        <v>0.19754768392370572</v>
      </c>
      <c r="J65" s="8">
        <f t="shared" si="4"/>
        <v>9.0909090909090912E-2</v>
      </c>
      <c r="K65" s="9">
        <f t="shared" si="5"/>
        <v>0.31724137931034485</v>
      </c>
    </row>
    <row r="66" spans="1:11" x14ac:dyDescent="0.25">
      <c r="A66" s="2"/>
      <c r="B66" s="68"/>
      <c r="C66" s="33"/>
      <c r="D66" s="68"/>
      <c r="E66" s="6"/>
      <c r="F66" s="82"/>
      <c r="G66" s="33"/>
      <c r="H66" s="68"/>
      <c r="I66" s="6"/>
      <c r="J66" s="5"/>
      <c r="K66" s="6"/>
    </row>
    <row r="67" spans="1:11" s="43" customFormat="1" ht="13" x14ac:dyDescent="0.3">
      <c r="A67" s="162" t="s">
        <v>609</v>
      </c>
      <c r="B67" s="71">
        <f>SUM(B52:B66)</f>
        <v>113</v>
      </c>
      <c r="C67" s="40">
        <f>B67/6676</f>
        <v>1.6926303175554224E-2</v>
      </c>
      <c r="D67" s="71">
        <f>SUM(D52:D66)</f>
        <v>67</v>
      </c>
      <c r="E67" s="41">
        <f>D67/6005</f>
        <v>1.115736885928393E-2</v>
      </c>
      <c r="F67" s="77">
        <f>SUM(F52:F66)</f>
        <v>1009</v>
      </c>
      <c r="G67" s="42">
        <f>F67/57916</f>
        <v>1.7421783272325436E-2</v>
      </c>
      <c r="H67" s="71">
        <f>SUM(H52:H66)</f>
        <v>734</v>
      </c>
      <c r="I67" s="41">
        <f>H67/52487</f>
        <v>1.3984415188522873E-2</v>
      </c>
      <c r="J67" s="37">
        <f>IF(D67=0, "-", IF((B67-D67)/D67&lt;10, (B67-D67)/D67, "&gt;999%"))</f>
        <v>0.68656716417910446</v>
      </c>
      <c r="K67" s="38">
        <f>IF(H67=0, "-", IF((F67-H67)/H67&lt;10, (F67-H67)/H67, "&gt;999%"))</f>
        <v>0.37465940054495911</v>
      </c>
    </row>
    <row r="68" spans="1:11" x14ac:dyDescent="0.25">
      <c r="B68" s="83"/>
      <c r="D68" s="83"/>
      <c r="F68" s="83"/>
      <c r="H68" s="83"/>
    </row>
    <row r="69" spans="1:11" s="43" customFormat="1" ht="13" x14ac:dyDescent="0.3">
      <c r="A69" s="162" t="s">
        <v>608</v>
      </c>
      <c r="B69" s="71">
        <v>983</v>
      </c>
      <c r="C69" s="40">
        <f>B69/6676</f>
        <v>0.14724385859796285</v>
      </c>
      <c r="D69" s="71">
        <v>668</v>
      </c>
      <c r="E69" s="41">
        <f>D69/6005</f>
        <v>0.111240632805995</v>
      </c>
      <c r="F69" s="77">
        <v>8472</v>
      </c>
      <c r="G69" s="42">
        <f>F69/57916</f>
        <v>0.14628082049865324</v>
      </c>
      <c r="H69" s="71">
        <v>6703</v>
      </c>
      <c r="I69" s="41">
        <f>H69/52487</f>
        <v>0.127707813363309</v>
      </c>
      <c r="J69" s="37">
        <f>IF(D69=0, "-", IF((B69-D69)/D69&lt;10, (B69-D69)/D69, "&gt;999%"))</f>
        <v>0.47155688622754494</v>
      </c>
      <c r="K69" s="38">
        <f>IF(H69=0, "-", IF((F69-H69)/H69&lt;10, (F69-H69)/H69, "&gt;999%"))</f>
        <v>0.26391168133671489</v>
      </c>
    </row>
    <row r="70" spans="1:11" x14ac:dyDescent="0.25">
      <c r="B70" s="83"/>
      <c r="D70" s="83"/>
      <c r="F70" s="83"/>
      <c r="H70" s="83"/>
    </row>
    <row r="71" spans="1:11" ht="15.5" x14ac:dyDescent="0.35">
      <c r="A71" s="164" t="s">
        <v>123</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155</v>
      </c>
      <c r="B73" s="61" t="s">
        <v>12</v>
      </c>
      <c r="C73" s="62" t="s">
        <v>13</v>
      </c>
      <c r="D73" s="61" t="s">
        <v>12</v>
      </c>
      <c r="E73" s="63" t="s">
        <v>13</v>
      </c>
      <c r="F73" s="62" t="s">
        <v>12</v>
      </c>
      <c r="G73" s="62" t="s">
        <v>13</v>
      </c>
      <c r="H73" s="61" t="s">
        <v>12</v>
      </c>
      <c r="I73" s="63" t="s">
        <v>13</v>
      </c>
      <c r="J73" s="61"/>
      <c r="K73" s="63"/>
    </row>
    <row r="74" spans="1:11" x14ac:dyDescent="0.25">
      <c r="A74" s="7" t="s">
        <v>382</v>
      </c>
      <c r="B74" s="65">
        <v>58</v>
      </c>
      <c r="C74" s="34">
        <f>IF(B98=0, "-", B74/B98)</f>
        <v>5.4409005628517824E-2</v>
      </c>
      <c r="D74" s="65">
        <v>0</v>
      </c>
      <c r="E74" s="9">
        <f>IF(D98=0, "-", D74/D98)</f>
        <v>0</v>
      </c>
      <c r="F74" s="81">
        <v>578</v>
      </c>
      <c r="G74" s="34">
        <f>IF(F98=0, "-", F74/F98)</f>
        <v>5.5094843198932417E-2</v>
      </c>
      <c r="H74" s="65">
        <v>0</v>
      </c>
      <c r="I74" s="9">
        <f>IF(H98=0, "-", H74/H98)</f>
        <v>0</v>
      </c>
      <c r="J74" s="8" t="str">
        <f t="shared" ref="J74:J96" si="6">IF(D74=0, "-", IF((B74-D74)/D74&lt;10, (B74-D74)/D74, "&gt;999%"))</f>
        <v>-</v>
      </c>
      <c r="K74" s="9" t="str">
        <f t="shared" ref="K74:K96" si="7">IF(H74=0, "-", IF((F74-H74)/H74&lt;10, (F74-H74)/H74, "&gt;999%"))</f>
        <v>-</v>
      </c>
    </row>
    <row r="75" spans="1:11" x14ac:dyDescent="0.25">
      <c r="A75" s="7" t="s">
        <v>383</v>
      </c>
      <c r="B75" s="65">
        <v>0</v>
      </c>
      <c r="C75" s="34">
        <f>IF(B98=0, "-", B75/B98)</f>
        <v>0</v>
      </c>
      <c r="D75" s="65">
        <v>0</v>
      </c>
      <c r="E75" s="9">
        <f>IF(D98=0, "-", D75/D98)</f>
        <v>0</v>
      </c>
      <c r="F75" s="81">
        <v>1</v>
      </c>
      <c r="G75" s="34">
        <f>IF(F98=0, "-", F75/F98)</f>
        <v>9.5319797922028404E-5</v>
      </c>
      <c r="H75" s="65">
        <v>0</v>
      </c>
      <c r="I75" s="9">
        <f>IF(H98=0, "-", H75/H98)</f>
        <v>0</v>
      </c>
      <c r="J75" s="8" t="str">
        <f t="shared" si="6"/>
        <v>-</v>
      </c>
      <c r="K75" s="9" t="str">
        <f t="shared" si="7"/>
        <v>-</v>
      </c>
    </row>
    <row r="76" spans="1:11" x14ac:dyDescent="0.25">
      <c r="A76" s="7" t="s">
        <v>384</v>
      </c>
      <c r="B76" s="65">
        <v>7</v>
      </c>
      <c r="C76" s="34">
        <f>IF(B98=0, "-", B76/B98)</f>
        <v>6.5666041275797378E-3</v>
      </c>
      <c r="D76" s="65">
        <v>11</v>
      </c>
      <c r="E76" s="9">
        <f>IF(D98=0, "-", D76/D98)</f>
        <v>1.1603375527426161E-2</v>
      </c>
      <c r="F76" s="81">
        <v>77</v>
      </c>
      <c r="G76" s="34">
        <f>IF(F98=0, "-", F76/F98)</f>
        <v>7.3396244399961874E-3</v>
      </c>
      <c r="H76" s="65">
        <v>20</v>
      </c>
      <c r="I76" s="9">
        <f>IF(H98=0, "-", H76/H98)</f>
        <v>2.2740193291642978E-3</v>
      </c>
      <c r="J76" s="8">
        <f t="shared" si="6"/>
        <v>-0.36363636363636365</v>
      </c>
      <c r="K76" s="9">
        <f t="shared" si="7"/>
        <v>2.85</v>
      </c>
    </row>
    <row r="77" spans="1:11" x14ac:dyDescent="0.25">
      <c r="A77" s="7" t="s">
        <v>385</v>
      </c>
      <c r="B77" s="65">
        <v>15</v>
      </c>
      <c r="C77" s="34">
        <f>IF(B98=0, "-", B77/B98)</f>
        <v>1.4071294559099437E-2</v>
      </c>
      <c r="D77" s="65">
        <v>23</v>
      </c>
      <c r="E77" s="9">
        <f>IF(D98=0, "-", D77/D98)</f>
        <v>2.4261603375527425E-2</v>
      </c>
      <c r="F77" s="81">
        <v>197</v>
      </c>
      <c r="G77" s="34">
        <f>IF(F98=0, "-", F77/F98)</f>
        <v>1.8778000190639597E-2</v>
      </c>
      <c r="H77" s="65">
        <v>146</v>
      </c>
      <c r="I77" s="9">
        <f>IF(H98=0, "-", H77/H98)</f>
        <v>1.6600341102899374E-2</v>
      </c>
      <c r="J77" s="8">
        <f t="shared" si="6"/>
        <v>-0.34782608695652173</v>
      </c>
      <c r="K77" s="9">
        <f t="shared" si="7"/>
        <v>0.34931506849315069</v>
      </c>
    </row>
    <row r="78" spans="1:11" x14ac:dyDescent="0.25">
      <c r="A78" s="7" t="s">
        <v>386</v>
      </c>
      <c r="B78" s="65">
        <v>33</v>
      </c>
      <c r="C78" s="34">
        <f>IF(B98=0, "-", B78/B98)</f>
        <v>3.095684803001876E-2</v>
      </c>
      <c r="D78" s="65">
        <v>43</v>
      </c>
      <c r="E78" s="9">
        <f>IF(D98=0, "-", D78/D98)</f>
        <v>4.5358649789029537E-2</v>
      </c>
      <c r="F78" s="81">
        <v>336</v>
      </c>
      <c r="G78" s="34">
        <f>IF(F98=0, "-", F78/F98)</f>
        <v>3.2027452101801544E-2</v>
      </c>
      <c r="H78" s="65">
        <v>252</v>
      </c>
      <c r="I78" s="9">
        <f>IF(H98=0, "-", H78/H98)</f>
        <v>2.8652643547470154E-2</v>
      </c>
      <c r="J78" s="8">
        <f t="shared" si="6"/>
        <v>-0.23255813953488372</v>
      </c>
      <c r="K78" s="9">
        <f t="shared" si="7"/>
        <v>0.33333333333333331</v>
      </c>
    </row>
    <row r="79" spans="1:11" x14ac:dyDescent="0.25">
      <c r="A79" s="7" t="s">
        <v>387</v>
      </c>
      <c r="B79" s="65">
        <v>10</v>
      </c>
      <c r="C79" s="34">
        <f>IF(B98=0, "-", B79/B98)</f>
        <v>9.3808630393996256E-3</v>
      </c>
      <c r="D79" s="65">
        <v>11</v>
      </c>
      <c r="E79" s="9">
        <f>IF(D98=0, "-", D79/D98)</f>
        <v>1.1603375527426161E-2</v>
      </c>
      <c r="F79" s="81">
        <v>144</v>
      </c>
      <c r="G79" s="34">
        <f>IF(F98=0, "-", F79/F98)</f>
        <v>1.3726050900772091E-2</v>
      </c>
      <c r="H79" s="65">
        <v>27</v>
      </c>
      <c r="I79" s="9">
        <f>IF(H98=0, "-", H79/H98)</f>
        <v>3.0699260943718022E-3</v>
      </c>
      <c r="J79" s="8">
        <f t="shared" si="6"/>
        <v>-9.0909090909090912E-2</v>
      </c>
      <c r="K79" s="9">
        <f t="shared" si="7"/>
        <v>4.333333333333333</v>
      </c>
    </row>
    <row r="80" spans="1:11" x14ac:dyDescent="0.25">
      <c r="A80" s="7" t="s">
        <v>388</v>
      </c>
      <c r="B80" s="65">
        <v>2</v>
      </c>
      <c r="C80" s="34">
        <f>IF(B98=0, "-", B80/B98)</f>
        <v>1.876172607879925E-3</v>
      </c>
      <c r="D80" s="65">
        <v>20</v>
      </c>
      <c r="E80" s="9">
        <f>IF(D98=0, "-", D80/D98)</f>
        <v>2.1097046413502109E-2</v>
      </c>
      <c r="F80" s="81">
        <v>281</v>
      </c>
      <c r="G80" s="34">
        <f>IF(F98=0, "-", F80/F98)</f>
        <v>2.6784863216089982E-2</v>
      </c>
      <c r="H80" s="65">
        <v>259</v>
      </c>
      <c r="I80" s="9">
        <f>IF(H98=0, "-", H80/H98)</f>
        <v>2.9448550312677658E-2</v>
      </c>
      <c r="J80" s="8">
        <f t="shared" si="6"/>
        <v>-0.9</v>
      </c>
      <c r="K80" s="9">
        <f t="shared" si="7"/>
        <v>8.4942084942084939E-2</v>
      </c>
    </row>
    <row r="81" spans="1:11" x14ac:dyDescent="0.25">
      <c r="A81" s="7" t="s">
        <v>389</v>
      </c>
      <c r="B81" s="65">
        <v>4</v>
      </c>
      <c r="C81" s="34">
        <f>IF(B98=0, "-", B81/B98)</f>
        <v>3.7523452157598499E-3</v>
      </c>
      <c r="D81" s="65">
        <v>0</v>
      </c>
      <c r="E81" s="9">
        <f>IF(D98=0, "-", D81/D98)</f>
        <v>0</v>
      </c>
      <c r="F81" s="81">
        <v>35</v>
      </c>
      <c r="G81" s="34">
        <f>IF(F98=0, "-", F81/F98)</f>
        <v>3.3361929272709943E-3</v>
      </c>
      <c r="H81" s="65">
        <v>0</v>
      </c>
      <c r="I81" s="9">
        <f>IF(H98=0, "-", H81/H98)</f>
        <v>0</v>
      </c>
      <c r="J81" s="8" t="str">
        <f t="shared" si="6"/>
        <v>-</v>
      </c>
      <c r="K81" s="9" t="str">
        <f t="shared" si="7"/>
        <v>-</v>
      </c>
    </row>
    <row r="82" spans="1:11" x14ac:dyDescent="0.25">
      <c r="A82" s="7" t="s">
        <v>390</v>
      </c>
      <c r="B82" s="65">
        <v>102</v>
      </c>
      <c r="C82" s="34">
        <f>IF(B98=0, "-", B82/B98)</f>
        <v>9.5684803001876179E-2</v>
      </c>
      <c r="D82" s="65">
        <v>60</v>
      </c>
      <c r="E82" s="9">
        <f>IF(D98=0, "-", D82/D98)</f>
        <v>6.3291139240506333E-2</v>
      </c>
      <c r="F82" s="81">
        <v>952</v>
      </c>
      <c r="G82" s="34">
        <f>IF(F98=0, "-", F82/F98)</f>
        <v>9.0744447621771043E-2</v>
      </c>
      <c r="H82" s="65">
        <v>692</v>
      </c>
      <c r="I82" s="9">
        <f>IF(H98=0, "-", H82/H98)</f>
        <v>7.8681068789084707E-2</v>
      </c>
      <c r="J82" s="8">
        <f t="shared" si="6"/>
        <v>0.7</v>
      </c>
      <c r="K82" s="9">
        <f t="shared" si="7"/>
        <v>0.37572254335260113</v>
      </c>
    </row>
    <row r="83" spans="1:11" x14ac:dyDescent="0.25">
      <c r="A83" s="7" t="s">
        <v>391</v>
      </c>
      <c r="B83" s="65">
        <v>0</v>
      </c>
      <c r="C83" s="34">
        <f>IF(B98=0, "-", B83/B98)</f>
        <v>0</v>
      </c>
      <c r="D83" s="65">
        <v>1</v>
      </c>
      <c r="E83" s="9">
        <f>IF(D98=0, "-", D83/D98)</f>
        <v>1.0548523206751054E-3</v>
      </c>
      <c r="F83" s="81">
        <v>0</v>
      </c>
      <c r="G83" s="34">
        <f>IF(F98=0, "-", F83/F98)</f>
        <v>0</v>
      </c>
      <c r="H83" s="65">
        <v>13</v>
      </c>
      <c r="I83" s="9">
        <f>IF(H98=0, "-", H83/H98)</f>
        <v>1.4781125639567935E-3</v>
      </c>
      <c r="J83" s="8">
        <f t="shared" si="6"/>
        <v>-1</v>
      </c>
      <c r="K83" s="9">
        <f t="shared" si="7"/>
        <v>-1</v>
      </c>
    </row>
    <row r="84" spans="1:11" x14ac:dyDescent="0.25">
      <c r="A84" s="7" t="s">
        <v>392</v>
      </c>
      <c r="B84" s="65">
        <v>115</v>
      </c>
      <c r="C84" s="34">
        <f>IF(B98=0, "-", B84/B98)</f>
        <v>0.10787992495309569</v>
      </c>
      <c r="D84" s="65">
        <v>64</v>
      </c>
      <c r="E84" s="9">
        <f>IF(D98=0, "-", D84/D98)</f>
        <v>6.7510548523206745E-2</v>
      </c>
      <c r="F84" s="81">
        <v>699</v>
      </c>
      <c r="G84" s="34">
        <f>IF(F98=0, "-", F84/F98)</f>
        <v>6.6628538747497856E-2</v>
      </c>
      <c r="H84" s="65">
        <v>795</v>
      </c>
      <c r="I84" s="9">
        <f>IF(H98=0, "-", H84/H98)</f>
        <v>9.0392268334280837E-2</v>
      </c>
      <c r="J84" s="8">
        <f t="shared" si="6"/>
        <v>0.796875</v>
      </c>
      <c r="K84" s="9">
        <f t="shared" si="7"/>
        <v>-0.12075471698113208</v>
      </c>
    </row>
    <row r="85" spans="1:11" x14ac:dyDescent="0.25">
      <c r="A85" s="7" t="s">
        <v>393</v>
      </c>
      <c r="B85" s="65">
        <v>120</v>
      </c>
      <c r="C85" s="34">
        <f>IF(B98=0, "-", B85/B98)</f>
        <v>0.11257035647279549</v>
      </c>
      <c r="D85" s="65">
        <v>160</v>
      </c>
      <c r="E85" s="9">
        <f>IF(D98=0, "-", D85/D98)</f>
        <v>0.16877637130801687</v>
      </c>
      <c r="F85" s="81">
        <v>1396</v>
      </c>
      <c r="G85" s="34">
        <f>IF(F98=0, "-", F85/F98)</f>
        <v>0.13306643789915165</v>
      </c>
      <c r="H85" s="65">
        <v>1652</v>
      </c>
      <c r="I85" s="9">
        <f>IF(H98=0, "-", H85/H98)</f>
        <v>0.18783399658897101</v>
      </c>
      <c r="J85" s="8">
        <f t="shared" si="6"/>
        <v>-0.25</v>
      </c>
      <c r="K85" s="9">
        <f t="shared" si="7"/>
        <v>-0.15496368038740921</v>
      </c>
    </row>
    <row r="86" spans="1:11" x14ac:dyDescent="0.25">
      <c r="A86" s="7" t="s">
        <v>394</v>
      </c>
      <c r="B86" s="65">
        <v>6</v>
      </c>
      <c r="C86" s="34">
        <f>IF(B98=0, "-", B86/B98)</f>
        <v>5.6285178236397749E-3</v>
      </c>
      <c r="D86" s="65">
        <v>53</v>
      </c>
      <c r="E86" s="9">
        <f>IF(D98=0, "-", D86/D98)</f>
        <v>5.5907172995780588E-2</v>
      </c>
      <c r="F86" s="81">
        <v>232</v>
      </c>
      <c r="G86" s="34">
        <f>IF(F98=0, "-", F86/F98)</f>
        <v>2.2114193117910592E-2</v>
      </c>
      <c r="H86" s="65">
        <v>324</v>
      </c>
      <c r="I86" s="9">
        <f>IF(H98=0, "-", H86/H98)</f>
        <v>3.6839113132461625E-2</v>
      </c>
      <c r="J86" s="8">
        <f t="shared" si="6"/>
        <v>-0.8867924528301887</v>
      </c>
      <c r="K86" s="9">
        <f t="shared" si="7"/>
        <v>-0.2839506172839506</v>
      </c>
    </row>
    <row r="87" spans="1:11" x14ac:dyDescent="0.25">
      <c r="A87" s="7" t="s">
        <v>395</v>
      </c>
      <c r="B87" s="65">
        <v>165</v>
      </c>
      <c r="C87" s="34">
        <f>IF(B98=0, "-", B87/B98)</f>
        <v>0.15478424015009382</v>
      </c>
      <c r="D87" s="65">
        <v>175</v>
      </c>
      <c r="E87" s="9">
        <f>IF(D98=0, "-", D87/D98)</f>
        <v>0.18459915611814345</v>
      </c>
      <c r="F87" s="81">
        <v>1633</v>
      </c>
      <c r="G87" s="34">
        <f>IF(F98=0, "-", F87/F98)</f>
        <v>0.15565723000667239</v>
      </c>
      <c r="H87" s="65">
        <v>1184</v>
      </c>
      <c r="I87" s="9">
        <f>IF(H98=0, "-", H87/H98)</f>
        <v>0.13462194428652643</v>
      </c>
      <c r="J87" s="8">
        <f t="shared" si="6"/>
        <v>-5.7142857142857141E-2</v>
      </c>
      <c r="K87" s="9">
        <f t="shared" si="7"/>
        <v>0.37922297297297297</v>
      </c>
    </row>
    <row r="88" spans="1:11" x14ac:dyDescent="0.25">
      <c r="A88" s="7" t="s">
        <v>396</v>
      </c>
      <c r="B88" s="65">
        <v>107</v>
      </c>
      <c r="C88" s="34">
        <f>IF(B98=0, "-", B88/B98)</f>
        <v>0.10037523452157598</v>
      </c>
      <c r="D88" s="65">
        <v>25</v>
      </c>
      <c r="E88" s="9">
        <f>IF(D98=0, "-", D88/D98)</f>
        <v>2.6371308016877638E-2</v>
      </c>
      <c r="F88" s="81">
        <v>583</v>
      </c>
      <c r="G88" s="34">
        <f>IF(F98=0, "-", F88/F98)</f>
        <v>5.5571442188542562E-2</v>
      </c>
      <c r="H88" s="65">
        <v>322</v>
      </c>
      <c r="I88" s="9">
        <f>IF(H98=0, "-", H88/H98)</f>
        <v>3.6611711199545198E-2</v>
      </c>
      <c r="J88" s="8">
        <f t="shared" si="6"/>
        <v>3.28</v>
      </c>
      <c r="K88" s="9">
        <f t="shared" si="7"/>
        <v>0.81055900621118016</v>
      </c>
    </row>
    <row r="89" spans="1:11" x14ac:dyDescent="0.25">
      <c r="A89" s="7" t="s">
        <v>397</v>
      </c>
      <c r="B89" s="65">
        <v>3</v>
      </c>
      <c r="C89" s="34">
        <f>IF(B98=0, "-", B89/B98)</f>
        <v>2.8142589118198874E-3</v>
      </c>
      <c r="D89" s="65">
        <v>0</v>
      </c>
      <c r="E89" s="9">
        <f>IF(D98=0, "-", D89/D98)</f>
        <v>0</v>
      </c>
      <c r="F89" s="81">
        <v>17</v>
      </c>
      <c r="G89" s="34">
        <f>IF(F98=0, "-", F89/F98)</f>
        <v>1.6204365646744828E-3</v>
      </c>
      <c r="H89" s="65">
        <v>20</v>
      </c>
      <c r="I89" s="9">
        <f>IF(H98=0, "-", H89/H98)</f>
        <v>2.2740193291642978E-3</v>
      </c>
      <c r="J89" s="8" t="str">
        <f t="shared" si="6"/>
        <v>-</v>
      </c>
      <c r="K89" s="9">
        <f t="shared" si="7"/>
        <v>-0.15</v>
      </c>
    </row>
    <row r="90" spans="1:11" x14ac:dyDescent="0.25">
      <c r="A90" s="7" t="s">
        <v>398</v>
      </c>
      <c r="B90" s="65">
        <v>1</v>
      </c>
      <c r="C90" s="34">
        <f>IF(B98=0, "-", B90/B98)</f>
        <v>9.3808630393996248E-4</v>
      </c>
      <c r="D90" s="65">
        <v>0</v>
      </c>
      <c r="E90" s="9">
        <f>IF(D98=0, "-", D90/D98)</f>
        <v>0</v>
      </c>
      <c r="F90" s="81">
        <v>3</v>
      </c>
      <c r="G90" s="34">
        <f>IF(F98=0, "-", F90/F98)</f>
        <v>2.8595939376608524E-4</v>
      </c>
      <c r="H90" s="65">
        <v>5</v>
      </c>
      <c r="I90" s="9">
        <f>IF(H98=0, "-", H90/H98)</f>
        <v>5.6850483229107444E-4</v>
      </c>
      <c r="J90" s="8" t="str">
        <f t="shared" si="6"/>
        <v>-</v>
      </c>
      <c r="K90" s="9">
        <f t="shared" si="7"/>
        <v>-0.4</v>
      </c>
    </row>
    <row r="91" spans="1:11" x14ac:dyDescent="0.25">
      <c r="A91" s="7" t="s">
        <v>399</v>
      </c>
      <c r="B91" s="65">
        <v>5</v>
      </c>
      <c r="C91" s="34">
        <f>IF(B98=0, "-", B91/B98)</f>
        <v>4.6904315196998128E-3</v>
      </c>
      <c r="D91" s="65">
        <v>7</v>
      </c>
      <c r="E91" s="9">
        <f>IF(D98=0, "-", D91/D98)</f>
        <v>7.3839662447257384E-3</v>
      </c>
      <c r="F91" s="81">
        <v>114</v>
      </c>
      <c r="G91" s="34">
        <f>IF(F98=0, "-", F91/F98)</f>
        <v>1.0866456963111238E-2</v>
      </c>
      <c r="H91" s="65">
        <v>98</v>
      </c>
      <c r="I91" s="9">
        <f>IF(H98=0, "-", H91/H98)</f>
        <v>1.114269471290506E-2</v>
      </c>
      <c r="J91" s="8">
        <f t="shared" si="6"/>
        <v>-0.2857142857142857</v>
      </c>
      <c r="K91" s="9">
        <f t="shared" si="7"/>
        <v>0.16326530612244897</v>
      </c>
    </row>
    <row r="92" spans="1:11" x14ac:dyDescent="0.25">
      <c r="A92" s="7" t="s">
        <v>400</v>
      </c>
      <c r="B92" s="65">
        <v>10</v>
      </c>
      <c r="C92" s="34">
        <f>IF(B98=0, "-", B92/B98)</f>
        <v>9.3808630393996256E-3</v>
      </c>
      <c r="D92" s="65">
        <v>3</v>
      </c>
      <c r="E92" s="9">
        <f>IF(D98=0, "-", D92/D98)</f>
        <v>3.1645569620253164E-3</v>
      </c>
      <c r="F92" s="81">
        <v>59</v>
      </c>
      <c r="G92" s="34">
        <f>IF(F98=0, "-", F92/F98)</f>
        <v>5.6238680773996758E-3</v>
      </c>
      <c r="H92" s="65">
        <v>27</v>
      </c>
      <c r="I92" s="9">
        <f>IF(H98=0, "-", H92/H98)</f>
        <v>3.0699260943718022E-3</v>
      </c>
      <c r="J92" s="8">
        <f t="shared" si="6"/>
        <v>2.3333333333333335</v>
      </c>
      <c r="K92" s="9">
        <f t="shared" si="7"/>
        <v>1.1851851851851851</v>
      </c>
    </row>
    <row r="93" spans="1:11" x14ac:dyDescent="0.25">
      <c r="A93" s="7" t="s">
        <v>401</v>
      </c>
      <c r="B93" s="65">
        <v>3</v>
      </c>
      <c r="C93" s="34">
        <f>IF(B98=0, "-", B93/B98)</f>
        <v>2.8142589118198874E-3</v>
      </c>
      <c r="D93" s="65">
        <v>1</v>
      </c>
      <c r="E93" s="9">
        <f>IF(D98=0, "-", D93/D98)</f>
        <v>1.0548523206751054E-3</v>
      </c>
      <c r="F93" s="81">
        <v>28</v>
      </c>
      <c r="G93" s="34">
        <f>IF(F98=0, "-", F93/F98)</f>
        <v>2.6689543418167952E-3</v>
      </c>
      <c r="H93" s="65">
        <v>11</v>
      </c>
      <c r="I93" s="9">
        <f>IF(H98=0, "-", H93/H98)</f>
        <v>1.2507106310403638E-3</v>
      </c>
      <c r="J93" s="8">
        <f t="shared" si="6"/>
        <v>2</v>
      </c>
      <c r="K93" s="9">
        <f t="shared" si="7"/>
        <v>1.5454545454545454</v>
      </c>
    </row>
    <row r="94" spans="1:11" x14ac:dyDescent="0.25">
      <c r="A94" s="7" t="s">
        <v>402</v>
      </c>
      <c r="B94" s="65">
        <v>88</v>
      </c>
      <c r="C94" s="34">
        <f>IF(B98=0, "-", B94/B98)</f>
        <v>8.2551594746716694E-2</v>
      </c>
      <c r="D94" s="65">
        <v>87</v>
      </c>
      <c r="E94" s="9">
        <f>IF(D98=0, "-", D94/D98)</f>
        <v>9.1772151898734181E-2</v>
      </c>
      <c r="F94" s="81">
        <v>962</v>
      </c>
      <c r="G94" s="34">
        <f>IF(F98=0, "-", F94/F98)</f>
        <v>9.169764560099132E-2</v>
      </c>
      <c r="H94" s="65">
        <v>663</v>
      </c>
      <c r="I94" s="9">
        <f>IF(H98=0, "-", H94/H98)</f>
        <v>7.5383740761796478E-2</v>
      </c>
      <c r="J94" s="8">
        <f t="shared" si="6"/>
        <v>1.1494252873563218E-2</v>
      </c>
      <c r="K94" s="9">
        <f t="shared" si="7"/>
        <v>0.45098039215686275</v>
      </c>
    </row>
    <row r="95" spans="1:11" x14ac:dyDescent="0.25">
      <c r="A95" s="7" t="s">
        <v>403</v>
      </c>
      <c r="B95" s="65">
        <v>144</v>
      </c>
      <c r="C95" s="34">
        <f>IF(B98=0, "-", B95/B98)</f>
        <v>0.1350844277673546</v>
      </c>
      <c r="D95" s="65">
        <v>174</v>
      </c>
      <c r="E95" s="9">
        <f>IF(D98=0, "-", D95/D98)</f>
        <v>0.18354430379746836</v>
      </c>
      <c r="F95" s="81">
        <v>1711</v>
      </c>
      <c r="G95" s="34">
        <f>IF(F98=0, "-", F95/F98)</f>
        <v>0.1630921742445906</v>
      </c>
      <c r="H95" s="65">
        <v>2160</v>
      </c>
      <c r="I95" s="9">
        <f>IF(H98=0, "-", H95/H98)</f>
        <v>0.24559408754974418</v>
      </c>
      <c r="J95" s="8">
        <f t="shared" si="6"/>
        <v>-0.17241379310344829</v>
      </c>
      <c r="K95" s="9">
        <f t="shared" si="7"/>
        <v>-0.20787037037037037</v>
      </c>
    </row>
    <row r="96" spans="1:11" x14ac:dyDescent="0.25">
      <c r="A96" s="7" t="s">
        <v>404</v>
      </c>
      <c r="B96" s="65">
        <v>68</v>
      </c>
      <c r="C96" s="34">
        <f>IF(B98=0, "-", B96/B98)</f>
        <v>6.3789868667917443E-2</v>
      </c>
      <c r="D96" s="65">
        <v>30</v>
      </c>
      <c r="E96" s="9">
        <f>IF(D98=0, "-", D96/D98)</f>
        <v>3.1645569620253167E-2</v>
      </c>
      <c r="F96" s="81">
        <v>453</v>
      </c>
      <c r="G96" s="34">
        <f>IF(F98=0, "-", F96/F98)</f>
        <v>4.3179868458678869E-2</v>
      </c>
      <c r="H96" s="65">
        <v>125</v>
      </c>
      <c r="I96" s="9">
        <f>IF(H98=0, "-", H96/H98)</f>
        <v>1.4212620807276862E-2</v>
      </c>
      <c r="J96" s="8">
        <f t="shared" si="6"/>
        <v>1.2666666666666666</v>
      </c>
      <c r="K96" s="9">
        <f t="shared" si="7"/>
        <v>2.6240000000000001</v>
      </c>
    </row>
    <row r="97" spans="1:11" x14ac:dyDescent="0.25">
      <c r="A97" s="2"/>
      <c r="B97" s="68"/>
      <c r="C97" s="33"/>
      <c r="D97" s="68"/>
      <c r="E97" s="6"/>
      <c r="F97" s="82"/>
      <c r="G97" s="33"/>
      <c r="H97" s="68"/>
      <c r="I97" s="6"/>
      <c r="J97" s="5"/>
      <c r="K97" s="6"/>
    </row>
    <row r="98" spans="1:11" s="43" customFormat="1" ht="13" x14ac:dyDescent="0.3">
      <c r="A98" s="162" t="s">
        <v>607</v>
      </c>
      <c r="B98" s="71">
        <f>SUM(B74:B97)</f>
        <v>1066</v>
      </c>
      <c r="C98" s="40">
        <f>B98/6676</f>
        <v>0.15967645296584781</v>
      </c>
      <c r="D98" s="71">
        <f>SUM(D74:D97)</f>
        <v>948</v>
      </c>
      <c r="E98" s="41">
        <f>D98/6005</f>
        <v>0.1578684429641965</v>
      </c>
      <c r="F98" s="77">
        <f>SUM(F74:F97)</f>
        <v>10491</v>
      </c>
      <c r="G98" s="42">
        <f>F98/57916</f>
        <v>0.18114165342910421</v>
      </c>
      <c r="H98" s="71">
        <f>SUM(H74:H97)</f>
        <v>8795</v>
      </c>
      <c r="I98" s="41">
        <f>H98/52487</f>
        <v>0.1675653018842761</v>
      </c>
      <c r="J98" s="37">
        <f>IF(D98=0, "-", IF((B98-D98)/D98&lt;10, (B98-D98)/D98, "&gt;999%"))</f>
        <v>0.12447257383966245</v>
      </c>
      <c r="K98" s="38">
        <f>IF(H98=0, "-", IF((F98-H98)/H98&lt;10, (F98-H98)/H98, "&gt;999%"))</f>
        <v>0.19283683911313246</v>
      </c>
    </row>
    <row r="99" spans="1:11" x14ac:dyDescent="0.25">
      <c r="B99" s="83"/>
      <c r="D99" s="83"/>
      <c r="F99" s="83"/>
      <c r="H99" s="83"/>
    </row>
    <row r="100" spans="1:11" ht="13" x14ac:dyDescent="0.3">
      <c r="A100" s="163" t="s">
        <v>156</v>
      </c>
      <c r="B100" s="61" t="s">
        <v>12</v>
      </c>
      <c r="C100" s="62" t="s">
        <v>13</v>
      </c>
      <c r="D100" s="61" t="s">
        <v>12</v>
      </c>
      <c r="E100" s="63" t="s">
        <v>13</v>
      </c>
      <c r="F100" s="62" t="s">
        <v>12</v>
      </c>
      <c r="G100" s="62" t="s">
        <v>13</v>
      </c>
      <c r="H100" s="61" t="s">
        <v>12</v>
      </c>
      <c r="I100" s="63" t="s">
        <v>13</v>
      </c>
      <c r="J100" s="61"/>
      <c r="K100" s="63"/>
    </row>
    <row r="101" spans="1:11" x14ac:dyDescent="0.25">
      <c r="A101" s="7" t="s">
        <v>405</v>
      </c>
      <c r="B101" s="65">
        <v>2</v>
      </c>
      <c r="C101" s="34">
        <f>IF(B123=0, "-", B101/B123)</f>
        <v>6.9686411149825784E-3</v>
      </c>
      <c r="D101" s="65">
        <v>3</v>
      </c>
      <c r="E101" s="9">
        <f>IF(D123=0, "-", D101/D123)</f>
        <v>1.3100436681222707E-2</v>
      </c>
      <c r="F101" s="81">
        <v>15</v>
      </c>
      <c r="G101" s="34">
        <f>IF(F123=0, "-", F101/F123)</f>
        <v>7.7599586135540608E-3</v>
      </c>
      <c r="H101" s="65">
        <v>17</v>
      </c>
      <c r="I101" s="9">
        <f>IF(H123=0, "-", H101/H123)</f>
        <v>1.5525114155251141E-2</v>
      </c>
      <c r="J101" s="8">
        <f t="shared" ref="J101:J121" si="8">IF(D101=0, "-", IF((B101-D101)/D101&lt;10, (B101-D101)/D101, "&gt;999%"))</f>
        <v>-0.33333333333333331</v>
      </c>
      <c r="K101" s="9">
        <f t="shared" ref="K101:K121" si="9">IF(H101=0, "-", IF((F101-H101)/H101&lt;10, (F101-H101)/H101, "&gt;999%"))</f>
        <v>-0.11764705882352941</v>
      </c>
    </row>
    <row r="102" spans="1:11" x14ac:dyDescent="0.25">
      <c r="A102" s="7" t="s">
        <v>406</v>
      </c>
      <c r="B102" s="65">
        <v>10</v>
      </c>
      <c r="C102" s="34">
        <f>IF(B123=0, "-", B102/B123)</f>
        <v>3.484320557491289E-2</v>
      </c>
      <c r="D102" s="65">
        <v>14</v>
      </c>
      <c r="E102" s="9">
        <f>IF(D123=0, "-", D102/D123)</f>
        <v>6.1135371179039298E-2</v>
      </c>
      <c r="F102" s="81">
        <v>111</v>
      </c>
      <c r="G102" s="34">
        <f>IF(F123=0, "-", F102/F123)</f>
        <v>5.7423693740300048E-2</v>
      </c>
      <c r="H102" s="65">
        <v>90</v>
      </c>
      <c r="I102" s="9">
        <f>IF(H123=0, "-", H102/H123)</f>
        <v>8.2191780821917804E-2</v>
      </c>
      <c r="J102" s="8">
        <f t="shared" si="8"/>
        <v>-0.2857142857142857</v>
      </c>
      <c r="K102" s="9">
        <f t="shared" si="9"/>
        <v>0.23333333333333334</v>
      </c>
    </row>
    <row r="103" spans="1:11" x14ac:dyDescent="0.25">
      <c r="A103" s="7" t="s">
        <v>407</v>
      </c>
      <c r="B103" s="65">
        <v>10</v>
      </c>
      <c r="C103" s="34">
        <f>IF(B123=0, "-", B103/B123)</f>
        <v>3.484320557491289E-2</v>
      </c>
      <c r="D103" s="65">
        <v>14</v>
      </c>
      <c r="E103" s="9">
        <f>IF(D123=0, "-", D103/D123)</f>
        <v>6.1135371179039298E-2</v>
      </c>
      <c r="F103" s="81">
        <v>92</v>
      </c>
      <c r="G103" s="34">
        <f>IF(F123=0, "-", F103/F123)</f>
        <v>4.759441282979824E-2</v>
      </c>
      <c r="H103" s="65">
        <v>131</v>
      </c>
      <c r="I103" s="9">
        <f>IF(H123=0, "-", H103/H123)</f>
        <v>0.11963470319634703</v>
      </c>
      <c r="J103" s="8">
        <f t="shared" si="8"/>
        <v>-0.2857142857142857</v>
      </c>
      <c r="K103" s="9">
        <f t="shared" si="9"/>
        <v>-0.29770992366412213</v>
      </c>
    </row>
    <row r="104" spans="1:11" x14ac:dyDescent="0.25">
      <c r="A104" s="7" t="s">
        <v>408</v>
      </c>
      <c r="B104" s="65">
        <v>3</v>
      </c>
      <c r="C104" s="34">
        <f>IF(B123=0, "-", B104/B123)</f>
        <v>1.0452961672473868E-2</v>
      </c>
      <c r="D104" s="65">
        <v>0</v>
      </c>
      <c r="E104" s="9">
        <f>IF(D123=0, "-", D104/D123)</f>
        <v>0</v>
      </c>
      <c r="F104" s="81">
        <v>19</v>
      </c>
      <c r="G104" s="34">
        <f>IF(F123=0, "-", F104/F123)</f>
        <v>9.8292809105018104E-3</v>
      </c>
      <c r="H104" s="65">
        <v>25</v>
      </c>
      <c r="I104" s="9">
        <f>IF(H123=0, "-", H104/H123)</f>
        <v>2.2831050228310501E-2</v>
      </c>
      <c r="J104" s="8" t="str">
        <f t="shared" si="8"/>
        <v>-</v>
      </c>
      <c r="K104" s="9">
        <f t="shared" si="9"/>
        <v>-0.24</v>
      </c>
    </row>
    <row r="105" spans="1:11" x14ac:dyDescent="0.25">
      <c r="A105" s="7" t="s">
        <v>409</v>
      </c>
      <c r="B105" s="65">
        <v>1</v>
      </c>
      <c r="C105" s="34">
        <f>IF(B123=0, "-", B105/B123)</f>
        <v>3.4843205574912892E-3</v>
      </c>
      <c r="D105" s="65">
        <v>4</v>
      </c>
      <c r="E105" s="9">
        <f>IF(D123=0, "-", D105/D123)</f>
        <v>1.7467248908296942E-2</v>
      </c>
      <c r="F105" s="81">
        <v>8</v>
      </c>
      <c r="G105" s="34">
        <f>IF(F123=0, "-", F105/F123)</f>
        <v>4.1386445938954991E-3</v>
      </c>
      <c r="H105" s="65">
        <v>6</v>
      </c>
      <c r="I105" s="9">
        <f>IF(H123=0, "-", H105/H123)</f>
        <v>5.4794520547945206E-3</v>
      </c>
      <c r="J105" s="8">
        <f t="shared" si="8"/>
        <v>-0.75</v>
      </c>
      <c r="K105" s="9">
        <f t="shared" si="9"/>
        <v>0.33333333333333331</v>
      </c>
    </row>
    <row r="106" spans="1:11" x14ac:dyDescent="0.25">
      <c r="A106" s="7" t="s">
        <v>410</v>
      </c>
      <c r="B106" s="65">
        <v>1</v>
      </c>
      <c r="C106" s="34">
        <f>IF(B123=0, "-", B106/B123)</f>
        <v>3.4843205574912892E-3</v>
      </c>
      <c r="D106" s="65">
        <v>2</v>
      </c>
      <c r="E106" s="9">
        <f>IF(D123=0, "-", D106/D123)</f>
        <v>8.7336244541484712E-3</v>
      </c>
      <c r="F106" s="81">
        <v>12</v>
      </c>
      <c r="G106" s="34">
        <f>IF(F123=0, "-", F106/F123)</f>
        <v>6.2079668908432487E-3</v>
      </c>
      <c r="H106" s="65">
        <v>9</v>
      </c>
      <c r="I106" s="9">
        <f>IF(H123=0, "-", H106/H123)</f>
        <v>8.21917808219178E-3</v>
      </c>
      <c r="J106" s="8">
        <f t="shared" si="8"/>
        <v>-0.5</v>
      </c>
      <c r="K106" s="9">
        <f t="shared" si="9"/>
        <v>0.33333333333333331</v>
      </c>
    </row>
    <row r="107" spans="1:11" x14ac:dyDescent="0.25">
      <c r="A107" s="7" t="s">
        <v>411</v>
      </c>
      <c r="B107" s="65">
        <v>8</v>
      </c>
      <c r="C107" s="34">
        <f>IF(B123=0, "-", B107/B123)</f>
        <v>2.7874564459930314E-2</v>
      </c>
      <c r="D107" s="65">
        <v>5</v>
      </c>
      <c r="E107" s="9">
        <f>IF(D123=0, "-", D107/D123)</f>
        <v>2.1834061135371178E-2</v>
      </c>
      <c r="F107" s="81">
        <v>37</v>
      </c>
      <c r="G107" s="34">
        <f>IF(F123=0, "-", F107/F123)</f>
        <v>1.9141231246766685E-2</v>
      </c>
      <c r="H107" s="65">
        <v>34</v>
      </c>
      <c r="I107" s="9">
        <f>IF(H123=0, "-", H107/H123)</f>
        <v>3.1050228310502283E-2</v>
      </c>
      <c r="J107" s="8">
        <f t="shared" si="8"/>
        <v>0.6</v>
      </c>
      <c r="K107" s="9">
        <f t="shared" si="9"/>
        <v>8.8235294117647065E-2</v>
      </c>
    </row>
    <row r="108" spans="1:11" x14ac:dyDescent="0.25">
      <c r="A108" s="7" t="s">
        <v>412</v>
      </c>
      <c r="B108" s="65">
        <v>0</v>
      </c>
      <c r="C108" s="34">
        <f>IF(B123=0, "-", B108/B123)</f>
        <v>0</v>
      </c>
      <c r="D108" s="65">
        <v>4</v>
      </c>
      <c r="E108" s="9">
        <f>IF(D123=0, "-", D108/D123)</f>
        <v>1.7467248908296942E-2</v>
      </c>
      <c r="F108" s="81">
        <v>5</v>
      </c>
      <c r="G108" s="34">
        <f>IF(F123=0, "-", F108/F123)</f>
        <v>2.5866528711846869E-3</v>
      </c>
      <c r="H108" s="65">
        <v>15</v>
      </c>
      <c r="I108" s="9">
        <f>IF(H123=0, "-", H108/H123)</f>
        <v>1.3698630136986301E-2</v>
      </c>
      <c r="J108" s="8">
        <f t="shared" si="8"/>
        <v>-1</v>
      </c>
      <c r="K108" s="9">
        <f t="shared" si="9"/>
        <v>-0.66666666666666663</v>
      </c>
    </row>
    <row r="109" spans="1:11" x14ac:dyDescent="0.25">
      <c r="A109" s="7" t="s">
        <v>413</v>
      </c>
      <c r="B109" s="65">
        <v>0</v>
      </c>
      <c r="C109" s="34">
        <f>IF(B123=0, "-", B109/B123)</f>
        <v>0</v>
      </c>
      <c r="D109" s="65">
        <v>4</v>
      </c>
      <c r="E109" s="9">
        <f>IF(D123=0, "-", D109/D123)</f>
        <v>1.7467248908296942E-2</v>
      </c>
      <c r="F109" s="81">
        <v>22</v>
      </c>
      <c r="G109" s="34">
        <f>IF(F123=0, "-", F109/F123)</f>
        <v>1.1381272633212623E-2</v>
      </c>
      <c r="H109" s="65">
        <v>40</v>
      </c>
      <c r="I109" s="9">
        <f>IF(H123=0, "-", H109/H123)</f>
        <v>3.6529680365296802E-2</v>
      </c>
      <c r="J109" s="8">
        <f t="shared" si="8"/>
        <v>-1</v>
      </c>
      <c r="K109" s="9">
        <f t="shared" si="9"/>
        <v>-0.45</v>
      </c>
    </row>
    <row r="110" spans="1:11" x14ac:dyDescent="0.25">
      <c r="A110" s="7" t="s">
        <v>414</v>
      </c>
      <c r="B110" s="65">
        <v>33</v>
      </c>
      <c r="C110" s="34">
        <f>IF(B123=0, "-", B110/B123)</f>
        <v>0.11498257839721254</v>
      </c>
      <c r="D110" s="65">
        <v>3</v>
      </c>
      <c r="E110" s="9">
        <f>IF(D123=0, "-", D110/D123)</f>
        <v>1.3100436681222707E-2</v>
      </c>
      <c r="F110" s="81">
        <v>189</v>
      </c>
      <c r="G110" s="34">
        <f>IF(F123=0, "-", F110/F123)</f>
        <v>9.7775478530781168E-2</v>
      </c>
      <c r="H110" s="65">
        <v>88</v>
      </c>
      <c r="I110" s="9">
        <f>IF(H123=0, "-", H110/H123)</f>
        <v>8.0365296803652966E-2</v>
      </c>
      <c r="J110" s="8" t="str">
        <f t="shared" si="8"/>
        <v>&gt;999%</v>
      </c>
      <c r="K110" s="9">
        <f t="shared" si="9"/>
        <v>1.1477272727272727</v>
      </c>
    </row>
    <row r="111" spans="1:11" x14ac:dyDescent="0.25">
      <c r="A111" s="7" t="s">
        <v>415</v>
      </c>
      <c r="B111" s="65">
        <v>2</v>
      </c>
      <c r="C111" s="34">
        <f>IF(B123=0, "-", B111/B123)</f>
        <v>6.9686411149825784E-3</v>
      </c>
      <c r="D111" s="65">
        <v>0</v>
      </c>
      <c r="E111" s="9">
        <f>IF(D123=0, "-", D111/D123)</f>
        <v>0</v>
      </c>
      <c r="F111" s="81">
        <v>6</v>
      </c>
      <c r="G111" s="34">
        <f>IF(F123=0, "-", F111/F123)</f>
        <v>3.1039834454216243E-3</v>
      </c>
      <c r="H111" s="65">
        <v>0</v>
      </c>
      <c r="I111" s="9">
        <f>IF(H123=0, "-", H111/H123)</f>
        <v>0</v>
      </c>
      <c r="J111" s="8" t="str">
        <f t="shared" si="8"/>
        <v>-</v>
      </c>
      <c r="K111" s="9" t="str">
        <f t="shared" si="9"/>
        <v>-</v>
      </c>
    </row>
    <row r="112" spans="1:11" x14ac:dyDescent="0.25">
      <c r="A112" s="7" t="s">
        <v>416</v>
      </c>
      <c r="B112" s="65">
        <v>4</v>
      </c>
      <c r="C112" s="34">
        <f>IF(B123=0, "-", B112/B123)</f>
        <v>1.3937282229965157E-2</v>
      </c>
      <c r="D112" s="65">
        <v>0</v>
      </c>
      <c r="E112" s="9">
        <f>IF(D123=0, "-", D112/D123)</f>
        <v>0</v>
      </c>
      <c r="F112" s="81">
        <v>16</v>
      </c>
      <c r="G112" s="34">
        <f>IF(F123=0, "-", F112/F123)</f>
        <v>8.2772891877909982E-3</v>
      </c>
      <c r="H112" s="65">
        <v>0</v>
      </c>
      <c r="I112" s="9">
        <f>IF(H123=0, "-", H112/H123)</f>
        <v>0</v>
      </c>
      <c r="J112" s="8" t="str">
        <f t="shared" si="8"/>
        <v>-</v>
      </c>
      <c r="K112" s="9" t="str">
        <f t="shared" si="9"/>
        <v>-</v>
      </c>
    </row>
    <row r="113" spans="1:11" x14ac:dyDescent="0.25">
      <c r="A113" s="7" t="s">
        <v>417</v>
      </c>
      <c r="B113" s="65">
        <v>35</v>
      </c>
      <c r="C113" s="34">
        <f>IF(B123=0, "-", B113/B123)</f>
        <v>0.12195121951219512</v>
      </c>
      <c r="D113" s="65">
        <v>0</v>
      </c>
      <c r="E113" s="9">
        <f>IF(D123=0, "-", D113/D123)</f>
        <v>0</v>
      </c>
      <c r="F113" s="81">
        <v>112</v>
      </c>
      <c r="G113" s="34">
        <f>IF(F123=0, "-", F113/F123)</f>
        <v>5.7941024314536987E-2</v>
      </c>
      <c r="H113" s="65">
        <v>0</v>
      </c>
      <c r="I113" s="9">
        <f>IF(H123=0, "-", H113/H123)</f>
        <v>0</v>
      </c>
      <c r="J113" s="8" t="str">
        <f t="shared" si="8"/>
        <v>-</v>
      </c>
      <c r="K113" s="9" t="str">
        <f t="shared" si="9"/>
        <v>-</v>
      </c>
    </row>
    <row r="114" spans="1:11" x14ac:dyDescent="0.25">
      <c r="A114" s="7" t="s">
        <v>418</v>
      </c>
      <c r="B114" s="65">
        <v>3</v>
      </c>
      <c r="C114" s="34">
        <f>IF(B123=0, "-", B114/B123)</f>
        <v>1.0452961672473868E-2</v>
      </c>
      <c r="D114" s="65">
        <v>4</v>
      </c>
      <c r="E114" s="9">
        <f>IF(D123=0, "-", D114/D123)</f>
        <v>1.7467248908296942E-2</v>
      </c>
      <c r="F114" s="81">
        <v>27</v>
      </c>
      <c r="G114" s="34">
        <f>IF(F123=0, "-", F114/F123)</f>
        <v>1.3967925504397309E-2</v>
      </c>
      <c r="H114" s="65">
        <v>6</v>
      </c>
      <c r="I114" s="9">
        <f>IF(H123=0, "-", H114/H123)</f>
        <v>5.4794520547945206E-3</v>
      </c>
      <c r="J114" s="8">
        <f t="shared" si="8"/>
        <v>-0.25</v>
      </c>
      <c r="K114" s="9">
        <f t="shared" si="9"/>
        <v>3.5</v>
      </c>
    </row>
    <row r="115" spans="1:11" x14ac:dyDescent="0.25">
      <c r="A115" s="7" t="s">
        <v>419</v>
      </c>
      <c r="B115" s="65">
        <v>4</v>
      </c>
      <c r="C115" s="34">
        <f>IF(B123=0, "-", B115/B123)</f>
        <v>1.3937282229965157E-2</v>
      </c>
      <c r="D115" s="65">
        <v>0</v>
      </c>
      <c r="E115" s="9">
        <f>IF(D123=0, "-", D115/D123)</f>
        <v>0</v>
      </c>
      <c r="F115" s="81">
        <v>18</v>
      </c>
      <c r="G115" s="34">
        <f>IF(F123=0, "-", F115/F123)</f>
        <v>9.311950336264873E-3</v>
      </c>
      <c r="H115" s="65">
        <v>18</v>
      </c>
      <c r="I115" s="9">
        <f>IF(H123=0, "-", H115/H123)</f>
        <v>1.643835616438356E-2</v>
      </c>
      <c r="J115" s="8" t="str">
        <f t="shared" si="8"/>
        <v>-</v>
      </c>
      <c r="K115" s="9">
        <f t="shared" si="9"/>
        <v>0</v>
      </c>
    </row>
    <row r="116" spans="1:11" x14ac:dyDescent="0.25">
      <c r="A116" s="7" t="s">
        <v>420</v>
      </c>
      <c r="B116" s="65">
        <v>4</v>
      </c>
      <c r="C116" s="34">
        <f>IF(B123=0, "-", B116/B123)</f>
        <v>1.3937282229965157E-2</v>
      </c>
      <c r="D116" s="65">
        <v>15</v>
      </c>
      <c r="E116" s="9">
        <f>IF(D123=0, "-", D116/D123)</f>
        <v>6.5502183406113537E-2</v>
      </c>
      <c r="F116" s="81">
        <v>48</v>
      </c>
      <c r="G116" s="34">
        <f>IF(F123=0, "-", F116/F123)</f>
        <v>2.4831867563372995E-2</v>
      </c>
      <c r="H116" s="65">
        <v>64</v>
      </c>
      <c r="I116" s="9">
        <f>IF(H123=0, "-", H116/H123)</f>
        <v>5.8447488584474884E-2</v>
      </c>
      <c r="J116" s="8">
        <f t="shared" si="8"/>
        <v>-0.73333333333333328</v>
      </c>
      <c r="K116" s="9">
        <f t="shared" si="9"/>
        <v>-0.25</v>
      </c>
    </row>
    <row r="117" spans="1:11" x14ac:dyDescent="0.25">
      <c r="A117" s="7" t="s">
        <v>421</v>
      </c>
      <c r="B117" s="65">
        <v>3</v>
      </c>
      <c r="C117" s="34">
        <f>IF(B123=0, "-", B117/B123)</f>
        <v>1.0452961672473868E-2</v>
      </c>
      <c r="D117" s="65">
        <v>3</v>
      </c>
      <c r="E117" s="9">
        <f>IF(D123=0, "-", D117/D123)</f>
        <v>1.3100436681222707E-2</v>
      </c>
      <c r="F117" s="81">
        <v>52</v>
      </c>
      <c r="G117" s="34">
        <f>IF(F123=0, "-", F117/F123)</f>
        <v>2.6901189860320744E-2</v>
      </c>
      <c r="H117" s="65">
        <v>50</v>
      </c>
      <c r="I117" s="9">
        <f>IF(H123=0, "-", H117/H123)</f>
        <v>4.5662100456621002E-2</v>
      </c>
      <c r="J117" s="8">
        <f t="shared" si="8"/>
        <v>0</v>
      </c>
      <c r="K117" s="9">
        <f t="shared" si="9"/>
        <v>0.04</v>
      </c>
    </row>
    <row r="118" spans="1:11" x14ac:dyDescent="0.25">
      <c r="A118" s="7" t="s">
        <v>422</v>
      </c>
      <c r="B118" s="65">
        <v>27</v>
      </c>
      <c r="C118" s="34">
        <f>IF(B123=0, "-", B118/B123)</f>
        <v>9.4076655052264813E-2</v>
      </c>
      <c r="D118" s="65">
        <v>14</v>
      </c>
      <c r="E118" s="9">
        <f>IF(D123=0, "-", D118/D123)</f>
        <v>6.1135371179039298E-2</v>
      </c>
      <c r="F118" s="81">
        <v>128</v>
      </c>
      <c r="G118" s="34">
        <f>IF(F123=0, "-", F118/F123)</f>
        <v>6.6218313502327986E-2</v>
      </c>
      <c r="H118" s="65">
        <v>147</v>
      </c>
      <c r="I118" s="9">
        <f>IF(H123=0, "-", H118/H123)</f>
        <v>0.13424657534246576</v>
      </c>
      <c r="J118" s="8">
        <f t="shared" si="8"/>
        <v>0.9285714285714286</v>
      </c>
      <c r="K118" s="9">
        <f t="shared" si="9"/>
        <v>-0.12925170068027211</v>
      </c>
    </row>
    <row r="119" spans="1:11" x14ac:dyDescent="0.25">
      <c r="A119" s="7" t="s">
        <v>423</v>
      </c>
      <c r="B119" s="65">
        <v>16</v>
      </c>
      <c r="C119" s="34">
        <f>IF(B123=0, "-", B119/B123)</f>
        <v>5.5749128919860627E-2</v>
      </c>
      <c r="D119" s="65">
        <v>12</v>
      </c>
      <c r="E119" s="9">
        <f>IF(D123=0, "-", D119/D123)</f>
        <v>5.2401746724890827E-2</v>
      </c>
      <c r="F119" s="81">
        <v>129</v>
      </c>
      <c r="G119" s="34">
        <f>IF(F123=0, "-", F119/F123)</f>
        <v>6.6735644076564932E-2</v>
      </c>
      <c r="H119" s="65">
        <v>133</v>
      </c>
      <c r="I119" s="9">
        <f>IF(H123=0, "-", H119/H123)</f>
        <v>0.12146118721461187</v>
      </c>
      <c r="J119" s="8">
        <f t="shared" si="8"/>
        <v>0.33333333333333331</v>
      </c>
      <c r="K119" s="9">
        <f t="shared" si="9"/>
        <v>-3.007518796992481E-2</v>
      </c>
    </row>
    <row r="120" spans="1:11" x14ac:dyDescent="0.25">
      <c r="A120" s="7" t="s">
        <v>424</v>
      </c>
      <c r="B120" s="65">
        <v>114</v>
      </c>
      <c r="C120" s="34">
        <f>IF(B123=0, "-", B120/B123)</f>
        <v>0.39721254355400698</v>
      </c>
      <c r="D120" s="65">
        <v>127</v>
      </c>
      <c r="E120" s="9">
        <f>IF(D123=0, "-", D120/D123)</f>
        <v>0.55458515283842791</v>
      </c>
      <c r="F120" s="81">
        <v>817</v>
      </c>
      <c r="G120" s="34">
        <f>IF(F123=0, "-", F120/F123)</f>
        <v>0.42265907915157785</v>
      </c>
      <c r="H120" s="65">
        <v>151</v>
      </c>
      <c r="I120" s="9">
        <f>IF(H123=0, "-", H120/H123)</f>
        <v>0.13789954337899543</v>
      </c>
      <c r="J120" s="8">
        <f t="shared" si="8"/>
        <v>-0.10236220472440945</v>
      </c>
      <c r="K120" s="9">
        <f t="shared" si="9"/>
        <v>4.4105960264900661</v>
      </c>
    </row>
    <row r="121" spans="1:11" x14ac:dyDescent="0.25">
      <c r="A121" s="7" t="s">
        <v>425</v>
      </c>
      <c r="B121" s="65">
        <v>7</v>
      </c>
      <c r="C121" s="34">
        <f>IF(B123=0, "-", B121/B123)</f>
        <v>2.4390243902439025E-2</v>
      </c>
      <c r="D121" s="65">
        <v>1</v>
      </c>
      <c r="E121" s="9">
        <f>IF(D123=0, "-", D121/D123)</f>
        <v>4.3668122270742356E-3</v>
      </c>
      <c r="F121" s="81">
        <v>70</v>
      </c>
      <c r="G121" s="34">
        <f>IF(F123=0, "-", F121/F123)</f>
        <v>3.6213140196585621E-2</v>
      </c>
      <c r="H121" s="65">
        <v>71</v>
      </c>
      <c r="I121" s="9">
        <f>IF(H123=0, "-", H121/H123)</f>
        <v>6.4840182648401828E-2</v>
      </c>
      <c r="J121" s="8">
        <f t="shared" si="8"/>
        <v>6</v>
      </c>
      <c r="K121" s="9">
        <f t="shared" si="9"/>
        <v>-1.4084507042253521E-2</v>
      </c>
    </row>
    <row r="122" spans="1:11" x14ac:dyDescent="0.25">
      <c r="A122" s="2"/>
      <c r="B122" s="68"/>
      <c r="C122" s="33"/>
      <c r="D122" s="68"/>
      <c r="E122" s="6"/>
      <c r="F122" s="82"/>
      <c r="G122" s="33"/>
      <c r="H122" s="68"/>
      <c r="I122" s="6"/>
      <c r="J122" s="5"/>
      <c r="K122" s="6"/>
    </row>
    <row r="123" spans="1:11" s="43" customFormat="1" ht="13" x14ac:dyDescent="0.3">
      <c r="A123" s="162" t="s">
        <v>606</v>
      </c>
      <c r="B123" s="71">
        <f>SUM(B101:B122)</f>
        <v>287</v>
      </c>
      <c r="C123" s="40">
        <f>B123/6676</f>
        <v>4.2989814260035952E-2</v>
      </c>
      <c r="D123" s="71">
        <f>SUM(D101:D122)</f>
        <v>229</v>
      </c>
      <c r="E123" s="41">
        <f>D123/6005</f>
        <v>3.8134887593671937E-2</v>
      </c>
      <c r="F123" s="77">
        <f>SUM(F101:F122)</f>
        <v>1933</v>
      </c>
      <c r="G123" s="42">
        <f>F123/57916</f>
        <v>3.3375923751640307E-2</v>
      </c>
      <c r="H123" s="71">
        <f>SUM(H101:H122)</f>
        <v>1095</v>
      </c>
      <c r="I123" s="41">
        <f>H123/52487</f>
        <v>2.0862308762169681E-2</v>
      </c>
      <c r="J123" s="37">
        <f>IF(D123=0, "-", IF((B123-D123)/D123&lt;10, (B123-D123)/D123, "&gt;999%"))</f>
        <v>0.25327510917030566</v>
      </c>
      <c r="K123" s="38">
        <f>IF(H123=0, "-", IF((F123-H123)/H123&lt;10, (F123-H123)/H123, "&gt;999%"))</f>
        <v>0.76529680365296804</v>
      </c>
    </row>
    <row r="124" spans="1:11" x14ac:dyDescent="0.25">
      <c r="B124" s="83"/>
      <c r="D124" s="83"/>
      <c r="F124" s="83"/>
      <c r="H124" s="83"/>
    </row>
    <row r="125" spans="1:11" s="43" customFormat="1" ht="13" x14ac:dyDescent="0.3">
      <c r="A125" s="162" t="s">
        <v>605</v>
      </c>
      <c r="B125" s="71">
        <v>1353</v>
      </c>
      <c r="C125" s="40">
        <f>B125/6676</f>
        <v>0.20266626722588377</v>
      </c>
      <c r="D125" s="71">
        <v>1177</v>
      </c>
      <c r="E125" s="41">
        <f>D125/6005</f>
        <v>0.19600333055786845</v>
      </c>
      <c r="F125" s="77">
        <v>12424</v>
      </c>
      <c r="G125" s="42">
        <f>F125/57916</f>
        <v>0.21451757718074452</v>
      </c>
      <c r="H125" s="71">
        <v>9890</v>
      </c>
      <c r="I125" s="41">
        <f>H125/52487</f>
        <v>0.18842761064644578</v>
      </c>
      <c r="J125" s="37">
        <f>IF(D125=0, "-", IF((B125-D125)/D125&lt;10, (B125-D125)/D125, "&gt;999%"))</f>
        <v>0.14953271028037382</v>
      </c>
      <c r="K125" s="38">
        <f>IF(H125=0, "-", IF((F125-H125)/H125&lt;10, (F125-H125)/H125, "&gt;999%"))</f>
        <v>0.25621840242669364</v>
      </c>
    </row>
    <row r="126" spans="1:11" x14ac:dyDescent="0.25">
      <c r="B126" s="83"/>
      <c r="D126" s="83"/>
      <c r="F126" s="83"/>
      <c r="H126" s="83"/>
    </row>
    <row r="127" spans="1:11" ht="15.5" x14ac:dyDescent="0.35">
      <c r="A127" s="164" t="s">
        <v>124</v>
      </c>
      <c r="B127" s="196" t="s">
        <v>1</v>
      </c>
      <c r="C127" s="200"/>
      <c r="D127" s="200"/>
      <c r="E127" s="197"/>
      <c r="F127" s="196" t="s">
        <v>14</v>
      </c>
      <c r="G127" s="200"/>
      <c r="H127" s="200"/>
      <c r="I127" s="197"/>
      <c r="J127" s="196" t="s">
        <v>15</v>
      </c>
      <c r="K127" s="197"/>
    </row>
    <row r="128" spans="1:11" ht="13" x14ac:dyDescent="0.3">
      <c r="A128" s="22"/>
      <c r="B128" s="196">
        <f>VALUE(RIGHT($B$2, 4))</f>
        <v>2023</v>
      </c>
      <c r="C128" s="197"/>
      <c r="D128" s="196">
        <f>B128-1</f>
        <v>2022</v>
      </c>
      <c r="E128" s="204"/>
      <c r="F128" s="196">
        <f>B128</f>
        <v>2023</v>
      </c>
      <c r="G128" s="204"/>
      <c r="H128" s="196">
        <f>D128</f>
        <v>2022</v>
      </c>
      <c r="I128" s="204"/>
      <c r="J128" s="140" t="s">
        <v>4</v>
      </c>
      <c r="K128" s="141" t="s">
        <v>2</v>
      </c>
    </row>
    <row r="129" spans="1:11" ht="13" x14ac:dyDescent="0.3">
      <c r="A129" s="163" t="s">
        <v>157</v>
      </c>
      <c r="B129" s="61" t="s">
        <v>12</v>
      </c>
      <c r="C129" s="62" t="s">
        <v>13</v>
      </c>
      <c r="D129" s="61" t="s">
        <v>12</v>
      </c>
      <c r="E129" s="63" t="s">
        <v>13</v>
      </c>
      <c r="F129" s="62" t="s">
        <v>12</v>
      </c>
      <c r="G129" s="62" t="s">
        <v>13</v>
      </c>
      <c r="H129" s="61" t="s">
        <v>12</v>
      </c>
      <c r="I129" s="63" t="s">
        <v>13</v>
      </c>
      <c r="J129" s="61"/>
      <c r="K129" s="63"/>
    </row>
    <row r="130" spans="1:11" x14ac:dyDescent="0.25">
      <c r="A130" s="7" t="s">
        <v>426</v>
      </c>
      <c r="B130" s="65">
        <v>152</v>
      </c>
      <c r="C130" s="34">
        <f>IF(B152=0, "-", B130/B152)</f>
        <v>0.19289340101522842</v>
      </c>
      <c r="D130" s="65">
        <v>73</v>
      </c>
      <c r="E130" s="9">
        <f>IF(D152=0, "-", D130/D152)</f>
        <v>0.10703812316715543</v>
      </c>
      <c r="F130" s="81">
        <v>641</v>
      </c>
      <c r="G130" s="34">
        <f>IF(F152=0, "-", F130/F152)</f>
        <v>9.936443962176407E-2</v>
      </c>
      <c r="H130" s="65">
        <v>446</v>
      </c>
      <c r="I130" s="9">
        <f>IF(H152=0, "-", H130/H152)</f>
        <v>7.1246006389776365E-2</v>
      </c>
      <c r="J130" s="8">
        <f t="shared" ref="J130:J150" si="10">IF(D130=0, "-", IF((B130-D130)/D130&lt;10, (B130-D130)/D130, "&gt;999%"))</f>
        <v>1.0821917808219179</v>
      </c>
      <c r="K130" s="9">
        <f t="shared" ref="K130:K150" si="11">IF(H130=0, "-", IF((F130-H130)/H130&lt;10, (F130-H130)/H130, "&gt;999%"))</f>
        <v>0.43721973094170402</v>
      </c>
    </row>
    <row r="131" spans="1:11" x14ac:dyDescent="0.25">
      <c r="A131" s="7" t="s">
        <v>427</v>
      </c>
      <c r="B131" s="65">
        <v>1</v>
      </c>
      <c r="C131" s="34">
        <f>IF(B152=0, "-", B131/B152)</f>
        <v>1.2690355329949238E-3</v>
      </c>
      <c r="D131" s="65">
        <v>0</v>
      </c>
      <c r="E131" s="9">
        <f>IF(D152=0, "-", D131/D152)</f>
        <v>0</v>
      </c>
      <c r="F131" s="81">
        <v>22</v>
      </c>
      <c r="G131" s="34">
        <f>IF(F152=0, "-", F131/F152)</f>
        <v>3.4103239807781738E-3</v>
      </c>
      <c r="H131" s="65">
        <v>0</v>
      </c>
      <c r="I131" s="9">
        <f>IF(H152=0, "-", H131/H152)</f>
        <v>0</v>
      </c>
      <c r="J131" s="8" t="str">
        <f t="shared" si="10"/>
        <v>-</v>
      </c>
      <c r="K131" s="9" t="str">
        <f t="shared" si="11"/>
        <v>-</v>
      </c>
    </row>
    <row r="132" spans="1:11" x14ac:dyDescent="0.25">
      <c r="A132" s="7" t="s">
        <v>428</v>
      </c>
      <c r="B132" s="65">
        <v>12</v>
      </c>
      <c r="C132" s="34">
        <f>IF(B152=0, "-", B132/B152)</f>
        <v>1.5228426395939087E-2</v>
      </c>
      <c r="D132" s="65">
        <v>13</v>
      </c>
      <c r="E132" s="9">
        <f>IF(D152=0, "-", D132/D152)</f>
        <v>1.906158357771261E-2</v>
      </c>
      <c r="F132" s="81">
        <v>135</v>
      </c>
      <c r="G132" s="34">
        <f>IF(F152=0, "-", F132/F152)</f>
        <v>2.0926988063866066E-2</v>
      </c>
      <c r="H132" s="65">
        <v>156</v>
      </c>
      <c r="I132" s="9">
        <f>IF(H152=0, "-", H132/H152)</f>
        <v>2.4920127795527155E-2</v>
      </c>
      <c r="J132" s="8">
        <f t="shared" si="10"/>
        <v>-7.6923076923076927E-2</v>
      </c>
      <c r="K132" s="9">
        <f t="shared" si="11"/>
        <v>-0.13461538461538461</v>
      </c>
    </row>
    <row r="133" spans="1:11" x14ac:dyDescent="0.25">
      <c r="A133" s="7" t="s">
        <v>429</v>
      </c>
      <c r="B133" s="65">
        <v>40</v>
      </c>
      <c r="C133" s="34">
        <f>IF(B152=0, "-", B133/B152)</f>
        <v>5.0761421319796954E-2</v>
      </c>
      <c r="D133" s="65">
        <v>28</v>
      </c>
      <c r="E133" s="9">
        <f>IF(D152=0, "-", D133/D152)</f>
        <v>4.1055718475073312E-2</v>
      </c>
      <c r="F133" s="81">
        <v>284</v>
      </c>
      <c r="G133" s="34">
        <f>IF(F152=0, "-", F133/F152)</f>
        <v>4.4024182297318248E-2</v>
      </c>
      <c r="H133" s="65">
        <v>182</v>
      </c>
      <c r="I133" s="9">
        <f>IF(H152=0, "-", H133/H152)</f>
        <v>2.9073482428115017E-2</v>
      </c>
      <c r="J133" s="8">
        <f t="shared" si="10"/>
        <v>0.42857142857142855</v>
      </c>
      <c r="K133" s="9">
        <f t="shared" si="11"/>
        <v>0.56043956043956045</v>
      </c>
    </row>
    <row r="134" spans="1:11" x14ac:dyDescent="0.25">
      <c r="A134" s="7" t="s">
        <v>430</v>
      </c>
      <c r="B134" s="65">
        <v>87</v>
      </c>
      <c r="C134" s="34">
        <f>IF(B152=0, "-", B134/B152)</f>
        <v>0.11040609137055837</v>
      </c>
      <c r="D134" s="65">
        <v>91</v>
      </c>
      <c r="E134" s="9">
        <f>IF(D152=0, "-", D134/D152)</f>
        <v>0.13343108504398826</v>
      </c>
      <c r="F134" s="81">
        <v>973</v>
      </c>
      <c r="G134" s="34">
        <f>IF(F152=0, "-", F134/F152)</f>
        <v>0.1508293287862347</v>
      </c>
      <c r="H134" s="65">
        <v>750</v>
      </c>
      <c r="I134" s="9">
        <f>IF(H152=0, "-", H134/H152)</f>
        <v>0.11980830670926518</v>
      </c>
      <c r="J134" s="8">
        <f t="shared" si="10"/>
        <v>-4.3956043956043959E-2</v>
      </c>
      <c r="K134" s="9">
        <f t="shared" si="11"/>
        <v>0.29733333333333334</v>
      </c>
    </row>
    <row r="135" spans="1:11" x14ac:dyDescent="0.25">
      <c r="A135" s="7" t="s">
        <v>431</v>
      </c>
      <c r="B135" s="65">
        <v>11</v>
      </c>
      <c r="C135" s="34">
        <f>IF(B152=0, "-", B135/B152)</f>
        <v>1.3959390862944163E-2</v>
      </c>
      <c r="D135" s="65">
        <v>10</v>
      </c>
      <c r="E135" s="9">
        <f>IF(D152=0, "-", D135/D152)</f>
        <v>1.466275659824047E-2</v>
      </c>
      <c r="F135" s="81">
        <v>53</v>
      </c>
      <c r="G135" s="34">
        <f>IF(F152=0, "-", F135/F152)</f>
        <v>8.2157804991474185E-3</v>
      </c>
      <c r="H135" s="65">
        <v>50</v>
      </c>
      <c r="I135" s="9">
        <f>IF(H152=0, "-", H135/H152)</f>
        <v>7.9872204472843447E-3</v>
      </c>
      <c r="J135" s="8">
        <f t="shared" si="10"/>
        <v>0.1</v>
      </c>
      <c r="K135" s="9">
        <f t="shared" si="11"/>
        <v>0.06</v>
      </c>
    </row>
    <row r="136" spans="1:11" x14ac:dyDescent="0.25">
      <c r="A136" s="7" t="s">
        <v>432</v>
      </c>
      <c r="B136" s="65">
        <v>45</v>
      </c>
      <c r="C136" s="34">
        <f>IF(B152=0, "-", B136/B152)</f>
        <v>5.7106598984771571E-2</v>
      </c>
      <c r="D136" s="65">
        <v>38</v>
      </c>
      <c r="E136" s="9">
        <f>IF(D152=0, "-", D136/D152)</f>
        <v>5.5718475073313782E-2</v>
      </c>
      <c r="F136" s="81">
        <v>523</v>
      </c>
      <c r="G136" s="34">
        <f>IF(F152=0, "-", F136/F152)</f>
        <v>8.107270190668113E-2</v>
      </c>
      <c r="H136" s="65">
        <v>367</v>
      </c>
      <c r="I136" s="9">
        <f>IF(H152=0, "-", H136/H152)</f>
        <v>5.8626198083067092E-2</v>
      </c>
      <c r="J136" s="8">
        <f t="shared" si="10"/>
        <v>0.18421052631578946</v>
      </c>
      <c r="K136" s="9">
        <f t="shared" si="11"/>
        <v>0.42506811989100818</v>
      </c>
    </row>
    <row r="137" spans="1:11" x14ac:dyDescent="0.25">
      <c r="A137" s="7" t="s">
        <v>433</v>
      </c>
      <c r="B137" s="65">
        <v>16</v>
      </c>
      <c r="C137" s="34">
        <f>IF(B152=0, "-", B137/B152)</f>
        <v>2.030456852791878E-2</v>
      </c>
      <c r="D137" s="65">
        <v>4</v>
      </c>
      <c r="E137" s="9">
        <f>IF(D152=0, "-", D137/D152)</f>
        <v>5.8651026392961877E-3</v>
      </c>
      <c r="F137" s="81">
        <v>91</v>
      </c>
      <c r="G137" s="34">
        <f>IF(F152=0, "-", F137/F152)</f>
        <v>1.410634010230972E-2</v>
      </c>
      <c r="H137" s="65">
        <v>52</v>
      </c>
      <c r="I137" s="9">
        <f>IF(H152=0, "-", H137/H152)</f>
        <v>8.3067092651757189E-3</v>
      </c>
      <c r="J137" s="8">
        <f t="shared" si="10"/>
        <v>3</v>
      </c>
      <c r="K137" s="9">
        <f t="shared" si="11"/>
        <v>0.75</v>
      </c>
    </row>
    <row r="138" spans="1:11" x14ac:dyDescent="0.25">
      <c r="A138" s="7" t="s">
        <v>434</v>
      </c>
      <c r="B138" s="65">
        <v>35</v>
      </c>
      <c r="C138" s="34">
        <f>IF(B152=0, "-", B138/B152)</f>
        <v>4.4416243654822336E-2</v>
      </c>
      <c r="D138" s="65">
        <v>48</v>
      </c>
      <c r="E138" s="9">
        <f>IF(D152=0, "-", D138/D152)</f>
        <v>7.0381231671554259E-2</v>
      </c>
      <c r="F138" s="81">
        <v>343</v>
      </c>
      <c r="G138" s="34">
        <f>IF(F152=0, "-", F138/F152)</f>
        <v>5.3170051154859711E-2</v>
      </c>
      <c r="H138" s="65">
        <v>366</v>
      </c>
      <c r="I138" s="9">
        <f>IF(H152=0, "-", H138/H152)</f>
        <v>5.8466453674121406E-2</v>
      </c>
      <c r="J138" s="8">
        <f t="shared" si="10"/>
        <v>-0.27083333333333331</v>
      </c>
      <c r="K138" s="9">
        <f t="shared" si="11"/>
        <v>-6.2841530054644809E-2</v>
      </c>
    </row>
    <row r="139" spans="1:11" x14ac:dyDescent="0.25">
      <c r="A139" s="7" t="s">
        <v>435</v>
      </c>
      <c r="B139" s="65">
        <v>7</v>
      </c>
      <c r="C139" s="34">
        <f>IF(B152=0, "-", B139/B152)</f>
        <v>8.8832487309644676E-3</v>
      </c>
      <c r="D139" s="65">
        <v>49</v>
      </c>
      <c r="E139" s="9">
        <f>IF(D152=0, "-", D139/D152)</f>
        <v>7.1847507331378305E-2</v>
      </c>
      <c r="F139" s="81">
        <v>342</v>
      </c>
      <c r="G139" s="34">
        <f>IF(F152=0, "-", F139/F152)</f>
        <v>5.3015036428460706E-2</v>
      </c>
      <c r="H139" s="65">
        <v>415</v>
      </c>
      <c r="I139" s="9">
        <f>IF(H152=0, "-", H139/H152)</f>
        <v>6.6293929712460065E-2</v>
      </c>
      <c r="J139" s="8">
        <f t="shared" si="10"/>
        <v>-0.8571428571428571</v>
      </c>
      <c r="K139" s="9">
        <f t="shared" si="11"/>
        <v>-0.17590361445783131</v>
      </c>
    </row>
    <row r="140" spans="1:11" x14ac:dyDescent="0.25">
      <c r="A140" s="7" t="s">
        <v>436</v>
      </c>
      <c r="B140" s="65">
        <v>0</v>
      </c>
      <c r="C140" s="34">
        <f>IF(B152=0, "-", B140/B152)</f>
        <v>0</v>
      </c>
      <c r="D140" s="65">
        <v>0</v>
      </c>
      <c r="E140" s="9">
        <f>IF(D152=0, "-", D140/D152)</f>
        <v>0</v>
      </c>
      <c r="F140" s="81">
        <v>0</v>
      </c>
      <c r="G140" s="34">
        <f>IF(F152=0, "-", F140/F152)</f>
        <v>0</v>
      </c>
      <c r="H140" s="65">
        <v>2</v>
      </c>
      <c r="I140" s="9">
        <f>IF(H152=0, "-", H140/H152)</f>
        <v>3.1948881789137381E-4</v>
      </c>
      <c r="J140" s="8" t="str">
        <f t="shared" si="10"/>
        <v>-</v>
      </c>
      <c r="K140" s="9">
        <f t="shared" si="11"/>
        <v>-1</v>
      </c>
    </row>
    <row r="141" spans="1:11" x14ac:dyDescent="0.25">
      <c r="A141" s="7" t="s">
        <v>437</v>
      </c>
      <c r="B141" s="65">
        <v>65</v>
      </c>
      <c r="C141" s="34">
        <f>IF(B152=0, "-", B141/B152)</f>
        <v>8.2487309644670048E-2</v>
      </c>
      <c r="D141" s="65">
        <v>36</v>
      </c>
      <c r="E141" s="9">
        <f>IF(D152=0, "-", D141/D152)</f>
        <v>5.2785923753665691E-2</v>
      </c>
      <c r="F141" s="81">
        <v>283</v>
      </c>
      <c r="G141" s="34">
        <f>IF(F152=0, "-", F141/F152)</f>
        <v>4.3869167570919236E-2</v>
      </c>
      <c r="H141" s="65">
        <v>554</v>
      </c>
      <c r="I141" s="9">
        <f>IF(H152=0, "-", H141/H152)</f>
        <v>8.8498402555910544E-2</v>
      </c>
      <c r="J141" s="8">
        <f t="shared" si="10"/>
        <v>0.80555555555555558</v>
      </c>
      <c r="K141" s="9">
        <f t="shared" si="11"/>
        <v>-0.48916967509025272</v>
      </c>
    </row>
    <row r="142" spans="1:11" x14ac:dyDescent="0.25">
      <c r="A142" s="7" t="s">
        <v>438</v>
      </c>
      <c r="B142" s="65">
        <v>7</v>
      </c>
      <c r="C142" s="34">
        <f>IF(B152=0, "-", B142/B152)</f>
        <v>8.8832487309644676E-3</v>
      </c>
      <c r="D142" s="65">
        <v>0</v>
      </c>
      <c r="E142" s="9">
        <f>IF(D152=0, "-", D142/D152)</f>
        <v>0</v>
      </c>
      <c r="F142" s="81">
        <v>76</v>
      </c>
      <c r="G142" s="34">
        <f>IF(F152=0, "-", F142/F152)</f>
        <v>1.1781119206324601E-2</v>
      </c>
      <c r="H142" s="65">
        <v>0</v>
      </c>
      <c r="I142" s="9">
        <f>IF(H152=0, "-", H142/H152)</f>
        <v>0</v>
      </c>
      <c r="J142" s="8" t="str">
        <f t="shared" si="10"/>
        <v>-</v>
      </c>
      <c r="K142" s="9" t="str">
        <f t="shared" si="11"/>
        <v>-</v>
      </c>
    </row>
    <row r="143" spans="1:11" x14ac:dyDescent="0.25">
      <c r="A143" s="7" t="s">
        <v>439</v>
      </c>
      <c r="B143" s="65">
        <v>7</v>
      </c>
      <c r="C143" s="34">
        <f>IF(B152=0, "-", B143/B152)</f>
        <v>8.8832487309644676E-3</v>
      </c>
      <c r="D143" s="65">
        <v>4</v>
      </c>
      <c r="E143" s="9">
        <f>IF(D152=0, "-", D143/D152)</f>
        <v>5.8651026392961877E-3</v>
      </c>
      <c r="F143" s="81">
        <v>55</v>
      </c>
      <c r="G143" s="34">
        <f>IF(F152=0, "-", F143/F152)</f>
        <v>8.5258099519454345E-3</v>
      </c>
      <c r="H143" s="65">
        <v>55</v>
      </c>
      <c r="I143" s="9">
        <f>IF(H152=0, "-", H143/H152)</f>
        <v>8.7859424920127792E-3</v>
      </c>
      <c r="J143" s="8">
        <f t="shared" si="10"/>
        <v>0.75</v>
      </c>
      <c r="K143" s="9">
        <f t="shared" si="11"/>
        <v>0</v>
      </c>
    </row>
    <row r="144" spans="1:11" x14ac:dyDescent="0.25">
      <c r="A144" s="7" t="s">
        <v>440</v>
      </c>
      <c r="B144" s="65">
        <v>7</v>
      </c>
      <c r="C144" s="34">
        <f>IF(B152=0, "-", B144/B152)</f>
        <v>8.8832487309644676E-3</v>
      </c>
      <c r="D144" s="65">
        <v>9</v>
      </c>
      <c r="E144" s="9">
        <f>IF(D152=0, "-", D144/D152)</f>
        <v>1.3196480938416423E-2</v>
      </c>
      <c r="F144" s="81">
        <v>91</v>
      </c>
      <c r="G144" s="34">
        <f>IF(F152=0, "-", F144/F152)</f>
        <v>1.410634010230972E-2</v>
      </c>
      <c r="H144" s="65">
        <v>32</v>
      </c>
      <c r="I144" s="9">
        <f>IF(H152=0, "-", H144/H152)</f>
        <v>5.111821086261981E-3</v>
      </c>
      <c r="J144" s="8">
        <f t="shared" si="10"/>
        <v>-0.22222222222222221</v>
      </c>
      <c r="K144" s="9">
        <f t="shared" si="11"/>
        <v>1.84375</v>
      </c>
    </row>
    <row r="145" spans="1:11" x14ac:dyDescent="0.25">
      <c r="A145" s="7" t="s">
        <v>441</v>
      </c>
      <c r="B145" s="65">
        <v>80</v>
      </c>
      <c r="C145" s="34">
        <f>IF(B152=0, "-", B145/B152)</f>
        <v>0.10152284263959391</v>
      </c>
      <c r="D145" s="65">
        <v>73</v>
      </c>
      <c r="E145" s="9">
        <f>IF(D152=0, "-", D145/D152)</f>
        <v>0.10703812316715543</v>
      </c>
      <c r="F145" s="81">
        <v>696</v>
      </c>
      <c r="G145" s="34">
        <f>IF(F152=0, "-", F145/F152)</f>
        <v>0.1078902495737095</v>
      </c>
      <c r="H145" s="65">
        <v>527</v>
      </c>
      <c r="I145" s="9">
        <f>IF(H152=0, "-", H145/H152)</f>
        <v>8.4185303514377002E-2</v>
      </c>
      <c r="J145" s="8">
        <f t="shared" si="10"/>
        <v>9.5890410958904104E-2</v>
      </c>
      <c r="K145" s="9">
        <f t="shared" si="11"/>
        <v>0.3206831119544592</v>
      </c>
    </row>
    <row r="146" spans="1:11" x14ac:dyDescent="0.25">
      <c r="A146" s="7" t="s">
        <v>442</v>
      </c>
      <c r="B146" s="65">
        <v>22</v>
      </c>
      <c r="C146" s="34">
        <f>IF(B152=0, "-", B146/B152)</f>
        <v>2.7918781725888325E-2</v>
      </c>
      <c r="D146" s="65">
        <v>19</v>
      </c>
      <c r="E146" s="9">
        <f>IF(D152=0, "-", D146/D152)</f>
        <v>2.7859237536656891E-2</v>
      </c>
      <c r="F146" s="81">
        <v>186</v>
      </c>
      <c r="G146" s="34">
        <f>IF(F152=0, "-", F146/F152)</f>
        <v>2.8832739110215472E-2</v>
      </c>
      <c r="H146" s="65">
        <v>266</v>
      </c>
      <c r="I146" s="9">
        <f>IF(H152=0, "-", H146/H152)</f>
        <v>4.2492012779552717E-2</v>
      </c>
      <c r="J146" s="8">
        <f t="shared" si="10"/>
        <v>0.15789473684210525</v>
      </c>
      <c r="K146" s="9">
        <f t="shared" si="11"/>
        <v>-0.3007518796992481</v>
      </c>
    </row>
    <row r="147" spans="1:11" x14ac:dyDescent="0.25">
      <c r="A147" s="7" t="s">
        <v>443</v>
      </c>
      <c r="B147" s="65">
        <v>68</v>
      </c>
      <c r="C147" s="34">
        <f>IF(B152=0, "-", B147/B152)</f>
        <v>8.6294416243654817E-2</v>
      </c>
      <c r="D147" s="65">
        <v>16</v>
      </c>
      <c r="E147" s="9">
        <f>IF(D152=0, "-", D147/D152)</f>
        <v>2.3460410557184751E-2</v>
      </c>
      <c r="F147" s="81">
        <v>575</v>
      </c>
      <c r="G147" s="34">
        <f>IF(F152=0, "-", F147/F152)</f>
        <v>8.9133467679429548E-2</v>
      </c>
      <c r="H147" s="65">
        <v>668</v>
      </c>
      <c r="I147" s="9">
        <f>IF(H152=0, "-", H147/H152)</f>
        <v>0.10670926517571885</v>
      </c>
      <c r="J147" s="8">
        <f t="shared" si="10"/>
        <v>3.25</v>
      </c>
      <c r="K147" s="9">
        <f t="shared" si="11"/>
        <v>-0.13922155688622753</v>
      </c>
    </row>
    <row r="148" spans="1:11" x14ac:dyDescent="0.25">
      <c r="A148" s="7" t="s">
        <v>444</v>
      </c>
      <c r="B148" s="65">
        <v>109</v>
      </c>
      <c r="C148" s="34">
        <f>IF(B152=0, "-", B148/B152)</f>
        <v>0.1383248730964467</v>
      </c>
      <c r="D148" s="65">
        <v>121</v>
      </c>
      <c r="E148" s="9">
        <f>IF(D152=0, "-", D148/D152)</f>
        <v>0.17741935483870969</v>
      </c>
      <c r="F148" s="81">
        <v>816</v>
      </c>
      <c r="G148" s="34">
        <f>IF(F152=0, "-", F148/F152)</f>
        <v>0.12649201674159044</v>
      </c>
      <c r="H148" s="65">
        <v>1224</v>
      </c>
      <c r="I148" s="9">
        <f>IF(H152=0, "-", H148/H152)</f>
        <v>0.19552715654952077</v>
      </c>
      <c r="J148" s="8">
        <f t="shared" si="10"/>
        <v>-9.9173553719008267E-2</v>
      </c>
      <c r="K148" s="9">
        <f t="shared" si="11"/>
        <v>-0.33333333333333331</v>
      </c>
    </row>
    <row r="149" spans="1:11" x14ac:dyDescent="0.25">
      <c r="A149" s="7" t="s">
        <v>445</v>
      </c>
      <c r="B149" s="65">
        <v>2</v>
      </c>
      <c r="C149" s="34">
        <f>IF(B152=0, "-", B149/B152)</f>
        <v>2.5380710659898475E-3</v>
      </c>
      <c r="D149" s="65">
        <v>0</v>
      </c>
      <c r="E149" s="9">
        <f>IF(D152=0, "-", D149/D152)</f>
        <v>0</v>
      </c>
      <c r="F149" s="81">
        <v>21</v>
      </c>
      <c r="G149" s="34">
        <f>IF(F152=0, "-", F149/F152)</f>
        <v>3.2553092543791662E-3</v>
      </c>
      <c r="H149" s="65">
        <v>8</v>
      </c>
      <c r="I149" s="9">
        <f>IF(H152=0, "-", H149/H152)</f>
        <v>1.2779552715654952E-3</v>
      </c>
      <c r="J149" s="8" t="str">
        <f t="shared" si="10"/>
        <v>-</v>
      </c>
      <c r="K149" s="9">
        <f t="shared" si="11"/>
        <v>1.625</v>
      </c>
    </row>
    <row r="150" spans="1:11" x14ac:dyDescent="0.25">
      <c r="A150" s="7" t="s">
        <v>446</v>
      </c>
      <c r="B150" s="65">
        <v>15</v>
      </c>
      <c r="C150" s="34">
        <f>IF(B152=0, "-", B150/B152)</f>
        <v>1.9035532994923859E-2</v>
      </c>
      <c r="D150" s="65">
        <v>50</v>
      </c>
      <c r="E150" s="9">
        <f>IF(D152=0, "-", D150/D152)</f>
        <v>7.331378299120235E-2</v>
      </c>
      <c r="F150" s="81">
        <v>245</v>
      </c>
      <c r="G150" s="34">
        <f>IF(F152=0, "-", F150/F152)</f>
        <v>3.7978607967756935E-2</v>
      </c>
      <c r="H150" s="65">
        <v>140</v>
      </c>
      <c r="I150" s="9">
        <f>IF(H152=0, "-", H150/H152)</f>
        <v>2.2364217252396165E-2</v>
      </c>
      <c r="J150" s="8">
        <f t="shared" si="10"/>
        <v>-0.7</v>
      </c>
      <c r="K150" s="9">
        <f t="shared" si="11"/>
        <v>0.75</v>
      </c>
    </row>
    <row r="151" spans="1:11" x14ac:dyDescent="0.25">
      <c r="A151" s="2"/>
      <c r="B151" s="68"/>
      <c r="C151" s="33"/>
      <c r="D151" s="68"/>
      <c r="E151" s="6"/>
      <c r="F151" s="82"/>
      <c r="G151" s="33"/>
      <c r="H151" s="68"/>
      <c r="I151" s="6"/>
      <c r="J151" s="5"/>
      <c r="K151" s="6"/>
    </row>
    <row r="152" spans="1:11" s="43" customFormat="1" ht="13" x14ac:dyDescent="0.3">
      <c r="A152" s="162" t="s">
        <v>604</v>
      </c>
      <c r="B152" s="71">
        <f>SUM(B130:B151)</f>
        <v>788</v>
      </c>
      <c r="C152" s="40">
        <f>B152/6676</f>
        <v>0.11803475134811264</v>
      </c>
      <c r="D152" s="71">
        <f>SUM(D130:D151)</f>
        <v>682</v>
      </c>
      <c r="E152" s="41">
        <f>D152/6005</f>
        <v>0.11357202331390508</v>
      </c>
      <c r="F152" s="77">
        <f>SUM(F130:F151)</f>
        <v>6451</v>
      </c>
      <c r="G152" s="42">
        <f>F152/57916</f>
        <v>0.11138545479660197</v>
      </c>
      <c r="H152" s="71">
        <f>SUM(H130:H151)</f>
        <v>6260</v>
      </c>
      <c r="I152" s="41">
        <f>H152/52487</f>
        <v>0.11926762817459562</v>
      </c>
      <c r="J152" s="37">
        <f>IF(D152=0, "-", IF((B152-D152)/D152&lt;10, (B152-D152)/D152, "&gt;999%"))</f>
        <v>0.15542521994134897</v>
      </c>
      <c r="K152" s="38">
        <f>IF(H152=0, "-", IF((F152-H152)/H152&lt;10, (F152-H152)/H152, "&gt;999%"))</f>
        <v>3.05111821086262E-2</v>
      </c>
    </row>
    <row r="153" spans="1:11" x14ac:dyDescent="0.25">
      <c r="B153" s="83"/>
      <c r="D153" s="83"/>
      <c r="F153" s="83"/>
      <c r="H153" s="83"/>
    </row>
    <row r="154" spans="1:11" ht="13" x14ac:dyDescent="0.3">
      <c r="A154" s="163" t="s">
        <v>158</v>
      </c>
      <c r="B154" s="61" t="s">
        <v>12</v>
      </c>
      <c r="C154" s="62" t="s">
        <v>13</v>
      </c>
      <c r="D154" s="61" t="s">
        <v>12</v>
      </c>
      <c r="E154" s="63" t="s">
        <v>13</v>
      </c>
      <c r="F154" s="62" t="s">
        <v>12</v>
      </c>
      <c r="G154" s="62" t="s">
        <v>13</v>
      </c>
      <c r="H154" s="61" t="s">
        <v>12</v>
      </c>
      <c r="I154" s="63" t="s">
        <v>13</v>
      </c>
      <c r="J154" s="61"/>
      <c r="K154" s="63"/>
    </row>
    <row r="155" spans="1:11" x14ac:dyDescent="0.25">
      <c r="A155" s="7" t="s">
        <v>447</v>
      </c>
      <c r="B155" s="65">
        <v>0</v>
      </c>
      <c r="C155" s="34">
        <f>IF(B180=0, "-", B155/B180)</f>
        <v>0</v>
      </c>
      <c r="D155" s="65">
        <v>1</v>
      </c>
      <c r="E155" s="9">
        <f>IF(D180=0, "-", D155/D180)</f>
        <v>1.2658227848101266E-2</v>
      </c>
      <c r="F155" s="81">
        <v>5</v>
      </c>
      <c r="G155" s="34">
        <f>IF(F180=0, "-", F155/F180)</f>
        <v>5.4525627044711015E-3</v>
      </c>
      <c r="H155" s="65">
        <v>4</v>
      </c>
      <c r="I155" s="9">
        <f>IF(H180=0, "-", H155/H180)</f>
        <v>5.3619302949061663E-3</v>
      </c>
      <c r="J155" s="8">
        <f t="shared" ref="J155:J178" si="12">IF(D155=0, "-", IF((B155-D155)/D155&lt;10, (B155-D155)/D155, "&gt;999%"))</f>
        <v>-1</v>
      </c>
      <c r="K155" s="9">
        <f t="shared" ref="K155:K178" si="13">IF(H155=0, "-", IF((F155-H155)/H155&lt;10, (F155-H155)/H155, "&gt;999%"))</f>
        <v>0.25</v>
      </c>
    </row>
    <row r="156" spans="1:11" x14ac:dyDescent="0.25">
      <c r="A156" s="7" t="s">
        <v>448</v>
      </c>
      <c r="B156" s="65">
        <v>4</v>
      </c>
      <c r="C156" s="34">
        <f>IF(B180=0, "-", B156/B180)</f>
        <v>4.3478260869565216E-2</v>
      </c>
      <c r="D156" s="65">
        <v>3</v>
      </c>
      <c r="E156" s="9">
        <f>IF(D180=0, "-", D156/D180)</f>
        <v>3.7974683544303799E-2</v>
      </c>
      <c r="F156" s="81">
        <v>40</v>
      </c>
      <c r="G156" s="34">
        <f>IF(F180=0, "-", F156/F180)</f>
        <v>4.3620501635768812E-2</v>
      </c>
      <c r="H156" s="65">
        <v>23</v>
      </c>
      <c r="I156" s="9">
        <f>IF(H180=0, "-", H156/H180)</f>
        <v>3.0831099195710455E-2</v>
      </c>
      <c r="J156" s="8">
        <f t="shared" si="12"/>
        <v>0.33333333333333331</v>
      </c>
      <c r="K156" s="9">
        <f t="shared" si="13"/>
        <v>0.73913043478260865</v>
      </c>
    </row>
    <row r="157" spans="1:11" x14ac:dyDescent="0.25">
      <c r="A157" s="7" t="s">
        <v>449</v>
      </c>
      <c r="B157" s="65">
        <v>0</v>
      </c>
      <c r="C157" s="34">
        <f>IF(B180=0, "-", B157/B180)</f>
        <v>0</v>
      </c>
      <c r="D157" s="65">
        <v>5</v>
      </c>
      <c r="E157" s="9">
        <f>IF(D180=0, "-", D157/D180)</f>
        <v>6.3291139240506333E-2</v>
      </c>
      <c r="F157" s="81">
        <v>12</v>
      </c>
      <c r="G157" s="34">
        <f>IF(F180=0, "-", F157/F180)</f>
        <v>1.3086150490730643E-2</v>
      </c>
      <c r="H157" s="65">
        <v>19</v>
      </c>
      <c r="I157" s="9">
        <f>IF(H180=0, "-", H157/H180)</f>
        <v>2.5469168900804289E-2</v>
      </c>
      <c r="J157" s="8">
        <f t="shared" si="12"/>
        <v>-1</v>
      </c>
      <c r="K157" s="9">
        <f t="shared" si="13"/>
        <v>-0.36842105263157893</v>
      </c>
    </row>
    <row r="158" spans="1:11" x14ac:dyDescent="0.25">
      <c r="A158" s="7" t="s">
        <v>450</v>
      </c>
      <c r="B158" s="65">
        <v>2</v>
      </c>
      <c r="C158" s="34">
        <f>IF(B180=0, "-", B158/B180)</f>
        <v>2.1739130434782608E-2</v>
      </c>
      <c r="D158" s="65">
        <v>3</v>
      </c>
      <c r="E158" s="9">
        <f>IF(D180=0, "-", D158/D180)</f>
        <v>3.7974683544303799E-2</v>
      </c>
      <c r="F158" s="81">
        <v>23</v>
      </c>
      <c r="G158" s="34">
        <f>IF(F180=0, "-", F158/F180)</f>
        <v>2.5081788440567066E-2</v>
      </c>
      <c r="H158" s="65">
        <v>15</v>
      </c>
      <c r="I158" s="9">
        <f>IF(H180=0, "-", H158/H180)</f>
        <v>2.0107238605898123E-2</v>
      </c>
      <c r="J158" s="8">
        <f t="shared" si="12"/>
        <v>-0.33333333333333331</v>
      </c>
      <c r="K158" s="9">
        <f t="shared" si="13"/>
        <v>0.53333333333333333</v>
      </c>
    </row>
    <row r="159" spans="1:11" x14ac:dyDescent="0.25">
      <c r="A159" s="7" t="s">
        <v>451</v>
      </c>
      <c r="B159" s="65">
        <v>9</v>
      </c>
      <c r="C159" s="34">
        <f>IF(B180=0, "-", B159/B180)</f>
        <v>9.7826086956521743E-2</v>
      </c>
      <c r="D159" s="65">
        <v>6</v>
      </c>
      <c r="E159" s="9">
        <f>IF(D180=0, "-", D159/D180)</f>
        <v>7.5949367088607597E-2</v>
      </c>
      <c r="F159" s="81">
        <v>102</v>
      </c>
      <c r="G159" s="34">
        <f>IF(F180=0, "-", F159/F180)</f>
        <v>0.11123227917121047</v>
      </c>
      <c r="H159" s="65">
        <v>95</v>
      </c>
      <c r="I159" s="9">
        <f>IF(H180=0, "-", H159/H180)</f>
        <v>0.12734584450402145</v>
      </c>
      <c r="J159" s="8">
        <f t="shared" si="12"/>
        <v>0.5</v>
      </c>
      <c r="K159" s="9">
        <f t="shared" si="13"/>
        <v>7.3684210526315783E-2</v>
      </c>
    </row>
    <row r="160" spans="1:11" x14ac:dyDescent="0.25">
      <c r="A160" s="7" t="s">
        <v>452</v>
      </c>
      <c r="B160" s="65">
        <v>4</v>
      </c>
      <c r="C160" s="34">
        <f>IF(B180=0, "-", B160/B180)</f>
        <v>4.3478260869565216E-2</v>
      </c>
      <c r="D160" s="65">
        <v>0</v>
      </c>
      <c r="E160" s="9">
        <f>IF(D180=0, "-", D160/D180)</f>
        <v>0</v>
      </c>
      <c r="F160" s="81">
        <v>15</v>
      </c>
      <c r="G160" s="34">
        <f>IF(F180=0, "-", F160/F180)</f>
        <v>1.6357688113413305E-2</v>
      </c>
      <c r="H160" s="65">
        <v>22</v>
      </c>
      <c r="I160" s="9">
        <f>IF(H180=0, "-", H160/H180)</f>
        <v>2.9490616621983913E-2</v>
      </c>
      <c r="J160" s="8" t="str">
        <f t="shared" si="12"/>
        <v>-</v>
      </c>
      <c r="K160" s="9">
        <f t="shared" si="13"/>
        <v>-0.31818181818181818</v>
      </c>
    </row>
    <row r="161" spans="1:11" x14ac:dyDescent="0.25">
      <c r="A161" s="7" t="s">
        <v>453</v>
      </c>
      <c r="B161" s="65">
        <v>1</v>
      </c>
      <c r="C161" s="34">
        <f>IF(B180=0, "-", B161/B180)</f>
        <v>1.0869565217391304E-2</v>
      </c>
      <c r="D161" s="65">
        <v>0</v>
      </c>
      <c r="E161" s="9">
        <f>IF(D180=0, "-", D161/D180)</f>
        <v>0</v>
      </c>
      <c r="F161" s="81">
        <v>4</v>
      </c>
      <c r="G161" s="34">
        <f>IF(F180=0, "-", F161/F180)</f>
        <v>4.3620501635768813E-3</v>
      </c>
      <c r="H161" s="65">
        <v>2</v>
      </c>
      <c r="I161" s="9">
        <f>IF(H180=0, "-", H161/H180)</f>
        <v>2.6809651474530832E-3</v>
      </c>
      <c r="J161" s="8" t="str">
        <f t="shared" si="12"/>
        <v>-</v>
      </c>
      <c r="K161" s="9">
        <f t="shared" si="13"/>
        <v>1</v>
      </c>
    </row>
    <row r="162" spans="1:11" x14ac:dyDescent="0.25">
      <c r="A162" s="7" t="s">
        <v>454</v>
      </c>
      <c r="B162" s="65">
        <v>0</v>
      </c>
      <c r="C162" s="34">
        <f>IF(B180=0, "-", B162/B180)</f>
        <v>0</v>
      </c>
      <c r="D162" s="65">
        <v>2</v>
      </c>
      <c r="E162" s="9">
        <f>IF(D180=0, "-", D162/D180)</f>
        <v>2.5316455696202531E-2</v>
      </c>
      <c r="F162" s="81">
        <v>8</v>
      </c>
      <c r="G162" s="34">
        <f>IF(F180=0, "-", F162/F180)</f>
        <v>8.7241003271537627E-3</v>
      </c>
      <c r="H162" s="65">
        <v>19</v>
      </c>
      <c r="I162" s="9">
        <f>IF(H180=0, "-", H162/H180)</f>
        <v>2.5469168900804289E-2</v>
      </c>
      <c r="J162" s="8">
        <f t="shared" si="12"/>
        <v>-1</v>
      </c>
      <c r="K162" s="9">
        <f t="shared" si="13"/>
        <v>-0.57894736842105265</v>
      </c>
    </row>
    <row r="163" spans="1:11" x14ac:dyDescent="0.25">
      <c r="A163" s="7" t="s">
        <v>455</v>
      </c>
      <c r="B163" s="65">
        <v>0</v>
      </c>
      <c r="C163" s="34">
        <f>IF(B180=0, "-", B163/B180)</f>
        <v>0</v>
      </c>
      <c r="D163" s="65">
        <v>0</v>
      </c>
      <c r="E163" s="9">
        <f>IF(D180=0, "-", D163/D180)</f>
        <v>0</v>
      </c>
      <c r="F163" s="81">
        <v>2</v>
      </c>
      <c r="G163" s="34">
        <f>IF(F180=0, "-", F163/F180)</f>
        <v>2.1810250817884407E-3</v>
      </c>
      <c r="H163" s="65">
        <v>3</v>
      </c>
      <c r="I163" s="9">
        <f>IF(H180=0, "-", H163/H180)</f>
        <v>4.0214477211796247E-3</v>
      </c>
      <c r="J163" s="8" t="str">
        <f t="shared" si="12"/>
        <v>-</v>
      </c>
      <c r="K163" s="9">
        <f t="shared" si="13"/>
        <v>-0.33333333333333331</v>
      </c>
    </row>
    <row r="164" spans="1:11" x14ac:dyDescent="0.25">
      <c r="A164" s="7" t="s">
        <v>456</v>
      </c>
      <c r="B164" s="65">
        <v>3</v>
      </c>
      <c r="C164" s="34">
        <f>IF(B180=0, "-", B164/B180)</f>
        <v>3.2608695652173912E-2</v>
      </c>
      <c r="D164" s="65">
        <v>1</v>
      </c>
      <c r="E164" s="9">
        <f>IF(D180=0, "-", D164/D180)</f>
        <v>1.2658227848101266E-2</v>
      </c>
      <c r="F164" s="81">
        <v>71</v>
      </c>
      <c r="G164" s="34">
        <f>IF(F180=0, "-", F164/F180)</f>
        <v>7.7426390403489642E-2</v>
      </c>
      <c r="H164" s="65">
        <v>64</v>
      </c>
      <c r="I164" s="9">
        <f>IF(H180=0, "-", H164/H180)</f>
        <v>8.5790884718498661E-2</v>
      </c>
      <c r="J164" s="8">
        <f t="shared" si="12"/>
        <v>2</v>
      </c>
      <c r="K164" s="9">
        <f t="shared" si="13"/>
        <v>0.109375</v>
      </c>
    </row>
    <row r="165" spans="1:11" x14ac:dyDescent="0.25">
      <c r="A165" s="7" t="s">
        <v>457</v>
      </c>
      <c r="B165" s="65">
        <v>13</v>
      </c>
      <c r="C165" s="34">
        <f>IF(B180=0, "-", B165/B180)</f>
        <v>0.14130434782608695</v>
      </c>
      <c r="D165" s="65">
        <v>4</v>
      </c>
      <c r="E165" s="9">
        <f>IF(D180=0, "-", D165/D180)</f>
        <v>5.0632911392405063E-2</v>
      </c>
      <c r="F165" s="81">
        <v>93</v>
      </c>
      <c r="G165" s="34">
        <f>IF(F180=0, "-", F165/F180)</f>
        <v>0.10141766630316248</v>
      </c>
      <c r="H165" s="65">
        <v>36</v>
      </c>
      <c r="I165" s="9">
        <f>IF(H180=0, "-", H165/H180)</f>
        <v>4.8257372654155493E-2</v>
      </c>
      <c r="J165" s="8">
        <f t="shared" si="12"/>
        <v>2.25</v>
      </c>
      <c r="K165" s="9">
        <f t="shared" si="13"/>
        <v>1.5833333333333333</v>
      </c>
    </row>
    <row r="166" spans="1:11" x14ac:dyDescent="0.25">
      <c r="A166" s="7" t="s">
        <v>458</v>
      </c>
      <c r="B166" s="65">
        <v>18</v>
      </c>
      <c r="C166" s="34">
        <f>IF(B180=0, "-", B166/B180)</f>
        <v>0.19565217391304349</v>
      </c>
      <c r="D166" s="65">
        <v>6</v>
      </c>
      <c r="E166" s="9">
        <f>IF(D180=0, "-", D166/D180)</f>
        <v>7.5949367088607597E-2</v>
      </c>
      <c r="F166" s="81">
        <v>129</v>
      </c>
      <c r="G166" s="34">
        <f>IF(F180=0, "-", F166/F180)</f>
        <v>0.14067611777535441</v>
      </c>
      <c r="H166" s="65">
        <v>51</v>
      </c>
      <c r="I166" s="9">
        <f>IF(H180=0, "-", H166/H180)</f>
        <v>6.8364611260053623E-2</v>
      </c>
      <c r="J166" s="8">
        <f t="shared" si="12"/>
        <v>2</v>
      </c>
      <c r="K166" s="9">
        <f t="shared" si="13"/>
        <v>1.5294117647058822</v>
      </c>
    </row>
    <row r="167" spans="1:11" x14ac:dyDescent="0.25">
      <c r="A167" s="7" t="s">
        <v>459</v>
      </c>
      <c r="B167" s="65">
        <v>5</v>
      </c>
      <c r="C167" s="34">
        <f>IF(B180=0, "-", B167/B180)</f>
        <v>5.434782608695652E-2</v>
      </c>
      <c r="D167" s="65">
        <v>2</v>
      </c>
      <c r="E167" s="9">
        <f>IF(D180=0, "-", D167/D180)</f>
        <v>2.5316455696202531E-2</v>
      </c>
      <c r="F167" s="81">
        <v>58</v>
      </c>
      <c r="G167" s="34">
        <f>IF(F180=0, "-", F167/F180)</f>
        <v>6.3249727371864781E-2</v>
      </c>
      <c r="H167" s="65">
        <v>49</v>
      </c>
      <c r="I167" s="9">
        <f>IF(H180=0, "-", H167/H180)</f>
        <v>6.5683646112600538E-2</v>
      </c>
      <c r="J167" s="8">
        <f t="shared" si="12"/>
        <v>1.5</v>
      </c>
      <c r="K167" s="9">
        <f t="shared" si="13"/>
        <v>0.18367346938775511</v>
      </c>
    </row>
    <row r="168" spans="1:11" x14ac:dyDescent="0.25">
      <c r="A168" s="7" t="s">
        <v>460</v>
      </c>
      <c r="B168" s="65">
        <v>1</v>
      </c>
      <c r="C168" s="34">
        <f>IF(B180=0, "-", B168/B180)</f>
        <v>1.0869565217391304E-2</v>
      </c>
      <c r="D168" s="65">
        <v>1</v>
      </c>
      <c r="E168" s="9">
        <f>IF(D180=0, "-", D168/D180)</f>
        <v>1.2658227848101266E-2</v>
      </c>
      <c r="F168" s="81">
        <v>15</v>
      </c>
      <c r="G168" s="34">
        <f>IF(F180=0, "-", F168/F180)</f>
        <v>1.6357688113413305E-2</v>
      </c>
      <c r="H168" s="65">
        <v>15</v>
      </c>
      <c r="I168" s="9">
        <f>IF(H180=0, "-", H168/H180)</f>
        <v>2.0107238605898123E-2</v>
      </c>
      <c r="J168" s="8">
        <f t="shared" si="12"/>
        <v>0</v>
      </c>
      <c r="K168" s="9">
        <f t="shared" si="13"/>
        <v>0</v>
      </c>
    </row>
    <row r="169" spans="1:11" x14ac:dyDescent="0.25">
      <c r="A169" s="7" t="s">
        <v>461</v>
      </c>
      <c r="B169" s="65">
        <v>8</v>
      </c>
      <c r="C169" s="34">
        <f>IF(B180=0, "-", B169/B180)</f>
        <v>8.6956521739130432E-2</v>
      </c>
      <c r="D169" s="65">
        <v>2</v>
      </c>
      <c r="E169" s="9">
        <f>IF(D180=0, "-", D169/D180)</f>
        <v>2.5316455696202531E-2</v>
      </c>
      <c r="F169" s="81">
        <v>72</v>
      </c>
      <c r="G169" s="34">
        <f>IF(F180=0, "-", F169/F180)</f>
        <v>7.8516902944383862E-2</v>
      </c>
      <c r="H169" s="65">
        <v>44</v>
      </c>
      <c r="I169" s="9">
        <f>IF(H180=0, "-", H169/H180)</f>
        <v>5.8981233243967826E-2</v>
      </c>
      <c r="J169" s="8">
        <f t="shared" si="12"/>
        <v>3</v>
      </c>
      <c r="K169" s="9">
        <f t="shared" si="13"/>
        <v>0.63636363636363635</v>
      </c>
    </row>
    <row r="170" spans="1:11" x14ac:dyDescent="0.25">
      <c r="A170" s="7" t="s">
        <v>462</v>
      </c>
      <c r="B170" s="65">
        <v>0</v>
      </c>
      <c r="C170" s="34">
        <f>IF(B180=0, "-", B170/B180)</f>
        <v>0</v>
      </c>
      <c r="D170" s="65">
        <v>1</v>
      </c>
      <c r="E170" s="9">
        <f>IF(D180=0, "-", D170/D180)</f>
        <v>1.2658227848101266E-2</v>
      </c>
      <c r="F170" s="81">
        <v>4</v>
      </c>
      <c r="G170" s="34">
        <f>IF(F180=0, "-", F170/F180)</f>
        <v>4.3620501635768813E-3</v>
      </c>
      <c r="H170" s="65">
        <v>13</v>
      </c>
      <c r="I170" s="9">
        <f>IF(H180=0, "-", H170/H180)</f>
        <v>1.7426273458445041E-2</v>
      </c>
      <c r="J170" s="8">
        <f t="shared" si="12"/>
        <v>-1</v>
      </c>
      <c r="K170" s="9">
        <f t="shared" si="13"/>
        <v>-0.69230769230769229</v>
      </c>
    </row>
    <row r="171" spans="1:11" x14ac:dyDescent="0.25">
      <c r="A171" s="7" t="s">
        <v>463</v>
      </c>
      <c r="B171" s="65">
        <v>4</v>
      </c>
      <c r="C171" s="34">
        <f>IF(B180=0, "-", B171/B180)</f>
        <v>4.3478260869565216E-2</v>
      </c>
      <c r="D171" s="65">
        <v>0</v>
      </c>
      <c r="E171" s="9">
        <f>IF(D180=0, "-", D171/D180)</f>
        <v>0</v>
      </c>
      <c r="F171" s="81">
        <v>16</v>
      </c>
      <c r="G171" s="34">
        <f>IF(F180=0, "-", F171/F180)</f>
        <v>1.7448200654307525E-2</v>
      </c>
      <c r="H171" s="65">
        <v>0</v>
      </c>
      <c r="I171" s="9">
        <f>IF(H180=0, "-", H171/H180)</f>
        <v>0</v>
      </c>
      <c r="J171" s="8" t="str">
        <f t="shared" si="12"/>
        <v>-</v>
      </c>
      <c r="K171" s="9" t="str">
        <f t="shared" si="13"/>
        <v>-</v>
      </c>
    </row>
    <row r="172" spans="1:11" x14ac:dyDescent="0.25">
      <c r="A172" s="7" t="s">
        <v>464</v>
      </c>
      <c r="B172" s="65">
        <v>2</v>
      </c>
      <c r="C172" s="34">
        <f>IF(B180=0, "-", B172/B180)</f>
        <v>2.1739130434782608E-2</v>
      </c>
      <c r="D172" s="65">
        <v>0</v>
      </c>
      <c r="E172" s="9">
        <f>IF(D180=0, "-", D172/D180)</f>
        <v>0</v>
      </c>
      <c r="F172" s="81">
        <v>2</v>
      </c>
      <c r="G172" s="34">
        <f>IF(F180=0, "-", F172/F180)</f>
        <v>2.1810250817884407E-3</v>
      </c>
      <c r="H172" s="65">
        <v>0</v>
      </c>
      <c r="I172" s="9">
        <f>IF(H180=0, "-", H172/H180)</f>
        <v>0</v>
      </c>
      <c r="J172" s="8" t="str">
        <f t="shared" si="12"/>
        <v>-</v>
      </c>
      <c r="K172" s="9" t="str">
        <f t="shared" si="13"/>
        <v>-</v>
      </c>
    </row>
    <row r="173" spans="1:11" x14ac:dyDescent="0.25">
      <c r="A173" s="7" t="s">
        <v>465</v>
      </c>
      <c r="B173" s="65">
        <v>2</v>
      </c>
      <c r="C173" s="34">
        <f>IF(B180=0, "-", B173/B180)</f>
        <v>2.1739130434782608E-2</v>
      </c>
      <c r="D173" s="65">
        <v>1</v>
      </c>
      <c r="E173" s="9">
        <f>IF(D180=0, "-", D173/D180)</f>
        <v>1.2658227848101266E-2</v>
      </c>
      <c r="F173" s="81">
        <v>20</v>
      </c>
      <c r="G173" s="34">
        <f>IF(F180=0, "-", F173/F180)</f>
        <v>2.1810250817884406E-2</v>
      </c>
      <c r="H173" s="65">
        <v>31</v>
      </c>
      <c r="I173" s="9">
        <f>IF(H180=0, "-", H173/H180)</f>
        <v>4.1554959785522788E-2</v>
      </c>
      <c r="J173" s="8">
        <f t="shared" si="12"/>
        <v>1</v>
      </c>
      <c r="K173" s="9">
        <f t="shared" si="13"/>
        <v>-0.35483870967741937</v>
      </c>
    </row>
    <row r="174" spans="1:11" x14ac:dyDescent="0.25">
      <c r="A174" s="7" t="s">
        <v>466</v>
      </c>
      <c r="B174" s="65">
        <v>2</v>
      </c>
      <c r="C174" s="34">
        <f>IF(B180=0, "-", B174/B180)</f>
        <v>2.1739130434782608E-2</v>
      </c>
      <c r="D174" s="65">
        <v>16</v>
      </c>
      <c r="E174" s="9">
        <f>IF(D180=0, "-", D174/D180)</f>
        <v>0.20253164556962025</v>
      </c>
      <c r="F174" s="81">
        <v>72</v>
      </c>
      <c r="G174" s="34">
        <f>IF(F180=0, "-", F174/F180)</f>
        <v>7.8516902944383862E-2</v>
      </c>
      <c r="H174" s="65">
        <v>105</v>
      </c>
      <c r="I174" s="9">
        <f>IF(H180=0, "-", H174/H180)</f>
        <v>0.14075067024128687</v>
      </c>
      <c r="J174" s="8">
        <f t="shared" si="12"/>
        <v>-0.875</v>
      </c>
      <c r="K174" s="9">
        <f t="shared" si="13"/>
        <v>-0.31428571428571428</v>
      </c>
    </row>
    <row r="175" spans="1:11" x14ac:dyDescent="0.25">
      <c r="A175" s="7" t="s">
        <v>467</v>
      </c>
      <c r="B175" s="65">
        <v>5</v>
      </c>
      <c r="C175" s="34">
        <f>IF(B180=0, "-", B175/B180)</f>
        <v>5.434782608695652E-2</v>
      </c>
      <c r="D175" s="65">
        <v>5</v>
      </c>
      <c r="E175" s="9">
        <f>IF(D180=0, "-", D175/D180)</f>
        <v>6.3291139240506333E-2</v>
      </c>
      <c r="F175" s="81">
        <v>35</v>
      </c>
      <c r="G175" s="34">
        <f>IF(F180=0, "-", F175/F180)</f>
        <v>3.8167938931297711E-2</v>
      </c>
      <c r="H175" s="65">
        <v>26</v>
      </c>
      <c r="I175" s="9">
        <f>IF(H180=0, "-", H175/H180)</f>
        <v>3.4852546916890083E-2</v>
      </c>
      <c r="J175" s="8">
        <f t="shared" si="12"/>
        <v>0</v>
      </c>
      <c r="K175" s="9">
        <f t="shared" si="13"/>
        <v>0.34615384615384615</v>
      </c>
    </row>
    <row r="176" spans="1:11" x14ac:dyDescent="0.25">
      <c r="A176" s="7" t="s">
        <v>468</v>
      </c>
      <c r="B176" s="65">
        <v>3</v>
      </c>
      <c r="C176" s="34">
        <f>IF(B180=0, "-", B176/B180)</f>
        <v>3.2608695652173912E-2</v>
      </c>
      <c r="D176" s="65">
        <v>6</v>
      </c>
      <c r="E176" s="9">
        <f>IF(D180=0, "-", D176/D180)</f>
        <v>7.5949367088607597E-2</v>
      </c>
      <c r="F176" s="81">
        <v>22</v>
      </c>
      <c r="G176" s="34">
        <f>IF(F180=0, "-", F176/F180)</f>
        <v>2.3991275899672846E-2</v>
      </c>
      <c r="H176" s="65">
        <v>29</v>
      </c>
      <c r="I176" s="9">
        <f>IF(H180=0, "-", H176/H180)</f>
        <v>3.8873994638069703E-2</v>
      </c>
      <c r="J176" s="8">
        <f t="shared" si="12"/>
        <v>-0.5</v>
      </c>
      <c r="K176" s="9">
        <f t="shared" si="13"/>
        <v>-0.2413793103448276</v>
      </c>
    </row>
    <row r="177" spans="1:11" x14ac:dyDescent="0.25">
      <c r="A177" s="7" t="s">
        <v>469</v>
      </c>
      <c r="B177" s="65">
        <v>5</v>
      </c>
      <c r="C177" s="34">
        <f>IF(B180=0, "-", B177/B180)</f>
        <v>5.434782608695652E-2</v>
      </c>
      <c r="D177" s="65">
        <v>11</v>
      </c>
      <c r="E177" s="9">
        <f>IF(D180=0, "-", D177/D180)</f>
        <v>0.13924050632911392</v>
      </c>
      <c r="F177" s="81">
        <v>65</v>
      </c>
      <c r="G177" s="34">
        <f>IF(F180=0, "-", F177/F180)</f>
        <v>7.0883315158124321E-2</v>
      </c>
      <c r="H177" s="65">
        <v>54</v>
      </c>
      <c r="I177" s="9">
        <f>IF(H180=0, "-", H177/H180)</f>
        <v>7.2386058981233251E-2</v>
      </c>
      <c r="J177" s="8">
        <f t="shared" si="12"/>
        <v>-0.54545454545454541</v>
      </c>
      <c r="K177" s="9">
        <f t="shared" si="13"/>
        <v>0.20370370370370369</v>
      </c>
    </row>
    <row r="178" spans="1:11" x14ac:dyDescent="0.25">
      <c r="A178" s="7" t="s">
        <v>470</v>
      </c>
      <c r="B178" s="65">
        <v>1</v>
      </c>
      <c r="C178" s="34">
        <f>IF(B180=0, "-", B178/B180)</f>
        <v>1.0869565217391304E-2</v>
      </c>
      <c r="D178" s="65">
        <v>3</v>
      </c>
      <c r="E178" s="9">
        <f>IF(D180=0, "-", D178/D180)</f>
        <v>3.7974683544303799E-2</v>
      </c>
      <c r="F178" s="81">
        <v>32</v>
      </c>
      <c r="G178" s="34">
        <f>IF(F180=0, "-", F178/F180)</f>
        <v>3.4896401308615051E-2</v>
      </c>
      <c r="H178" s="65">
        <v>27</v>
      </c>
      <c r="I178" s="9">
        <f>IF(H180=0, "-", H178/H180)</f>
        <v>3.6193029490616625E-2</v>
      </c>
      <c r="J178" s="8">
        <f t="shared" si="12"/>
        <v>-0.66666666666666663</v>
      </c>
      <c r="K178" s="9">
        <f t="shared" si="13"/>
        <v>0.18518518518518517</v>
      </c>
    </row>
    <row r="179" spans="1:11" x14ac:dyDescent="0.25">
      <c r="A179" s="2"/>
      <c r="B179" s="68"/>
      <c r="C179" s="33"/>
      <c r="D179" s="68"/>
      <c r="E179" s="6"/>
      <c r="F179" s="82"/>
      <c r="G179" s="33"/>
      <c r="H179" s="68"/>
      <c r="I179" s="6"/>
      <c r="J179" s="5"/>
      <c r="K179" s="6"/>
    </row>
    <row r="180" spans="1:11" s="43" customFormat="1" ht="13" x14ac:dyDescent="0.3">
      <c r="A180" s="162" t="s">
        <v>603</v>
      </c>
      <c r="B180" s="71">
        <f>SUM(B155:B179)</f>
        <v>92</v>
      </c>
      <c r="C180" s="40">
        <f>B180/6676</f>
        <v>1.3780707010185741E-2</v>
      </c>
      <c r="D180" s="71">
        <f>SUM(D155:D179)</f>
        <v>79</v>
      </c>
      <c r="E180" s="41">
        <f>D180/6005</f>
        <v>1.3155703580349709E-2</v>
      </c>
      <c r="F180" s="77">
        <f>SUM(F155:F179)</f>
        <v>917</v>
      </c>
      <c r="G180" s="42">
        <f>F180/57916</f>
        <v>1.5833275778714E-2</v>
      </c>
      <c r="H180" s="71">
        <f>SUM(H155:H179)</f>
        <v>746</v>
      </c>
      <c r="I180" s="41">
        <f>H180/52487</f>
        <v>1.4213043229752129E-2</v>
      </c>
      <c r="J180" s="37">
        <f>IF(D180=0, "-", IF((B180-D180)/D180&lt;10, (B180-D180)/D180, "&gt;999%"))</f>
        <v>0.16455696202531644</v>
      </c>
      <c r="K180" s="38">
        <f>IF(H180=0, "-", IF((F180-H180)/H180&lt;10, (F180-H180)/H180, "&gt;999%"))</f>
        <v>0.22922252010723859</v>
      </c>
    </row>
    <row r="181" spans="1:11" x14ac:dyDescent="0.25">
      <c r="B181" s="83"/>
      <c r="D181" s="83"/>
      <c r="F181" s="83"/>
      <c r="H181" s="83"/>
    </row>
    <row r="182" spans="1:11" s="43" customFormat="1" ht="13" x14ac:dyDescent="0.3">
      <c r="A182" s="162" t="s">
        <v>602</v>
      </c>
      <c r="B182" s="71">
        <v>880</v>
      </c>
      <c r="C182" s="40">
        <f>B182/6676</f>
        <v>0.13181545835829839</v>
      </c>
      <c r="D182" s="71">
        <v>761</v>
      </c>
      <c r="E182" s="41">
        <f>D182/6005</f>
        <v>0.12672772689425479</v>
      </c>
      <c r="F182" s="77">
        <v>7368</v>
      </c>
      <c r="G182" s="42">
        <f>F182/57916</f>
        <v>0.12721873057531596</v>
      </c>
      <c r="H182" s="71">
        <v>7006</v>
      </c>
      <c r="I182" s="41">
        <f>H182/52487</f>
        <v>0.13348067140434774</v>
      </c>
      <c r="J182" s="37">
        <f>IF(D182=0, "-", IF((B182-D182)/D182&lt;10, (B182-D182)/D182, "&gt;999%"))</f>
        <v>0.15637319316688567</v>
      </c>
      <c r="K182" s="38">
        <f>IF(H182=0, "-", IF((F182-H182)/H182&lt;10, (F182-H182)/H182, "&gt;999%"))</f>
        <v>5.1669997145304028E-2</v>
      </c>
    </row>
    <row r="183" spans="1:11" x14ac:dyDescent="0.25">
      <c r="B183" s="83"/>
      <c r="D183" s="83"/>
      <c r="F183" s="83"/>
      <c r="H183" s="83"/>
    </row>
    <row r="184" spans="1:11" ht="15.5" x14ac:dyDescent="0.35">
      <c r="A184" s="164" t="s">
        <v>125</v>
      </c>
      <c r="B184" s="196" t="s">
        <v>1</v>
      </c>
      <c r="C184" s="200"/>
      <c r="D184" s="200"/>
      <c r="E184" s="197"/>
      <c r="F184" s="196" t="s">
        <v>14</v>
      </c>
      <c r="G184" s="200"/>
      <c r="H184" s="200"/>
      <c r="I184" s="197"/>
      <c r="J184" s="196" t="s">
        <v>15</v>
      </c>
      <c r="K184" s="197"/>
    </row>
    <row r="185" spans="1:11" ht="13" x14ac:dyDescent="0.3">
      <c r="A185" s="22"/>
      <c r="B185" s="196">
        <f>VALUE(RIGHT($B$2, 4))</f>
        <v>2023</v>
      </c>
      <c r="C185" s="197"/>
      <c r="D185" s="196">
        <f>B185-1</f>
        <v>2022</v>
      </c>
      <c r="E185" s="204"/>
      <c r="F185" s="196">
        <f>B185</f>
        <v>2023</v>
      </c>
      <c r="G185" s="204"/>
      <c r="H185" s="196">
        <f>D185</f>
        <v>2022</v>
      </c>
      <c r="I185" s="204"/>
      <c r="J185" s="140" t="s">
        <v>4</v>
      </c>
      <c r="K185" s="141" t="s">
        <v>2</v>
      </c>
    </row>
    <row r="186" spans="1:11" ht="13" x14ac:dyDescent="0.3">
      <c r="A186" s="163" t="s">
        <v>159</v>
      </c>
      <c r="B186" s="61" t="s">
        <v>12</v>
      </c>
      <c r="C186" s="62" t="s">
        <v>13</v>
      </c>
      <c r="D186" s="61" t="s">
        <v>12</v>
      </c>
      <c r="E186" s="63" t="s">
        <v>13</v>
      </c>
      <c r="F186" s="62" t="s">
        <v>12</v>
      </c>
      <c r="G186" s="62" t="s">
        <v>13</v>
      </c>
      <c r="H186" s="61" t="s">
        <v>12</v>
      </c>
      <c r="I186" s="63" t="s">
        <v>13</v>
      </c>
      <c r="J186" s="61"/>
      <c r="K186" s="63"/>
    </row>
    <row r="187" spans="1:11" x14ac:dyDescent="0.25">
      <c r="A187" s="7" t="s">
        <v>471</v>
      </c>
      <c r="B187" s="65">
        <v>3</v>
      </c>
      <c r="C187" s="34">
        <f>IF(B191=0, "-", B187/B191)</f>
        <v>2.3255813953488372E-2</v>
      </c>
      <c r="D187" s="65">
        <v>3</v>
      </c>
      <c r="E187" s="9">
        <f>IF(D191=0, "-", D187/D191)</f>
        <v>0.03</v>
      </c>
      <c r="F187" s="81">
        <v>19</v>
      </c>
      <c r="G187" s="34">
        <f>IF(F191=0, "-", F187/F191)</f>
        <v>1.7335766423357664E-2</v>
      </c>
      <c r="H187" s="65">
        <v>8</v>
      </c>
      <c r="I187" s="9">
        <f>IF(H191=0, "-", H187/H191)</f>
        <v>8.5744908896034297E-3</v>
      </c>
      <c r="J187" s="8">
        <f>IF(D187=0, "-", IF((B187-D187)/D187&lt;10, (B187-D187)/D187, "&gt;999%"))</f>
        <v>0</v>
      </c>
      <c r="K187" s="9">
        <f>IF(H187=0, "-", IF((F187-H187)/H187&lt;10, (F187-H187)/H187, "&gt;999%"))</f>
        <v>1.375</v>
      </c>
    </row>
    <row r="188" spans="1:11" x14ac:dyDescent="0.25">
      <c r="A188" s="7" t="s">
        <v>472</v>
      </c>
      <c r="B188" s="65">
        <v>29</v>
      </c>
      <c r="C188" s="34">
        <f>IF(B191=0, "-", B188/B191)</f>
        <v>0.22480620155038761</v>
      </c>
      <c r="D188" s="65">
        <v>42</v>
      </c>
      <c r="E188" s="9">
        <f>IF(D191=0, "-", D188/D191)</f>
        <v>0.42</v>
      </c>
      <c r="F188" s="81">
        <v>260</v>
      </c>
      <c r="G188" s="34">
        <f>IF(F191=0, "-", F188/F191)</f>
        <v>0.23722627737226276</v>
      </c>
      <c r="H188" s="65">
        <v>207</v>
      </c>
      <c r="I188" s="9">
        <f>IF(H191=0, "-", H188/H191)</f>
        <v>0.22186495176848875</v>
      </c>
      <c r="J188" s="8">
        <f>IF(D188=0, "-", IF((B188-D188)/D188&lt;10, (B188-D188)/D188, "&gt;999%"))</f>
        <v>-0.30952380952380953</v>
      </c>
      <c r="K188" s="9">
        <f>IF(H188=0, "-", IF((F188-H188)/H188&lt;10, (F188-H188)/H188, "&gt;999%"))</f>
        <v>0.2560386473429952</v>
      </c>
    </row>
    <row r="189" spans="1:11" x14ac:dyDescent="0.25">
      <c r="A189" s="7" t="s">
        <v>473</v>
      </c>
      <c r="B189" s="65">
        <v>97</v>
      </c>
      <c r="C189" s="34">
        <f>IF(B191=0, "-", B189/B191)</f>
        <v>0.75193798449612403</v>
      </c>
      <c r="D189" s="65">
        <v>55</v>
      </c>
      <c r="E189" s="9">
        <f>IF(D191=0, "-", D189/D191)</f>
        <v>0.55000000000000004</v>
      </c>
      <c r="F189" s="81">
        <v>817</v>
      </c>
      <c r="G189" s="34">
        <f>IF(F191=0, "-", F189/F191)</f>
        <v>0.74543795620437958</v>
      </c>
      <c r="H189" s="65">
        <v>718</v>
      </c>
      <c r="I189" s="9">
        <f>IF(H191=0, "-", H189/H191)</f>
        <v>0.76956055734190787</v>
      </c>
      <c r="J189" s="8">
        <f>IF(D189=0, "-", IF((B189-D189)/D189&lt;10, (B189-D189)/D189, "&gt;999%"))</f>
        <v>0.76363636363636367</v>
      </c>
      <c r="K189" s="9">
        <f>IF(H189=0, "-", IF((F189-H189)/H189&lt;10, (F189-H189)/H189, "&gt;999%"))</f>
        <v>0.13788300835654596</v>
      </c>
    </row>
    <row r="190" spans="1:11" x14ac:dyDescent="0.25">
      <c r="A190" s="2"/>
      <c r="B190" s="68"/>
      <c r="C190" s="33"/>
      <c r="D190" s="68"/>
      <c r="E190" s="6"/>
      <c r="F190" s="82"/>
      <c r="G190" s="33"/>
      <c r="H190" s="68"/>
      <c r="I190" s="6"/>
      <c r="J190" s="5"/>
      <c r="K190" s="6"/>
    </row>
    <row r="191" spans="1:11" s="43" customFormat="1" ht="13" x14ac:dyDescent="0.3">
      <c r="A191" s="162" t="s">
        <v>601</v>
      </c>
      <c r="B191" s="71">
        <f>SUM(B187:B190)</f>
        <v>129</v>
      </c>
      <c r="C191" s="40">
        <f>B191/6676</f>
        <v>1.9322947872977832E-2</v>
      </c>
      <c r="D191" s="71">
        <f>SUM(D187:D190)</f>
        <v>100</v>
      </c>
      <c r="E191" s="41">
        <f>D191/6005</f>
        <v>1.665278934221482E-2</v>
      </c>
      <c r="F191" s="77">
        <f>SUM(F187:F190)</f>
        <v>1096</v>
      </c>
      <c r="G191" s="42">
        <f>F191/57916</f>
        <v>1.8923958836936254E-2</v>
      </c>
      <c r="H191" s="71">
        <f>SUM(H187:H190)</f>
        <v>933</v>
      </c>
      <c r="I191" s="41">
        <f>H191/52487</f>
        <v>1.7775830205574713E-2</v>
      </c>
      <c r="J191" s="37">
        <f>IF(D191=0, "-", IF((B191-D191)/D191&lt;10, (B191-D191)/D191, "&gt;999%"))</f>
        <v>0.28999999999999998</v>
      </c>
      <c r="K191" s="38">
        <f>IF(H191=0, "-", IF((F191-H191)/H191&lt;10, (F191-H191)/H191, "&gt;999%"))</f>
        <v>0.17470525187566988</v>
      </c>
    </row>
    <row r="192" spans="1:11" x14ac:dyDescent="0.25">
      <c r="B192" s="83"/>
      <c r="D192" s="83"/>
      <c r="F192" s="83"/>
      <c r="H192" s="83"/>
    </row>
    <row r="193" spans="1:11" ht="13" x14ac:dyDescent="0.3">
      <c r="A193" s="163" t="s">
        <v>160</v>
      </c>
      <c r="B193" s="61" t="s">
        <v>12</v>
      </c>
      <c r="C193" s="62" t="s">
        <v>13</v>
      </c>
      <c r="D193" s="61" t="s">
        <v>12</v>
      </c>
      <c r="E193" s="63" t="s">
        <v>13</v>
      </c>
      <c r="F193" s="62" t="s">
        <v>12</v>
      </c>
      <c r="G193" s="62" t="s">
        <v>13</v>
      </c>
      <c r="H193" s="61" t="s">
        <v>12</v>
      </c>
      <c r="I193" s="63" t="s">
        <v>13</v>
      </c>
      <c r="J193" s="61"/>
      <c r="K193" s="63"/>
    </row>
    <row r="194" spans="1:11" x14ac:dyDescent="0.25">
      <c r="A194" s="7" t="s">
        <v>474</v>
      </c>
      <c r="B194" s="65">
        <v>0</v>
      </c>
      <c r="C194" s="34">
        <f>IF(B205=0, "-", B194/B205)</f>
        <v>0</v>
      </c>
      <c r="D194" s="65">
        <v>0</v>
      </c>
      <c r="E194" s="9">
        <f>IF(D205=0, "-", D194/D205)</f>
        <v>0</v>
      </c>
      <c r="F194" s="81">
        <v>1</v>
      </c>
      <c r="G194" s="34">
        <f>IF(F205=0, "-", F194/F205)</f>
        <v>5.7142857142857143E-3</v>
      </c>
      <c r="H194" s="65">
        <v>2</v>
      </c>
      <c r="I194" s="9">
        <f>IF(H205=0, "-", H194/H205)</f>
        <v>1.3513513513513514E-2</v>
      </c>
      <c r="J194" s="8" t="str">
        <f t="shared" ref="J194:J203" si="14">IF(D194=0, "-", IF((B194-D194)/D194&lt;10, (B194-D194)/D194, "&gt;999%"))</f>
        <v>-</v>
      </c>
      <c r="K194" s="9">
        <f t="shared" ref="K194:K203" si="15">IF(H194=0, "-", IF((F194-H194)/H194&lt;10, (F194-H194)/H194, "&gt;999%"))</f>
        <v>-0.5</v>
      </c>
    </row>
    <row r="195" spans="1:11" x14ac:dyDescent="0.25">
      <c r="A195" s="7" t="s">
        <v>475</v>
      </c>
      <c r="B195" s="65">
        <v>0</v>
      </c>
      <c r="C195" s="34">
        <f>IF(B205=0, "-", B195/B205)</f>
        <v>0</v>
      </c>
      <c r="D195" s="65">
        <v>0</v>
      </c>
      <c r="E195" s="9">
        <f>IF(D205=0, "-", D195/D205)</f>
        <v>0</v>
      </c>
      <c r="F195" s="81">
        <v>5</v>
      </c>
      <c r="G195" s="34">
        <f>IF(F205=0, "-", F195/F205)</f>
        <v>2.8571428571428571E-2</v>
      </c>
      <c r="H195" s="65">
        <v>7</v>
      </c>
      <c r="I195" s="9">
        <f>IF(H205=0, "-", H195/H205)</f>
        <v>4.72972972972973E-2</v>
      </c>
      <c r="J195" s="8" t="str">
        <f t="shared" si="14"/>
        <v>-</v>
      </c>
      <c r="K195" s="9">
        <f t="shared" si="15"/>
        <v>-0.2857142857142857</v>
      </c>
    </row>
    <row r="196" spans="1:11" x14ac:dyDescent="0.25">
      <c r="A196" s="7" t="s">
        <v>476</v>
      </c>
      <c r="B196" s="65">
        <v>2</v>
      </c>
      <c r="C196" s="34">
        <f>IF(B205=0, "-", B196/B205)</f>
        <v>7.407407407407407E-2</v>
      </c>
      <c r="D196" s="65">
        <v>3</v>
      </c>
      <c r="E196" s="9">
        <f>IF(D205=0, "-", D196/D205)</f>
        <v>0.3</v>
      </c>
      <c r="F196" s="81">
        <v>30</v>
      </c>
      <c r="G196" s="34">
        <f>IF(F205=0, "-", F196/F205)</f>
        <v>0.17142857142857143</v>
      </c>
      <c r="H196" s="65">
        <v>33</v>
      </c>
      <c r="I196" s="9">
        <f>IF(H205=0, "-", H196/H205)</f>
        <v>0.22297297297297297</v>
      </c>
      <c r="J196" s="8">
        <f t="shared" si="14"/>
        <v>-0.33333333333333331</v>
      </c>
      <c r="K196" s="9">
        <f t="shared" si="15"/>
        <v>-9.0909090909090912E-2</v>
      </c>
    </row>
    <row r="197" spans="1:11" x14ac:dyDescent="0.25">
      <c r="A197" s="7" t="s">
        <v>477</v>
      </c>
      <c r="B197" s="65">
        <v>2</v>
      </c>
      <c r="C197" s="34">
        <f>IF(B205=0, "-", B197/B205)</f>
        <v>7.407407407407407E-2</v>
      </c>
      <c r="D197" s="65">
        <v>0</v>
      </c>
      <c r="E197" s="9">
        <f>IF(D205=0, "-", D197/D205)</f>
        <v>0</v>
      </c>
      <c r="F197" s="81">
        <v>3</v>
      </c>
      <c r="G197" s="34">
        <f>IF(F205=0, "-", F197/F205)</f>
        <v>1.7142857142857144E-2</v>
      </c>
      <c r="H197" s="65">
        <v>0</v>
      </c>
      <c r="I197" s="9">
        <f>IF(H205=0, "-", H197/H205)</f>
        <v>0</v>
      </c>
      <c r="J197" s="8" t="str">
        <f t="shared" si="14"/>
        <v>-</v>
      </c>
      <c r="K197" s="9" t="str">
        <f t="shared" si="15"/>
        <v>-</v>
      </c>
    </row>
    <row r="198" spans="1:11" x14ac:dyDescent="0.25">
      <c r="A198" s="7" t="s">
        <v>478</v>
      </c>
      <c r="B198" s="65">
        <v>0</v>
      </c>
      <c r="C198" s="34">
        <f>IF(B205=0, "-", B198/B205)</f>
        <v>0</v>
      </c>
      <c r="D198" s="65">
        <v>0</v>
      </c>
      <c r="E198" s="9">
        <f>IF(D205=0, "-", D198/D205)</f>
        <v>0</v>
      </c>
      <c r="F198" s="81">
        <v>3</v>
      </c>
      <c r="G198" s="34">
        <f>IF(F205=0, "-", F198/F205)</f>
        <v>1.7142857142857144E-2</v>
      </c>
      <c r="H198" s="65">
        <v>4</v>
      </c>
      <c r="I198" s="9">
        <f>IF(H205=0, "-", H198/H205)</f>
        <v>2.7027027027027029E-2</v>
      </c>
      <c r="J198" s="8" t="str">
        <f t="shared" si="14"/>
        <v>-</v>
      </c>
      <c r="K198" s="9">
        <f t="shared" si="15"/>
        <v>-0.25</v>
      </c>
    </row>
    <row r="199" spans="1:11" x14ac:dyDescent="0.25">
      <c r="A199" s="7" t="s">
        <v>479</v>
      </c>
      <c r="B199" s="65">
        <v>3</v>
      </c>
      <c r="C199" s="34">
        <f>IF(B205=0, "-", B199/B205)</f>
        <v>0.1111111111111111</v>
      </c>
      <c r="D199" s="65">
        <v>0</v>
      </c>
      <c r="E199" s="9">
        <f>IF(D205=0, "-", D199/D205)</f>
        <v>0</v>
      </c>
      <c r="F199" s="81">
        <v>20</v>
      </c>
      <c r="G199" s="34">
        <f>IF(F205=0, "-", F199/F205)</f>
        <v>0.11428571428571428</v>
      </c>
      <c r="H199" s="65">
        <v>2</v>
      </c>
      <c r="I199" s="9">
        <f>IF(H205=0, "-", H199/H205)</f>
        <v>1.3513513513513514E-2</v>
      </c>
      <c r="J199" s="8" t="str">
        <f t="shared" si="14"/>
        <v>-</v>
      </c>
      <c r="K199" s="9">
        <f t="shared" si="15"/>
        <v>9</v>
      </c>
    </row>
    <row r="200" spans="1:11" x14ac:dyDescent="0.25">
      <c r="A200" s="7" t="s">
        <v>480</v>
      </c>
      <c r="B200" s="65">
        <v>7</v>
      </c>
      <c r="C200" s="34">
        <f>IF(B205=0, "-", B200/B205)</f>
        <v>0.25925925925925924</v>
      </c>
      <c r="D200" s="65">
        <v>1</v>
      </c>
      <c r="E200" s="9">
        <f>IF(D205=0, "-", D200/D205)</f>
        <v>0.1</v>
      </c>
      <c r="F200" s="81">
        <v>42</v>
      </c>
      <c r="G200" s="34">
        <f>IF(F205=0, "-", F200/F205)</f>
        <v>0.24</v>
      </c>
      <c r="H200" s="65">
        <v>9</v>
      </c>
      <c r="I200" s="9">
        <f>IF(H205=0, "-", H200/H205)</f>
        <v>6.0810810810810814E-2</v>
      </c>
      <c r="J200" s="8">
        <f t="shared" si="14"/>
        <v>6</v>
      </c>
      <c r="K200" s="9">
        <f t="shared" si="15"/>
        <v>3.6666666666666665</v>
      </c>
    </row>
    <row r="201" spans="1:11" x14ac:dyDescent="0.25">
      <c r="A201" s="7" t="s">
        <v>481</v>
      </c>
      <c r="B201" s="65">
        <v>3</v>
      </c>
      <c r="C201" s="34">
        <f>IF(B205=0, "-", B201/B205)</f>
        <v>0.1111111111111111</v>
      </c>
      <c r="D201" s="65">
        <v>0</v>
      </c>
      <c r="E201" s="9">
        <f>IF(D205=0, "-", D201/D205)</f>
        <v>0</v>
      </c>
      <c r="F201" s="81">
        <v>3</v>
      </c>
      <c r="G201" s="34">
        <f>IF(F205=0, "-", F201/F205)</f>
        <v>1.7142857142857144E-2</v>
      </c>
      <c r="H201" s="65">
        <v>0</v>
      </c>
      <c r="I201" s="9">
        <f>IF(H205=0, "-", H201/H205)</f>
        <v>0</v>
      </c>
      <c r="J201" s="8" t="str">
        <f t="shared" si="14"/>
        <v>-</v>
      </c>
      <c r="K201" s="9" t="str">
        <f t="shared" si="15"/>
        <v>-</v>
      </c>
    </row>
    <row r="202" spans="1:11" x14ac:dyDescent="0.25">
      <c r="A202" s="7" t="s">
        <v>482</v>
      </c>
      <c r="B202" s="65">
        <v>6</v>
      </c>
      <c r="C202" s="34">
        <f>IF(B205=0, "-", B202/B205)</f>
        <v>0.22222222222222221</v>
      </c>
      <c r="D202" s="65">
        <v>1</v>
      </c>
      <c r="E202" s="9">
        <f>IF(D205=0, "-", D202/D205)</f>
        <v>0.1</v>
      </c>
      <c r="F202" s="81">
        <v>35</v>
      </c>
      <c r="G202" s="34">
        <f>IF(F205=0, "-", F202/F205)</f>
        <v>0.2</v>
      </c>
      <c r="H202" s="65">
        <v>58</v>
      </c>
      <c r="I202" s="9">
        <f>IF(H205=0, "-", H202/H205)</f>
        <v>0.39189189189189189</v>
      </c>
      <c r="J202" s="8">
        <f t="shared" si="14"/>
        <v>5</v>
      </c>
      <c r="K202" s="9">
        <f t="shared" si="15"/>
        <v>-0.39655172413793105</v>
      </c>
    </row>
    <row r="203" spans="1:11" x14ac:dyDescent="0.25">
      <c r="A203" s="7" t="s">
        <v>483</v>
      </c>
      <c r="B203" s="65">
        <v>4</v>
      </c>
      <c r="C203" s="34">
        <f>IF(B205=0, "-", B203/B205)</f>
        <v>0.14814814814814814</v>
      </c>
      <c r="D203" s="65">
        <v>5</v>
      </c>
      <c r="E203" s="9">
        <f>IF(D205=0, "-", D203/D205)</f>
        <v>0.5</v>
      </c>
      <c r="F203" s="81">
        <v>33</v>
      </c>
      <c r="G203" s="34">
        <f>IF(F205=0, "-", F203/F205)</f>
        <v>0.18857142857142858</v>
      </c>
      <c r="H203" s="65">
        <v>33</v>
      </c>
      <c r="I203" s="9">
        <f>IF(H205=0, "-", H203/H205)</f>
        <v>0.22297297297297297</v>
      </c>
      <c r="J203" s="8">
        <f t="shared" si="14"/>
        <v>-0.2</v>
      </c>
      <c r="K203" s="9">
        <f t="shared" si="15"/>
        <v>0</v>
      </c>
    </row>
    <row r="204" spans="1:11" x14ac:dyDescent="0.25">
      <c r="A204" s="2"/>
      <c r="B204" s="68"/>
      <c r="C204" s="33"/>
      <c r="D204" s="68"/>
      <c r="E204" s="6"/>
      <c r="F204" s="82"/>
      <c r="G204" s="33"/>
      <c r="H204" s="68"/>
      <c r="I204" s="6"/>
      <c r="J204" s="5"/>
      <c r="K204" s="6"/>
    </row>
    <row r="205" spans="1:11" s="43" customFormat="1" ht="13" x14ac:dyDescent="0.3">
      <c r="A205" s="162" t="s">
        <v>600</v>
      </c>
      <c r="B205" s="71">
        <f>SUM(B194:B204)</f>
        <v>27</v>
      </c>
      <c r="C205" s="40">
        <f>B205/6676</f>
        <v>4.0443379269023364E-3</v>
      </c>
      <c r="D205" s="71">
        <f>SUM(D194:D204)</f>
        <v>10</v>
      </c>
      <c r="E205" s="41">
        <f>D205/6005</f>
        <v>1.6652789342214821E-3</v>
      </c>
      <c r="F205" s="77">
        <f>SUM(F194:F204)</f>
        <v>175</v>
      </c>
      <c r="G205" s="42">
        <f>F205/57916</f>
        <v>3.0216175150217556E-3</v>
      </c>
      <c r="H205" s="71">
        <f>SUM(H194:H204)</f>
        <v>148</v>
      </c>
      <c r="I205" s="41">
        <f>H205/52487</f>
        <v>2.8197458418275003E-3</v>
      </c>
      <c r="J205" s="37">
        <f>IF(D205=0, "-", IF((B205-D205)/D205&lt;10, (B205-D205)/D205, "&gt;999%"))</f>
        <v>1.7</v>
      </c>
      <c r="K205" s="38">
        <f>IF(H205=0, "-", IF((F205-H205)/H205&lt;10, (F205-H205)/H205, "&gt;999%"))</f>
        <v>0.18243243243243243</v>
      </c>
    </row>
    <row r="206" spans="1:11" x14ac:dyDescent="0.25">
      <c r="B206" s="83"/>
      <c r="D206" s="83"/>
      <c r="F206" s="83"/>
      <c r="H206" s="83"/>
    </row>
    <row r="207" spans="1:11" s="43" customFormat="1" ht="13" x14ac:dyDescent="0.3">
      <c r="A207" s="162" t="s">
        <v>599</v>
      </c>
      <c r="B207" s="71">
        <v>156</v>
      </c>
      <c r="C207" s="40">
        <f>B207/6676</f>
        <v>2.3367285799880167E-2</v>
      </c>
      <c r="D207" s="71">
        <v>110</v>
      </c>
      <c r="E207" s="41">
        <f>D207/6005</f>
        <v>1.8318068276436304E-2</v>
      </c>
      <c r="F207" s="77">
        <v>1271</v>
      </c>
      <c r="G207" s="42">
        <f>F207/57916</f>
        <v>2.1945576351958009E-2</v>
      </c>
      <c r="H207" s="71">
        <v>1081</v>
      </c>
      <c r="I207" s="41">
        <f>H207/52487</f>
        <v>2.0595576047402215E-2</v>
      </c>
      <c r="J207" s="37">
        <f>IF(D207=0, "-", IF((B207-D207)/D207&lt;10, (B207-D207)/D207, "&gt;999%"))</f>
        <v>0.41818181818181815</v>
      </c>
      <c r="K207" s="38">
        <f>IF(H207=0, "-", IF((F207-H207)/H207&lt;10, (F207-H207)/H207, "&gt;999%"))</f>
        <v>0.17576318223866791</v>
      </c>
    </row>
    <row r="208" spans="1:11" x14ac:dyDescent="0.25">
      <c r="B208" s="83"/>
      <c r="D208" s="83"/>
      <c r="F208" s="83"/>
      <c r="H208" s="83"/>
    </row>
    <row r="209" spans="1:11" ht="13" x14ac:dyDescent="0.3">
      <c r="A209" s="27" t="s">
        <v>597</v>
      </c>
      <c r="B209" s="71">
        <f>B213-B211</f>
        <v>3092</v>
      </c>
      <c r="C209" s="40">
        <f>B209/6676</f>
        <v>0.46315158777711202</v>
      </c>
      <c r="D209" s="71">
        <f>D213-D211</f>
        <v>2677</v>
      </c>
      <c r="E209" s="41">
        <f>D209/6005</f>
        <v>0.44579517069109076</v>
      </c>
      <c r="F209" s="77">
        <f>F213-F211</f>
        <v>28425</v>
      </c>
      <c r="G209" s="42">
        <f>F209/57916</f>
        <v>0.49079701636853373</v>
      </c>
      <c r="H209" s="71">
        <f>H213-H211</f>
        <v>24884</v>
      </c>
      <c r="I209" s="41">
        <f>H209/52487</f>
        <v>0.47409834816240209</v>
      </c>
      <c r="J209" s="37">
        <f>IF(D209=0, "-", IF((B209-D209)/D209&lt;10, (B209-D209)/D209, "&gt;999%"))</f>
        <v>0.15502428091146805</v>
      </c>
      <c r="K209" s="38">
        <f>IF(H209=0, "-", IF((F209-H209)/H209&lt;10, (F209-H209)/H209, "&gt;999%"))</f>
        <v>0.14230027326796335</v>
      </c>
    </row>
    <row r="210" spans="1:11" ht="13" x14ac:dyDescent="0.3">
      <c r="A210" s="27"/>
      <c r="B210" s="71"/>
      <c r="C210" s="40"/>
      <c r="D210" s="71"/>
      <c r="E210" s="41"/>
      <c r="F210" s="77"/>
      <c r="G210" s="42"/>
      <c r="H210" s="71"/>
      <c r="I210" s="41"/>
      <c r="J210" s="37"/>
      <c r="K210" s="38"/>
    </row>
    <row r="211" spans="1:11" ht="13" x14ac:dyDescent="0.3">
      <c r="A211" s="27" t="s">
        <v>598</v>
      </c>
      <c r="B211" s="71">
        <v>519</v>
      </c>
      <c r="C211" s="40">
        <f>B211/6676</f>
        <v>7.7741162372678252E-2</v>
      </c>
      <c r="D211" s="71">
        <v>385</v>
      </c>
      <c r="E211" s="41">
        <f>D211/6005</f>
        <v>6.4113238967527061E-2</v>
      </c>
      <c r="F211" s="77">
        <v>4034</v>
      </c>
      <c r="G211" s="42">
        <f>F211/57916</f>
        <v>6.9652600317701499E-2</v>
      </c>
      <c r="H211" s="71">
        <v>2723</v>
      </c>
      <c r="I211" s="41">
        <f>H211/52487</f>
        <v>5.1879513022272179E-2</v>
      </c>
      <c r="J211" s="37">
        <f>IF(D211=0, "-", IF((B211-D211)/D211&lt;10, (B211-D211)/D211, "&gt;999%"))</f>
        <v>0.34805194805194806</v>
      </c>
      <c r="K211" s="38">
        <f>IF(H211=0, "-", IF((F211-H211)/H211&lt;10, (F211-H211)/H211, "&gt;999%"))</f>
        <v>0.48145427836944549</v>
      </c>
    </row>
    <row r="212" spans="1:11" ht="13" x14ac:dyDescent="0.3">
      <c r="A212" s="27"/>
      <c r="B212" s="71"/>
      <c r="C212" s="40"/>
      <c r="D212" s="71"/>
      <c r="E212" s="41"/>
      <c r="F212" s="77"/>
      <c r="G212" s="42"/>
      <c r="H212" s="71"/>
      <c r="I212" s="41"/>
      <c r="J212" s="37"/>
      <c r="K212" s="38"/>
    </row>
    <row r="213" spans="1:11" ht="13" x14ac:dyDescent="0.3">
      <c r="A213" s="27" t="s">
        <v>596</v>
      </c>
      <c r="B213" s="71">
        <v>3611</v>
      </c>
      <c r="C213" s="40">
        <f>B213/6676</f>
        <v>0.54089275014979032</v>
      </c>
      <c r="D213" s="71">
        <v>3062</v>
      </c>
      <c r="E213" s="41">
        <f>D213/6005</f>
        <v>0.50990840965861783</v>
      </c>
      <c r="F213" s="77">
        <v>32459</v>
      </c>
      <c r="G213" s="42">
        <f>F213/57916</f>
        <v>0.56044961668623527</v>
      </c>
      <c r="H213" s="71">
        <v>27607</v>
      </c>
      <c r="I213" s="41">
        <f>H213/52487</f>
        <v>0.52597786118467427</v>
      </c>
      <c r="J213" s="37">
        <f>IF(D213=0, "-", IF((B213-D213)/D213&lt;10, (B213-D213)/D213, "&gt;999%"))</f>
        <v>0.17929457870672763</v>
      </c>
      <c r="K213" s="38">
        <f>IF(H213=0, "-", IF((F213-H213)/H213&lt;10, (F213-H213)/H213, "&gt;999%"))</f>
        <v>0.17575252653312565</v>
      </c>
    </row>
  </sheetData>
  <mergeCells count="37">
    <mergeCell ref="B1:K1"/>
    <mergeCell ref="B2:K2"/>
    <mergeCell ref="B184:E184"/>
    <mergeCell ref="F184:I184"/>
    <mergeCell ref="J184:K184"/>
    <mergeCell ref="B185:C185"/>
    <mergeCell ref="D185:E185"/>
    <mergeCell ref="F185:G185"/>
    <mergeCell ref="H185:I185"/>
    <mergeCell ref="B127:E127"/>
    <mergeCell ref="F127:I127"/>
    <mergeCell ref="J127:K127"/>
    <mergeCell ref="B128:C128"/>
    <mergeCell ref="D128:E128"/>
    <mergeCell ref="F128:G128"/>
    <mergeCell ref="H128:I128"/>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6" max="16383" man="1"/>
    <brk id="18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625</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8</v>
      </c>
      <c r="C7" s="39">
        <f>IF(B48=0, "-", B7/B48)</f>
        <v>2.2154527831625588E-3</v>
      </c>
      <c r="D7" s="65">
        <v>3</v>
      </c>
      <c r="E7" s="21">
        <f>IF(D48=0, "-", D7/D48)</f>
        <v>9.7975179621162642E-4</v>
      </c>
      <c r="F7" s="81">
        <v>44</v>
      </c>
      <c r="G7" s="39">
        <f>IF(F48=0, "-", F7/F48)</f>
        <v>1.3555562401799193E-3</v>
      </c>
      <c r="H7" s="65">
        <v>17</v>
      </c>
      <c r="I7" s="21">
        <f>IF(H48=0, "-", H7/H48)</f>
        <v>6.1578585141449629E-4</v>
      </c>
      <c r="J7" s="20">
        <f t="shared" ref="J7:J46" si="0">IF(D7=0, "-", IF((B7-D7)/D7&lt;10, (B7-D7)/D7, "&gt;999%"))</f>
        <v>1.6666666666666667</v>
      </c>
      <c r="K7" s="21">
        <f t="shared" ref="K7:K46" si="1">IF(H7=0, "-", IF((F7-H7)/H7&lt;10, (F7-H7)/H7, "&gt;999%"))</f>
        <v>1.588235294117647</v>
      </c>
    </row>
    <row r="8" spans="1:11" x14ac:dyDescent="0.25">
      <c r="A8" s="7" t="s">
        <v>32</v>
      </c>
      <c r="B8" s="65">
        <v>0</v>
      </c>
      <c r="C8" s="39">
        <f>IF(B48=0, "-", B8/B48)</f>
        <v>0</v>
      </c>
      <c r="D8" s="65">
        <v>0</v>
      </c>
      <c r="E8" s="21">
        <f>IF(D48=0, "-", D8/D48)</f>
        <v>0</v>
      </c>
      <c r="F8" s="81">
        <v>1</v>
      </c>
      <c r="G8" s="39">
        <f>IF(F48=0, "-", F8/F48)</f>
        <v>3.0808096367725439E-5</v>
      </c>
      <c r="H8" s="65">
        <v>2</v>
      </c>
      <c r="I8" s="21">
        <f>IF(H48=0, "-", H8/H48)</f>
        <v>7.2445394284058394E-5</v>
      </c>
      <c r="J8" s="20" t="str">
        <f t="shared" si="0"/>
        <v>-</v>
      </c>
      <c r="K8" s="21">
        <f t="shared" si="1"/>
        <v>-0.5</v>
      </c>
    </row>
    <row r="9" spans="1:11" x14ac:dyDescent="0.25">
      <c r="A9" s="7" t="s">
        <v>33</v>
      </c>
      <c r="B9" s="65">
        <v>29</v>
      </c>
      <c r="C9" s="39">
        <f>IF(B48=0, "-", B9/B48)</f>
        <v>8.0310163389642752E-3</v>
      </c>
      <c r="D9" s="65">
        <v>32</v>
      </c>
      <c r="E9" s="21">
        <f>IF(D48=0, "-", D9/D48)</f>
        <v>1.0450685826257348E-2</v>
      </c>
      <c r="F9" s="81">
        <v>328</v>
      </c>
      <c r="G9" s="39">
        <f>IF(F48=0, "-", F9/F48)</f>
        <v>1.0105055608613944E-2</v>
      </c>
      <c r="H9" s="65">
        <v>294</v>
      </c>
      <c r="I9" s="21">
        <f>IF(H48=0, "-", H9/H48)</f>
        <v>1.0649472959756583E-2</v>
      </c>
      <c r="J9" s="20">
        <f t="shared" si="0"/>
        <v>-9.375E-2</v>
      </c>
      <c r="K9" s="21">
        <f t="shared" si="1"/>
        <v>0.11564625850340136</v>
      </c>
    </row>
    <row r="10" spans="1:11" x14ac:dyDescent="0.25">
      <c r="A10" s="7" t="s">
        <v>34</v>
      </c>
      <c r="B10" s="65">
        <v>0</v>
      </c>
      <c r="C10" s="39">
        <f>IF(B48=0, "-", B10/B48)</f>
        <v>0</v>
      </c>
      <c r="D10" s="65">
        <v>0</v>
      </c>
      <c r="E10" s="21">
        <f>IF(D48=0, "-", D10/D48)</f>
        <v>0</v>
      </c>
      <c r="F10" s="81">
        <v>5</v>
      </c>
      <c r="G10" s="39">
        <f>IF(F48=0, "-", F10/F48)</f>
        <v>1.5404048183862719E-4</v>
      </c>
      <c r="H10" s="65">
        <v>7</v>
      </c>
      <c r="I10" s="21">
        <f>IF(H48=0, "-", H10/H48)</f>
        <v>2.5355887999420438E-4</v>
      </c>
      <c r="J10" s="20" t="str">
        <f t="shared" si="0"/>
        <v>-</v>
      </c>
      <c r="K10" s="21">
        <f t="shared" si="1"/>
        <v>-0.2857142857142857</v>
      </c>
    </row>
    <row r="11" spans="1:11" x14ac:dyDescent="0.25">
      <c r="A11" s="7" t="s">
        <v>35</v>
      </c>
      <c r="B11" s="65">
        <v>50</v>
      </c>
      <c r="C11" s="39">
        <f>IF(B48=0, "-", B11/B48)</f>
        <v>1.3846579894765993E-2</v>
      </c>
      <c r="D11" s="65">
        <v>35</v>
      </c>
      <c r="E11" s="21">
        <f>IF(D48=0, "-", D11/D48)</f>
        <v>1.1430437622468974E-2</v>
      </c>
      <c r="F11" s="81">
        <v>431</v>
      </c>
      <c r="G11" s="39">
        <f>IF(F48=0, "-", F11/F48)</f>
        <v>1.3278289534489665E-2</v>
      </c>
      <c r="H11" s="65">
        <v>440</v>
      </c>
      <c r="I11" s="21">
        <f>IF(H48=0, "-", H11/H48)</f>
        <v>1.5937986742492846E-2</v>
      </c>
      <c r="J11" s="20">
        <f t="shared" si="0"/>
        <v>0.42857142857142855</v>
      </c>
      <c r="K11" s="21">
        <f t="shared" si="1"/>
        <v>-2.0454545454545454E-2</v>
      </c>
    </row>
    <row r="12" spans="1:11" x14ac:dyDescent="0.25">
      <c r="A12" s="7" t="s">
        <v>36</v>
      </c>
      <c r="B12" s="65">
        <v>58</v>
      </c>
      <c r="C12" s="39">
        <f>IF(B48=0, "-", B12/B48)</f>
        <v>1.606203267792855E-2</v>
      </c>
      <c r="D12" s="65">
        <v>0</v>
      </c>
      <c r="E12" s="21">
        <f>IF(D48=0, "-", D12/D48)</f>
        <v>0</v>
      </c>
      <c r="F12" s="81">
        <v>578</v>
      </c>
      <c r="G12" s="39">
        <f>IF(F48=0, "-", F12/F48)</f>
        <v>1.7807079700545302E-2</v>
      </c>
      <c r="H12" s="65">
        <v>0</v>
      </c>
      <c r="I12" s="21">
        <f>IF(H48=0, "-", H12/H48)</f>
        <v>0</v>
      </c>
      <c r="J12" s="20" t="str">
        <f t="shared" si="0"/>
        <v>-</v>
      </c>
      <c r="K12" s="21" t="str">
        <f t="shared" si="1"/>
        <v>-</v>
      </c>
    </row>
    <row r="13" spans="1:11" x14ac:dyDescent="0.25">
      <c r="A13" s="7" t="s">
        <v>37</v>
      </c>
      <c r="B13" s="65">
        <v>51</v>
      </c>
      <c r="C13" s="39">
        <f>IF(B48=0, "-", B13/B48)</f>
        <v>1.4123511492661313E-2</v>
      </c>
      <c r="D13" s="65">
        <v>0</v>
      </c>
      <c r="E13" s="21">
        <f>IF(D48=0, "-", D13/D48)</f>
        <v>0</v>
      </c>
      <c r="F13" s="81">
        <v>217</v>
      </c>
      <c r="G13" s="39">
        <f>IF(F48=0, "-", F13/F48)</f>
        <v>6.6853569117964204E-3</v>
      </c>
      <c r="H13" s="65">
        <v>0</v>
      </c>
      <c r="I13" s="21">
        <f>IF(H48=0, "-", H13/H48)</f>
        <v>0</v>
      </c>
      <c r="J13" s="20" t="str">
        <f t="shared" si="0"/>
        <v>-</v>
      </c>
      <c r="K13" s="21" t="str">
        <f t="shared" si="1"/>
        <v>-</v>
      </c>
    </row>
    <row r="14" spans="1:11" x14ac:dyDescent="0.25">
      <c r="A14" s="7" t="s">
        <v>40</v>
      </c>
      <c r="B14" s="65">
        <v>0</v>
      </c>
      <c r="C14" s="39">
        <f>IF(B48=0, "-", B14/B48)</f>
        <v>0</v>
      </c>
      <c r="D14" s="65">
        <v>0</v>
      </c>
      <c r="E14" s="21">
        <f>IF(D48=0, "-", D14/D48)</f>
        <v>0</v>
      </c>
      <c r="F14" s="81">
        <v>5</v>
      </c>
      <c r="G14" s="39">
        <f>IF(F48=0, "-", F14/F48)</f>
        <v>1.5404048183862719E-4</v>
      </c>
      <c r="H14" s="65">
        <v>4</v>
      </c>
      <c r="I14" s="21">
        <f>IF(H48=0, "-", H14/H48)</f>
        <v>1.4489078856811679E-4</v>
      </c>
      <c r="J14" s="20" t="str">
        <f t="shared" si="0"/>
        <v>-</v>
      </c>
      <c r="K14" s="21">
        <f t="shared" si="1"/>
        <v>0.25</v>
      </c>
    </row>
    <row r="15" spans="1:11" x14ac:dyDescent="0.25">
      <c r="A15" s="7" t="s">
        <v>41</v>
      </c>
      <c r="B15" s="65">
        <v>8</v>
      </c>
      <c r="C15" s="39">
        <f>IF(B48=0, "-", B15/B48)</f>
        <v>2.2154527831625588E-3</v>
      </c>
      <c r="D15" s="65">
        <v>15</v>
      </c>
      <c r="E15" s="21">
        <f>IF(D48=0, "-", D15/D48)</f>
        <v>4.8987589810581319E-3</v>
      </c>
      <c r="F15" s="81">
        <v>85</v>
      </c>
      <c r="G15" s="39">
        <f>IF(F48=0, "-", F15/F48)</f>
        <v>2.6186881912566621E-3</v>
      </c>
      <c r="H15" s="65">
        <v>26</v>
      </c>
      <c r="I15" s="21">
        <f>IF(H48=0, "-", H15/H48)</f>
        <v>9.4179012569275912E-4</v>
      </c>
      <c r="J15" s="20">
        <f t="shared" si="0"/>
        <v>-0.46666666666666667</v>
      </c>
      <c r="K15" s="21">
        <f t="shared" si="1"/>
        <v>2.2692307692307692</v>
      </c>
    </row>
    <row r="16" spans="1:11" x14ac:dyDescent="0.25">
      <c r="A16" s="7" t="s">
        <v>47</v>
      </c>
      <c r="B16" s="65">
        <v>178</v>
      </c>
      <c r="C16" s="39">
        <f>IF(B48=0, "-", B16/B48)</f>
        <v>4.9293824425366936E-2</v>
      </c>
      <c r="D16" s="65">
        <v>102</v>
      </c>
      <c r="E16" s="21">
        <f>IF(D48=0, "-", D16/D48)</f>
        <v>3.3311561071195296E-2</v>
      </c>
      <c r="F16" s="81">
        <v>979</v>
      </c>
      <c r="G16" s="39">
        <f>IF(F48=0, "-", F16/F48)</f>
        <v>3.0161126344003204E-2</v>
      </c>
      <c r="H16" s="65">
        <v>715</v>
      </c>
      <c r="I16" s="21">
        <f>IF(H48=0, "-", H16/H48)</f>
        <v>2.5899228456550873E-2</v>
      </c>
      <c r="J16" s="20">
        <f t="shared" si="0"/>
        <v>0.74509803921568629</v>
      </c>
      <c r="K16" s="21">
        <f t="shared" si="1"/>
        <v>0.36923076923076925</v>
      </c>
    </row>
    <row r="17" spans="1:11" x14ac:dyDescent="0.25">
      <c r="A17" s="7" t="s">
        <v>51</v>
      </c>
      <c r="B17" s="65">
        <v>2</v>
      </c>
      <c r="C17" s="39">
        <f>IF(B48=0, "-", B17/B48)</f>
        <v>5.538631957906397E-4</v>
      </c>
      <c r="D17" s="65">
        <v>4</v>
      </c>
      <c r="E17" s="21">
        <f>IF(D48=0, "-", D17/D48)</f>
        <v>1.3063357282821686E-3</v>
      </c>
      <c r="F17" s="81">
        <v>20</v>
      </c>
      <c r="G17" s="39">
        <f>IF(F48=0, "-", F17/F48)</f>
        <v>6.1616192735450877E-4</v>
      </c>
      <c r="H17" s="65">
        <v>13</v>
      </c>
      <c r="I17" s="21">
        <f>IF(H48=0, "-", H17/H48)</f>
        <v>4.7089506284637956E-4</v>
      </c>
      <c r="J17" s="20">
        <f t="shared" si="0"/>
        <v>-0.5</v>
      </c>
      <c r="K17" s="21">
        <f t="shared" si="1"/>
        <v>0.53846153846153844</v>
      </c>
    </row>
    <row r="18" spans="1:11" x14ac:dyDescent="0.25">
      <c r="A18" s="7" t="s">
        <v>52</v>
      </c>
      <c r="B18" s="65">
        <v>93</v>
      </c>
      <c r="C18" s="39">
        <f>IF(B48=0, "-", B18/B48)</f>
        <v>2.5754638604264746E-2</v>
      </c>
      <c r="D18" s="65">
        <v>86</v>
      </c>
      <c r="E18" s="21">
        <f>IF(D48=0, "-", D18/D48)</f>
        <v>2.8086218158066622E-2</v>
      </c>
      <c r="F18" s="81">
        <v>934</v>
      </c>
      <c r="G18" s="39">
        <f>IF(F48=0, "-", F18/F48)</f>
        <v>2.8774762007455559E-2</v>
      </c>
      <c r="H18" s="65">
        <v>541</v>
      </c>
      <c r="I18" s="21">
        <f>IF(H48=0, "-", H18/H48)</f>
        <v>1.9596479153837793E-2</v>
      </c>
      <c r="J18" s="20">
        <f t="shared" si="0"/>
        <v>8.1395348837209308E-2</v>
      </c>
      <c r="K18" s="21">
        <f t="shared" si="1"/>
        <v>0.7264325323475046</v>
      </c>
    </row>
    <row r="19" spans="1:11" x14ac:dyDescent="0.25">
      <c r="A19" s="7" t="s">
        <v>54</v>
      </c>
      <c r="B19" s="65">
        <v>12</v>
      </c>
      <c r="C19" s="39">
        <f>IF(B48=0, "-", B19/B48)</f>
        <v>3.3231791747438382E-3</v>
      </c>
      <c r="D19" s="65">
        <v>38</v>
      </c>
      <c r="E19" s="21">
        <f>IF(D48=0, "-", D19/D48)</f>
        <v>1.2410189418680601E-2</v>
      </c>
      <c r="F19" s="81">
        <v>397</v>
      </c>
      <c r="G19" s="39">
        <f>IF(F48=0, "-", F19/F48)</f>
        <v>1.2230814257986999E-2</v>
      </c>
      <c r="H19" s="65">
        <v>421</v>
      </c>
      <c r="I19" s="21">
        <f>IF(H48=0, "-", H19/H48)</f>
        <v>1.5249755496794292E-2</v>
      </c>
      <c r="J19" s="20">
        <f t="shared" si="0"/>
        <v>-0.68421052631578949</v>
      </c>
      <c r="K19" s="21">
        <f t="shared" si="1"/>
        <v>-5.7007125890736345E-2</v>
      </c>
    </row>
    <row r="20" spans="1:11" x14ac:dyDescent="0.25">
      <c r="A20" s="7" t="s">
        <v>55</v>
      </c>
      <c r="B20" s="65">
        <v>253</v>
      </c>
      <c r="C20" s="39">
        <f>IF(B48=0, "-", B20/B48)</f>
        <v>7.0063694267515922E-2</v>
      </c>
      <c r="D20" s="65">
        <v>180</v>
      </c>
      <c r="E20" s="21">
        <f>IF(D48=0, "-", D20/D48)</f>
        <v>5.8785107772697583E-2</v>
      </c>
      <c r="F20" s="81">
        <v>2102</v>
      </c>
      <c r="G20" s="39">
        <f>IF(F48=0, "-", F20/F48)</f>
        <v>6.4758618564958875E-2</v>
      </c>
      <c r="H20" s="65">
        <v>1910</v>
      </c>
      <c r="I20" s="21">
        <f>IF(H48=0, "-", H20/H48)</f>
        <v>6.9185351541275766E-2</v>
      </c>
      <c r="J20" s="20">
        <f t="shared" si="0"/>
        <v>0.40555555555555556</v>
      </c>
      <c r="K20" s="21">
        <f t="shared" si="1"/>
        <v>0.10052356020942409</v>
      </c>
    </row>
    <row r="21" spans="1:11" x14ac:dyDescent="0.25">
      <c r="A21" s="7" t="s">
        <v>58</v>
      </c>
      <c r="B21" s="65">
        <v>87</v>
      </c>
      <c r="C21" s="39">
        <f>IF(B48=0, "-", B21/B48)</f>
        <v>2.4093049016892826E-2</v>
      </c>
      <c r="D21" s="65">
        <v>91</v>
      </c>
      <c r="E21" s="21">
        <f>IF(D48=0, "-", D21/D48)</f>
        <v>2.9719137818419335E-2</v>
      </c>
      <c r="F21" s="81">
        <v>973</v>
      </c>
      <c r="G21" s="39">
        <f>IF(F48=0, "-", F21/F48)</f>
        <v>2.9976277765796852E-2</v>
      </c>
      <c r="H21" s="65">
        <v>750</v>
      </c>
      <c r="I21" s="21">
        <f>IF(H48=0, "-", H21/H48)</f>
        <v>2.7167022856521898E-2</v>
      </c>
      <c r="J21" s="20">
        <f t="shared" si="0"/>
        <v>-4.3956043956043959E-2</v>
      </c>
      <c r="K21" s="21">
        <f t="shared" si="1"/>
        <v>0.29733333333333334</v>
      </c>
    </row>
    <row r="22" spans="1:11" x14ac:dyDescent="0.25">
      <c r="A22" s="7" t="s">
        <v>61</v>
      </c>
      <c r="B22" s="65">
        <v>0</v>
      </c>
      <c r="C22" s="39">
        <f>IF(B48=0, "-", B22/B48)</f>
        <v>0</v>
      </c>
      <c r="D22" s="65">
        <v>4</v>
      </c>
      <c r="E22" s="21">
        <f>IF(D48=0, "-", D22/D48)</f>
        <v>1.3063357282821686E-3</v>
      </c>
      <c r="F22" s="81">
        <v>13</v>
      </c>
      <c r="G22" s="39">
        <f>IF(F48=0, "-", F22/F48)</f>
        <v>4.005052527804307E-4</v>
      </c>
      <c r="H22" s="65">
        <v>38</v>
      </c>
      <c r="I22" s="21">
        <f>IF(H48=0, "-", H22/H48)</f>
        <v>1.3764624913971094E-3</v>
      </c>
      <c r="J22" s="20">
        <f t="shared" si="0"/>
        <v>-1</v>
      </c>
      <c r="K22" s="21">
        <f t="shared" si="1"/>
        <v>-0.65789473684210531</v>
      </c>
    </row>
    <row r="23" spans="1:11" x14ac:dyDescent="0.25">
      <c r="A23" s="7" t="s">
        <v>62</v>
      </c>
      <c r="B23" s="65">
        <v>19</v>
      </c>
      <c r="C23" s="39">
        <f>IF(B48=0, "-", B23/B48)</f>
        <v>5.2617003600110776E-3</v>
      </c>
      <c r="D23" s="65">
        <v>28</v>
      </c>
      <c r="E23" s="21">
        <f>IF(D48=0, "-", D23/D48)</f>
        <v>9.1443500979751791E-3</v>
      </c>
      <c r="F23" s="81">
        <v>199</v>
      </c>
      <c r="G23" s="39">
        <f>IF(F48=0, "-", F23/F48)</f>
        <v>6.1308111771773621E-3</v>
      </c>
      <c r="H23" s="65">
        <v>209</v>
      </c>
      <c r="I23" s="21">
        <f>IF(H48=0, "-", H23/H48)</f>
        <v>7.5705437026841018E-3</v>
      </c>
      <c r="J23" s="20">
        <f t="shared" si="0"/>
        <v>-0.32142857142857145</v>
      </c>
      <c r="K23" s="21">
        <f t="shared" si="1"/>
        <v>-4.784688995215311E-2</v>
      </c>
    </row>
    <row r="24" spans="1:11" x14ac:dyDescent="0.25">
      <c r="A24" s="7" t="s">
        <v>64</v>
      </c>
      <c r="B24" s="65">
        <v>274</v>
      </c>
      <c r="C24" s="39">
        <f>IF(B48=0, "-", B24/B48)</f>
        <v>7.5879257823317642E-2</v>
      </c>
      <c r="D24" s="65">
        <v>199</v>
      </c>
      <c r="E24" s="21">
        <f>IF(D48=0, "-", D24/D48)</f>
        <v>6.4990202482037879E-2</v>
      </c>
      <c r="F24" s="81">
        <v>2347</v>
      </c>
      <c r="G24" s="39">
        <f>IF(F48=0, "-", F24/F48)</f>
        <v>7.230660217505161E-2</v>
      </c>
      <c r="H24" s="65">
        <v>2049</v>
      </c>
      <c r="I24" s="21">
        <f>IF(H48=0, "-", H24/H48)</f>
        <v>7.4220306444017822E-2</v>
      </c>
      <c r="J24" s="20">
        <f t="shared" si="0"/>
        <v>0.37688442211055279</v>
      </c>
      <c r="K24" s="21">
        <f t="shared" si="1"/>
        <v>0.14543679843826257</v>
      </c>
    </row>
    <row r="25" spans="1:11" x14ac:dyDescent="0.25">
      <c r="A25" s="7" t="s">
        <v>65</v>
      </c>
      <c r="B25" s="65">
        <v>0</v>
      </c>
      <c r="C25" s="39">
        <f>IF(B48=0, "-", B25/B48)</f>
        <v>0</v>
      </c>
      <c r="D25" s="65">
        <v>0</v>
      </c>
      <c r="E25" s="21">
        <f>IF(D48=0, "-", D25/D48)</f>
        <v>0</v>
      </c>
      <c r="F25" s="81">
        <v>3</v>
      </c>
      <c r="G25" s="39">
        <f>IF(F48=0, "-", F25/F48)</f>
        <v>9.2424289103176316E-5</v>
      </c>
      <c r="H25" s="65">
        <v>4</v>
      </c>
      <c r="I25" s="21">
        <f>IF(H48=0, "-", H25/H48)</f>
        <v>1.4489078856811679E-4</v>
      </c>
      <c r="J25" s="20" t="str">
        <f t="shared" si="0"/>
        <v>-</v>
      </c>
      <c r="K25" s="21">
        <f t="shared" si="1"/>
        <v>-0.25</v>
      </c>
    </row>
    <row r="26" spans="1:11" x14ac:dyDescent="0.25">
      <c r="A26" s="7" t="s">
        <v>66</v>
      </c>
      <c r="B26" s="65">
        <v>30</v>
      </c>
      <c r="C26" s="39">
        <f>IF(B48=0, "-", B26/B48)</f>
        <v>8.3079479368595964E-3</v>
      </c>
      <c r="D26" s="65">
        <v>20</v>
      </c>
      <c r="E26" s="21">
        <f>IF(D48=0, "-", D26/D48)</f>
        <v>6.5316786414108428E-3</v>
      </c>
      <c r="F26" s="81">
        <v>268</v>
      </c>
      <c r="G26" s="39">
        <f>IF(F48=0, "-", F26/F48)</f>
        <v>8.2565698265504167E-3</v>
      </c>
      <c r="H26" s="65">
        <v>180</v>
      </c>
      <c r="I26" s="21">
        <f>IF(H48=0, "-", H26/H48)</f>
        <v>6.5200854855652548E-3</v>
      </c>
      <c r="J26" s="20">
        <f t="shared" si="0"/>
        <v>0.5</v>
      </c>
      <c r="K26" s="21">
        <f t="shared" si="1"/>
        <v>0.48888888888888887</v>
      </c>
    </row>
    <row r="27" spans="1:11" x14ac:dyDescent="0.25">
      <c r="A27" s="7" t="s">
        <v>67</v>
      </c>
      <c r="B27" s="65">
        <v>16</v>
      </c>
      <c r="C27" s="39">
        <f>IF(B48=0, "-", B27/B48)</f>
        <v>4.4309055663251176E-3</v>
      </c>
      <c r="D27" s="65">
        <v>4</v>
      </c>
      <c r="E27" s="21">
        <f>IF(D48=0, "-", D27/D48)</f>
        <v>1.3063357282821686E-3</v>
      </c>
      <c r="F27" s="81">
        <v>91</v>
      </c>
      <c r="G27" s="39">
        <f>IF(F48=0, "-", F27/F48)</f>
        <v>2.8035367694630147E-3</v>
      </c>
      <c r="H27" s="65">
        <v>52</v>
      </c>
      <c r="I27" s="21">
        <f>IF(H48=0, "-", H27/H48)</f>
        <v>1.8835802513855182E-3</v>
      </c>
      <c r="J27" s="20">
        <f t="shared" si="0"/>
        <v>3</v>
      </c>
      <c r="K27" s="21">
        <f t="shared" si="1"/>
        <v>0.75</v>
      </c>
    </row>
    <row r="28" spans="1:11" x14ac:dyDescent="0.25">
      <c r="A28" s="7" t="s">
        <v>68</v>
      </c>
      <c r="B28" s="65">
        <v>63</v>
      </c>
      <c r="C28" s="39">
        <f>IF(B48=0, "-", B28/B48)</f>
        <v>1.7446690667405149E-2</v>
      </c>
      <c r="D28" s="65">
        <v>11</v>
      </c>
      <c r="E28" s="21">
        <f>IF(D48=0, "-", D28/D48)</f>
        <v>3.5924232527759633E-3</v>
      </c>
      <c r="F28" s="81">
        <v>378</v>
      </c>
      <c r="G28" s="39">
        <f>IF(F48=0, "-", F28/F48)</f>
        <v>1.1645460427000216E-2</v>
      </c>
      <c r="H28" s="65">
        <v>180</v>
      </c>
      <c r="I28" s="21">
        <f>IF(H48=0, "-", H28/H48)</f>
        <v>6.5200854855652548E-3</v>
      </c>
      <c r="J28" s="20">
        <f t="shared" si="0"/>
        <v>4.7272727272727275</v>
      </c>
      <c r="K28" s="21">
        <f t="shared" si="1"/>
        <v>1.1000000000000001</v>
      </c>
    </row>
    <row r="29" spans="1:11" x14ac:dyDescent="0.25">
      <c r="A29" s="7" t="s">
        <v>72</v>
      </c>
      <c r="B29" s="65">
        <v>4</v>
      </c>
      <c r="C29" s="39">
        <f>IF(B48=0, "-", B29/B48)</f>
        <v>1.1077263915812794E-3</v>
      </c>
      <c r="D29" s="65">
        <v>1</v>
      </c>
      <c r="E29" s="21">
        <f>IF(D48=0, "-", D29/D48)</f>
        <v>3.2658393207054214E-4</v>
      </c>
      <c r="F29" s="81">
        <v>20</v>
      </c>
      <c r="G29" s="39">
        <f>IF(F48=0, "-", F29/F48)</f>
        <v>6.1616192735450877E-4</v>
      </c>
      <c r="H29" s="65">
        <v>13</v>
      </c>
      <c r="I29" s="21">
        <f>IF(H48=0, "-", H29/H48)</f>
        <v>4.7089506284637956E-4</v>
      </c>
      <c r="J29" s="20">
        <f t="shared" si="0"/>
        <v>3</v>
      </c>
      <c r="K29" s="21">
        <f t="shared" si="1"/>
        <v>0.53846153846153844</v>
      </c>
    </row>
    <row r="30" spans="1:11" x14ac:dyDescent="0.25">
      <c r="A30" s="7" t="s">
        <v>73</v>
      </c>
      <c r="B30" s="65">
        <v>354</v>
      </c>
      <c r="C30" s="39">
        <f>IF(B48=0, "-", B30/B48)</f>
        <v>9.8033785654943223E-2</v>
      </c>
      <c r="D30" s="65">
        <v>464</v>
      </c>
      <c r="E30" s="21">
        <f>IF(D48=0, "-", D30/D48)</f>
        <v>0.15153494448073154</v>
      </c>
      <c r="F30" s="81">
        <v>3975</v>
      </c>
      <c r="G30" s="39">
        <f>IF(F48=0, "-", F30/F48)</f>
        <v>0.12246218306170861</v>
      </c>
      <c r="H30" s="65">
        <v>4050</v>
      </c>
      <c r="I30" s="21">
        <f>IF(H48=0, "-", H30/H48)</f>
        <v>0.14670192342521823</v>
      </c>
      <c r="J30" s="20">
        <f t="shared" si="0"/>
        <v>-0.23706896551724138</v>
      </c>
      <c r="K30" s="21">
        <f t="shared" si="1"/>
        <v>-1.8518518518518517E-2</v>
      </c>
    </row>
    <row r="31" spans="1:11" x14ac:dyDescent="0.25">
      <c r="A31" s="7" t="s">
        <v>75</v>
      </c>
      <c r="B31" s="65">
        <v>70</v>
      </c>
      <c r="C31" s="39">
        <f>IF(B48=0, "-", B31/B48)</f>
        <v>1.938521185267239E-2</v>
      </c>
      <c r="D31" s="65">
        <v>78</v>
      </c>
      <c r="E31" s="21">
        <f>IF(D48=0, "-", D31/D48)</f>
        <v>2.5473546701502287E-2</v>
      </c>
      <c r="F31" s="81">
        <v>526</v>
      </c>
      <c r="G31" s="39">
        <f>IF(F48=0, "-", F31/F48)</f>
        <v>1.6205058689423582E-2</v>
      </c>
      <c r="H31" s="65">
        <v>677</v>
      </c>
      <c r="I31" s="21">
        <f>IF(H48=0, "-", H31/H48)</f>
        <v>2.4522765965153764E-2</v>
      </c>
      <c r="J31" s="20">
        <f t="shared" si="0"/>
        <v>-0.10256410256410256</v>
      </c>
      <c r="K31" s="21">
        <f t="shared" si="1"/>
        <v>-0.22304283604135894</v>
      </c>
    </row>
    <row r="32" spans="1:11" x14ac:dyDescent="0.25">
      <c r="A32" s="7" t="s">
        <v>78</v>
      </c>
      <c r="B32" s="65">
        <v>185</v>
      </c>
      <c r="C32" s="39">
        <f>IF(B48=0, "-", B32/B48)</f>
        <v>5.1232345610634174E-2</v>
      </c>
      <c r="D32" s="65">
        <v>78</v>
      </c>
      <c r="E32" s="21">
        <f>IF(D48=0, "-", D32/D48)</f>
        <v>2.5473546701502287E-2</v>
      </c>
      <c r="F32" s="81">
        <v>1745</v>
      </c>
      <c r="G32" s="39">
        <f>IF(F48=0, "-", F32/F48)</f>
        <v>5.3760128161680888E-2</v>
      </c>
      <c r="H32" s="65">
        <v>1406</v>
      </c>
      <c r="I32" s="21">
        <f>IF(H48=0, "-", H32/H48)</f>
        <v>5.0929112181693048E-2</v>
      </c>
      <c r="J32" s="20">
        <f t="shared" si="0"/>
        <v>1.3717948717948718</v>
      </c>
      <c r="K32" s="21">
        <f t="shared" si="1"/>
        <v>0.2411095305832148</v>
      </c>
    </row>
    <row r="33" spans="1:11" x14ac:dyDescent="0.25">
      <c r="A33" s="7" t="s">
        <v>79</v>
      </c>
      <c r="B33" s="65">
        <v>6</v>
      </c>
      <c r="C33" s="39">
        <f>IF(B48=0, "-", B33/B48)</f>
        <v>1.6615895873719191E-3</v>
      </c>
      <c r="D33" s="65">
        <v>9</v>
      </c>
      <c r="E33" s="21">
        <f>IF(D48=0, "-", D33/D48)</f>
        <v>2.939255388634879E-3</v>
      </c>
      <c r="F33" s="81">
        <v>59</v>
      </c>
      <c r="G33" s="39">
        <f>IF(F48=0, "-", F33/F48)</f>
        <v>1.8176776856958009E-3</v>
      </c>
      <c r="H33" s="65">
        <v>41</v>
      </c>
      <c r="I33" s="21">
        <f>IF(H48=0, "-", H33/H48)</f>
        <v>1.4851305828231969E-3</v>
      </c>
      <c r="J33" s="20">
        <f t="shared" si="0"/>
        <v>-0.33333333333333331</v>
      </c>
      <c r="K33" s="21">
        <f t="shared" si="1"/>
        <v>0.43902439024390244</v>
      </c>
    </row>
    <row r="34" spans="1:11" x14ac:dyDescent="0.25">
      <c r="A34" s="7" t="s">
        <v>80</v>
      </c>
      <c r="B34" s="65">
        <v>319</v>
      </c>
      <c r="C34" s="39">
        <f>IF(B48=0, "-", B34/B48)</f>
        <v>8.8341179728607028E-2</v>
      </c>
      <c r="D34" s="65">
        <v>338</v>
      </c>
      <c r="E34" s="21">
        <f>IF(D48=0, "-", D34/D48)</f>
        <v>0.11038536903984324</v>
      </c>
      <c r="F34" s="81">
        <v>2959</v>
      </c>
      <c r="G34" s="39">
        <f>IF(F48=0, "-", F34/F48)</f>
        <v>9.1161157152099576E-2</v>
      </c>
      <c r="H34" s="65">
        <v>2883</v>
      </c>
      <c r="I34" s="21">
        <f>IF(H48=0, "-", H34/H48)</f>
        <v>0.10443003586047017</v>
      </c>
      <c r="J34" s="20">
        <f t="shared" si="0"/>
        <v>-5.6213017751479293E-2</v>
      </c>
      <c r="K34" s="21">
        <f t="shared" si="1"/>
        <v>2.6361429066944154E-2</v>
      </c>
    </row>
    <row r="35" spans="1:11" x14ac:dyDescent="0.25">
      <c r="A35" s="7" t="s">
        <v>81</v>
      </c>
      <c r="B35" s="65">
        <v>194</v>
      </c>
      <c r="C35" s="39">
        <f>IF(B48=0, "-", B35/B48)</f>
        <v>5.3724729991692054E-2</v>
      </c>
      <c r="D35" s="65">
        <v>70</v>
      </c>
      <c r="E35" s="21">
        <f>IF(D48=0, "-", D35/D48)</f>
        <v>2.2860875244937948E-2</v>
      </c>
      <c r="F35" s="81">
        <v>1336</v>
      </c>
      <c r="G35" s="39">
        <f>IF(F48=0, "-", F35/F48)</f>
        <v>4.1159616747281184E-2</v>
      </c>
      <c r="H35" s="65">
        <v>610</v>
      </c>
      <c r="I35" s="21">
        <f>IF(H48=0, "-", H35/H48)</f>
        <v>2.2095845256637808E-2</v>
      </c>
      <c r="J35" s="20">
        <f t="shared" si="0"/>
        <v>1.7714285714285714</v>
      </c>
      <c r="K35" s="21">
        <f t="shared" si="1"/>
        <v>1.1901639344262296</v>
      </c>
    </row>
    <row r="36" spans="1:11" x14ac:dyDescent="0.25">
      <c r="A36" s="7" t="s">
        <v>82</v>
      </c>
      <c r="B36" s="65">
        <v>4</v>
      </c>
      <c r="C36" s="39">
        <f>IF(B48=0, "-", B36/B48)</f>
        <v>1.1077263915812794E-3</v>
      </c>
      <c r="D36" s="65">
        <v>2</v>
      </c>
      <c r="E36" s="21">
        <f>IF(D48=0, "-", D36/D48)</f>
        <v>6.5316786414108428E-4</v>
      </c>
      <c r="F36" s="81">
        <v>26</v>
      </c>
      <c r="G36" s="39">
        <f>IF(F48=0, "-", F36/F48)</f>
        <v>8.0101050556086141E-4</v>
      </c>
      <c r="H36" s="65">
        <v>30</v>
      </c>
      <c r="I36" s="21">
        <f>IF(H48=0, "-", H36/H48)</f>
        <v>1.0866809142608758E-3</v>
      </c>
      <c r="J36" s="20">
        <f t="shared" si="0"/>
        <v>1</v>
      </c>
      <c r="K36" s="21">
        <f t="shared" si="1"/>
        <v>-0.13333333333333333</v>
      </c>
    </row>
    <row r="37" spans="1:11" x14ac:dyDescent="0.25">
      <c r="A37" s="7" t="s">
        <v>84</v>
      </c>
      <c r="B37" s="65">
        <v>24</v>
      </c>
      <c r="C37" s="39">
        <f>IF(B48=0, "-", B37/B48)</f>
        <v>6.6463583494876764E-3</v>
      </c>
      <c r="D37" s="65">
        <v>23</v>
      </c>
      <c r="E37" s="21">
        <f>IF(D48=0, "-", D37/D48)</f>
        <v>7.511430437622469E-3</v>
      </c>
      <c r="F37" s="81">
        <v>186</v>
      </c>
      <c r="G37" s="39">
        <f>IF(F48=0, "-", F37/F48)</f>
        <v>5.7303059243969312E-3</v>
      </c>
      <c r="H37" s="65">
        <v>188</v>
      </c>
      <c r="I37" s="21">
        <f>IF(H48=0, "-", H37/H48)</f>
        <v>6.8098670627014888E-3</v>
      </c>
      <c r="J37" s="20">
        <f t="shared" si="0"/>
        <v>4.3478260869565216E-2</v>
      </c>
      <c r="K37" s="21">
        <f t="shared" si="1"/>
        <v>-1.0638297872340425E-2</v>
      </c>
    </row>
    <row r="38" spans="1:11" x14ac:dyDescent="0.25">
      <c r="A38" s="7" t="s">
        <v>86</v>
      </c>
      <c r="B38" s="65">
        <v>27</v>
      </c>
      <c r="C38" s="39">
        <f>IF(B48=0, "-", B38/B48)</f>
        <v>7.4771531431736364E-3</v>
      </c>
      <c r="D38" s="65">
        <v>26</v>
      </c>
      <c r="E38" s="21">
        <f>IF(D48=0, "-", D38/D48)</f>
        <v>8.4911822338340961E-3</v>
      </c>
      <c r="F38" s="81">
        <v>225</v>
      </c>
      <c r="G38" s="39">
        <f>IF(F48=0, "-", F38/F48)</f>
        <v>6.9318216827382239E-3</v>
      </c>
      <c r="H38" s="65">
        <v>249</v>
      </c>
      <c r="I38" s="21">
        <f>IF(H48=0, "-", H38/H48)</f>
        <v>9.0194515883652692E-3</v>
      </c>
      <c r="J38" s="20">
        <f t="shared" si="0"/>
        <v>3.8461538461538464E-2</v>
      </c>
      <c r="K38" s="21">
        <f t="shared" si="1"/>
        <v>-9.6385542168674704E-2</v>
      </c>
    </row>
    <row r="39" spans="1:11" x14ac:dyDescent="0.25">
      <c r="A39" s="7" t="s">
        <v>89</v>
      </c>
      <c r="B39" s="65">
        <v>24</v>
      </c>
      <c r="C39" s="39">
        <f>IF(B48=0, "-", B39/B48)</f>
        <v>6.6463583494876764E-3</v>
      </c>
      <c r="D39" s="65">
        <v>15</v>
      </c>
      <c r="E39" s="21">
        <f>IF(D48=0, "-", D39/D48)</f>
        <v>4.8987589810581319E-3</v>
      </c>
      <c r="F39" s="81">
        <v>182</v>
      </c>
      <c r="G39" s="39">
        <f>IF(F48=0, "-", F39/F48)</f>
        <v>5.6070735389260294E-3</v>
      </c>
      <c r="H39" s="65">
        <v>141</v>
      </c>
      <c r="I39" s="21">
        <f>IF(H48=0, "-", H39/H48)</f>
        <v>5.1074002970261162E-3</v>
      </c>
      <c r="J39" s="20">
        <f t="shared" si="0"/>
        <v>0.6</v>
      </c>
      <c r="K39" s="21">
        <f t="shared" si="1"/>
        <v>0.29078014184397161</v>
      </c>
    </row>
    <row r="40" spans="1:11" x14ac:dyDescent="0.25">
      <c r="A40" s="7" t="s">
        <v>90</v>
      </c>
      <c r="B40" s="65">
        <v>10</v>
      </c>
      <c r="C40" s="39">
        <f>IF(B48=0, "-", B40/B48)</f>
        <v>2.7693159789531985E-3</v>
      </c>
      <c r="D40" s="65">
        <v>10</v>
      </c>
      <c r="E40" s="21">
        <f>IF(D48=0, "-", D40/D48)</f>
        <v>3.2658393207054214E-3</v>
      </c>
      <c r="F40" s="81">
        <v>119</v>
      </c>
      <c r="G40" s="39">
        <f>IF(F48=0, "-", F40/F48)</f>
        <v>3.666163467759327E-3</v>
      </c>
      <c r="H40" s="65">
        <v>43</v>
      </c>
      <c r="I40" s="21">
        <f>IF(H48=0, "-", H40/H48)</f>
        <v>1.5575759771072554E-3</v>
      </c>
      <c r="J40" s="20">
        <f t="shared" si="0"/>
        <v>0</v>
      </c>
      <c r="K40" s="21">
        <f t="shared" si="1"/>
        <v>1.7674418604651163</v>
      </c>
    </row>
    <row r="41" spans="1:11" x14ac:dyDescent="0.25">
      <c r="A41" s="7" t="s">
        <v>91</v>
      </c>
      <c r="B41" s="65">
        <v>248</v>
      </c>
      <c r="C41" s="39">
        <f>IF(B48=0, "-", B41/B48)</f>
        <v>6.8679036278039327E-2</v>
      </c>
      <c r="D41" s="65">
        <v>249</v>
      </c>
      <c r="E41" s="21">
        <f>IF(D48=0, "-", D41/D48)</f>
        <v>8.1319399085564986E-2</v>
      </c>
      <c r="F41" s="81">
        <v>2230</v>
      </c>
      <c r="G41" s="39">
        <f>IF(F48=0, "-", F41/F48)</f>
        <v>6.8702054900027731E-2</v>
      </c>
      <c r="H41" s="65">
        <v>1684</v>
      </c>
      <c r="I41" s="21">
        <f>IF(H48=0, "-", H41/H48)</f>
        <v>6.0999021987177167E-2</v>
      </c>
      <c r="J41" s="20">
        <f t="shared" si="0"/>
        <v>-4.0160642570281121E-3</v>
      </c>
      <c r="K41" s="21">
        <f t="shared" si="1"/>
        <v>0.32422802850356297</v>
      </c>
    </row>
    <row r="42" spans="1:11" x14ac:dyDescent="0.25">
      <c r="A42" s="7" t="s">
        <v>92</v>
      </c>
      <c r="B42" s="65">
        <v>77</v>
      </c>
      <c r="C42" s="39">
        <f>IF(B48=0, "-", B42/B48)</f>
        <v>2.1323733037939628E-2</v>
      </c>
      <c r="D42" s="65">
        <v>86</v>
      </c>
      <c r="E42" s="21">
        <f>IF(D48=0, "-", D42/D48)</f>
        <v>2.8086218158066622E-2</v>
      </c>
      <c r="F42" s="81">
        <v>595</v>
      </c>
      <c r="G42" s="39">
        <f>IF(F48=0, "-", F42/F48)</f>
        <v>1.8330817338796636E-2</v>
      </c>
      <c r="H42" s="65">
        <v>722</v>
      </c>
      <c r="I42" s="21">
        <f>IF(H48=0, "-", H42/H48)</f>
        <v>2.615278733654508E-2</v>
      </c>
      <c r="J42" s="20">
        <f t="shared" si="0"/>
        <v>-0.10465116279069768</v>
      </c>
      <c r="K42" s="21">
        <f t="shared" si="1"/>
        <v>-0.17590027700831026</v>
      </c>
    </row>
    <row r="43" spans="1:11" x14ac:dyDescent="0.25">
      <c r="A43" s="7" t="s">
        <v>93</v>
      </c>
      <c r="B43" s="65">
        <v>114</v>
      </c>
      <c r="C43" s="39">
        <f>IF(B48=0, "-", B43/B48)</f>
        <v>3.1570202160066466E-2</v>
      </c>
      <c r="D43" s="65">
        <v>127</v>
      </c>
      <c r="E43" s="21">
        <f>IF(D48=0, "-", D43/D48)</f>
        <v>4.147615937295885E-2</v>
      </c>
      <c r="F43" s="81">
        <v>817</v>
      </c>
      <c r="G43" s="39">
        <f>IF(F48=0, "-", F43/F48)</f>
        <v>2.5170214732431685E-2</v>
      </c>
      <c r="H43" s="65">
        <v>151</v>
      </c>
      <c r="I43" s="21">
        <f>IF(H48=0, "-", H43/H48)</f>
        <v>5.4696272684464087E-3</v>
      </c>
      <c r="J43" s="20">
        <f t="shared" si="0"/>
        <v>-0.10236220472440945</v>
      </c>
      <c r="K43" s="21">
        <f t="shared" si="1"/>
        <v>4.4105960264900661</v>
      </c>
    </row>
    <row r="44" spans="1:11" x14ac:dyDescent="0.25">
      <c r="A44" s="7" t="s">
        <v>94</v>
      </c>
      <c r="B44" s="65">
        <v>537</v>
      </c>
      <c r="C44" s="39">
        <f>IF(B48=0, "-", B44/B48)</f>
        <v>0.14871226806978677</v>
      </c>
      <c r="D44" s="65">
        <v>429</v>
      </c>
      <c r="E44" s="21">
        <f>IF(D48=0, "-", D44/D48)</f>
        <v>0.14010450685826256</v>
      </c>
      <c r="F44" s="81">
        <v>5122</v>
      </c>
      <c r="G44" s="39">
        <f>IF(F48=0, "-", F44/F48)</f>
        <v>0.1577990695954897</v>
      </c>
      <c r="H44" s="65">
        <v>5878</v>
      </c>
      <c r="I44" s="21">
        <f>IF(H48=0, "-", H44/H48)</f>
        <v>0.2129170138008476</v>
      </c>
      <c r="J44" s="20">
        <f t="shared" si="0"/>
        <v>0.25174825174825177</v>
      </c>
      <c r="K44" s="21">
        <f t="shared" si="1"/>
        <v>-0.12861517522966995</v>
      </c>
    </row>
    <row r="45" spans="1:11" x14ac:dyDescent="0.25">
      <c r="A45" s="7" t="s">
        <v>96</v>
      </c>
      <c r="B45" s="65">
        <v>161</v>
      </c>
      <c r="C45" s="39">
        <f>IF(B48=0, "-", B45/B48)</f>
        <v>4.4585987261146494E-2</v>
      </c>
      <c r="D45" s="65">
        <v>190</v>
      </c>
      <c r="E45" s="21">
        <f>IF(D48=0, "-", D45/D48)</f>
        <v>6.2050947093403003E-2</v>
      </c>
      <c r="F45" s="81">
        <v>1614</v>
      </c>
      <c r="G45" s="39">
        <f>IF(F48=0, "-", F45/F48)</f>
        <v>4.9724267537508859E-2</v>
      </c>
      <c r="H45" s="65">
        <v>746</v>
      </c>
      <c r="I45" s="21">
        <f>IF(H48=0, "-", H45/H48)</f>
        <v>2.7022132067953779E-2</v>
      </c>
      <c r="J45" s="20">
        <f t="shared" si="0"/>
        <v>-0.15263157894736842</v>
      </c>
      <c r="K45" s="21">
        <f t="shared" si="1"/>
        <v>1.1635388739946382</v>
      </c>
    </row>
    <row r="46" spans="1:11" x14ac:dyDescent="0.25">
      <c r="A46" s="7" t="s">
        <v>97</v>
      </c>
      <c r="B46" s="65">
        <v>22</v>
      </c>
      <c r="C46" s="39">
        <f>IF(B48=0, "-", B46/B48)</f>
        <v>6.0924951536970367E-3</v>
      </c>
      <c r="D46" s="65">
        <v>15</v>
      </c>
      <c r="E46" s="21">
        <f>IF(D48=0, "-", D46/D48)</f>
        <v>4.8987589810581319E-3</v>
      </c>
      <c r="F46" s="81">
        <v>325</v>
      </c>
      <c r="G46" s="39">
        <f>IF(F48=0, "-", F46/F48)</f>
        <v>1.0012631319510768E-2</v>
      </c>
      <c r="H46" s="65">
        <v>243</v>
      </c>
      <c r="I46" s="21">
        <f>IF(H48=0, "-", H46/H48)</f>
        <v>8.8021154055130946E-3</v>
      </c>
      <c r="J46" s="20">
        <f t="shared" si="0"/>
        <v>0.46666666666666667</v>
      </c>
      <c r="K46" s="21">
        <f t="shared" si="1"/>
        <v>0.33744855967078191</v>
      </c>
    </row>
    <row r="47" spans="1:11" x14ac:dyDescent="0.25">
      <c r="A47" s="2"/>
      <c r="B47" s="68"/>
      <c r="C47" s="33"/>
      <c r="D47" s="68"/>
      <c r="E47" s="6"/>
      <c r="F47" s="82"/>
      <c r="G47" s="33"/>
      <c r="H47" s="68"/>
      <c r="I47" s="6"/>
      <c r="J47" s="5"/>
      <c r="K47" s="6"/>
    </row>
    <row r="48" spans="1:11" s="43" customFormat="1" ht="13" x14ac:dyDescent="0.3">
      <c r="A48" s="162" t="s">
        <v>596</v>
      </c>
      <c r="B48" s="71">
        <f>SUM(B7:B47)</f>
        <v>3611</v>
      </c>
      <c r="C48" s="40">
        <v>1</v>
      </c>
      <c r="D48" s="71">
        <f>SUM(D7:D47)</f>
        <v>3062</v>
      </c>
      <c r="E48" s="41">
        <v>1</v>
      </c>
      <c r="F48" s="77">
        <f>SUM(F7:F47)</f>
        <v>32459</v>
      </c>
      <c r="G48" s="42">
        <v>1</v>
      </c>
      <c r="H48" s="71">
        <f>SUM(H7:H47)</f>
        <v>27607</v>
      </c>
      <c r="I48" s="41">
        <v>1</v>
      </c>
      <c r="J48" s="37">
        <f>IF(D48=0, "-", (B48-D48)/D48)</f>
        <v>0.17929457870672763</v>
      </c>
      <c r="K48" s="38">
        <f>IF(H48=0, "-", (F48-H48)/H48)</f>
        <v>0.17575252653312565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164" t="s">
        <v>126</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128</v>
      </c>
      <c r="B6" s="61" t="s">
        <v>12</v>
      </c>
      <c r="C6" s="62" t="s">
        <v>13</v>
      </c>
      <c r="D6" s="61" t="s">
        <v>12</v>
      </c>
      <c r="E6" s="63" t="s">
        <v>13</v>
      </c>
      <c r="F6" s="62" t="s">
        <v>12</v>
      </c>
      <c r="G6" s="62" t="s">
        <v>13</v>
      </c>
      <c r="H6" s="61" t="s">
        <v>12</v>
      </c>
      <c r="I6" s="63" t="s">
        <v>13</v>
      </c>
      <c r="J6" s="61"/>
      <c r="K6" s="63"/>
    </row>
    <row r="7" spans="1:11" x14ac:dyDescent="0.25">
      <c r="A7" s="7" t="s">
        <v>484</v>
      </c>
      <c r="B7" s="65">
        <v>0</v>
      </c>
      <c r="C7" s="34">
        <f>IF(B13=0, "-", B7/B13)</f>
        <v>0</v>
      </c>
      <c r="D7" s="65">
        <v>0</v>
      </c>
      <c r="E7" s="9">
        <f>IF(D13=0, "-", D7/D13)</f>
        <v>0</v>
      </c>
      <c r="F7" s="81">
        <v>0</v>
      </c>
      <c r="G7" s="34">
        <f>IF(F13=0, "-", F7/F13)</f>
        <v>0</v>
      </c>
      <c r="H7" s="65">
        <v>2</v>
      </c>
      <c r="I7" s="9">
        <f>IF(H13=0, "-", H7/H13)</f>
        <v>1.0810810810810811E-2</v>
      </c>
      <c r="J7" s="8" t="str">
        <f>IF(D7=0, "-", IF((B7-D7)/D7&lt;10, (B7-D7)/D7, "&gt;999%"))</f>
        <v>-</v>
      </c>
      <c r="K7" s="9">
        <f>IF(H7=0, "-", IF((F7-H7)/H7&lt;10, (F7-H7)/H7, "&gt;999%"))</f>
        <v>-1</v>
      </c>
    </row>
    <row r="8" spans="1:11" x14ac:dyDescent="0.25">
      <c r="A8" s="7" t="s">
        <v>485</v>
      </c>
      <c r="B8" s="65">
        <v>1</v>
      </c>
      <c r="C8" s="34">
        <f>IF(B13=0, "-", B8/B13)</f>
        <v>7.6923076923076927E-2</v>
      </c>
      <c r="D8" s="65">
        <v>0</v>
      </c>
      <c r="E8" s="9">
        <f>IF(D13=0, "-", D8/D13)</f>
        <v>0</v>
      </c>
      <c r="F8" s="81">
        <v>8</v>
      </c>
      <c r="G8" s="34">
        <f>IF(F13=0, "-", F8/F13)</f>
        <v>5.1612903225806452E-2</v>
      </c>
      <c r="H8" s="65">
        <v>5</v>
      </c>
      <c r="I8" s="9">
        <f>IF(H13=0, "-", H8/H13)</f>
        <v>2.7027027027027029E-2</v>
      </c>
      <c r="J8" s="8" t="str">
        <f>IF(D8=0, "-", IF((B8-D8)/D8&lt;10, (B8-D8)/D8, "&gt;999%"))</f>
        <v>-</v>
      </c>
      <c r="K8" s="9">
        <f>IF(H8=0, "-", IF((F8-H8)/H8&lt;10, (F8-H8)/H8, "&gt;999%"))</f>
        <v>0.6</v>
      </c>
    </row>
    <row r="9" spans="1:11" x14ac:dyDescent="0.25">
      <c r="A9" s="7" t="s">
        <v>486</v>
      </c>
      <c r="B9" s="65">
        <v>0</v>
      </c>
      <c r="C9" s="34">
        <f>IF(B13=0, "-", B9/B13)</f>
        <v>0</v>
      </c>
      <c r="D9" s="65">
        <v>1</v>
      </c>
      <c r="E9" s="9">
        <f>IF(D13=0, "-", D9/D13)</f>
        <v>7.1428571428571425E-2</v>
      </c>
      <c r="F9" s="81">
        <v>1</v>
      </c>
      <c r="G9" s="34">
        <f>IF(F13=0, "-", F9/F13)</f>
        <v>6.4516129032258064E-3</v>
      </c>
      <c r="H9" s="65">
        <v>1</v>
      </c>
      <c r="I9" s="9">
        <f>IF(H13=0, "-", H9/H13)</f>
        <v>5.4054054054054057E-3</v>
      </c>
      <c r="J9" s="8">
        <f>IF(D9=0, "-", IF((B9-D9)/D9&lt;10, (B9-D9)/D9, "&gt;999%"))</f>
        <v>-1</v>
      </c>
      <c r="K9" s="9">
        <f>IF(H9=0, "-", IF((F9-H9)/H9&lt;10, (F9-H9)/H9, "&gt;999%"))</f>
        <v>0</v>
      </c>
    </row>
    <row r="10" spans="1:11" x14ac:dyDescent="0.25">
      <c r="A10" s="7" t="s">
        <v>487</v>
      </c>
      <c r="B10" s="65">
        <v>0</v>
      </c>
      <c r="C10" s="34">
        <f>IF(B13=0, "-", B10/B13)</f>
        <v>0</v>
      </c>
      <c r="D10" s="65">
        <v>0</v>
      </c>
      <c r="E10" s="9">
        <f>IF(D13=0, "-", D10/D13)</f>
        <v>0</v>
      </c>
      <c r="F10" s="81">
        <v>0</v>
      </c>
      <c r="G10" s="34">
        <f>IF(F13=0, "-", F10/F13)</f>
        <v>0</v>
      </c>
      <c r="H10" s="65">
        <v>1</v>
      </c>
      <c r="I10" s="9">
        <f>IF(H13=0, "-", H10/H13)</f>
        <v>5.4054054054054057E-3</v>
      </c>
      <c r="J10" s="8" t="str">
        <f>IF(D10=0, "-", IF((B10-D10)/D10&lt;10, (B10-D10)/D10, "&gt;999%"))</f>
        <v>-</v>
      </c>
      <c r="K10" s="9">
        <f>IF(H10=0, "-", IF((F10-H10)/H10&lt;10, (F10-H10)/H10, "&gt;999%"))</f>
        <v>-1</v>
      </c>
    </row>
    <row r="11" spans="1:11" x14ac:dyDescent="0.25">
      <c r="A11" s="7" t="s">
        <v>488</v>
      </c>
      <c r="B11" s="65">
        <v>12</v>
      </c>
      <c r="C11" s="34">
        <f>IF(B13=0, "-", B11/B13)</f>
        <v>0.92307692307692313</v>
      </c>
      <c r="D11" s="65">
        <v>13</v>
      </c>
      <c r="E11" s="9">
        <f>IF(D13=0, "-", D11/D13)</f>
        <v>0.9285714285714286</v>
      </c>
      <c r="F11" s="81">
        <v>146</v>
      </c>
      <c r="G11" s="34">
        <f>IF(F13=0, "-", F11/F13)</f>
        <v>0.9419354838709677</v>
      </c>
      <c r="H11" s="65">
        <v>176</v>
      </c>
      <c r="I11" s="9">
        <f>IF(H13=0, "-", H11/H13)</f>
        <v>0.9513513513513514</v>
      </c>
      <c r="J11" s="8">
        <f>IF(D11=0, "-", IF((B11-D11)/D11&lt;10, (B11-D11)/D11, "&gt;999%"))</f>
        <v>-7.6923076923076927E-2</v>
      </c>
      <c r="K11" s="9">
        <f>IF(H11=0, "-", IF((F11-H11)/H11&lt;10, (F11-H11)/H11, "&gt;999%"))</f>
        <v>-0.17045454545454544</v>
      </c>
    </row>
    <row r="12" spans="1:11" x14ac:dyDescent="0.25">
      <c r="A12" s="2"/>
      <c r="B12" s="68"/>
      <c r="C12" s="33"/>
      <c r="D12" s="68"/>
      <c r="E12" s="6"/>
      <c r="F12" s="82"/>
      <c r="G12" s="33"/>
      <c r="H12" s="68"/>
      <c r="I12" s="6"/>
      <c r="J12" s="5"/>
      <c r="K12" s="6"/>
    </row>
    <row r="13" spans="1:11" s="43" customFormat="1" ht="13" x14ac:dyDescent="0.3">
      <c r="A13" s="162" t="s">
        <v>619</v>
      </c>
      <c r="B13" s="71">
        <f>SUM(B7:B12)</f>
        <v>13</v>
      </c>
      <c r="C13" s="40">
        <f>B13/6676</f>
        <v>1.9472738166566807E-3</v>
      </c>
      <c r="D13" s="71">
        <f>SUM(D7:D12)</f>
        <v>14</v>
      </c>
      <c r="E13" s="41">
        <f>D13/6005</f>
        <v>2.3313905079100751E-3</v>
      </c>
      <c r="F13" s="77">
        <f>SUM(F7:F12)</f>
        <v>155</v>
      </c>
      <c r="G13" s="42">
        <f>F13/57916</f>
        <v>2.6762897990192692E-3</v>
      </c>
      <c r="H13" s="71">
        <f>SUM(H7:H12)</f>
        <v>185</v>
      </c>
      <c r="I13" s="41">
        <f>H13/52487</f>
        <v>3.5246823022843754E-3</v>
      </c>
      <c r="J13" s="37">
        <f>IF(D13=0, "-", IF((B13-D13)/D13&lt;10, (B13-D13)/D13, "&gt;999%"))</f>
        <v>-7.1428571428571425E-2</v>
      </c>
      <c r="K13" s="38">
        <f>IF(H13=0, "-", IF((F13-H13)/H13&lt;10, (F13-H13)/H13, "&gt;999%"))</f>
        <v>-0.16216216216216217</v>
      </c>
    </row>
    <row r="14" spans="1:11" x14ac:dyDescent="0.25">
      <c r="B14" s="83"/>
      <c r="D14" s="83"/>
      <c r="F14" s="83"/>
      <c r="H14" s="83"/>
    </row>
    <row r="15" spans="1:11" ht="13" x14ac:dyDescent="0.3">
      <c r="A15" s="163" t="s">
        <v>129</v>
      </c>
      <c r="B15" s="61" t="s">
        <v>12</v>
      </c>
      <c r="C15" s="62" t="s">
        <v>13</v>
      </c>
      <c r="D15" s="61" t="s">
        <v>12</v>
      </c>
      <c r="E15" s="63" t="s">
        <v>13</v>
      </c>
      <c r="F15" s="62" t="s">
        <v>12</v>
      </c>
      <c r="G15" s="62" t="s">
        <v>13</v>
      </c>
      <c r="H15" s="61" t="s">
        <v>12</v>
      </c>
      <c r="I15" s="63" t="s">
        <v>13</v>
      </c>
      <c r="J15" s="61"/>
      <c r="K15" s="63"/>
    </row>
    <row r="16" spans="1:11" x14ac:dyDescent="0.25">
      <c r="A16" s="7" t="s">
        <v>489</v>
      </c>
      <c r="B16" s="65">
        <v>0</v>
      </c>
      <c r="C16" s="34" t="str">
        <f>IF(B18=0, "-", B16/B18)</f>
        <v>-</v>
      </c>
      <c r="D16" s="65">
        <v>4</v>
      </c>
      <c r="E16" s="9">
        <f>IF(D18=0, "-", D16/D18)</f>
        <v>1</v>
      </c>
      <c r="F16" s="81">
        <v>11</v>
      </c>
      <c r="G16" s="34">
        <f>IF(F18=0, "-", F16/F18)</f>
        <v>1</v>
      </c>
      <c r="H16" s="65">
        <v>21</v>
      </c>
      <c r="I16" s="9">
        <f>IF(H18=0, "-", H16/H18)</f>
        <v>1</v>
      </c>
      <c r="J16" s="8">
        <f>IF(D16=0, "-", IF((B16-D16)/D16&lt;10, (B16-D16)/D16, "&gt;999%"))</f>
        <v>-1</v>
      </c>
      <c r="K16" s="9">
        <f>IF(H16=0, "-", IF((F16-H16)/H16&lt;10, (F16-H16)/H16, "&gt;999%"))</f>
        <v>-0.47619047619047616</v>
      </c>
    </row>
    <row r="17" spans="1:11" x14ac:dyDescent="0.25">
      <c r="A17" s="2"/>
      <c r="B17" s="68"/>
      <c r="C17" s="33"/>
      <c r="D17" s="68"/>
      <c r="E17" s="6"/>
      <c r="F17" s="82"/>
      <c r="G17" s="33"/>
      <c r="H17" s="68"/>
      <c r="I17" s="6"/>
      <c r="J17" s="5"/>
      <c r="K17" s="6"/>
    </row>
    <row r="18" spans="1:11" s="43" customFormat="1" ht="13" x14ac:dyDescent="0.3">
      <c r="A18" s="162" t="s">
        <v>618</v>
      </c>
      <c r="B18" s="71">
        <f>SUM(B16:B17)</f>
        <v>0</v>
      </c>
      <c r="C18" s="40">
        <f>B18/6676</f>
        <v>0</v>
      </c>
      <c r="D18" s="71">
        <f>SUM(D16:D17)</f>
        <v>4</v>
      </c>
      <c r="E18" s="41">
        <f>D18/6005</f>
        <v>6.6611157368859288E-4</v>
      </c>
      <c r="F18" s="77">
        <f>SUM(F16:F17)</f>
        <v>11</v>
      </c>
      <c r="G18" s="42">
        <f>F18/57916</f>
        <v>1.8993024380136749E-4</v>
      </c>
      <c r="H18" s="71">
        <f>SUM(H16:H17)</f>
        <v>21</v>
      </c>
      <c r="I18" s="41">
        <f>H18/52487</f>
        <v>4.0009907215119935E-4</v>
      </c>
      <c r="J18" s="37">
        <f>IF(D18=0, "-", IF((B18-D18)/D18&lt;10, (B18-D18)/D18, "&gt;999%"))</f>
        <v>-1</v>
      </c>
      <c r="K18" s="38">
        <f>IF(H18=0, "-", IF((F18-H18)/H18&lt;10, (F18-H18)/H18, "&gt;999%"))</f>
        <v>-0.47619047619047616</v>
      </c>
    </row>
    <row r="19" spans="1:11" x14ac:dyDescent="0.25">
      <c r="B19" s="83"/>
      <c r="D19" s="83"/>
      <c r="F19" s="83"/>
      <c r="H19" s="83"/>
    </row>
    <row r="20" spans="1:11" ht="13" x14ac:dyDescent="0.3">
      <c r="A20" s="163" t="s">
        <v>130</v>
      </c>
      <c r="B20" s="61" t="s">
        <v>12</v>
      </c>
      <c r="C20" s="62" t="s">
        <v>13</v>
      </c>
      <c r="D20" s="61" t="s">
        <v>12</v>
      </c>
      <c r="E20" s="63" t="s">
        <v>13</v>
      </c>
      <c r="F20" s="62" t="s">
        <v>12</v>
      </c>
      <c r="G20" s="62" t="s">
        <v>13</v>
      </c>
      <c r="H20" s="61" t="s">
        <v>12</v>
      </c>
      <c r="I20" s="63" t="s">
        <v>13</v>
      </c>
      <c r="J20" s="61"/>
      <c r="K20" s="63"/>
    </row>
    <row r="21" spans="1:11" x14ac:dyDescent="0.25">
      <c r="A21" s="7" t="s">
        <v>490</v>
      </c>
      <c r="B21" s="65">
        <v>3</v>
      </c>
      <c r="C21" s="34">
        <f>IF(B25=0, "-", B21/B25)</f>
        <v>0.75</v>
      </c>
      <c r="D21" s="65">
        <v>0</v>
      </c>
      <c r="E21" s="9">
        <f>IF(D25=0, "-", D21/D25)</f>
        <v>0</v>
      </c>
      <c r="F21" s="81">
        <v>16</v>
      </c>
      <c r="G21" s="34">
        <f>IF(F25=0, "-", F21/F25)</f>
        <v>0.55172413793103448</v>
      </c>
      <c r="H21" s="65">
        <v>5</v>
      </c>
      <c r="I21" s="9">
        <f>IF(H25=0, "-", H21/H25)</f>
        <v>9.6153846153846159E-2</v>
      </c>
      <c r="J21" s="8" t="str">
        <f>IF(D21=0, "-", IF((B21-D21)/D21&lt;10, (B21-D21)/D21, "&gt;999%"))</f>
        <v>-</v>
      </c>
      <c r="K21" s="9">
        <f>IF(H21=0, "-", IF((F21-H21)/H21&lt;10, (F21-H21)/H21, "&gt;999%"))</f>
        <v>2.2000000000000002</v>
      </c>
    </row>
    <row r="22" spans="1:11" x14ac:dyDescent="0.25">
      <c r="A22" s="7" t="s">
        <v>491</v>
      </c>
      <c r="B22" s="65">
        <v>0</v>
      </c>
      <c r="C22" s="34">
        <f>IF(B25=0, "-", B22/B25)</f>
        <v>0</v>
      </c>
      <c r="D22" s="65">
        <v>1</v>
      </c>
      <c r="E22" s="9">
        <f>IF(D25=0, "-", D22/D25)</f>
        <v>0.5</v>
      </c>
      <c r="F22" s="81">
        <v>1</v>
      </c>
      <c r="G22" s="34">
        <f>IF(F25=0, "-", F22/F25)</f>
        <v>3.4482758620689655E-2</v>
      </c>
      <c r="H22" s="65">
        <v>30</v>
      </c>
      <c r="I22" s="9">
        <f>IF(H25=0, "-", H22/H25)</f>
        <v>0.57692307692307687</v>
      </c>
      <c r="J22" s="8">
        <f>IF(D22=0, "-", IF((B22-D22)/D22&lt;10, (B22-D22)/D22, "&gt;999%"))</f>
        <v>-1</v>
      </c>
      <c r="K22" s="9">
        <f>IF(H22=0, "-", IF((F22-H22)/H22&lt;10, (F22-H22)/H22, "&gt;999%"))</f>
        <v>-0.96666666666666667</v>
      </c>
    </row>
    <row r="23" spans="1:11" x14ac:dyDescent="0.25">
      <c r="A23" s="7" t="s">
        <v>492</v>
      </c>
      <c r="B23" s="65">
        <v>1</v>
      </c>
      <c r="C23" s="34">
        <f>IF(B25=0, "-", B23/B25)</f>
        <v>0.25</v>
      </c>
      <c r="D23" s="65">
        <v>1</v>
      </c>
      <c r="E23" s="9">
        <f>IF(D25=0, "-", D23/D25)</f>
        <v>0.5</v>
      </c>
      <c r="F23" s="81">
        <v>12</v>
      </c>
      <c r="G23" s="34">
        <f>IF(F25=0, "-", F23/F25)</f>
        <v>0.41379310344827586</v>
      </c>
      <c r="H23" s="65">
        <v>17</v>
      </c>
      <c r="I23" s="9">
        <f>IF(H25=0, "-", H23/H25)</f>
        <v>0.32692307692307693</v>
      </c>
      <c r="J23" s="8">
        <f>IF(D23=0, "-", IF((B23-D23)/D23&lt;10, (B23-D23)/D23, "&gt;999%"))</f>
        <v>0</v>
      </c>
      <c r="K23" s="9">
        <f>IF(H23=0, "-", IF((F23-H23)/H23&lt;10, (F23-H23)/H23, "&gt;999%"))</f>
        <v>-0.29411764705882354</v>
      </c>
    </row>
    <row r="24" spans="1:11" x14ac:dyDescent="0.25">
      <c r="A24" s="2"/>
      <c r="B24" s="68"/>
      <c r="C24" s="33"/>
      <c r="D24" s="68"/>
      <c r="E24" s="6"/>
      <c r="F24" s="82"/>
      <c r="G24" s="33"/>
      <c r="H24" s="68"/>
      <c r="I24" s="6"/>
      <c r="J24" s="5"/>
      <c r="K24" s="6"/>
    </row>
    <row r="25" spans="1:11" s="43" customFormat="1" ht="13" x14ac:dyDescent="0.3">
      <c r="A25" s="162" t="s">
        <v>617</v>
      </c>
      <c r="B25" s="71">
        <f>SUM(B21:B24)</f>
        <v>4</v>
      </c>
      <c r="C25" s="40">
        <f>B25/6676</f>
        <v>5.9916117435590175E-4</v>
      </c>
      <c r="D25" s="71">
        <f>SUM(D21:D24)</f>
        <v>2</v>
      </c>
      <c r="E25" s="41">
        <f>D25/6005</f>
        <v>3.3305578684429644E-4</v>
      </c>
      <c r="F25" s="77">
        <f>SUM(F21:F24)</f>
        <v>29</v>
      </c>
      <c r="G25" s="42">
        <f>F25/57916</f>
        <v>5.0072518820360519E-4</v>
      </c>
      <c r="H25" s="71">
        <f>SUM(H21:H24)</f>
        <v>52</v>
      </c>
      <c r="I25" s="41">
        <f>H25/52487</f>
        <v>9.9072151199344608E-4</v>
      </c>
      <c r="J25" s="37">
        <f>IF(D25=0, "-", IF((B25-D25)/D25&lt;10, (B25-D25)/D25, "&gt;999%"))</f>
        <v>1</v>
      </c>
      <c r="K25" s="38">
        <f>IF(H25=0, "-", IF((F25-H25)/H25&lt;10, (F25-H25)/H25, "&gt;999%"))</f>
        <v>-0.44230769230769229</v>
      </c>
    </row>
    <row r="26" spans="1:11" x14ac:dyDescent="0.25">
      <c r="B26" s="83"/>
      <c r="D26" s="83"/>
      <c r="F26" s="83"/>
      <c r="H26" s="83"/>
    </row>
    <row r="27" spans="1:11" ht="13" x14ac:dyDescent="0.3">
      <c r="A27" s="163" t="s">
        <v>131</v>
      </c>
      <c r="B27" s="61" t="s">
        <v>12</v>
      </c>
      <c r="C27" s="62" t="s">
        <v>13</v>
      </c>
      <c r="D27" s="61" t="s">
        <v>12</v>
      </c>
      <c r="E27" s="63" t="s">
        <v>13</v>
      </c>
      <c r="F27" s="62" t="s">
        <v>12</v>
      </c>
      <c r="G27" s="62" t="s">
        <v>13</v>
      </c>
      <c r="H27" s="61" t="s">
        <v>12</v>
      </c>
      <c r="I27" s="63" t="s">
        <v>13</v>
      </c>
      <c r="J27" s="61"/>
      <c r="K27" s="63"/>
    </row>
    <row r="28" spans="1:11" x14ac:dyDescent="0.25">
      <c r="A28" s="7" t="s">
        <v>493</v>
      </c>
      <c r="B28" s="65">
        <v>21</v>
      </c>
      <c r="C28" s="34">
        <f>IF(B39=0, "-", B28/B39)</f>
        <v>0.2</v>
      </c>
      <c r="D28" s="65">
        <v>25</v>
      </c>
      <c r="E28" s="9">
        <f>IF(D39=0, "-", D28/D39)</f>
        <v>0.18382352941176472</v>
      </c>
      <c r="F28" s="81">
        <v>158</v>
      </c>
      <c r="G28" s="34">
        <f>IF(F39=0, "-", F28/F39)</f>
        <v>0.16544502617801046</v>
      </c>
      <c r="H28" s="65">
        <v>67</v>
      </c>
      <c r="I28" s="9">
        <f>IF(H39=0, "-", H28/H39)</f>
        <v>5.9292035398230088E-2</v>
      </c>
      <c r="J28" s="8">
        <f t="shared" ref="J28:J37" si="0">IF(D28=0, "-", IF((B28-D28)/D28&lt;10, (B28-D28)/D28, "&gt;999%"))</f>
        <v>-0.16</v>
      </c>
      <c r="K28" s="9">
        <f t="shared" ref="K28:K37" si="1">IF(H28=0, "-", IF((F28-H28)/H28&lt;10, (F28-H28)/H28, "&gt;999%"))</f>
        <v>1.3582089552238805</v>
      </c>
    </row>
    <row r="29" spans="1:11" x14ac:dyDescent="0.25">
      <c r="A29" s="7" t="s">
        <v>494</v>
      </c>
      <c r="B29" s="65">
        <v>16</v>
      </c>
      <c r="C29" s="34">
        <f>IF(B39=0, "-", B29/B39)</f>
        <v>0.15238095238095239</v>
      </c>
      <c r="D29" s="65">
        <v>11</v>
      </c>
      <c r="E29" s="9">
        <f>IF(D39=0, "-", D29/D39)</f>
        <v>8.0882352941176475E-2</v>
      </c>
      <c r="F29" s="81">
        <v>119</v>
      </c>
      <c r="G29" s="34">
        <f>IF(F39=0, "-", F29/F39)</f>
        <v>0.12460732984293194</v>
      </c>
      <c r="H29" s="65">
        <v>153</v>
      </c>
      <c r="I29" s="9">
        <f>IF(H39=0, "-", H29/H39)</f>
        <v>0.13539823008849558</v>
      </c>
      <c r="J29" s="8">
        <f t="shared" si="0"/>
        <v>0.45454545454545453</v>
      </c>
      <c r="K29" s="9">
        <f t="shared" si="1"/>
        <v>-0.22222222222222221</v>
      </c>
    </row>
    <row r="30" spans="1:11" x14ac:dyDescent="0.25">
      <c r="A30" s="7" t="s">
        <v>495</v>
      </c>
      <c r="B30" s="65">
        <v>17</v>
      </c>
      <c r="C30" s="34">
        <f>IF(B39=0, "-", B30/B39)</f>
        <v>0.16190476190476191</v>
      </c>
      <c r="D30" s="65">
        <v>12</v>
      </c>
      <c r="E30" s="9">
        <f>IF(D39=0, "-", D30/D39)</f>
        <v>8.8235294117647065E-2</v>
      </c>
      <c r="F30" s="81">
        <v>105</v>
      </c>
      <c r="G30" s="34">
        <f>IF(F39=0, "-", F30/F39)</f>
        <v>0.1099476439790576</v>
      </c>
      <c r="H30" s="65">
        <v>91</v>
      </c>
      <c r="I30" s="9">
        <f>IF(H39=0, "-", H30/H39)</f>
        <v>8.0530973451327439E-2</v>
      </c>
      <c r="J30" s="8">
        <f t="shared" si="0"/>
        <v>0.41666666666666669</v>
      </c>
      <c r="K30" s="9">
        <f t="shared" si="1"/>
        <v>0.15384615384615385</v>
      </c>
    </row>
    <row r="31" spans="1:11" x14ac:dyDescent="0.25">
      <c r="A31" s="7" t="s">
        <v>496</v>
      </c>
      <c r="B31" s="65">
        <v>3</v>
      </c>
      <c r="C31" s="34">
        <f>IF(B39=0, "-", B31/B39)</f>
        <v>2.8571428571428571E-2</v>
      </c>
      <c r="D31" s="65">
        <v>4</v>
      </c>
      <c r="E31" s="9">
        <f>IF(D39=0, "-", D31/D39)</f>
        <v>2.9411764705882353E-2</v>
      </c>
      <c r="F31" s="81">
        <v>29</v>
      </c>
      <c r="G31" s="34">
        <f>IF(F39=0, "-", F31/F39)</f>
        <v>3.0366492146596858E-2</v>
      </c>
      <c r="H31" s="65">
        <v>19</v>
      </c>
      <c r="I31" s="9">
        <f>IF(H39=0, "-", H31/H39)</f>
        <v>1.6814159292035398E-2</v>
      </c>
      <c r="J31" s="8">
        <f t="shared" si="0"/>
        <v>-0.25</v>
      </c>
      <c r="K31" s="9">
        <f t="shared" si="1"/>
        <v>0.52631578947368418</v>
      </c>
    </row>
    <row r="32" spans="1:11" x14ac:dyDescent="0.25">
      <c r="A32" s="7" t="s">
        <v>497</v>
      </c>
      <c r="B32" s="65">
        <v>1</v>
      </c>
      <c r="C32" s="34">
        <f>IF(B39=0, "-", B32/B39)</f>
        <v>9.5238095238095247E-3</v>
      </c>
      <c r="D32" s="65">
        <v>1</v>
      </c>
      <c r="E32" s="9">
        <f>IF(D39=0, "-", D32/D39)</f>
        <v>7.3529411764705881E-3</v>
      </c>
      <c r="F32" s="81">
        <v>32</v>
      </c>
      <c r="G32" s="34">
        <f>IF(F39=0, "-", F32/F39)</f>
        <v>3.3507853403141365E-2</v>
      </c>
      <c r="H32" s="65">
        <v>33</v>
      </c>
      <c r="I32" s="9">
        <f>IF(H39=0, "-", H32/H39)</f>
        <v>2.9203539823008849E-2</v>
      </c>
      <c r="J32" s="8">
        <f t="shared" si="0"/>
        <v>0</v>
      </c>
      <c r="K32" s="9">
        <f t="shared" si="1"/>
        <v>-3.0303030303030304E-2</v>
      </c>
    </row>
    <row r="33" spans="1:11" x14ac:dyDescent="0.25">
      <c r="A33" s="7" t="s">
        <v>498</v>
      </c>
      <c r="B33" s="65">
        <v>0</v>
      </c>
      <c r="C33" s="34">
        <f>IF(B39=0, "-", B33/B39)</f>
        <v>0</v>
      </c>
      <c r="D33" s="65">
        <v>26</v>
      </c>
      <c r="E33" s="9">
        <f>IF(D39=0, "-", D33/D39)</f>
        <v>0.19117647058823528</v>
      </c>
      <c r="F33" s="81">
        <v>2</v>
      </c>
      <c r="G33" s="34">
        <f>IF(F39=0, "-", F33/F39)</f>
        <v>2.0942408376963353E-3</v>
      </c>
      <c r="H33" s="65">
        <v>71</v>
      </c>
      <c r="I33" s="9">
        <f>IF(H39=0, "-", H33/H39)</f>
        <v>6.2831858407079652E-2</v>
      </c>
      <c r="J33" s="8">
        <f t="shared" si="0"/>
        <v>-1</v>
      </c>
      <c r="K33" s="9">
        <f t="shared" si="1"/>
        <v>-0.971830985915493</v>
      </c>
    </row>
    <row r="34" spans="1:11" x14ac:dyDescent="0.25">
      <c r="A34" s="7" t="s">
        <v>499</v>
      </c>
      <c r="B34" s="65">
        <v>2</v>
      </c>
      <c r="C34" s="34">
        <f>IF(B39=0, "-", B34/B39)</f>
        <v>1.9047619047619049E-2</v>
      </c>
      <c r="D34" s="65">
        <v>0</v>
      </c>
      <c r="E34" s="9">
        <f>IF(D39=0, "-", D34/D39)</f>
        <v>0</v>
      </c>
      <c r="F34" s="81">
        <v>11</v>
      </c>
      <c r="G34" s="34">
        <f>IF(F39=0, "-", F34/F39)</f>
        <v>1.1518324607329843E-2</v>
      </c>
      <c r="H34" s="65">
        <v>7</v>
      </c>
      <c r="I34" s="9">
        <f>IF(H39=0, "-", H34/H39)</f>
        <v>6.1946902654867256E-3</v>
      </c>
      <c r="J34" s="8" t="str">
        <f t="shared" si="0"/>
        <v>-</v>
      </c>
      <c r="K34" s="9">
        <f t="shared" si="1"/>
        <v>0.5714285714285714</v>
      </c>
    </row>
    <row r="35" spans="1:11" x14ac:dyDescent="0.25">
      <c r="A35" s="7" t="s">
        <v>500</v>
      </c>
      <c r="B35" s="65">
        <v>2</v>
      </c>
      <c r="C35" s="34">
        <f>IF(B39=0, "-", B35/B39)</f>
        <v>1.9047619047619049E-2</v>
      </c>
      <c r="D35" s="65">
        <v>4</v>
      </c>
      <c r="E35" s="9">
        <f>IF(D39=0, "-", D35/D39)</f>
        <v>2.9411764705882353E-2</v>
      </c>
      <c r="F35" s="81">
        <v>53</v>
      </c>
      <c r="G35" s="34">
        <f>IF(F39=0, "-", F35/F39)</f>
        <v>5.549738219895288E-2</v>
      </c>
      <c r="H35" s="65">
        <v>43</v>
      </c>
      <c r="I35" s="9">
        <f>IF(H39=0, "-", H35/H39)</f>
        <v>3.8053097345132743E-2</v>
      </c>
      <c r="J35" s="8">
        <f t="shared" si="0"/>
        <v>-0.5</v>
      </c>
      <c r="K35" s="9">
        <f t="shared" si="1"/>
        <v>0.23255813953488372</v>
      </c>
    </row>
    <row r="36" spans="1:11" x14ac:dyDescent="0.25">
      <c r="A36" s="7" t="s">
        <v>501</v>
      </c>
      <c r="B36" s="65">
        <v>42</v>
      </c>
      <c r="C36" s="34">
        <f>IF(B39=0, "-", B36/B39)</f>
        <v>0.4</v>
      </c>
      <c r="D36" s="65">
        <v>45</v>
      </c>
      <c r="E36" s="9">
        <f>IF(D39=0, "-", D36/D39)</f>
        <v>0.33088235294117646</v>
      </c>
      <c r="F36" s="81">
        <v>421</v>
      </c>
      <c r="G36" s="34">
        <f>IF(F39=0, "-", F36/F39)</f>
        <v>0.44083769633507852</v>
      </c>
      <c r="H36" s="65">
        <v>605</v>
      </c>
      <c r="I36" s="9">
        <f>IF(H39=0, "-", H36/H39)</f>
        <v>0.53539823008849563</v>
      </c>
      <c r="J36" s="8">
        <f t="shared" si="0"/>
        <v>-6.6666666666666666E-2</v>
      </c>
      <c r="K36" s="9">
        <f t="shared" si="1"/>
        <v>-0.30413223140495865</v>
      </c>
    </row>
    <row r="37" spans="1:11" x14ac:dyDescent="0.25">
      <c r="A37" s="7" t="s">
        <v>502</v>
      </c>
      <c r="B37" s="65">
        <v>1</v>
      </c>
      <c r="C37" s="34">
        <f>IF(B39=0, "-", B37/B39)</f>
        <v>9.5238095238095247E-3</v>
      </c>
      <c r="D37" s="65">
        <v>8</v>
      </c>
      <c r="E37" s="9">
        <f>IF(D39=0, "-", D37/D39)</f>
        <v>5.8823529411764705E-2</v>
      </c>
      <c r="F37" s="81">
        <v>25</v>
      </c>
      <c r="G37" s="34">
        <f>IF(F39=0, "-", F37/F39)</f>
        <v>2.6178010471204188E-2</v>
      </c>
      <c r="H37" s="65">
        <v>41</v>
      </c>
      <c r="I37" s="9">
        <f>IF(H39=0, "-", H37/H39)</f>
        <v>3.6283185840707964E-2</v>
      </c>
      <c r="J37" s="8">
        <f t="shared" si="0"/>
        <v>-0.875</v>
      </c>
      <c r="K37" s="9">
        <f t="shared" si="1"/>
        <v>-0.3902439024390244</v>
      </c>
    </row>
    <row r="38" spans="1:11" x14ac:dyDescent="0.25">
      <c r="A38" s="2"/>
      <c r="B38" s="68"/>
      <c r="C38" s="33"/>
      <c r="D38" s="68"/>
      <c r="E38" s="6"/>
      <c r="F38" s="82"/>
      <c r="G38" s="33"/>
      <c r="H38" s="68"/>
      <c r="I38" s="6"/>
      <c r="J38" s="5"/>
      <c r="K38" s="6"/>
    </row>
    <row r="39" spans="1:11" s="43" customFormat="1" ht="13" x14ac:dyDescent="0.3">
      <c r="A39" s="162" t="s">
        <v>616</v>
      </c>
      <c r="B39" s="71">
        <f>SUM(B28:B38)</f>
        <v>105</v>
      </c>
      <c r="C39" s="40">
        <f>B39/6676</f>
        <v>1.572798082684242E-2</v>
      </c>
      <c r="D39" s="71">
        <f>SUM(D28:D38)</f>
        <v>136</v>
      </c>
      <c r="E39" s="41">
        <f>D39/6005</f>
        <v>2.2647793505412156E-2</v>
      </c>
      <c r="F39" s="77">
        <f>SUM(F28:F38)</f>
        <v>955</v>
      </c>
      <c r="G39" s="42">
        <f>F39/57916</f>
        <v>1.6489398439118723E-2</v>
      </c>
      <c r="H39" s="71">
        <f>SUM(H28:H38)</f>
        <v>1130</v>
      </c>
      <c r="I39" s="41">
        <f>H39/52487</f>
        <v>2.1529140549088346E-2</v>
      </c>
      <c r="J39" s="37">
        <f>IF(D39=0, "-", IF((B39-D39)/D39&lt;10, (B39-D39)/D39, "&gt;999%"))</f>
        <v>-0.22794117647058823</v>
      </c>
      <c r="K39" s="38">
        <f>IF(H39=0, "-", IF((F39-H39)/H39&lt;10, (F39-H39)/H39, "&gt;999%"))</f>
        <v>-0.15486725663716813</v>
      </c>
    </row>
    <row r="40" spans="1:11" x14ac:dyDescent="0.25">
      <c r="B40" s="83"/>
      <c r="D40" s="83"/>
      <c r="F40" s="83"/>
      <c r="H40" s="83"/>
    </row>
    <row r="41" spans="1:11" ht="13" x14ac:dyDescent="0.3">
      <c r="A41" s="163" t="s">
        <v>132</v>
      </c>
      <c r="B41" s="61" t="s">
        <v>12</v>
      </c>
      <c r="C41" s="62" t="s">
        <v>13</v>
      </c>
      <c r="D41" s="61" t="s">
        <v>12</v>
      </c>
      <c r="E41" s="63" t="s">
        <v>13</v>
      </c>
      <c r="F41" s="62" t="s">
        <v>12</v>
      </c>
      <c r="G41" s="62" t="s">
        <v>13</v>
      </c>
      <c r="H41" s="61" t="s">
        <v>12</v>
      </c>
      <c r="I41" s="63" t="s">
        <v>13</v>
      </c>
      <c r="J41" s="61"/>
      <c r="K41" s="63"/>
    </row>
    <row r="42" spans="1:11" x14ac:dyDescent="0.25">
      <c r="A42" s="7" t="s">
        <v>503</v>
      </c>
      <c r="B42" s="65">
        <v>16</v>
      </c>
      <c r="C42" s="34">
        <f>IF(B52=0, "-", B42/B52)</f>
        <v>8.8397790055248615E-2</v>
      </c>
      <c r="D42" s="65">
        <v>49</v>
      </c>
      <c r="E42" s="9">
        <f>IF(D52=0, "-", D42/D52)</f>
        <v>0.26630434782608697</v>
      </c>
      <c r="F42" s="81">
        <v>203</v>
      </c>
      <c r="G42" s="34">
        <f>IF(F52=0, "-", F42/F52)</f>
        <v>0.13560454241816966</v>
      </c>
      <c r="H42" s="65">
        <v>156</v>
      </c>
      <c r="I42" s="9">
        <f>IF(H52=0, "-", H42/H52)</f>
        <v>0.10196078431372549</v>
      </c>
      <c r="J42" s="8">
        <f t="shared" ref="J42:J50" si="2">IF(D42=0, "-", IF((B42-D42)/D42&lt;10, (B42-D42)/D42, "&gt;999%"))</f>
        <v>-0.67346938775510201</v>
      </c>
      <c r="K42" s="9">
        <f t="shared" ref="K42:K50" si="3">IF(H42=0, "-", IF((F42-H42)/H42&lt;10, (F42-H42)/H42, "&gt;999%"))</f>
        <v>0.30128205128205127</v>
      </c>
    </row>
    <row r="43" spans="1:11" x14ac:dyDescent="0.25">
      <c r="A43" s="7" t="s">
        <v>504</v>
      </c>
      <c r="B43" s="65">
        <v>0</v>
      </c>
      <c r="C43" s="34">
        <f>IF(B52=0, "-", B43/B52)</f>
        <v>0</v>
      </c>
      <c r="D43" s="65">
        <v>0</v>
      </c>
      <c r="E43" s="9">
        <f>IF(D52=0, "-", D43/D52)</f>
        <v>0</v>
      </c>
      <c r="F43" s="81">
        <v>0</v>
      </c>
      <c r="G43" s="34">
        <f>IF(F52=0, "-", F43/F52)</f>
        <v>0</v>
      </c>
      <c r="H43" s="65">
        <v>1</v>
      </c>
      <c r="I43" s="9">
        <f>IF(H52=0, "-", H43/H52)</f>
        <v>6.5359477124183002E-4</v>
      </c>
      <c r="J43" s="8" t="str">
        <f t="shared" si="2"/>
        <v>-</v>
      </c>
      <c r="K43" s="9">
        <f t="shared" si="3"/>
        <v>-1</v>
      </c>
    </row>
    <row r="44" spans="1:11" x14ac:dyDescent="0.25">
      <c r="A44" s="7" t="s">
        <v>505</v>
      </c>
      <c r="B44" s="65">
        <v>5</v>
      </c>
      <c r="C44" s="34">
        <f>IF(B52=0, "-", B44/B52)</f>
        <v>2.7624309392265192E-2</v>
      </c>
      <c r="D44" s="65">
        <v>4</v>
      </c>
      <c r="E44" s="9">
        <f>IF(D52=0, "-", D44/D52)</f>
        <v>2.1739130434782608E-2</v>
      </c>
      <c r="F44" s="81">
        <v>23</v>
      </c>
      <c r="G44" s="34">
        <f>IF(F52=0, "-", F44/F52)</f>
        <v>1.5364061456245824E-2</v>
      </c>
      <c r="H44" s="65">
        <v>17</v>
      </c>
      <c r="I44" s="9">
        <f>IF(H52=0, "-", H44/H52)</f>
        <v>1.1111111111111112E-2</v>
      </c>
      <c r="J44" s="8">
        <f t="shared" si="2"/>
        <v>0.25</v>
      </c>
      <c r="K44" s="9">
        <f t="shared" si="3"/>
        <v>0.35294117647058826</v>
      </c>
    </row>
    <row r="45" spans="1:11" x14ac:dyDescent="0.25">
      <c r="A45" s="7" t="s">
        <v>506</v>
      </c>
      <c r="B45" s="65">
        <v>38</v>
      </c>
      <c r="C45" s="34">
        <f>IF(B52=0, "-", B45/B52)</f>
        <v>0.20994475138121546</v>
      </c>
      <c r="D45" s="65">
        <v>27</v>
      </c>
      <c r="E45" s="9">
        <f>IF(D52=0, "-", D45/D52)</f>
        <v>0.14673913043478262</v>
      </c>
      <c r="F45" s="81">
        <v>428</v>
      </c>
      <c r="G45" s="34">
        <f>IF(F52=0, "-", F45/F52)</f>
        <v>0.28590514362057451</v>
      </c>
      <c r="H45" s="65">
        <v>306</v>
      </c>
      <c r="I45" s="9">
        <f>IF(H52=0, "-", H45/H52)</f>
        <v>0.2</v>
      </c>
      <c r="J45" s="8">
        <f t="shared" si="2"/>
        <v>0.40740740740740738</v>
      </c>
      <c r="K45" s="9">
        <f t="shared" si="3"/>
        <v>0.39869281045751637</v>
      </c>
    </row>
    <row r="46" spans="1:11" x14ac:dyDescent="0.25">
      <c r="A46" s="7" t="s">
        <v>507</v>
      </c>
      <c r="B46" s="65">
        <v>0</v>
      </c>
      <c r="C46" s="34">
        <f>IF(B52=0, "-", B46/B52)</f>
        <v>0</v>
      </c>
      <c r="D46" s="65">
        <v>0</v>
      </c>
      <c r="E46" s="9">
        <f>IF(D52=0, "-", D46/D52)</f>
        <v>0</v>
      </c>
      <c r="F46" s="81">
        <v>9</v>
      </c>
      <c r="G46" s="34">
        <f>IF(F52=0, "-", F46/F52)</f>
        <v>6.0120240480961923E-3</v>
      </c>
      <c r="H46" s="65">
        <v>0</v>
      </c>
      <c r="I46" s="9">
        <f>IF(H52=0, "-", H46/H52)</f>
        <v>0</v>
      </c>
      <c r="J46" s="8" t="str">
        <f t="shared" si="2"/>
        <v>-</v>
      </c>
      <c r="K46" s="9" t="str">
        <f t="shared" si="3"/>
        <v>-</v>
      </c>
    </row>
    <row r="47" spans="1:11" x14ac:dyDescent="0.25">
      <c r="A47" s="7" t="s">
        <v>508</v>
      </c>
      <c r="B47" s="65">
        <v>20</v>
      </c>
      <c r="C47" s="34">
        <f>IF(B52=0, "-", B47/B52)</f>
        <v>0.11049723756906077</v>
      </c>
      <c r="D47" s="65">
        <v>7</v>
      </c>
      <c r="E47" s="9">
        <f>IF(D52=0, "-", D47/D52)</f>
        <v>3.8043478260869568E-2</v>
      </c>
      <c r="F47" s="81">
        <v>89</v>
      </c>
      <c r="G47" s="34">
        <f>IF(F52=0, "-", F47/F52)</f>
        <v>5.9452237808951237E-2</v>
      </c>
      <c r="H47" s="65">
        <v>85</v>
      </c>
      <c r="I47" s="9">
        <f>IF(H52=0, "-", H47/H52)</f>
        <v>5.5555555555555552E-2</v>
      </c>
      <c r="J47" s="8">
        <f t="shared" si="2"/>
        <v>1.8571428571428572</v>
      </c>
      <c r="K47" s="9">
        <f t="shared" si="3"/>
        <v>4.7058823529411764E-2</v>
      </c>
    </row>
    <row r="48" spans="1:11" x14ac:dyDescent="0.25">
      <c r="A48" s="7" t="s">
        <v>509</v>
      </c>
      <c r="B48" s="65">
        <v>19</v>
      </c>
      <c r="C48" s="34">
        <f>IF(B52=0, "-", B48/B52)</f>
        <v>0.10497237569060773</v>
      </c>
      <c r="D48" s="65">
        <v>21</v>
      </c>
      <c r="E48" s="9">
        <f>IF(D52=0, "-", D48/D52)</f>
        <v>0.11413043478260869</v>
      </c>
      <c r="F48" s="81">
        <v>162</v>
      </c>
      <c r="G48" s="34">
        <f>IF(F52=0, "-", F48/F52)</f>
        <v>0.10821643286573146</v>
      </c>
      <c r="H48" s="65">
        <v>238</v>
      </c>
      <c r="I48" s="9">
        <f>IF(H52=0, "-", H48/H52)</f>
        <v>0.15555555555555556</v>
      </c>
      <c r="J48" s="8">
        <f t="shared" si="2"/>
        <v>-9.5238095238095233E-2</v>
      </c>
      <c r="K48" s="9">
        <f t="shared" si="3"/>
        <v>-0.31932773109243695</v>
      </c>
    </row>
    <row r="49" spans="1:11" x14ac:dyDescent="0.25">
      <c r="A49" s="7" t="s">
        <v>510</v>
      </c>
      <c r="B49" s="65">
        <v>12</v>
      </c>
      <c r="C49" s="34">
        <f>IF(B52=0, "-", B49/B52)</f>
        <v>6.6298342541436461E-2</v>
      </c>
      <c r="D49" s="65">
        <v>8</v>
      </c>
      <c r="E49" s="9">
        <f>IF(D52=0, "-", D49/D52)</f>
        <v>4.3478260869565216E-2</v>
      </c>
      <c r="F49" s="81">
        <v>31</v>
      </c>
      <c r="G49" s="34">
        <f>IF(F52=0, "-", F49/F52)</f>
        <v>2.0708082832331328E-2</v>
      </c>
      <c r="H49" s="65">
        <v>70</v>
      </c>
      <c r="I49" s="9">
        <f>IF(H52=0, "-", H49/H52)</f>
        <v>4.5751633986928102E-2</v>
      </c>
      <c r="J49" s="8">
        <f t="shared" si="2"/>
        <v>0.5</v>
      </c>
      <c r="K49" s="9">
        <f t="shared" si="3"/>
        <v>-0.55714285714285716</v>
      </c>
    </row>
    <row r="50" spans="1:11" x14ac:dyDescent="0.25">
      <c r="A50" s="7" t="s">
        <v>511</v>
      </c>
      <c r="B50" s="65">
        <v>71</v>
      </c>
      <c r="C50" s="34">
        <f>IF(B52=0, "-", B50/B52)</f>
        <v>0.39226519337016574</v>
      </c>
      <c r="D50" s="65">
        <v>68</v>
      </c>
      <c r="E50" s="9">
        <f>IF(D52=0, "-", D50/D52)</f>
        <v>0.36956521739130432</v>
      </c>
      <c r="F50" s="81">
        <v>552</v>
      </c>
      <c r="G50" s="34">
        <f>IF(F52=0, "-", F50/F52)</f>
        <v>0.36873747494989978</v>
      </c>
      <c r="H50" s="65">
        <v>657</v>
      </c>
      <c r="I50" s="9">
        <f>IF(H52=0, "-", H50/H52)</f>
        <v>0.42941176470588233</v>
      </c>
      <c r="J50" s="8">
        <f t="shared" si="2"/>
        <v>4.4117647058823532E-2</v>
      </c>
      <c r="K50" s="9">
        <f t="shared" si="3"/>
        <v>-0.15981735159817351</v>
      </c>
    </row>
    <row r="51" spans="1:11" x14ac:dyDescent="0.25">
      <c r="A51" s="2"/>
      <c r="B51" s="68"/>
      <c r="C51" s="33"/>
      <c r="D51" s="68"/>
      <c r="E51" s="6"/>
      <c r="F51" s="82"/>
      <c r="G51" s="33"/>
      <c r="H51" s="68"/>
      <c r="I51" s="6"/>
      <c r="J51" s="5"/>
      <c r="K51" s="6"/>
    </row>
    <row r="52" spans="1:11" s="43" customFormat="1" ht="13" x14ac:dyDescent="0.3">
      <c r="A52" s="162" t="s">
        <v>615</v>
      </c>
      <c r="B52" s="71">
        <f>SUM(B42:B51)</f>
        <v>181</v>
      </c>
      <c r="C52" s="40">
        <f>B52/6676</f>
        <v>2.7112043139604552E-2</v>
      </c>
      <c r="D52" s="71">
        <f>SUM(D42:D51)</f>
        <v>184</v>
      </c>
      <c r="E52" s="41">
        <f>D52/6005</f>
        <v>3.0641132389675269E-2</v>
      </c>
      <c r="F52" s="77">
        <f>SUM(F42:F51)</f>
        <v>1497</v>
      </c>
      <c r="G52" s="42">
        <f>F52/57916</f>
        <v>2.5847779542786106E-2</v>
      </c>
      <c r="H52" s="71">
        <f>SUM(H42:H51)</f>
        <v>1530</v>
      </c>
      <c r="I52" s="41">
        <f>H52/52487</f>
        <v>2.9150075256730239E-2</v>
      </c>
      <c r="J52" s="37">
        <f>IF(D52=0, "-", IF((B52-D52)/D52&lt;10, (B52-D52)/D52, "&gt;999%"))</f>
        <v>-1.6304347826086956E-2</v>
      </c>
      <c r="K52" s="38">
        <f>IF(H52=0, "-", IF((F52-H52)/H52&lt;10, (F52-H52)/H52, "&gt;999%"))</f>
        <v>-2.1568627450980392E-2</v>
      </c>
    </row>
    <row r="53" spans="1:11" x14ac:dyDescent="0.25">
      <c r="B53" s="83"/>
      <c r="D53" s="83"/>
      <c r="F53" s="83"/>
      <c r="H53" s="83"/>
    </row>
    <row r="54" spans="1:11" ht="13" x14ac:dyDescent="0.3">
      <c r="A54" s="163" t="s">
        <v>133</v>
      </c>
      <c r="B54" s="61" t="s">
        <v>12</v>
      </c>
      <c r="C54" s="62" t="s">
        <v>13</v>
      </c>
      <c r="D54" s="61" t="s">
        <v>12</v>
      </c>
      <c r="E54" s="63" t="s">
        <v>13</v>
      </c>
      <c r="F54" s="62" t="s">
        <v>12</v>
      </c>
      <c r="G54" s="62" t="s">
        <v>13</v>
      </c>
      <c r="H54" s="61" t="s">
        <v>12</v>
      </c>
      <c r="I54" s="63" t="s">
        <v>13</v>
      </c>
      <c r="J54" s="61"/>
      <c r="K54" s="63"/>
    </row>
    <row r="55" spans="1:11" x14ac:dyDescent="0.25">
      <c r="A55" s="7" t="s">
        <v>512</v>
      </c>
      <c r="B55" s="65">
        <v>435</v>
      </c>
      <c r="C55" s="34">
        <f>IF(B68=0, "-", B55/B68)</f>
        <v>0.28999999999999998</v>
      </c>
      <c r="D55" s="65">
        <v>266</v>
      </c>
      <c r="E55" s="9">
        <f>IF(D68=0, "-", D55/D68)</f>
        <v>0.24094202898550723</v>
      </c>
      <c r="F55" s="81">
        <v>2488</v>
      </c>
      <c r="G55" s="34">
        <f>IF(F68=0, "-", F55/F68)</f>
        <v>0.24277907884465261</v>
      </c>
      <c r="H55" s="65">
        <v>1873</v>
      </c>
      <c r="I55" s="9">
        <f>IF(H68=0, "-", H55/H68)</f>
        <v>0.19769896559003589</v>
      </c>
      <c r="J55" s="8">
        <f t="shared" ref="J55:J66" si="4">IF(D55=0, "-", IF((B55-D55)/D55&lt;10, (B55-D55)/D55, "&gt;999%"))</f>
        <v>0.63533834586466165</v>
      </c>
      <c r="K55" s="9">
        <f t="shared" ref="K55:K66" si="5">IF(H55=0, "-", IF((F55-H55)/H55&lt;10, (F55-H55)/H55, "&gt;999%"))</f>
        <v>0.32835024025627335</v>
      </c>
    </row>
    <row r="56" spans="1:11" x14ac:dyDescent="0.25">
      <c r="A56" s="7" t="s">
        <v>513</v>
      </c>
      <c r="B56" s="65">
        <v>18</v>
      </c>
      <c r="C56" s="34">
        <f>IF(B68=0, "-", B56/B68)</f>
        <v>1.2E-2</v>
      </c>
      <c r="D56" s="65">
        <v>41</v>
      </c>
      <c r="E56" s="9">
        <f>IF(D68=0, "-", D56/D68)</f>
        <v>3.7137681159420288E-2</v>
      </c>
      <c r="F56" s="81">
        <v>308</v>
      </c>
      <c r="G56" s="34">
        <f>IF(F68=0, "-", F56/F68)</f>
        <v>3.0054644808743168E-2</v>
      </c>
      <c r="H56" s="65">
        <v>274</v>
      </c>
      <c r="I56" s="9">
        <f>IF(H68=0, "-", H56/H68)</f>
        <v>2.8921258180282881E-2</v>
      </c>
      <c r="J56" s="8">
        <f t="shared" si="4"/>
        <v>-0.56097560975609762</v>
      </c>
      <c r="K56" s="9">
        <f t="shared" si="5"/>
        <v>0.12408759124087591</v>
      </c>
    </row>
    <row r="57" spans="1:11" x14ac:dyDescent="0.25">
      <c r="A57" s="7" t="s">
        <v>514</v>
      </c>
      <c r="B57" s="65">
        <v>258</v>
      </c>
      <c r="C57" s="34">
        <f>IF(B68=0, "-", B57/B68)</f>
        <v>0.17199999999999999</v>
      </c>
      <c r="D57" s="65">
        <v>158</v>
      </c>
      <c r="E57" s="9">
        <f>IF(D68=0, "-", D57/D68)</f>
        <v>0.1431159420289855</v>
      </c>
      <c r="F57" s="81">
        <v>1595</v>
      </c>
      <c r="G57" s="34">
        <f>IF(F68=0, "-", F57/F68)</f>
        <v>0.15564012490241999</v>
      </c>
      <c r="H57" s="65">
        <v>1243</v>
      </c>
      <c r="I57" s="9">
        <f>IF(H68=0, "-", H57/H68)</f>
        <v>0.13120118218281612</v>
      </c>
      <c r="J57" s="8">
        <f t="shared" si="4"/>
        <v>0.63291139240506333</v>
      </c>
      <c r="K57" s="9">
        <f t="shared" si="5"/>
        <v>0.2831858407079646</v>
      </c>
    </row>
    <row r="58" spans="1:11" x14ac:dyDescent="0.25">
      <c r="A58" s="7" t="s">
        <v>515</v>
      </c>
      <c r="B58" s="65">
        <v>3</v>
      </c>
      <c r="C58" s="34">
        <f>IF(B68=0, "-", B58/B68)</f>
        <v>2E-3</v>
      </c>
      <c r="D58" s="65">
        <v>3</v>
      </c>
      <c r="E58" s="9">
        <f>IF(D68=0, "-", D58/D68)</f>
        <v>2.717391304347826E-3</v>
      </c>
      <c r="F58" s="81">
        <v>22</v>
      </c>
      <c r="G58" s="34">
        <f>IF(F68=0, "-", F58/F68)</f>
        <v>2.1467603434816552E-3</v>
      </c>
      <c r="H58" s="65">
        <v>43</v>
      </c>
      <c r="I58" s="9">
        <f>IF(H68=0, "-", H58/H68)</f>
        <v>4.5387375976356347E-3</v>
      </c>
      <c r="J58" s="8">
        <f t="shared" si="4"/>
        <v>0</v>
      </c>
      <c r="K58" s="9">
        <f t="shared" si="5"/>
        <v>-0.48837209302325579</v>
      </c>
    </row>
    <row r="59" spans="1:11" x14ac:dyDescent="0.25">
      <c r="A59" s="7" t="s">
        <v>516</v>
      </c>
      <c r="B59" s="65">
        <v>28</v>
      </c>
      <c r="C59" s="34">
        <f>IF(B68=0, "-", B59/B68)</f>
        <v>1.8666666666666668E-2</v>
      </c>
      <c r="D59" s="65">
        <v>24</v>
      </c>
      <c r="E59" s="9">
        <f>IF(D68=0, "-", D59/D68)</f>
        <v>2.1739130434782608E-2</v>
      </c>
      <c r="F59" s="81">
        <v>301</v>
      </c>
      <c r="G59" s="34">
        <f>IF(F68=0, "-", F59/F68)</f>
        <v>2.9371584699453553E-2</v>
      </c>
      <c r="H59" s="65">
        <v>116</v>
      </c>
      <c r="I59" s="9">
        <f>IF(H68=0, "-", H59/H68)</f>
        <v>1.2244036309900782E-2</v>
      </c>
      <c r="J59" s="8">
        <f t="shared" si="4"/>
        <v>0.16666666666666666</v>
      </c>
      <c r="K59" s="9">
        <f t="shared" si="5"/>
        <v>1.5948275862068966</v>
      </c>
    </row>
    <row r="60" spans="1:11" x14ac:dyDescent="0.25">
      <c r="A60" s="7" t="s">
        <v>517</v>
      </c>
      <c r="B60" s="65">
        <v>58</v>
      </c>
      <c r="C60" s="34">
        <f>IF(B68=0, "-", B60/B68)</f>
        <v>3.8666666666666669E-2</v>
      </c>
      <c r="D60" s="65">
        <v>34</v>
      </c>
      <c r="E60" s="9">
        <f>IF(D68=0, "-", D60/D68)</f>
        <v>3.0797101449275364E-2</v>
      </c>
      <c r="F60" s="81">
        <v>669</v>
      </c>
      <c r="G60" s="34">
        <f>IF(F68=0, "-", F60/F68)</f>
        <v>6.5281030444964874E-2</v>
      </c>
      <c r="H60" s="65">
        <v>491</v>
      </c>
      <c r="I60" s="9">
        <f>IF(H68=0, "-", H60/H68)</f>
        <v>5.1826050242769685E-2</v>
      </c>
      <c r="J60" s="8">
        <f t="shared" si="4"/>
        <v>0.70588235294117652</v>
      </c>
      <c r="K60" s="9">
        <f t="shared" si="5"/>
        <v>0.36252545824847249</v>
      </c>
    </row>
    <row r="61" spans="1:11" x14ac:dyDescent="0.25">
      <c r="A61" s="7" t="s">
        <v>518</v>
      </c>
      <c r="B61" s="65">
        <v>159</v>
      </c>
      <c r="C61" s="34">
        <f>IF(B68=0, "-", B61/B68)</f>
        <v>0.106</v>
      </c>
      <c r="D61" s="65">
        <v>194</v>
      </c>
      <c r="E61" s="9">
        <f>IF(D68=0, "-", D61/D68)</f>
        <v>0.17572463768115942</v>
      </c>
      <c r="F61" s="81">
        <v>759</v>
      </c>
      <c r="G61" s="34">
        <f>IF(F68=0, "-", F61/F68)</f>
        <v>7.4063231850117095E-2</v>
      </c>
      <c r="H61" s="65">
        <v>1690</v>
      </c>
      <c r="I61" s="9">
        <f>IF(H68=0, "-", H61/H68)</f>
        <v>0.17838294279079586</v>
      </c>
      <c r="J61" s="8">
        <f t="shared" si="4"/>
        <v>-0.18041237113402062</v>
      </c>
      <c r="K61" s="9">
        <f t="shared" si="5"/>
        <v>-0.55088757396449706</v>
      </c>
    </row>
    <row r="62" spans="1:11" x14ac:dyDescent="0.25">
      <c r="A62" s="7" t="s">
        <v>519</v>
      </c>
      <c r="B62" s="65">
        <v>24</v>
      </c>
      <c r="C62" s="34">
        <f>IF(B68=0, "-", B62/B68)</f>
        <v>1.6E-2</v>
      </c>
      <c r="D62" s="65">
        <v>48</v>
      </c>
      <c r="E62" s="9">
        <f>IF(D68=0, "-", D62/D68)</f>
        <v>4.3478260869565216E-2</v>
      </c>
      <c r="F62" s="81">
        <v>331</v>
      </c>
      <c r="G62" s="34">
        <f>IF(F68=0, "-", F62/F68)</f>
        <v>3.2298985167837628E-2</v>
      </c>
      <c r="H62" s="65">
        <v>481</v>
      </c>
      <c r="I62" s="9">
        <f>IF(H68=0, "-", H62/H68)</f>
        <v>5.0770529871226516E-2</v>
      </c>
      <c r="J62" s="8">
        <f t="shared" si="4"/>
        <v>-0.5</v>
      </c>
      <c r="K62" s="9">
        <f t="shared" si="5"/>
        <v>-0.31185031185031187</v>
      </c>
    </row>
    <row r="63" spans="1:11" x14ac:dyDescent="0.25">
      <c r="A63" s="7" t="s">
        <v>520</v>
      </c>
      <c r="B63" s="65">
        <v>12</v>
      </c>
      <c r="C63" s="34">
        <f>IF(B68=0, "-", B63/B68)</f>
        <v>8.0000000000000002E-3</v>
      </c>
      <c r="D63" s="65">
        <v>12</v>
      </c>
      <c r="E63" s="9">
        <f>IF(D68=0, "-", D63/D68)</f>
        <v>1.0869565217391304E-2</v>
      </c>
      <c r="F63" s="81">
        <v>168</v>
      </c>
      <c r="G63" s="34">
        <f>IF(F68=0, "-", F63/F68)</f>
        <v>1.6393442622950821E-2</v>
      </c>
      <c r="H63" s="65">
        <v>39</v>
      </c>
      <c r="I63" s="9">
        <f>IF(H68=0, "-", H63/H68)</f>
        <v>4.1165294490183657E-3</v>
      </c>
      <c r="J63" s="8">
        <f t="shared" si="4"/>
        <v>0</v>
      </c>
      <c r="K63" s="9">
        <f t="shared" si="5"/>
        <v>3.3076923076923075</v>
      </c>
    </row>
    <row r="64" spans="1:11" x14ac:dyDescent="0.25">
      <c r="A64" s="7" t="s">
        <v>521</v>
      </c>
      <c r="B64" s="65">
        <v>373</v>
      </c>
      <c r="C64" s="34">
        <f>IF(B68=0, "-", B64/B68)</f>
        <v>0.24866666666666667</v>
      </c>
      <c r="D64" s="65">
        <v>260</v>
      </c>
      <c r="E64" s="9">
        <f>IF(D68=0, "-", D64/D68)</f>
        <v>0.23550724637681159</v>
      </c>
      <c r="F64" s="81">
        <v>2727</v>
      </c>
      <c r="G64" s="34">
        <f>IF(F68=0, "-", F64/F68)</f>
        <v>0.2661007025761124</v>
      </c>
      <c r="H64" s="65">
        <v>2521</v>
      </c>
      <c r="I64" s="9">
        <f>IF(H68=0, "-", H64/H68)</f>
        <v>0.26609668566603334</v>
      </c>
      <c r="J64" s="8">
        <f t="shared" si="4"/>
        <v>0.43461538461538463</v>
      </c>
      <c r="K64" s="9">
        <f t="shared" si="5"/>
        <v>8.1713605712019036E-2</v>
      </c>
    </row>
    <row r="65" spans="1:11" x14ac:dyDescent="0.25">
      <c r="A65" s="7" t="s">
        <v>522</v>
      </c>
      <c r="B65" s="65">
        <v>84</v>
      </c>
      <c r="C65" s="34">
        <f>IF(B68=0, "-", B65/B68)</f>
        <v>5.6000000000000001E-2</v>
      </c>
      <c r="D65" s="65">
        <v>43</v>
      </c>
      <c r="E65" s="9">
        <f>IF(D68=0, "-", D65/D68)</f>
        <v>3.894927536231884E-2</v>
      </c>
      <c r="F65" s="81">
        <v>609</v>
      </c>
      <c r="G65" s="34">
        <f>IF(F68=0, "-", F65/F68)</f>
        <v>5.9426229508196718E-2</v>
      </c>
      <c r="H65" s="65">
        <v>507</v>
      </c>
      <c r="I65" s="9">
        <f>IF(H68=0, "-", H65/H68)</f>
        <v>5.3514882837238757E-2</v>
      </c>
      <c r="J65" s="8">
        <f t="shared" si="4"/>
        <v>0.95348837209302328</v>
      </c>
      <c r="K65" s="9">
        <f t="shared" si="5"/>
        <v>0.20118343195266272</v>
      </c>
    </row>
    <row r="66" spans="1:11" x14ac:dyDescent="0.25">
      <c r="A66" s="7" t="s">
        <v>523</v>
      </c>
      <c r="B66" s="65">
        <v>48</v>
      </c>
      <c r="C66" s="34">
        <f>IF(B68=0, "-", B66/B68)</f>
        <v>3.2000000000000001E-2</v>
      </c>
      <c r="D66" s="65">
        <v>21</v>
      </c>
      <c r="E66" s="9">
        <f>IF(D68=0, "-", D66/D68)</f>
        <v>1.9021739130434784E-2</v>
      </c>
      <c r="F66" s="81">
        <v>271</v>
      </c>
      <c r="G66" s="34">
        <f>IF(F68=0, "-", F66/F68)</f>
        <v>2.6444184231069479E-2</v>
      </c>
      <c r="H66" s="65">
        <v>196</v>
      </c>
      <c r="I66" s="9">
        <f>IF(H68=0, "-", H66/H68)</f>
        <v>2.0688199282246147E-2</v>
      </c>
      <c r="J66" s="8">
        <f t="shared" si="4"/>
        <v>1.2857142857142858</v>
      </c>
      <c r="K66" s="9">
        <f t="shared" si="5"/>
        <v>0.38265306122448978</v>
      </c>
    </row>
    <row r="67" spans="1:11" x14ac:dyDescent="0.25">
      <c r="A67" s="2"/>
      <c r="B67" s="68"/>
      <c r="C67" s="33"/>
      <c r="D67" s="68"/>
      <c r="E67" s="6"/>
      <c r="F67" s="82"/>
      <c r="G67" s="33"/>
      <c r="H67" s="68"/>
      <c r="I67" s="6"/>
      <c r="J67" s="5"/>
      <c r="K67" s="6"/>
    </row>
    <row r="68" spans="1:11" s="43" customFormat="1" ht="13" x14ac:dyDescent="0.3">
      <c r="A68" s="162" t="s">
        <v>614</v>
      </c>
      <c r="B68" s="71">
        <f>SUM(B55:B67)</f>
        <v>1500</v>
      </c>
      <c r="C68" s="40">
        <f>B68/6676</f>
        <v>0.22468544038346316</v>
      </c>
      <c r="D68" s="71">
        <f>SUM(D55:D67)</f>
        <v>1104</v>
      </c>
      <c r="E68" s="41">
        <f>D68/6005</f>
        <v>0.18384679433805162</v>
      </c>
      <c r="F68" s="77">
        <f>SUM(F55:F67)</f>
        <v>10248</v>
      </c>
      <c r="G68" s="42">
        <f>F68/57916</f>
        <v>0.17694592167967402</v>
      </c>
      <c r="H68" s="71">
        <f>SUM(H55:H67)</f>
        <v>9474</v>
      </c>
      <c r="I68" s="41">
        <f>H68/52487</f>
        <v>0.18050183855049823</v>
      </c>
      <c r="J68" s="37">
        <f>IF(D68=0, "-", IF((B68-D68)/D68&lt;10, (B68-D68)/D68, "&gt;999%"))</f>
        <v>0.35869565217391303</v>
      </c>
      <c r="K68" s="38">
        <f>IF(H68=0, "-", IF((F68-H68)/H68&lt;10, (F68-H68)/H68, "&gt;999%"))</f>
        <v>8.1697276757441414E-2</v>
      </c>
    </row>
    <row r="69" spans="1:11" x14ac:dyDescent="0.25">
      <c r="B69" s="83"/>
      <c r="D69" s="83"/>
      <c r="F69" s="83"/>
      <c r="H69" s="83"/>
    </row>
    <row r="70" spans="1:11" ht="13" x14ac:dyDescent="0.3">
      <c r="A70" s="163" t="s">
        <v>134</v>
      </c>
      <c r="B70" s="61" t="s">
        <v>12</v>
      </c>
      <c r="C70" s="62" t="s">
        <v>13</v>
      </c>
      <c r="D70" s="61" t="s">
        <v>12</v>
      </c>
      <c r="E70" s="63" t="s">
        <v>13</v>
      </c>
      <c r="F70" s="62" t="s">
        <v>12</v>
      </c>
      <c r="G70" s="62" t="s">
        <v>13</v>
      </c>
      <c r="H70" s="61" t="s">
        <v>12</v>
      </c>
      <c r="I70" s="63" t="s">
        <v>13</v>
      </c>
      <c r="J70" s="61"/>
      <c r="K70" s="63"/>
    </row>
    <row r="71" spans="1:11" x14ac:dyDescent="0.25">
      <c r="A71" s="7" t="s">
        <v>524</v>
      </c>
      <c r="B71" s="65">
        <v>6</v>
      </c>
      <c r="C71" s="34">
        <f>IF(B77=0, "-", B71/B77)</f>
        <v>0.13043478260869565</v>
      </c>
      <c r="D71" s="65">
        <v>10</v>
      </c>
      <c r="E71" s="9">
        <f>IF(D77=0, "-", D71/D77)</f>
        <v>0.3125</v>
      </c>
      <c r="F71" s="81">
        <v>52</v>
      </c>
      <c r="G71" s="34">
        <f>IF(F77=0, "-", F71/F77)</f>
        <v>0.12903225806451613</v>
      </c>
      <c r="H71" s="65">
        <v>56</v>
      </c>
      <c r="I71" s="9">
        <f>IF(H77=0, "-", H71/H77)</f>
        <v>0.20512820512820512</v>
      </c>
      <c r="J71" s="8">
        <f>IF(D71=0, "-", IF((B71-D71)/D71&lt;10, (B71-D71)/D71, "&gt;999%"))</f>
        <v>-0.4</v>
      </c>
      <c r="K71" s="9">
        <f>IF(H71=0, "-", IF((F71-H71)/H71&lt;10, (F71-H71)/H71, "&gt;999%"))</f>
        <v>-7.1428571428571425E-2</v>
      </c>
    </row>
    <row r="72" spans="1:11" x14ac:dyDescent="0.25">
      <c r="A72" s="7" t="s">
        <v>525</v>
      </c>
      <c r="B72" s="65">
        <v>4</v>
      </c>
      <c r="C72" s="34">
        <f>IF(B77=0, "-", B72/B77)</f>
        <v>8.6956521739130432E-2</v>
      </c>
      <c r="D72" s="65">
        <v>5</v>
      </c>
      <c r="E72" s="9">
        <f>IF(D77=0, "-", D72/D77)</f>
        <v>0.15625</v>
      </c>
      <c r="F72" s="81">
        <v>41</v>
      </c>
      <c r="G72" s="34">
        <f>IF(F77=0, "-", F72/F77)</f>
        <v>0.10173697270471464</v>
      </c>
      <c r="H72" s="65">
        <v>23</v>
      </c>
      <c r="I72" s="9">
        <f>IF(H77=0, "-", H72/H77)</f>
        <v>8.4249084249084255E-2</v>
      </c>
      <c r="J72" s="8">
        <f>IF(D72=0, "-", IF((B72-D72)/D72&lt;10, (B72-D72)/D72, "&gt;999%"))</f>
        <v>-0.2</v>
      </c>
      <c r="K72" s="9">
        <f>IF(H72=0, "-", IF((F72-H72)/H72&lt;10, (F72-H72)/H72, "&gt;999%"))</f>
        <v>0.78260869565217395</v>
      </c>
    </row>
    <row r="73" spans="1:11" x14ac:dyDescent="0.25">
      <c r="A73" s="7" t="s">
        <v>526</v>
      </c>
      <c r="B73" s="65">
        <v>34</v>
      </c>
      <c r="C73" s="34">
        <f>IF(B77=0, "-", B73/B77)</f>
        <v>0.73913043478260865</v>
      </c>
      <c r="D73" s="65">
        <v>15</v>
      </c>
      <c r="E73" s="9">
        <f>IF(D77=0, "-", D73/D77)</f>
        <v>0.46875</v>
      </c>
      <c r="F73" s="81">
        <v>269</v>
      </c>
      <c r="G73" s="34">
        <f>IF(F77=0, "-", F73/F77)</f>
        <v>0.66749379652605456</v>
      </c>
      <c r="H73" s="65">
        <v>174</v>
      </c>
      <c r="I73" s="9">
        <f>IF(H77=0, "-", H73/H77)</f>
        <v>0.63736263736263732</v>
      </c>
      <c r="J73" s="8">
        <f>IF(D73=0, "-", IF((B73-D73)/D73&lt;10, (B73-D73)/D73, "&gt;999%"))</f>
        <v>1.2666666666666666</v>
      </c>
      <c r="K73" s="9">
        <f>IF(H73=0, "-", IF((F73-H73)/H73&lt;10, (F73-H73)/H73, "&gt;999%"))</f>
        <v>0.54597701149425293</v>
      </c>
    </row>
    <row r="74" spans="1:11" x14ac:dyDescent="0.25">
      <c r="A74" s="7" t="s">
        <v>527</v>
      </c>
      <c r="B74" s="65">
        <v>2</v>
      </c>
      <c r="C74" s="34">
        <f>IF(B77=0, "-", B74/B77)</f>
        <v>4.3478260869565216E-2</v>
      </c>
      <c r="D74" s="65">
        <v>2</v>
      </c>
      <c r="E74" s="9">
        <f>IF(D77=0, "-", D74/D77)</f>
        <v>6.25E-2</v>
      </c>
      <c r="F74" s="81">
        <v>39</v>
      </c>
      <c r="G74" s="34">
        <f>IF(F77=0, "-", F74/F77)</f>
        <v>9.6774193548387094E-2</v>
      </c>
      <c r="H74" s="65">
        <v>20</v>
      </c>
      <c r="I74" s="9">
        <f>IF(H77=0, "-", H74/H77)</f>
        <v>7.3260073260073263E-2</v>
      </c>
      <c r="J74" s="8">
        <f>IF(D74=0, "-", IF((B74-D74)/D74&lt;10, (B74-D74)/D74, "&gt;999%"))</f>
        <v>0</v>
      </c>
      <c r="K74" s="9">
        <f>IF(H74=0, "-", IF((F74-H74)/H74&lt;10, (F74-H74)/H74, "&gt;999%"))</f>
        <v>0.95</v>
      </c>
    </row>
    <row r="75" spans="1:11" x14ac:dyDescent="0.25">
      <c r="A75" s="7" t="s">
        <v>528</v>
      </c>
      <c r="B75" s="65">
        <v>0</v>
      </c>
      <c r="C75" s="34">
        <f>IF(B77=0, "-", B75/B77)</f>
        <v>0</v>
      </c>
      <c r="D75" s="65">
        <v>0</v>
      </c>
      <c r="E75" s="9">
        <f>IF(D77=0, "-", D75/D77)</f>
        <v>0</v>
      </c>
      <c r="F75" s="81">
        <v>2</v>
      </c>
      <c r="G75" s="34">
        <f>IF(F77=0, "-", F75/F77)</f>
        <v>4.9627791563275434E-3</v>
      </c>
      <c r="H75" s="65">
        <v>0</v>
      </c>
      <c r="I75" s="9">
        <f>IF(H77=0, "-", H75/H77)</f>
        <v>0</v>
      </c>
      <c r="J75" s="8" t="str">
        <f>IF(D75=0, "-", IF((B75-D75)/D75&lt;10, (B75-D75)/D75, "&gt;999%"))</f>
        <v>-</v>
      </c>
      <c r="K75" s="9" t="str">
        <f>IF(H75=0, "-", IF((F75-H75)/H75&lt;10, (F75-H75)/H75, "&gt;999%"))</f>
        <v>-</v>
      </c>
    </row>
    <row r="76" spans="1:11" x14ac:dyDescent="0.25">
      <c r="A76" s="2"/>
      <c r="B76" s="68"/>
      <c r="C76" s="33"/>
      <c r="D76" s="68"/>
      <c r="E76" s="6"/>
      <c r="F76" s="82"/>
      <c r="G76" s="33"/>
      <c r="H76" s="68"/>
      <c r="I76" s="6"/>
      <c r="J76" s="5"/>
      <c r="K76" s="6"/>
    </row>
    <row r="77" spans="1:11" s="43" customFormat="1" ht="13" x14ac:dyDescent="0.3">
      <c r="A77" s="162" t="s">
        <v>613</v>
      </c>
      <c r="B77" s="71">
        <f>SUM(B71:B76)</f>
        <v>46</v>
      </c>
      <c r="C77" s="40">
        <f>B77/6676</f>
        <v>6.8903535050928704E-3</v>
      </c>
      <c r="D77" s="71">
        <f>SUM(D71:D76)</f>
        <v>32</v>
      </c>
      <c r="E77" s="41">
        <f>D77/6005</f>
        <v>5.328892589508743E-3</v>
      </c>
      <c r="F77" s="77">
        <f>SUM(F71:F76)</f>
        <v>403</v>
      </c>
      <c r="G77" s="42">
        <f>F77/57916</f>
        <v>6.9583534774500999E-3</v>
      </c>
      <c r="H77" s="71">
        <f>SUM(H71:H76)</f>
        <v>273</v>
      </c>
      <c r="I77" s="41">
        <f>H77/52487</f>
        <v>5.2012879379655912E-3</v>
      </c>
      <c r="J77" s="37">
        <f>IF(D77=0, "-", IF((B77-D77)/D77&lt;10, (B77-D77)/D77, "&gt;999%"))</f>
        <v>0.4375</v>
      </c>
      <c r="K77" s="38">
        <f>IF(H77=0, "-", IF((F77-H77)/H77&lt;10, (F77-H77)/H77, "&gt;999%"))</f>
        <v>0.47619047619047616</v>
      </c>
    </row>
    <row r="78" spans="1:11" x14ac:dyDescent="0.25">
      <c r="B78" s="83"/>
      <c r="D78" s="83"/>
      <c r="F78" s="83"/>
      <c r="H78" s="83"/>
    </row>
    <row r="79" spans="1:11" ht="13" x14ac:dyDescent="0.3">
      <c r="A79" s="27" t="s">
        <v>612</v>
      </c>
      <c r="B79" s="71">
        <v>1849</v>
      </c>
      <c r="C79" s="40">
        <f>B79/6676</f>
        <v>0.27696225284601556</v>
      </c>
      <c r="D79" s="71">
        <v>1476</v>
      </c>
      <c r="E79" s="41">
        <f>D79/6005</f>
        <v>0.24579517069109075</v>
      </c>
      <c r="F79" s="77">
        <v>13298</v>
      </c>
      <c r="G79" s="42">
        <f>F79/57916</f>
        <v>0.22960839837005317</v>
      </c>
      <c r="H79" s="71">
        <v>12665</v>
      </c>
      <c r="I79" s="41">
        <f>H79/52487</f>
        <v>0.2412978451807114</v>
      </c>
      <c r="J79" s="37">
        <f>IF(D79=0, "-", IF((B79-D79)/D79&lt;10, (B79-D79)/D79, "&gt;999%"))</f>
        <v>0.25271002710027102</v>
      </c>
      <c r="K79" s="38">
        <f>IF(H79=0, "-", IF((F79-H79)/H79&lt;10, (F79-H79)/H79, "&gt;999%"))</f>
        <v>4.9980260560600079E-2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626</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38</v>
      </c>
      <c r="B7" s="65">
        <v>10</v>
      </c>
      <c r="C7" s="39">
        <f>IF(B26=0, "-", B7/B26)</f>
        <v>5.4083288263926449E-3</v>
      </c>
      <c r="D7" s="65">
        <v>15</v>
      </c>
      <c r="E7" s="21">
        <f>IF(D26=0, "-", D7/D26)</f>
        <v>1.016260162601626E-2</v>
      </c>
      <c r="F7" s="81">
        <v>93</v>
      </c>
      <c r="G7" s="39">
        <f>IF(F26=0, "-", F7/F26)</f>
        <v>6.9935328620845238E-3</v>
      </c>
      <c r="H7" s="65">
        <v>79</v>
      </c>
      <c r="I7" s="21">
        <f>IF(H26=0, "-", H7/H26)</f>
        <v>6.2376628503750496E-3</v>
      </c>
      <c r="J7" s="20">
        <f t="shared" ref="J7:J24" si="0">IF(D7=0, "-", IF((B7-D7)/D7&lt;10, (B7-D7)/D7, "&gt;999%"))</f>
        <v>-0.33333333333333331</v>
      </c>
      <c r="K7" s="21">
        <f t="shared" ref="K7:K24" si="1">IF(H7=0, "-", IF((F7-H7)/H7&lt;10, (F7-H7)/H7, "&gt;999%"))</f>
        <v>0.17721518987341772</v>
      </c>
    </row>
    <row r="8" spans="1:11" x14ac:dyDescent="0.25">
      <c r="A8" s="7" t="s">
        <v>47</v>
      </c>
      <c r="B8" s="65">
        <v>472</v>
      </c>
      <c r="C8" s="39">
        <f>IF(B26=0, "-", B8/B26)</f>
        <v>0.25527312060573282</v>
      </c>
      <c r="D8" s="65">
        <v>340</v>
      </c>
      <c r="E8" s="21">
        <f>IF(D26=0, "-", D8/D26)</f>
        <v>0.23035230352303523</v>
      </c>
      <c r="F8" s="81">
        <v>2849</v>
      </c>
      <c r="G8" s="39">
        <f>IF(F26=0, "-", F8/F26)</f>
        <v>0.21424274326966461</v>
      </c>
      <c r="H8" s="65">
        <v>2096</v>
      </c>
      <c r="I8" s="21">
        <f>IF(H26=0, "-", H8/H26)</f>
        <v>0.16549545992893802</v>
      </c>
      <c r="J8" s="20">
        <f t="shared" si="0"/>
        <v>0.38823529411764707</v>
      </c>
      <c r="K8" s="21">
        <f t="shared" si="1"/>
        <v>0.3592557251908397</v>
      </c>
    </row>
    <row r="9" spans="1:11" x14ac:dyDescent="0.25">
      <c r="A9" s="7" t="s">
        <v>52</v>
      </c>
      <c r="B9" s="65">
        <v>23</v>
      </c>
      <c r="C9" s="39">
        <f>IF(B26=0, "-", B9/B26)</f>
        <v>1.2439156300703082E-2</v>
      </c>
      <c r="D9" s="65">
        <v>45</v>
      </c>
      <c r="E9" s="21">
        <f>IF(D26=0, "-", D9/D26)</f>
        <v>3.048780487804878E-2</v>
      </c>
      <c r="F9" s="81">
        <v>331</v>
      </c>
      <c r="G9" s="39">
        <f>IF(F26=0, "-", F9/F26)</f>
        <v>2.4890961046773952E-2</v>
      </c>
      <c r="H9" s="65">
        <v>292</v>
      </c>
      <c r="I9" s="21">
        <f>IF(H26=0, "-", H9/H26)</f>
        <v>2.3055665219107777E-2</v>
      </c>
      <c r="J9" s="20">
        <f t="shared" si="0"/>
        <v>-0.48888888888888887</v>
      </c>
      <c r="K9" s="21">
        <f t="shared" si="1"/>
        <v>0.13356164383561644</v>
      </c>
    </row>
    <row r="10" spans="1:11" x14ac:dyDescent="0.25">
      <c r="A10" s="7" t="s">
        <v>55</v>
      </c>
      <c r="B10" s="65">
        <v>16</v>
      </c>
      <c r="C10" s="39">
        <f>IF(B26=0, "-", B10/B26)</f>
        <v>8.6533261222282321E-3</v>
      </c>
      <c r="D10" s="65">
        <v>11</v>
      </c>
      <c r="E10" s="21">
        <f>IF(D26=0, "-", D10/D26)</f>
        <v>7.4525745257452572E-3</v>
      </c>
      <c r="F10" s="81">
        <v>119</v>
      </c>
      <c r="G10" s="39">
        <f>IF(F26=0, "-", F10/F26)</f>
        <v>8.9487140923447134E-3</v>
      </c>
      <c r="H10" s="65">
        <v>153</v>
      </c>
      <c r="I10" s="21">
        <f>IF(H26=0, "-", H10/H26)</f>
        <v>1.2080536912751677E-2</v>
      </c>
      <c r="J10" s="20">
        <f t="shared" si="0"/>
        <v>0.45454545454545453</v>
      </c>
      <c r="K10" s="21">
        <f t="shared" si="1"/>
        <v>-0.22222222222222221</v>
      </c>
    </row>
    <row r="11" spans="1:11" x14ac:dyDescent="0.25">
      <c r="A11" s="7" t="s">
        <v>58</v>
      </c>
      <c r="B11" s="65">
        <v>296</v>
      </c>
      <c r="C11" s="39">
        <f>IF(B26=0, "-", B11/B26)</f>
        <v>0.16008653326122227</v>
      </c>
      <c r="D11" s="65">
        <v>185</v>
      </c>
      <c r="E11" s="21">
        <f>IF(D26=0, "-", D11/D26)</f>
        <v>0.12533875338753386</v>
      </c>
      <c r="F11" s="81">
        <v>2023</v>
      </c>
      <c r="G11" s="39">
        <f>IF(F26=0, "-", F11/F26)</f>
        <v>0.15212813956986013</v>
      </c>
      <c r="H11" s="65">
        <v>1549</v>
      </c>
      <c r="I11" s="21">
        <f>IF(H26=0, "-", H11/H26)</f>
        <v>0.12230556652191078</v>
      </c>
      <c r="J11" s="20">
        <f t="shared" si="0"/>
        <v>0.6</v>
      </c>
      <c r="K11" s="21">
        <f t="shared" si="1"/>
        <v>0.30600387346675273</v>
      </c>
    </row>
    <row r="12" spans="1:11" x14ac:dyDescent="0.25">
      <c r="A12" s="7" t="s">
        <v>59</v>
      </c>
      <c r="B12" s="65">
        <v>0</v>
      </c>
      <c r="C12" s="39">
        <f>IF(B26=0, "-", B12/B26)</f>
        <v>0</v>
      </c>
      <c r="D12" s="65">
        <v>0</v>
      </c>
      <c r="E12" s="21">
        <f>IF(D26=0, "-", D12/D26)</f>
        <v>0</v>
      </c>
      <c r="F12" s="81">
        <v>0</v>
      </c>
      <c r="G12" s="39">
        <f>IF(F26=0, "-", F12/F26)</f>
        <v>0</v>
      </c>
      <c r="H12" s="65">
        <v>2</v>
      </c>
      <c r="I12" s="21">
        <f>IF(H26=0, "-", H12/H26)</f>
        <v>1.5791551519936834E-4</v>
      </c>
      <c r="J12" s="20" t="str">
        <f t="shared" si="0"/>
        <v>-</v>
      </c>
      <c r="K12" s="21">
        <f t="shared" si="1"/>
        <v>-1</v>
      </c>
    </row>
    <row r="13" spans="1:11" x14ac:dyDescent="0.25">
      <c r="A13" s="7" t="s">
        <v>62</v>
      </c>
      <c r="B13" s="65">
        <v>3</v>
      </c>
      <c r="C13" s="39">
        <f>IF(B26=0, "-", B13/B26)</f>
        <v>1.6224986479177934E-3</v>
      </c>
      <c r="D13" s="65">
        <v>3</v>
      </c>
      <c r="E13" s="21">
        <f>IF(D26=0, "-", D13/D26)</f>
        <v>2.0325203252032522E-3</v>
      </c>
      <c r="F13" s="81">
        <v>22</v>
      </c>
      <c r="G13" s="39">
        <f>IF(F26=0, "-", F13/F26)</f>
        <v>1.654384117912468E-3</v>
      </c>
      <c r="H13" s="65">
        <v>43</v>
      </c>
      <c r="I13" s="21">
        <f>IF(H26=0, "-", H13/H26)</f>
        <v>3.3951835767864194E-3</v>
      </c>
      <c r="J13" s="20">
        <f t="shared" si="0"/>
        <v>0</v>
      </c>
      <c r="K13" s="21">
        <f t="shared" si="1"/>
        <v>-0.48837209302325579</v>
      </c>
    </row>
    <row r="14" spans="1:11" x14ac:dyDescent="0.25">
      <c r="A14" s="7" t="s">
        <v>67</v>
      </c>
      <c r="B14" s="65">
        <v>49</v>
      </c>
      <c r="C14" s="39">
        <f>IF(B26=0, "-", B14/B26)</f>
        <v>2.650081124932396E-2</v>
      </c>
      <c r="D14" s="65">
        <v>40</v>
      </c>
      <c r="E14" s="21">
        <f>IF(D26=0, "-", D14/D26)</f>
        <v>2.7100271002710029E-2</v>
      </c>
      <c r="F14" s="81">
        <v>452</v>
      </c>
      <c r="G14" s="39">
        <f>IF(F26=0, "-", F14/F26)</f>
        <v>3.3990073695292528E-2</v>
      </c>
      <c r="H14" s="65">
        <v>231</v>
      </c>
      <c r="I14" s="21">
        <f>IF(H26=0, "-", H14/H26)</f>
        <v>1.8239242005527043E-2</v>
      </c>
      <c r="J14" s="20">
        <f t="shared" si="0"/>
        <v>0.22500000000000001</v>
      </c>
      <c r="K14" s="21">
        <f t="shared" si="1"/>
        <v>0.95670995670995673</v>
      </c>
    </row>
    <row r="15" spans="1:11" x14ac:dyDescent="0.25">
      <c r="A15" s="7" t="s">
        <v>73</v>
      </c>
      <c r="B15" s="65">
        <v>78</v>
      </c>
      <c r="C15" s="39">
        <f>IF(B26=0, "-", B15/B26)</f>
        <v>4.2184964845862628E-2</v>
      </c>
      <c r="D15" s="65">
        <v>41</v>
      </c>
      <c r="E15" s="21">
        <f>IF(D26=0, "-", D15/D26)</f>
        <v>2.7777777777777776E-2</v>
      </c>
      <c r="F15" s="81">
        <v>758</v>
      </c>
      <c r="G15" s="39">
        <f>IF(F26=0, "-", F15/F26)</f>
        <v>5.7001052789893217E-2</v>
      </c>
      <c r="H15" s="65">
        <v>576</v>
      </c>
      <c r="I15" s="21">
        <f>IF(H26=0, "-", H15/H26)</f>
        <v>4.5479668377418084E-2</v>
      </c>
      <c r="J15" s="20">
        <f t="shared" si="0"/>
        <v>0.90243902439024393</v>
      </c>
      <c r="K15" s="21">
        <f t="shared" si="1"/>
        <v>0.31597222222222221</v>
      </c>
    </row>
    <row r="16" spans="1:11" x14ac:dyDescent="0.25">
      <c r="A16" s="7" t="s">
        <v>77</v>
      </c>
      <c r="B16" s="65">
        <v>1</v>
      </c>
      <c r="C16" s="39">
        <f>IF(B26=0, "-", B16/B26)</f>
        <v>5.4083288263926451E-4</v>
      </c>
      <c r="D16" s="65">
        <v>2</v>
      </c>
      <c r="E16" s="21">
        <f>IF(D26=0, "-", D16/D26)</f>
        <v>1.3550135501355014E-3</v>
      </c>
      <c r="F16" s="81">
        <v>33</v>
      </c>
      <c r="G16" s="39">
        <f>IF(F26=0, "-", F16/F26)</f>
        <v>2.4815761768687021E-3</v>
      </c>
      <c r="H16" s="65">
        <v>34</v>
      </c>
      <c r="I16" s="21">
        <f>IF(H26=0, "-", H16/H26)</f>
        <v>2.6845637583892616E-3</v>
      </c>
      <c r="J16" s="20">
        <f t="shared" si="0"/>
        <v>-0.5</v>
      </c>
      <c r="K16" s="21">
        <f t="shared" si="1"/>
        <v>-2.9411764705882353E-2</v>
      </c>
    </row>
    <row r="17" spans="1:11" x14ac:dyDescent="0.25">
      <c r="A17" s="7" t="s">
        <v>80</v>
      </c>
      <c r="B17" s="65">
        <v>178</v>
      </c>
      <c r="C17" s="39">
        <f>IF(B26=0, "-", B17/B26)</f>
        <v>9.6268253109789079E-2</v>
      </c>
      <c r="D17" s="65">
        <v>241</v>
      </c>
      <c r="E17" s="21">
        <f>IF(D26=0, "-", D17/D26)</f>
        <v>0.16327913279132791</v>
      </c>
      <c r="F17" s="81">
        <v>923</v>
      </c>
      <c r="G17" s="39">
        <f>IF(F26=0, "-", F17/F26)</f>
        <v>6.9408933674236728E-2</v>
      </c>
      <c r="H17" s="65">
        <v>1999</v>
      </c>
      <c r="I17" s="21">
        <f>IF(H26=0, "-", H17/H26)</f>
        <v>0.15783655744176867</v>
      </c>
      <c r="J17" s="20">
        <f t="shared" si="0"/>
        <v>-0.26141078838174275</v>
      </c>
      <c r="K17" s="21">
        <f t="shared" si="1"/>
        <v>-0.53826913456728365</v>
      </c>
    </row>
    <row r="18" spans="1:11" x14ac:dyDescent="0.25">
      <c r="A18" s="7" t="s">
        <v>81</v>
      </c>
      <c r="B18" s="65">
        <v>36</v>
      </c>
      <c r="C18" s="39">
        <f>IF(B26=0, "-", B18/B26)</f>
        <v>1.9469983775013522E-2</v>
      </c>
      <c r="D18" s="65">
        <v>56</v>
      </c>
      <c r="E18" s="21">
        <f>IF(D26=0, "-", D18/D26)</f>
        <v>3.7940379403794036E-2</v>
      </c>
      <c r="F18" s="81">
        <v>362</v>
      </c>
      <c r="G18" s="39">
        <f>IF(F26=0, "-", F18/F26)</f>
        <v>2.7222138667468792E-2</v>
      </c>
      <c r="H18" s="65">
        <v>551</v>
      </c>
      <c r="I18" s="21">
        <f>IF(H26=0, "-", H18/H26)</f>
        <v>4.350572443742598E-2</v>
      </c>
      <c r="J18" s="20">
        <f t="shared" si="0"/>
        <v>-0.35714285714285715</v>
      </c>
      <c r="K18" s="21">
        <f t="shared" si="1"/>
        <v>-0.34301270417422869</v>
      </c>
    </row>
    <row r="19" spans="1:11" x14ac:dyDescent="0.25">
      <c r="A19" s="7" t="s">
        <v>82</v>
      </c>
      <c r="B19" s="65">
        <v>5</v>
      </c>
      <c r="C19" s="39">
        <f>IF(B26=0, "-", B19/B26)</f>
        <v>2.7041644131963224E-3</v>
      </c>
      <c r="D19" s="65">
        <v>0</v>
      </c>
      <c r="E19" s="21">
        <f>IF(D26=0, "-", D19/D26)</f>
        <v>0</v>
      </c>
      <c r="F19" s="81">
        <v>27</v>
      </c>
      <c r="G19" s="39">
        <f>IF(F26=0, "-", F19/F26)</f>
        <v>2.0303805083471201E-3</v>
      </c>
      <c r="H19" s="65">
        <v>12</v>
      </c>
      <c r="I19" s="21">
        <f>IF(H26=0, "-", H19/H26)</f>
        <v>9.4749309119621008E-4</v>
      </c>
      <c r="J19" s="20" t="str">
        <f t="shared" si="0"/>
        <v>-</v>
      </c>
      <c r="K19" s="21">
        <f t="shared" si="1"/>
        <v>1.25</v>
      </c>
    </row>
    <row r="20" spans="1:11" x14ac:dyDescent="0.25">
      <c r="A20" s="7" t="s">
        <v>85</v>
      </c>
      <c r="B20" s="65">
        <v>36</v>
      </c>
      <c r="C20" s="39">
        <f>IF(B26=0, "-", B20/B26)</f>
        <v>1.9469983775013522E-2</v>
      </c>
      <c r="D20" s="65">
        <v>17</v>
      </c>
      <c r="E20" s="21">
        <f>IF(D26=0, "-", D20/D26)</f>
        <v>1.1517615176151762E-2</v>
      </c>
      <c r="F20" s="81">
        <v>310</v>
      </c>
      <c r="G20" s="39">
        <f>IF(F26=0, "-", F20/F26)</f>
        <v>2.3311776206948413E-2</v>
      </c>
      <c r="H20" s="65">
        <v>194</v>
      </c>
      <c r="I20" s="21">
        <f>IF(H26=0, "-", H20/H26)</f>
        <v>1.5317804974338729E-2</v>
      </c>
      <c r="J20" s="20">
        <f t="shared" si="0"/>
        <v>1.1176470588235294</v>
      </c>
      <c r="K20" s="21">
        <f t="shared" si="1"/>
        <v>0.59793814432989689</v>
      </c>
    </row>
    <row r="21" spans="1:11" x14ac:dyDescent="0.25">
      <c r="A21" s="7" t="s">
        <v>86</v>
      </c>
      <c r="B21" s="65">
        <v>2</v>
      </c>
      <c r="C21" s="39">
        <f>IF(B26=0, "-", B21/B26)</f>
        <v>1.081665765278529E-3</v>
      </c>
      <c r="D21" s="65">
        <v>5</v>
      </c>
      <c r="E21" s="21">
        <f>IF(D26=0, "-", D21/D26)</f>
        <v>3.3875338753387536E-3</v>
      </c>
      <c r="F21" s="81">
        <v>54</v>
      </c>
      <c r="G21" s="39">
        <f>IF(F26=0, "-", F21/F26)</f>
        <v>4.0607610166942401E-3</v>
      </c>
      <c r="H21" s="65">
        <v>74</v>
      </c>
      <c r="I21" s="21">
        <f>IF(H26=0, "-", H21/H26)</f>
        <v>5.8428740623766287E-3</v>
      </c>
      <c r="J21" s="20">
        <f t="shared" si="0"/>
        <v>-0.6</v>
      </c>
      <c r="K21" s="21">
        <f t="shared" si="1"/>
        <v>-0.27027027027027029</v>
      </c>
    </row>
    <row r="22" spans="1:11" x14ac:dyDescent="0.25">
      <c r="A22" s="7" t="s">
        <v>90</v>
      </c>
      <c r="B22" s="65">
        <v>12</v>
      </c>
      <c r="C22" s="39">
        <f>IF(B26=0, "-", B22/B26)</f>
        <v>6.4899945916711737E-3</v>
      </c>
      <c r="D22" s="65">
        <v>12</v>
      </c>
      <c r="E22" s="21">
        <f>IF(D26=0, "-", D22/D26)</f>
        <v>8.130081300813009E-3</v>
      </c>
      <c r="F22" s="81">
        <v>168</v>
      </c>
      <c r="G22" s="39">
        <f>IF(F26=0, "-", F22/F26)</f>
        <v>1.2633478718604301E-2</v>
      </c>
      <c r="H22" s="65">
        <v>39</v>
      </c>
      <c r="I22" s="21">
        <f>IF(H26=0, "-", H22/H26)</f>
        <v>3.0793525463876825E-3</v>
      </c>
      <c r="J22" s="20">
        <f t="shared" si="0"/>
        <v>0</v>
      </c>
      <c r="K22" s="21">
        <f t="shared" si="1"/>
        <v>3.3076923076923075</v>
      </c>
    </row>
    <row r="23" spans="1:11" x14ac:dyDescent="0.25">
      <c r="A23" s="7" t="s">
        <v>94</v>
      </c>
      <c r="B23" s="65">
        <v>582</v>
      </c>
      <c r="C23" s="39">
        <f>IF(B26=0, "-", B23/B26)</f>
        <v>0.3147647376960519</v>
      </c>
      <c r="D23" s="65">
        <v>433</v>
      </c>
      <c r="E23" s="21">
        <f>IF(D26=0, "-", D23/D26)</f>
        <v>0.29336043360433606</v>
      </c>
      <c r="F23" s="81">
        <v>4466</v>
      </c>
      <c r="G23" s="39">
        <f>IF(F26=0, "-", F23/F26)</f>
        <v>0.33583997593623099</v>
      </c>
      <c r="H23" s="65">
        <v>4487</v>
      </c>
      <c r="I23" s="21">
        <f>IF(H26=0, "-", H23/H26)</f>
        <v>0.35428345834978286</v>
      </c>
      <c r="J23" s="20">
        <f t="shared" si="0"/>
        <v>0.34411085450346418</v>
      </c>
      <c r="K23" s="21">
        <f t="shared" si="1"/>
        <v>-4.6801872074882997E-3</v>
      </c>
    </row>
    <row r="24" spans="1:11" x14ac:dyDescent="0.25">
      <c r="A24" s="7" t="s">
        <v>96</v>
      </c>
      <c r="B24" s="65">
        <v>50</v>
      </c>
      <c r="C24" s="39">
        <f>IF(B26=0, "-", B24/B26)</f>
        <v>2.7041644131963222E-2</v>
      </c>
      <c r="D24" s="65">
        <v>30</v>
      </c>
      <c r="E24" s="21">
        <f>IF(D26=0, "-", D24/D26)</f>
        <v>2.032520325203252E-2</v>
      </c>
      <c r="F24" s="81">
        <v>308</v>
      </c>
      <c r="G24" s="39">
        <f>IF(F26=0, "-", F24/F26)</f>
        <v>2.3161377650774553E-2</v>
      </c>
      <c r="H24" s="65">
        <v>254</v>
      </c>
      <c r="I24" s="21">
        <f>IF(H26=0, "-", H24/H26)</f>
        <v>2.005527043031978E-2</v>
      </c>
      <c r="J24" s="20">
        <f t="shared" si="0"/>
        <v>0.66666666666666663</v>
      </c>
      <c r="K24" s="21">
        <f t="shared" si="1"/>
        <v>0.2125984251968504</v>
      </c>
    </row>
    <row r="25" spans="1:11" x14ac:dyDescent="0.25">
      <c r="A25" s="2"/>
      <c r="B25" s="68"/>
      <c r="C25" s="33"/>
      <c r="D25" s="68"/>
      <c r="E25" s="6"/>
      <c r="F25" s="82"/>
      <c r="G25" s="33"/>
      <c r="H25" s="68"/>
      <c r="I25" s="6"/>
      <c r="J25" s="5"/>
      <c r="K25" s="6"/>
    </row>
    <row r="26" spans="1:11" s="43" customFormat="1" ht="13" x14ac:dyDescent="0.3">
      <c r="A26" s="162" t="s">
        <v>612</v>
      </c>
      <c r="B26" s="71">
        <f>SUM(B7:B25)</f>
        <v>1849</v>
      </c>
      <c r="C26" s="40">
        <v>1</v>
      </c>
      <c r="D26" s="71">
        <f>SUM(D7:D25)</f>
        <v>1476</v>
      </c>
      <c r="E26" s="41">
        <v>1</v>
      </c>
      <c r="F26" s="77">
        <f>SUM(F7:F25)</f>
        <v>13298</v>
      </c>
      <c r="G26" s="42">
        <v>1</v>
      </c>
      <c r="H26" s="71">
        <f>SUM(H7:H25)</f>
        <v>12665</v>
      </c>
      <c r="I26" s="41">
        <v>1</v>
      </c>
      <c r="J26" s="37">
        <f>IF(D26=0, "-", (B26-D26)/D26)</f>
        <v>0.25271002710027102</v>
      </c>
      <c r="K26" s="38">
        <f>IF(H26=0, "-", (F26-H26)/H26)</f>
        <v>4.9980260560600079E-2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164" t="s">
        <v>127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135</v>
      </c>
      <c r="B6" s="61" t="s">
        <v>12</v>
      </c>
      <c r="C6" s="62" t="s">
        <v>13</v>
      </c>
      <c r="D6" s="61" t="s">
        <v>12</v>
      </c>
      <c r="E6" s="63" t="s">
        <v>13</v>
      </c>
      <c r="F6" s="62" t="s">
        <v>12</v>
      </c>
      <c r="G6" s="62" t="s">
        <v>13</v>
      </c>
      <c r="H6" s="61" t="s">
        <v>12</v>
      </c>
      <c r="I6" s="63" t="s">
        <v>13</v>
      </c>
      <c r="J6" s="61"/>
      <c r="K6" s="63"/>
    </row>
    <row r="7" spans="1:11" x14ac:dyDescent="0.25">
      <c r="A7" s="7" t="s">
        <v>529</v>
      </c>
      <c r="B7" s="65">
        <v>10</v>
      </c>
      <c r="C7" s="34">
        <f>IF(B23=0, "-", B7/B23)</f>
        <v>8.6956521739130432E-2</v>
      </c>
      <c r="D7" s="65">
        <v>5</v>
      </c>
      <c r="E7" s="9">
        <f>IF(D23=0, "-", D7/D23)</f>
        <v>5.3191489361702128E-2</v>
      </c>
      <c r="F7" s="81">
        <v>54</v>
      </c>
      <c r="G7" s="34">
        <f>IF(F23=0, "-", F7/F23)</f>
        <v>5.6663168940188878E-2</v>
      </c>
      <c r="H7" s="65">
        <v>35</v>
      </c>
      <c r="I7" s="9">
        <f>IF(H23=0, "-", H7/H23)</f>
        <v>3.7037037037037035E-2</v>
      </c>
      <c r="J7" s="8">
        <f t="shared" ref="J7:J21" si="0">IF(D7=0, "-", IF((B7-D7)/D7&lt;10, (B7-D7)/D7, "&gt;999%"))</f>
        <v>1</v>
      </c>
      <c r="K7" s="9">
        <f t="shared" ref="K7:K21" si="1">IF(H7=0, "-", IF((F7-H7)/H7&lt;10, (F7-H7)/H7, "&gt;999%"))</f>
        <v>0.54285714285714282</v>
      </c>
    </row>
    <row r="8" spans="1:11" x14ac:dyDescent="0.25">
      <c r="A8" s="7" t="s">
        <v>530</v>
      </c>
      <c r="B8" s="65">
        <v>4</v>
      </c>
      <c r="C8" s="34">
        <f>IF(B23=0, "-", B8/B23)</f>
        <v>3.4782608695652174E-2</v>
      </c>
      <c r="D8" s="65">
        <v>0</v>
      </c>
      <c r="E8" s="9">
        <f>IF(D23=0, "-", D8/D23)</f>
        <v>0</v>
      </c>
      <c r="F8" s="81">
        <v>16</v>
      </c>
      <c r="G8" s="34">
        <f>IF(F23=0, "-", F8/F23)</f>
        <v>1.6789087093389297E-2</v>
      </c>
      <c r="H8" s="65">
        <v>32</v>
      </c>
      <c r="I8" s="9">
        <f>IF(H23=0, "-", H8/H23)</f>
        <v>3.3862433862433865E-2</v>
      </c>
      <c r="J8" s="8" t="str">
        <f t="shared" si="0"/>
        <v>-</v>
      </c>
      <c r="K8" s="9">
        <f t="shared" si="1"/>
        <v>-0.5</v>
      </c>
    </row>
    <row r="9" spans="1:11" x14ac:dyDescent="0.25">
      <c r="A9" s="7" t="s">
        <v>531</v>
      </c>
      <c r="B9" s="65">
        <v>0</v>
      </c>
      <c r="C9" s="34">
        <f>IF(B23=0, "-", B9/B23)</f>
        <v>0</v>
      </c>
      <c r="D9" s="65">
        <v>0</v>
      </c>
      <c r="E9" s="9">
        <f>IF(D23=0, "-", D9/D23)</f>
        <v>0</v>
      </c>
      <c r="F9" s="81">
        <v>3</v>
      </c>
      <c r="G9" s="34">
        <f>IF(F23=0, "-", F9/F23)</f>
        <v>3.1479538300104933E-3</v>
      </c>
      <c r="H9" s="65">
        <v>0</v>
      </c>
      <c r="I9" s="9">
        <f>IF(H23=0, "-", H9/H23)</f>
        <v>0</v>
      </c>
      <c r="J9" s="8" t="str">
        <f t="shared" si="0"/>
        <v>-</v>
      </c>
      <c r="K9" s="9" t="str">
        <f t="shared" si="1"/>
        <v>-</v>
      </c>
    </row>
    <row r="10" spans="1:11" x14ac:dyDescent="0.25">
      <c r="A10" s="7" t="s">
        <v>532</v>
      </c>
      <c r="B10" s="65">
        <v>11</v>
      </c>
      <c r="C10" s="34">
        <f>IF(B23=0, "-", B10/B23)</f>
        <v>9.5652173913043481E-2</v>
      </c>
      <c r="D10" s="65">
        <v>19</v>
      </c>
      <c r="E10" s="9">
        <f>IF(D23=0, "-", D10/D23)</f>
        <v>0.20212765957446807</v>
      </c>
      <c r="F10" s="81">
        <v>112</v>
      </c>
      <c r="G10" s="34">
        <f>IF(F23=0, "-", F10/F23)</f>
        <v>0.11752360965372508</v>
      </c>
      <c r="H10" s="65">
        <v>111</v>
      </c>
      <c r="I10" s="9">
        <f>IF(H23=0, "-", H10/H23)</f>
        <v>0.11746031746031746</v>
      </c>
      <c r="J10" s="8">
        <f t="shared" si="0"/>
        <v>-0.42105263157894735</v>
      </c>
      <c r="K10" s="9">
        <f t="shared" si="1"/>
        <v>9.0090090090090089E-3</v>
      </c>
    </row>
    <row r="11" spans="1:11" x14ac:dyDescent="0.25">
      <c r="A11" s="7" t="s">
        <v>533</v>
      </c>
      <c r="B11" s="65">
        <v>10</v>
      </c>
      <c r="C11" s="34">
        <f>IF(B23=0, "-", B11/B23)</f>
        <v>8.6956521739130432E-2</v>
      </c>
      <c r="D11" s="65">
        <v>5</v>
      </c>
      <c r="E11" s="9">
        <f>IF(D23=0, "-", D11/D23)</f>
        <v>5.3191489361702128E-2</v>
      </c>
      <c r="F11" s="81">
        <v>88</v>
      </c>
      <c r="G11" s="34">
        <f>IF(F23=0, "-", F11/F23)</f>
        <v>9.2339979013641132E-2</v>
      </c>
      <c r="H11" s="65">
        <v>92</v>
      </c>
      <c r="I11" s="9">
        <f>IF(H23=0, "-", H11/H23)</f>
        <v>9.735449735449736E-2</v>
      </c>
      <c r="J11" s="8">
        <f t="shared" si="0"/>
        <v>1</v>
      </c>
      <c r="K11" s="9">
        <f t="shared" si="1"/>
        <v>-4.3478260869565216E-2</v>
      </c>
    </row>
    <row r="12" spans="1:11" x14ac:dyDescent="0.25">
      <c r="A12" s="7" t="s">
        <v>534</v>
      </c>
      <c r="B12" s="65">
        <v>0</v>
      </c>
      <c r="C12" s="34">
        <f>IF(B23=0, "-", B12/B23)</f>
        <v>0</v>
      </c>
      <c r="D12" s="65">
        <v>0</v>
      </c>
      <c r="E12" s="9">
        <f>IF(D23=0, "-", D12/D23)</f>
        <v>0</v>
      </c>
      <c r="F12" s="81">
        <v>8</v>
      </c>
      <c r="G12" s="34">
        <f>IF(F23=0, "-", F12/F23)</f>
        <v>8.3945435466946487E-3</v>
      </c>
      <c r="H12" s="65">
        <v>16</v>
      </c>
      <c r="I12" s="9">
        <f>IF(H23=0, "-", H12/H23)</f>
        <v>1.6931216931216932E-2</v>
      </c>
      <c r="J12" s="8" t="str">
        <f t="shared" si="0"/>
        <v>-</v>
      </c>
      <c r="K12" s="9">
        <f t="shared" si="1"/>
        <v>-0.5</v>
      </c>
    </row>
    <row r="13" spans="1:11" x14ac:dyDescent="0.25">
      <c r="A13" s="7" t="s">
        <v>535</v>
      </c>
      <c r="B13" s="65">
        <v>0</v>
      </c>
      <c r="C13" s="34">
        <f>IF(B23=0, "-", B13/B23)</f>
        <v>0</v>
      </c>
      <c r="D13" s="65">
        <v>0</v>
      </c>
      <c r="E13" s="9">
        <f>IF(D23=0, "-", D13/D23)</f>
        <v>0</v>
      </c>
      <c r="F13" s="81">
        <v>1</v>
      </c>
      <c r="G13" s="34">
        <f>IF(F23=0, "-", F13/F23)</f>
        <v>1.0493179433368311E-3</v>
      </c>
      <c r="H13" s="65">
        <v>0</v>
      </c>
      <c r="I13" s="9">
        <f>IF(H23=0, "-", H13/H23)</f>
        <v>0</v>
      </c>
      <c r="J13" s="8" t="str">
        <f t="shared" si="0"/>
        <v>-</v>
      </c>
      <c r="K13" s="9" t="str">
        <f t="shared" si="1"/>
        <v>-</v>
      </c>
    </row>
    <row r="14" spans="1:11" x14ac:dyDescent="0.25">
      <c r="A14" s="7" t="s">
        <v>536</v>
      </c>
      <c r="B14" s="65">
        <v>30</v>
      </c>
      <c r="C14" s="34">
        <f>IF(B23=0, "-", B14/B23)</f>
        <v>0.2608695652173913</v>
      </c>
      <c r="D14" s="65">
        <v>38</v>
      </c>
      <c r="E14" s="9">
        <f>IF(D23=0, "-", D14/D23)</f>
        <v>0.40425531914893614</v>
      </c>
      <c r="F14" s="81">
        <v>296</v>
      </c>
      <c r="G14" s="34">
        <f>IF(F23=0, "-", F14/F23)</f>
        <v>0.31059811122770198</v>
      </c>
      <c r="H14" s="65">
        <v>342</v>
      </c>
      <c r="I14" s="9">
        <f>IF(H23=0, "-", H14/H23)</f>
        <v>0.3619047619047619</v>
      </c>
      <c r="J14" s="8">
        <f t="shared" si="0"/>
        <v>-0.21052631578947367</v>
      </c>
      <c r="K14" s="9">
        <f t="shared" si="1"/>
        <v>-0.13450292397660818</v>
      </c>
    </row>
    <row r="15" spans="1:11" x14ac:dyDescent="0.25">
      <c r="A15" s="7" t="s">
        <v>537</v>
      </c>
      <c r="B15" s="65">
        <v>1</v>
      </c>
      <c r="C15" s="34">
        <f>IF(B23=0, "-", B15/B23)</f>
        <v>8.6956521739130436E-3</v>
      </c>
      <c r="D15" s="65">
        <v>2</v>
      </c>
      <c r="E15" s="9">
        <f>IF(D23=0, "-", D15/D23)</f>
        <v>2.1276595744680851E-2</v>
      </c>
      <c r="F15" s="81">
        <v>22</v>
      </c>
      <c r="G15" s="34">
        <f>IF(F23=0, "-", F15/F23)</f>
        <v>2.3084994753410283E-2</v>
      </c>
      <c r="H15" s="65">
        <v>17</v>
      </c>
      <c r="I15" s="9">
        <f>IF(H23=0, "-", H15/H23)</f>
        <v>1.7989417989417989E-2</v>
      </c>
      <c r="J15" s="8">
        <f t="shared" si="0"/>
        <v>-0.5</v>
      </c>
      <c r="K15" s="9">
        <f t="shared" si="1"/>
        <v>0.29411764705882354</v>
      </c>
    </row>
    <row r="16" spans="1:11" x14ac:dyDescent="0.25">
      <c r="A16" s="7" t="s">
        <v>538</v>
      </c>
      <c r="B16" s="65">
        <v>1</v>
      </c>
      <c r="C16" s="34">
        <f>IF(B23=0, "-", B16/B23)</f>
        <v>8.6956521739130436E-3</v>
      </c>
      <c r="D16" s="65">
        <v>3</v>
      </c>
      <c r="E16" s="9">
        <f>IF(D23=0, "-", D16/D23)</f>
        <v>3.1914893617021274E-2</v>
      </c>
      <c r="F16" s="81">
        <v>7</v>
      </c>
      <c r="G16" s="34">
        <f>IF(F23=0, "-", F16/F23)</f>
        <v>7.3452256033578172E-3</v>
      </c>
      <c r="H16" s="65">
        <v>4</v>
      </c>
      <c r="I16" s="9">
        <f>IF(H23=0, "-", H16/H23)</f>
        <v>4.2328042328042331E-3</v>
      </c>
      <c r="J16" s="8">
        <f t="shared" si="0"/>
        <v>-0.66666666666666663</v>
      </c>
      <c r="K16" s="9">
        <f t="shared" si="1"/>
        <v>0.75</v>
      </c>
    </row>
    <row r="17" spans="1:11" x14ac:dyDescent="0.25">
      <c r="A17" s="7" t="s">
        <v>539</v>
      </c>
      <c r="B17" s="65">
        <v>17</v>
      </c>
      <c r="C17" s="34">
        <f>IF(B23=0, "-", B17/B23)</f>
        <v>0.14782608695652175</v>
      </c>
      <c r="D17" s="65">
        <v>7</v>
      </c>
      <c r="E17" s="9">
        <f>IF(D23=0, "-", D17/D23)</f>
        <v>7.4468085106382975E-2</v>
      </c>
      <c r="F17" s="81">
        <v>158</v>
      </c>
      <c r="G17" s="34">
        <f>IF(F23=0, "-", F17/F23)</f>
        <v>0.16579223504721929</v>
      </c>
      <c r="H17" s="65">
        <v>79</v>
      </c>
      <c r="I17" s="9">
        <f>IF(H23=0, "-", H17/H23)</f>
        <v>8.3597883597883602E-2</v>
      </c>
      <c r="J17" s="8">
        <f t="shared" si="0"/>
        <v>1.4285714285714286</v>
      </c>
      <c r="K17" s="9">
        <f t="shared" si="1"/>
        <v>1</v>
      </c>
    </row>
    <row r="18" spans="1:11" x14ac:dyDescent="0.25">
      <c r="A18" s="7" t="s">
        <v>540</v>
      </c>
      <c r="B18" s="65">
        <v>16</v>
      </c>
      <c r="C18" s="34">
        <f>IF(B23=0, "-", B18/B23)</f>
        <v>0.1391304347826087</v>
      </c>
      <c r="D18" s="65">
        <v>3</v>
      </c>
      <c r="E18" s="9">
        <f>IF(D23=0, "-", D18/D23)</f>
        <v>3.1914893617021274E-2</v>
      </c>
      <c r="F18" s="81">
        <v>109</v>
      </c>
      <c r="G18" s="34">
        <f>IF(F23=0, "-", F18/F23)</f>
        <v>0.11437565582371459</v>
      </c>
      <c r="H18" s="65">
        <v>117</v>
      </c>
      <c r="I18" s="9">
        <f>IF(H23=0, "-", H18/H23)</f>
        <v>0.12380952380952381</v>
      </c>
      <c r="J18" s="8">
        <f t="shared" si="0"/>
        <v>4.333333333333333</v>
      </c>
      <c r="K18" s="9">
        <f t="shared" si="1"/>
        <v>-6.8376068376068383E-2</v>
      </c>
    </row>
    <row r="19" spans="1:11" x14ac:dyDescent="0.25">
      <c r="A19" s="7" t="s">
        <v>541</v>
      </c>
      <c r="B19" s="65">
        <v>0</v>
      </c>
      <c r="C19" s="34">
        <f>IF(B23=0, "-", B19/B23)</f>
        <v>0</v>
      </c>
      <c r="D19" s="65">
        <v>0</v>
      </c>
      <c r="E19" s="9">
        <f>IF(D23=0, "-", D19/D23)</f>
        <v>0</v>
      </c>
      <c r="F19" s="81">
        <v>1</v>
      </c>
      <c r="G19" s="34">
        <f>IF(F23=0, "-", F19/F23)</f>
        <v>1.0493179433368311E-3</v>
      </c>
      <c r="H19" s="65">
        <v>0</v>
      </c>
      <c r="I19" s="9">
        <f>IF(H23=0, "-", H19/H23)</f>
        <v>0</v>
      </c>
      <c r="J19" s="8" t="str">
        <f t="shared" si="0"/>
        <v>-</v>
      </c>
      <c r="K19" s="9" t="str">
        <f t="shared" si="1"/>
        <v>-</v>
      </c>
    </row>
    <row r="20" spans="1:11" x14ac:dyDescent="0.25">
      <c r="A20" s="7" t="s">
        <v>542</v>
      </c>
      <c r="B20" s="65">
        <v>14</v>
      </c>
      <c r="C20" s="34">
        <f>IF(B23=0, "-", B20/B23)</f>
        <v>0.12173913043478261</v>
      </c>
      <c r="D20" s="65">
        <v>9</v>
      </c>
      <c r="E20" s="9">
        <f>IF(D23=0, "-", D20/D23)</f>
        <v>9.5744680851063829E-2</v>
      </c>
      <c r="F20" s="81">
        <v>33</v>
      </c>
      <c r="G20" s="34">
        <f>IF(F23=0, "-", F20/F23)</f>
        <v>3.4627492130115428E-2</v>
      </c>
      <c r="H20" s="65">
        <v>81</v>
      </c>
      <c r="I20" s="9">
        <f>IF(H23=0, "-", H20/H23)</f>
        <v>8.5714285714285715E-2</v>
      </c>
      <c r="J20" s="8">
        <f t="shared" si="0"/>
        <v>0.55555555555555558</v>
      </c>
      <c r="K20" s="9">
        <f t="shared" si="1"/>
        <v>-0.59259259259259256</v>
      </c>
    </row>
    <row r="21" spans="1:11" x14ac:dyDescent="0.25">
      <c r="A21" s="7" t="s">
        <v>543</v>
      </c>
      <c r="B21" s="65">
        <v>1</v>
      </c>
      <c r="C21" s="34">
        <f>IF(B23=0, "-", B21/B23)</f>
        <v>8.6956521739130436E-3</v>
      </c>
      <c r="D21" s="65">
        <v>3</v>
      </c>
      <c r="E21" s="9">
        <f>IF(D23=0, "-", D21/D23)</f>
        <v>3.1914893617021274E-2</v>
      </c>
      <c r="F21" s="81">
        <v>45</v>
      </c>
      <c r="G21" s="34">
        <f>IF(F23=0, "-", F21/F23)</f>
        <v>4.7219307450157399E-2</v>
      </c>
      <c r="H21" s="65">
        <v>19</v>
      </c>
      <c r="I21" s="9">
        <f>IF(H23=0, "-", H21/H23)</f>
        <v>2.0105820105820106E-2</v>
      </c>
      <c r="J21" s="8">
        <f t="shared" si="0"/>
        <v>-0.66666666666666663</v>
      </c>
      <c r="K21" s="9">
        <f t="shared" si="1"/>
        <v>1.368421052631579</v>
      </c>
    </row>
    <row r="22" spans="1:11" x14ac:dyDescent="0.25">
      <c r="A22" s="2"/>
      <c r="B22" s="68"/>
      <c r="C22" s="33"/>
      <c r="D22" s="68"/>
      <c r="E22" s="6"/>
      <c r="F22" s="82"/>
      <c r="G22" s="33"/>
      <c r="H22" s="68"/>
      <c r="I22" s="6"/>
      <c r="J22" s="5"/>
      <c r="K22" s="6"/>
    </row>
    <row r="23" spans="1:11" s="43" customFormat="1" ht="13" x14ac:dyDescent="0.3">
      <c r="A23" s="162" t="s">
        <v>623</v>
      </c>
      <c r="B23" s="71">
        <f>SUM(B7:B22)</f>
        <v>115</v>
      </c>
      <c r="C23" s="40">
        <f>B23/6676</f>
        <v>1.7225883762732173E-2</v>
      </c>
      <c r="D23" s="71">
        <f>SUM(D7:D22)</f>
        <v>94</v>
      </c>
      <c r="E23" s="41">
        <f>D23/6005</f>
        <v>1.5653621981681933E-2</v>
      </c>
      <c r="F23" s="77">
        <f>SUM(F7:F22)</f>
        <v>953</v>
      </c>
      <c r="G23" s="42">
        <f>F23/57916</f>
        <v>1.6454865667518474E-2</v>
      </c>
      <c r="H23" s="71">
        <f>SUM(H7:H22)</f>
        <v>945</v>
      </c>
      <c r="I23" s="41">
        <f>H23/52487</f>
        <v>1.8004458246803971E-2</v>
      </c>
      <c r="J23" s="37">
        <f>IF(D23=0, "-", IF((B23-D23)/D23&lt;10, (B23-D23)/D23, "&gt;999%"))</f>
        <v>0.22340425531914893</v>
      </c>
      <c r="K23" s="38">
        <f>IF(H23=0, "-", IF((F23-H23)/H23&lt;10, (F23-H23)/H23, "&gt;999%"))</f>
        <v>8.4656084656084662E-3</v>
      </c>
    </row>
    <row r="24" spans="1:11" x14ac:dyDescent="0.25">
      <c r="B24" s="83"/>
      <c r="D24" s="83"/>
      <c r="F24" s="83"/>
      <c r="H24" s="83"/>
    </row>
    <row r="25" spans="1:11" ht="13" x14ac:dyDescent="0.3">
      <c r="A25" s="163" t="s">
        <v>136</v>
      </c>
      <c r="B25" s="61" t="s">
        <v>12</v>
      </c>
      <c r="C25" s="62" t="s">
        <v>13</v>
      </c>
      <c r="D25" s="61" t="s">
        <v>12</v>
      </c>
      <c r="E25" s="63" t="s">
        <v>13</v>
      </c>
      <c r="F25" s="62" t="s">
        <v>12</v>
      </c>
      <c r="G25" s="62" t="s">
        <v>13</v>
      </c>
      <c r="H25" s="61" t="s">
        <v>12</v>
      </c>
      <c r="I25" s="63" t="s">
        <v>13</v>
      </c>
      <c r="J25" s="61"/>
      <c r="K25" s="63"/>
    </row>
    <row r="26" spans="1:11" x14ac:dyDescent="0.25">
      <c r="A26" s="7" t="s">
        <v>544</v>
      </c>
      <c r="B26" s="65">
        <v>2</v>
      </c>
      <c r="C26" s="34">
        <f>IF(B38=0, "-", B26/B38)</f>
        <v>4.6511627906976744E-2</v>
      </c>
      <c r="D26" s="65">
        <v>9</v>
      </c>
      <c r="E26" s="9">
        <f>IF(D38=0, "-", D26/D38)</f>
        <v>0.16666666666666666</v>
      </c>
      <c r="F26" s="81">
        <v>46</v>
      </c>
      <c r="G26" s="34">
        <f>IF(F38=0, "-", F26/F38)</f>
        <v>0.10222222222222223</v>
      </c>
      <c r="H26" s="65">
        <v>42</v>
      </c>
      <c r="I26" s="9">
        <f>IF(H38=0, "-", H26/H38)</f>
        <v>8.8235294117647065E-2</v>
      </c>
      <c r="J26" s="8">
        <f t="shared" ref="J26:J36" si="2">IF(D26=0, "-", IF((B26-D26)/D26&lt;10, (B26-D26)/D26, "&gt;999%"))</f>
        <v>-0.77777777777777779</v>
      </c>
      <c r="K26" s="9">
        <f t="shared" ref="K26:K36" si="3">IF(H26=0, "-", IF((F26-H26)/H26&lt;10, (F26-H26)/H26, "&gt;999%"))</f>
        <v>9.5238095238095233E-2</v>
      </c>
    </row>
    <row r="27" spans="1:11" x14ac:dyDescent="0.25">
      <c r="A27" s="7" t="s">
        <v>545</v>
      </c>
      <c r="B27" s="65">
        <v>19</v>
      </c>
      <c r="C27" s="34">
        <f>IF(B38=0, "-", B27/B38)</f>
        <v>0.44186046511627908</v>
      </c>
      <c r="D27" s="65">
        <v>15</v>
      </c>
      <c r="E27" s="9">
        <f>IF(D38=0, "-", D27/D38)</f>
        <v>0.27777777777777779</v>
      </c>
      <c r="F27" s="81">
        <v>127</v>
      </c>
      <c r="G27" s="34">
        <f>IF(F38=0, "-", F27/F38)</f>
        <v>0.28222222222222221</v>
      </c>
      <c r="H27" s="65">
        <v>171</v>
      </c>
      <c r="I27" s="9">
        <f>IF(H38=0, "-", H27/H38)</f>
        <v>0.3592436974789916</v>
      </c>
      <c r="J27" s="8">
        <f t="shared" si="2"/>
        <v>0.26666666666666666</v>
      </c>
      <c r="K27" s="9">
        <f t="shared" si="3"/>
        <v>-0.25730994152046782</v>
      </c>
    </row>
    <row r="28" spans="1:11" x14ac:dyDescent="0.25">
      <c r="A28" s="7" t="s">
        <v>546</v>
      </c>
      <c r="B28" s="65">
        <v>0</v>
      </c>
      <c r="C28" s="34">
        <f>IF(B38=0, "-", B28/B38)</f>
        <v>0</v>
      </c>
      <c r="D28" s="65">
        <v>0</v>
      </c>
      <c r="E28" s="9">
        <f>IF(D38=0, "-", D28/D38)</f>
        <v>0</v>
      </c>
      <c r="F28" s="81">
        <v>2</v>
      </c>
      <c r="G28" s="34">
        <f>IF(F38=0, "-", F28/F38)</f>
        <v>4.4444444444444444E-3</v>
      </c>
      <c r="H28" s="65">
        <v>3</v>
      </c>
      <c r="I28" s="9">
        <f>IF(H38=0, "-", H28/H38)</f>
        <v>6.3025210084033615E-3</v>
      </c>
      <c r="J28" s="8" t="str">
        <f t="shared" si="2"/>
        <v>-</v>
      </c>
      <c r="K28" s="9">
        <f t="shared" si="3"/>
        <v>-0.33333333333333331</v>
      </c>
    </row>
    <row r="29" spans="1:11" x14ac:dyDescent="0.25">
      <c r="A29" s="7" t="s">
        <v>547</v>
      </c>
      <c r="B29" s="65">
        <v>0</v>
      </c>
      <c r="C29" s="34">
        <f>IF(B38=0, "-", B29/B38)</f>
        <v>0</v>
      </c>
      <c r="D29" s="65">
        <v>0</v>
      </c>
      <c r="E29" s="9">
        <f>IF(D38=0, "-", D29/D38)</f>
        <v>0</v>
      </c>
      <c r="F29" s="81">
        <v>6</v>
      </c>
      <c r="G29" s="34">
        <f>IF(F38=0, "-", F29/F38)</f>
        <v>1.3333333333333334E-2</v>
      </c>
      <c r="H29" s="65">
        <v>2</v>
      </c>
      <c r="I29" s="9">
        <f>IF(H38=0, "-", H29/H38)</f>
        <v>4.2016806722689074E-3</v>
      </c>
      <c r="J29" s="8" t="str">
        <f t="shared" si="2"/>
        <v>-</v>
      </c>
      <c r="K29" s="9">
        <f t="shared" si="3"/>
        <v>2</v>
      </c>
    </row>
    <row r="30" spans="1:11" x14ac:dyDescent="0.25">
      <c r="A30" s="7" t="s">
        <v>548</v>
      </c>
      <c r="B30" s="65">
        <v>0</v>
      </c>
      <c r="C30" s="34">
        <f>IF(B38=0, "-", B30/B38)</f>
        <v>0</v>
      </c>
      <c r="D30" s="65">
        <v>0</v>
      </c>
      <c r="E30" s="9">
        <f>IF(D38=0, "-", D30/D38)</f>
        <v>0</v>
      </c>
      <c r="F30" s="81">
        <v>4</v>
      </c>
      <c r="G30" s="34">
        <f>IF(F38=0, "-", F30/F38)</f>
        <v>8.8888888888888889E-3</v>
      </c>
      <c r="H30" s="65">
        <v>4</v>
      </c>
      <c r="I30" s="9">
        <f>IF(H38=0, "-", H30/H38)</f>
        <v>8.4033613445378148E-3</v>
      </c>
      <c r="J30" s="8" t="str">
        <f t="shared" si="2"/>
        <v>-</v>
      </c>
      <c r="K30" s="9">
        <f t="shared" si="3"/>
        <v>0</v>
      </c>
    </row>
    <row r="31" spans="1:11" x14ac:dyDescent="0.25">
      <c r="A31" s="7" t="s">
        <v>549</v>
      </c>
      <c r="B31" s="65">
        <v>21</v>
      </c>
      <c r="C31" s="34">
        <f>IF(B38=0, "-", B31/B38)</f>
        <v>0.48837209302325579</v>
      </c>
      <c r="D31" s="65">
        <v>27</v>
      </c>
      <c r="E31" s="9">
        <f>IF(D38=0, "-", D31/D38)</f>
        <v>0.5</v>
      </c>
      <c r="F31" s="81">
        <v>249</v>
      </c>
      <c r="G31" s="34">
        <f>IF(F38=0, "-", F31/F38)</f>
        <v>0.55333333333333334</v>
      </c>
      <c r="H31" s="65">
        <v>240</v>
      </c>
      <c r="I31" s="9">
        <f>IF(H38=0, "-", H31/H38)</f>
        <v>0.50420168067226889</v>
      </c>
      <c r="J31" s="8">
        <f t="shared" si="2"/>
        <v>-0.22222222222222221</v>
      </c>
      <c r="K31" s="9">
        <f t="shared" si="3"/>
        <v>3.7499999999999999E-2</v>
      </c>
    </row>
    <row r="32" spans="1:11" x14ac:dyDescent="0.25">
      <c r="A32" s="7" t="s">
        <v>550</v>
      </c>
      <c r="B32" s="65">
        <v>0</v>
      </c>
      <c r="C32" s="34">
        <f>IF(B38=0, "-", B32/B38)</f>
        <v>0</v>
      </c>
      <c r="D32" s="65">
        <v>0</v>
      </c>
      <c r="E32" s="9">
        <f>IF(D38=0, "-", D32/D38)</f>
        <v>0</v>
      </c>
      <c r="F32" s="81">
        <v>3</v>
      </c>
      <c r="G32" s="34">
        <f>IF(F38=0, "-", F32/F38)</f>
        <v>6.6666666666666671E-3</v>
      </c>
      <c r="H32" s="65">
        <v>2</v>
      </c>
      <c r="I32" s="9">
        <f>IF(H38=0, "-", H32/H38)</f>
        <v>4.2016806722689074E-3</v>
      </c>
      <c r="J32" s="8" t="str">
        <f t="shared" si="2"/>
        <v>-</v>
      </c>
      <c r="K32" s="9">
        <f t="shared" si="3"/>
        <v>0.5</v>
      </c>
    </row>
    <row r="33" spans="1:11" x14ac:dyDescent="0.25">
      <c r="A33" s="7" t="s">
        <v>551</v>
      </c>
      <c r="B33" s="65">
        <v>0</v>
      </c>
      <c r="C33" s="34">
        <f>IF(B38=0, "-", B33/B38)</f>
        <v>0</v>
      </c>
      <c r="D33" s="65">
        <v>0</v>
      </c>
      <c r="E33" s="9">
        <f>IF(D38=0, "-", D33/D38)</f>
        <v>0</v>
      </c>
      <c r="F33" s="81">
        <v>0</v>
      </c>
      <c r="G33" s="34">
        <f>IF(F38=0, "-", F33/F38)</f>
        <v>0</v>
      </c>
      <c r="H33" s="65">
        <v>3</v>
      </c>
      <c r="I33" s="9">
        <f>IF(H38=0, "-", H33/H38)</f>
        <v>6.3025210084033615E-3</v>
      </c>
      <c r="J33" s="8" t="str">
        <f t="shared" si="2"/>
        <v>-</v>
      </c>
      <c r="K33" s="9">
        <f t="shared" si="3"/>
        <v>-1</v>
      </c>
    </row>
    <row r="34" spans="1:11" x14ac:dyDescent="0.25">
      <c r="A34" s="7" t="s">
        <v>552</v>
      </c>
      <c r="B34" s="65">
        <v>0</v>
      </c>
      <c r="C34" s="34">
        <f>IF(B38=0, "-", B34/B38)</f>
        <v>0</v>
      </c>
      <c r="D34" s="65">
        <v>0</v>
      </c>
      <c r="E34" s="9">
        <f>IF(D38=0, "-", D34/D38)</f>
        <v>0</v>
      </c>
      <c r="F34" s="81">
        <v>1</v>
      </c>
      <c r="G34" s="34">
        <f>IF(F38=0, "-", F34/F38)</f>
        <v>2.2222222222222222E-3</v>
      </c>
      <c r="H34" s="65">
        <v>0</v>
      </c>
      <c r="I34" s="9">
        <f>IF(H38=0, "-", H34/H38)</f>
        <v>0</v>
      </c>
      <c r="J34" s="8" t="str">
        <f t="shared" si="2"/>
        <v>-</v>
      </c>
      <c r="K34" s="9" t="str">
        <f t="shared" si="3"/>
        <v>-</v>
      </c>
    </row>
    <row r="35" spans="1:11" x14ac:dyDescent="0.25">
      <c r="A35" s="7" t="s">
        <v>553</v>
      </c>
      <c r="B35" s="65">
        <v>0</v>
      </c>
      <c r="C35" s="34">
        <f>IF(B38=0, "-", B35/B38)</f>
        <v>0</v>
      </c>
      <c r="D35" s="65">
        <v>0</v>
      </c>
      <c r="E35" s="9">
        <f>IF(D38=0, "-", D35/D38)</f>
        <v>0</v>
      </c>
      <c r="F35" s="81">
        <v>0</v>
      </c>
      <c r="G35" s="34">
        <f>IF(F38=0, "-", F35/F38)</f>
        <v>0</v>
      </c>
      <c r="H35" s="65">
        <v>1</v>
      </c>
      <c r="I35" s="9">
        <f>IF(H38=0, "-", H35/H38)</f>
        <v>2.1008403361344537E-3</v>
      </c>
      <c r="J35" s="8" t="str">
        <f t="shared" si="2"/>
        <v>-</v>
      </c>
      <c r="K35" s="9">
        <f t="shared" si="3"/>
        <v>-1</v>
      </c>
    </row>
    <row r="36" spans="1:11" x14ac:dyDescent="0.25">
      <c r="A36" s="7" t="s">
        <v>554</v>
      </c>
      <c r="B36" s="65">
        <v>1</v>
      </c>
      <c r="C36" s="34">
        <f>IF(B38=0, "-", B36/B38)</f>
        <v>2.3255813953488372E-2</v>
      </c>
      <c r="D36" s="65">
        <v>3</v>
      </c>
      <c r="E36" s="9">
        <f>IF(D38=0, "-", D36/D38)</f>
        <v>5.5555555555555552E-2</v>
      </c>
      <c r="F36" s="81">
        <v>12</v>
      </c>
      <c r="G36" s="34">
        <f>IF(F38=0, "-", F36/F38)</f>
        <v>2.6666666666666668E-2</v>
      </c>
      <c r="H36" s="65">
        <v>8</v>
      </c>
      <c r="I36" s="9">
        <f>IF(H38=0, "-", H36/H38)</f>
        <v>1.680672268907563E-2</v>
      </c>
      <c r="J36" s="8">
        <f t="shared" si="2"/>
        <v>-0.66666666666666663</v>
      </c>
      <c r="K36" s="9">
        <f t="shared" si="3"/>
        <v>0.5</v>
      </c>
    </row>
    <row r="37" spans="1:11" x14ac:dyDescent="0.25">
      <c r="A37" s="2"/>
      <c r="B37" s="68"/>
      <c r="C37" s="33"/>
      <c r="D37" s="68"/>
      <c r="E37" s="6"/>
      <c r="F37" s="82"/>
      <c r="G37" s="33"/>
      <c r="H37" s="68"/>
      <c r="I37" s="6"/>
      <c r="J37" s="5"/>
      <c r="K37" s="6"/>
    </row>
    <row r="38" spans="1:11" s="43" customFormat="1" ht="13" x14ac:dyDescent="0.3">
      <c r="A38" s="162" t="s">
        <v>622</v>
      </c>
      <c r="B38" s="71">
        <f>SUM(B26:B37)</f>
        <v>43</v>
      </c>
      <c r="C38" s="40">
        <f>B38/6676</f>
        <v>6.4409826243259439E-3</v>
      </c>
      <c r="D38" s="71">
        <f>SUM(D26:D37)</f>
        <v>54</v>
      </c>
      <c r="E38" s="41">
        <f>D38/6005</f>
        <v>8.9925062447960037E-3</v>
      </c>
      <c r="F38" s="77">
        <f>SUM(F26:F37)</f>
        <v>450</v>
      </c>
      <c r="G38" s="42">
        <f>F38/57916</f>
        <v>7.7698736100559433E-3</v>
      </c>
      <c r="H38" s="71">
        <f>SUM(H26:H37)</f>
        <v>476</v>
      </c>
      <c r="I38" s="41">
        <f>H38/52487</f>
        <v>9.0689123020938518E-3</v>
      </c>
      <c r="J38" s="37">
        <f>IF(D38=0, "-", IF((B38-D38)/D38&lt;10, (B38-D38)/D38, "&gt;999%"))</f>
        <v>-0.20370370370370369</v>
      </c>
      <c r="K38" s="38">
        <f>IF(H38=0, "-", IF((F38-H38)/H38&lt;10, (F38-H38)/H38, "&gt;999%"))</f>
        <v>-5.4621848739495799E-2</v>
      </c>
    </row>
    <row r="39" spans="1:11" x14ac:dyDescent="0.25">
      <c r="B39" s="83"/>
      <c r="D39" s="83"/>
      <c r="F39" s="83"/>
      <c r="H39" s="83"/>
    </row>
    <row r="40" spans="1:11" ht="13" x14ac:dyDescent="0.3">
      <c r="A40" s="163" t="s">
        <v>137</v>
      </c>
      <c r="B40" s="61" t="s">
        <v>12</v>
      </c>
      <c r="C40" s="62" t="s">
        <v>13</v>
      </c>
      <c r="D40" s="61" t="s">
        <v>12</v>
      </c>
      <c r="E40" s="63" t="s">
        <v>13</v>
      </c>
      <c r="F40" s="62" t="s">
        <v>12</v>
      </c>
      <c r="G40" s="62" t="s">
        <v>13</v>
      </c>
      <c r="H40" s="61" t="s">
        <v>12</v>
      </c>
      <c r="I40" s="63" t="s">
        <v>13</v>
      </c>
      <c r="J40" s="61"/>
      <c r="K40" s="63"/>
    </row>
    <row r="41" spans="1:11" x14ac:dyDescent="0.25">
      <c r="A41" s="7" t="s">
        <v>555</v>
      </c>
      <c r="B41" s="65">
        <v>2</v>
      </c>
      <c r="C41" s="34">
        <f>IF(B58=0, "-", B41/B58)</f>
        <v>2.4691358024691357E-2</v>
      </c>
      <c r="D41" s="65">
        <v>7</v>
      </c>
      <c r="E41" s="9">
        <f>IF(D58=0, "-", D41/D58)</f>
        <v>6.8627450980392163E-2</v>
      </c>
      <c r="F41" s="81">
        <v>35</v>
      </c>
      <c r="G41" s="34">
        <f>IF(F58=0, "-", F41/F58)</f>
        <v>4.1273584905660375E-2</v>
      </c>
      <c r="H41" s="65">
        <v>41</v>
      </c>
      <c r="I41" s="9">
        <f>IF(H58=0, "-", H41/H58)</f>
        <v>5.7503506311360447E-2</v>
      </c>
      <c r="J41" s="8">
        <f t="shared" ref="J41:J56" si="4">IF(D41=0, "-", IF((B41-D41)/D41&lt;10, (B41-D41)/D41, "&gt;999%"))</f>
        <v>-0.7142857142857143</v>
      </c>
      <c r="K41" s="9">
        <f t="shared" ref="K41:K56" si="5">IF(H41=0, "-", IF((F41-H41)/H41&lt;10, (F41-H41)/H41, "&gt;999%"))</f>
        <v>-0.14634146341463414</v>
      </c>
    </row>
    <row r="42" spans="1:11" x14ac:dyDescent="0.25">
      <c r="A42" s="7" t="s">
        <v>556</v>
      </c>
      <c r="B42" s="65">
        <v>0</v>
      </c>
      <c r="C42" s="34">
        <f>IF(B58=0, "-", B42/B58)</f>
        <v>0</v>
      </c>
      <c r="D42" s="65">
        <v>0</v>
      </c>
      <c r="E42" s="9">
        <f>IF(D58=0, "-", D42/D58)</f>
        <v>0</v>
      </c>
      <c r="F42" s="81">
        <v>0</v>
      </c>
      <c r="G42" s="34">
        <f>IF(F58=0, "-", F42/F58)</f>
        <v>0</v>
      </c>
      <c r="H42" s="65">
        <v>2</v>
      </c>
      <c r="I42" s="9">
        <f>IF(H58=0, "-", H42/H58)</f>
        <v>2.8050490883590462E-3</v>
      </c>
      <c r="J42" s="8" t="str">
        <f t="shared" si="4"/>
        <v>-</v>
      </c>
      <c r="K42" s="9">
        <f t="shared" si="5"/>
        <v>-1</v>
      </c>
    </row>
    <row r="43" spans="1:11" x14ac:dyDescent="0.25">
      <c r="A43" s="7" t="s">
        <v>557</v>
      </c>
      <c r="B43" s="65">
        <v>5</v>
      </c>
      <c r="C43" s="34">
        <f>IF(B58=0, "-", B43/B58)</f>
        <v>6.1728395061728392E-2</v>
      </c>
      <c r="D43" s="65">
        <v>4</v>
      </c>
      <c r="E43" s="9">
        <f>IF(D58=0, "-", D43/D58)</f>
        <v>3.9215686274509803E-2</v>
      </c>
      <c r="F43" s="81">
        <v>37</v>
      </c>
      <c r="G43" s="34">
        <f>IF(F58=0, "-", F43/F58)</f>
        <v>4.363207547169811E-2</v>
      </c>
      <c r="H43" s="65">
        <v>29</v>
      </c>
      <c r="I43" s="9">
        <f>IF(H58=0, "-", H43/H58)</f>
        <v>4.067321178120617E-2</v>
      </c>
      <c r="J43" s="8">
        <f t="shared" si="4"/>
        <v>0.25</v>
      </c>
      <c r="K43" s="9">
        <f t="shared" si="5"/>
        <v>0.27586206896551724</v>
      </c>
    </row>
    <row r="44" spans="1:11" x14ac:dyDescent="0.25">
      <c r="A44" s="7" t="s">
        <v>558</v>
      </c>
      <c r="B44" s="65">
        <v>0</v>
      </c>
      <c r="C44" s="34">
        <f>IF(B58=0, "-", B44/B58)</f>
        <v>0</v>
      </c>
      <c r="D44" s="65">
        <v>7</v>
      </c>
      <c r="E44" s="9">
        <f>IF(D58=0, "-", D44/D58)</f>
        <v>6.8627450980392163E-2</v>
      </c>
      <c r="F44" s="81">
        <v>9</v>
      </c>
      <c r="G44" s="34">
        <f>IF(F58=0, "-", F44/F58)</f>
        <v>1.0613207547169811E-2</v>
      </c>
      <c r="H44" s="65">
        <v>13</v>
      </c>
      <c r="I44" s="9">
        <f>IF(H58=0, "-", H44/H58)</f>
        <v>1.82328190743338E-2</v>
      </c>
      <c r="J44" s="8">
        <f t="shared" si="4"/>
        <v>-1</v>
      </c>
      <c r="K44" s="9">
        <f t="shared" si="5"/>
        <v>-0.30769230769230771</v>
      </c>
    </row>
    <row r="45" spans="1:11" x14ac:dyDescent="0.25">
      <c r="A45" s="7" t="s">
        <v>559</v>
      </c>
      <c r="B45" s="65">
        <v>2</v>
      </c>
      <c r="C45" s="34">
        <f>IF(B58=0, "-", B45/B58)</f>
        <v>2.4691358024691357E-2</v>
      </c>
      <c r="D45" s="65">
        <v>5</v>
      </c>
      <c r="E45" s="9">
        <f>IF(D58=0, "-", D45/D58)</f>
        <v>4.9019607843137254E-2</v>
      </c>
      <c r="F45" s="81">
        <v>38</v>
      </c>
      <c r="G45" s="34">
        <f>IF(F58=0, "-", F45/F58)</f>
        <v>4.4811320754716978E-2</v>
      </c>
      <c r="H45" s="65">
        <v>43</v>
      </c>
      <c r="I45" s="9">
        <f>IF(H58=0, "-", H45/H58)</f>
        <v>6.0308555399719493E-2</v>
      </c>
      <c r="J45" s="8">
        <f t="shared" si="4"/>
        <v>-0.6</v>
      </c>
      <c r="K45" s="9">
        <f t="shared" si="5"/>
        <v>-0.11627906976744186</v>
      </c>
    </row>
    <row r="46" spans="1:11" x14ac:dyDescent="0.25">
      <c r="A46" s="7" t="s">
        <v>560</v>
      </c>
      <c r="B46" s="65">
        <v>0</v>
      </c>
      <c r="C46" s="34">
        <f>IF(B58=0, "-", B46/B58)</f>
        <v>0</v>
      </c>
      <c r="D46" s="65">
        <v>1</v>
      </c>
      <c r="E46" s="9">
        <f>IF(D58=0, "-", D46/D58)</f>
        <v>9.8039215686274508E-3</v>
      </c>
      <c r="F46" s="81">
        <v>1</v>
      </c>
      <c r="G46" s="34">
        <f>IF(F58=0, "-", F46/F58)</f>
        <v>1.1792452830188679E-3</v>
      </c>
      <c r="H46" s="65">
        <v>4</v>
      </c>
      <c r="I46" s="9">
        <f>IF(H58=0, "-", H46/H58)</f>
        <v>5.6100981767180924E-3</v>
      </c>
      <c r="J46" s="8">
        <f t="shared" si="4"/>
        <v>-1</v>
      </c>
      <c r="K46" s="9">
        <f t="shared" si="5"/>
        <v>-0.75</v>
      </c>
    </row>
    <row r="47" spans="1:11" x14ac:dyDescent="0.25">
      <c r="A47" s="7" t="s">
        <v>561</v>
      </c>
      <c r="B47" s="65">
        <v>9</v>
      </c>
      <c r="C47" s="34">
        <f>IF(B58=0, "-", B47/B58)</f>
        <v>0.1111111111111111</v>
      </c>
      <c r="D47" s="65">
        <v>21</v>
      </c>
      <c r="E47" s="9">
        <f>IF(D58=0, "-", D47/D58)</f>
        <v>0.20588235294117646</v>
      </c>
      <c r="F47" s="81">
        <v>96</v>
      </c>
      <c r="G47" s="34">
        <f>IF(F58=0, "-", F47/F58)</f>
        <v>0.11320754716981132</v>
      </c>
      <c r="H47" s="65">
        <v>128</v>
      </c>
      <c r="I47" s="9">
        <f>IF(H58=0, "-", H47/H58)</f>
        <v>0.17952314165497896</v>
      </c>
      <c r="J47" s="8">
        <f t="shared" si="4"/>
        <v>-0.5714285714285714</v>
      </c>
      <c r="K47" s="9">
        <f t="shared" si="5"/>
        <v>-0.25</v>
      </c>
    </row>
    <row r="48" spans="1:11" x14ac:dyDescent="0.25">
      <c r="A48" s="7" t="s">
        <v>562</v>
      </c>
      <c r="B48" s="65">
        <v>0</v>
      </c>
      <c r="C48" s="34">
        <f>IF(B58=0, "-", B48/B58)</f>
        <v>0</v>
      </c>
      <c r="D48" s="65">
        <v>2</v>
      </c>
      <c r="E48" s="9">
        <f>IF(D58=0, "-", D48/D58)</f>
        <v>1.9607843137254902E-2</v>
      </c>
      <c r="F48" s="81">
        <v>12</v>
      </c>
      <c r="G48" s="34">
        <f>IF(F58=0, "-", F48/F58)</f>
        <v>1.4150943396226415E-2</v>
      </c>
      <c r="H48" s="65">
        <v>27</v>
      </c>
      <c r="I48" s="9">
        <f>IF(H58=0, "-", H48/H58)</f>
        <v>3.7868162692847124E-2</v>
      </c>
      <c r="J48" s="8">
        <f t="shared" si="4"/>
        <v>-1</v>
      </c>
      <c r="K48" s="9">
        <f t="shared" si="5"/>
        <v>-0.55555555555555558</v>
      </c>
    </row>
    <row r="49" spans="1:11" x14ac:dyDescent="0.25">
      <c r="A49" s="7" t="s">
        <v>63</v>
      </c>
      <c r="B49" s="65">
        <v>22</v>
      </c>
      <c r="C49" s="34">
        <f>IF(B58=0, "-", B49/B58)</f>
        <v>0.27160493827160492</v>
      </c>
      <c r="D49" s="65">
        <v>15</v>
      </c>
      <c r="E49" s="9">
        <f>IF(D58=0, "-", D49/D58)</f>
        <v>0.14705882352941177</v>
      </c>
      <c r="F49" s="81">
        <v>213</v>
      </c>
      <c r="G49" s="34">
        <f>IF(F58=0, "-", F49/F58)</f>
        <v>0.25117924528301888</v>
      </c>
      <c r="H49" s="65">
        <v>171</v>
      </c>
      <c r="I49" s="9">
        <f>IF(H58=0, "-", H49/H58)</f>
        <v>0.23983169705469845</v>
      </c>
      <c r="J49" s="8">
        <f t="shared" si="4"/>
        <v>0.46666666666666667</v>
      </c>
      <c r="K49" s="9">
        <f t="shared" si="5"/>
        <v>0.24561403508771928</v>
      </c>
    </row>
    <row r="50" spans="1:11" x14ac:dyDescent="0.25">
      <c r="A50" s="7" t="s">
        <v>563</v>
      </c>
      <c r="B50" s="65">
        <v>4</v>
      </c>
      <c r="C50" s="34">
        <f>IF(B58=0, "-", B50/B58)</f>
        <v>4.9382716049382713E-2</v>
      </c>
      <c r="D50" s="65">
        <v>2</v>
      </c>
      <c r="E50" s="9">
        <f>IF(D58=0, "-", D50/D58)</f>
        <v>1.9607843137254902E-2</v>
      </c>
      <c r="F50" s="81">
        <v>41</v>
      </c>
      <c r="G50" s="34">
        <f>IF(F58=0, "-", F50/F58)</f>
        <v>4.8349056603773588E-2</v>
      </c>
      <c r="H50" s="65">
        <v>21</v>
      </c>
      <c r="I50" s="9">
        <f>IF(H58=0, "-", H50/H58)</f>
        <v>2.9453015427769985E-2</v>
      </c>
      <c r="J50" s="8">
        <f t="shared" si="4"/>
        <v>1</v>
      </c>
      <c r="K50" s="9">
        <f t="shared" si="5"/>
        <v>0.95238095238095233</v>
      </c>
    </row>
    <row r="51" spans="1:11" x14ac:dyDescent="0.25">
      <c r="A51" s="7" t="s">
        <v>564</v>
      </c>
      <c r="B51" s="65">
        <v>0</v>
      </c>
      <c r="C51" s="34">
        <f>IF(B58=0, "-", B51/B58)</f>
        <v>0</v>
      </c>
      <c r="D51" s="65">
        <v>0</v>
      </c>
      <c r="E51" s="9">
        <f>IF(D58=0, "-", D51/D58)</f>
        <v>0</v>
      </c>
      <c r="F51" s="81">
        <v>15</v>
      </c>
      <c r="G51" s="34">
        <f>IF(F58=0, "-", F51/F58)</f>
        <v>1.7688679245283018E-2</v>
      </c>
      <c r="H51" s="65">
        <v>2</v>
      </c>
      <c r="I51" s="9">
        <f>IF(H58=0, "-", H51/H58)</f>
        <v>2.8050490883590462E-3</v>
      </c>
      <c r="J51" s="8" t="str">
        <f t="shared" si="4"/>
        <v>-</v>
      </c>
      <c r="K51" s="9">
        <f t="shared" si="5"/>
        <v>6.5</v>
      </c>
    </row>
    <row r="52" spans="1:11" x14ac:dyDescent="0.25">
      <c r="A52" s="7" t="s">
        <v>565</v>
      </c>
      <c r="B52" s="65">
        <v>4</v>
      </c>
      <c r="C52" s="34">
        <f>IF(B58=0, "-", B52/B58)</f>
        <v>4.9382716049382713E-2</v>
      </c>
      <c r="D52" s="65">
        <v>3</v>
      </c>
      <c r="E52" s="9">
        <f>IF(D58=0, "-", D52/D58)</f>
        <v>2.9411764705882353E-2</v>
      </c>
      <c r="F52" s="81">
        <v>36</v>
      </c>
      <c r="G52" s="34">
        <f>IF(F58=0, "-", F52/F58)</f>
        <v>4.2452830188679243E-2</v>
      </c>
      <c r="H52" s="65">
        <v>27</v>
      </c>
      <c r="I52" s="9">
        <f>IF(H58=0, "-", H52/H58)</f>
        <v>3.7868162692847124E-2</v>
      </c>
      <c r="J52" s="8">
        <f t="shared" si="4"/>
        <v>0.33333333333333331</v>
      </c>
      <c r="K52" s="9">
        <f t="shared" si="5"/>
        <v>0.33333333333333331</v>
      </c>
    </row>
    <row r="53" spans="1:11" x14ac:dyDescent="0.25">
      <c r="A53" s="7" t="s">
        <v>566</v>
      </c>
      <c r="B53" s="65">
        <v>11</v>
      </c>
      <c r="C53" s="34">
        <f>IF(B58=0, "-", B53/B58)</f>
        <v>0.13580246913580246</v>
      </c>
      <c r="D53" s="65">
        <v>20</v>
      </c>
      <c r="E53" s="9">
        <f>IF(D58=0, "-", D53/D58)</f>
        <v>0.19607843137254902</v>
      </c>
      <c r="F53" s="81">
        <v>101</v>
      </c>
      <c r="G53" s="34">
        <f>IF(F58=0, "-", F53/F58)</f>
        <v>0.11910377358490566</v>
      </c>
      <c r="H53" s="65">
        <v>72</v>
      </c>
      <c r="I53" s="9">
        <f>IF(H58=0, "-", H53/H58)</f>
        <v>0.10098176718092566</v>
      </c>
      <c r="J53" s="8">
        <f t="shared" si="4"/>
        <v>-0.45</v>
      </c>
      <c r="K53" s="9">
        <f t="shared" si="5"/>
        <v>0.40277777777777779</v>
      </c>
    </row>
    <row r="54" spans="1:11" x14ac:dyDescent="0.25">
      <c r="A54" s="7" t="s">
        <v>567</v>
      </c>
      <c r="B54" s="65">
        <v>5</v>
      </c>
      <c r="C54" s="34">
        <f>IF(B58=0, "-", B54/B58)</f>
        <v>6.1728395061728392E-2</v>
      </c>
      <c r="D54" s="65">
        <v>5</v>
      </c>
      <c r="E54" s="9">
        <f>IF(D58=0, "-", D54/D58)</f>
        <v>4.9019607843137254E-2</v>
      </c>
      <c r="F54" s="81">
        <v>40</v>
      </c>
      <c r="G54" s="34">
        <f>IF(F58=0, "-", F54/F58)</f>
        <v>4.716981132075472E-2</v>
      </c>
      <c r="H54" s="65">
        <v>40</v>
      </c>
      <c r="I54" s="9">
        <f>IF(H58=0, "-", H54/H58)</f>
        <v>5.6100981767180924E-2</v>
      </c>
      <c r="J54" s="8">
        <f t="shared" si="4"/>
        <v>0</v>
      </c>
      <c r="K54" s="9">
        <f t="shared" si="5"/>
        <v>0</v>
      </c>
    </row>
    <row r="55" spans="1:11" x14ac:dyDescent="0.25">
      <c r="A55" s="7" t="s">
        <v>568</v>
      </c>
      <c r="B55" s="65">
        <v>17</v>
      </c>
      <c r="C55" s="34">
        <f>IF(B58=0, "-", B55/B58)</f>
        <v>0.20987654320987653</v>
      </c>
      <c r="D55" s="65">
        <v>10</v>
      </c>
      <c r="E55" s="9">
        <f>IF(D58=0, "-", D55/D58)</f>
        <v>9.8039215686274508E-2</v>
      </c>
      <c r="F55" s="81">
        <v>164</v>
      </c>
      <c r="G55" s="34">
        <f>IF(F58=0, "-", F55/F58)</f>
        <v>0.19339622641509435</v>
      </c>
      <c r="H55" s="65">
        <v>65</v>
      </c>
      <c r="I55" s="9">
        <f>IF(H58=0, "-", H55/H58)</f>
        <v>9.1164095371669002E-2</v>
      </c>
      <c r="J55" s="8">
        <f t="shared" si="4"/>
        <v>0.7</v>
      </c>
      <c r="K55" s="9">
        <f t="shared" si="5"/>
        <v>1.523076923076923</v>
      </c>
    </row>
    <row r="56" spans="1:11" x14ac:dyDescent="0.25">
      <c r="A56" s="7" t="s">
        <v>569</v>
      </c>
      <c r="B56" s="65">
        <v>0</v>
      </c>
      <c r="C56" s="34">
        <f>IF(B58=0, "-", B56/B58)</f>
        <v>0</v>
      </c>
      <c r="D56" s="65">
        <v>0</v>
      </c>
      <c r="E56" s="9">
        <f>IF(D58=0, "-", D56/D58)</f>
        <v>0</v>
      </c>
      <c r="F56" s="81">
        <v>10</v>
      </c>
      <c r="G56" s="34">
        <f>IF(F58=0, "-", F56/F58)</f>
        <v>1.179245283018868E-2</v>
      </c>
      <c r="H56" s="65">
        <v>28</v>
      </c>
      <c r="I56" s="9">
        <f>IF(H58=0, "-", H56/H58)</f>
        <v>3.9270687237026647E-2</v>
      </c>
      <c r="J56" s="8" t="str">
        <f t="shared" si="4"/>
        <v>-</v>
      </c>
      <c r="K56" s="9">
        <f t="shared" si="5"/>
        <v>-0.6428571428571429</v>
      </c>
    </row>
    <row r="57" spans="1:11" x14ac:dyDescent="0.25">
      <c r="A57" s="2"/>
      <c r="B57" s="68"/>
      <c r="C57" s="33"/>
      <c r="D57" s="68"/>
      <c r="E57" s="6"/>
      <c r="F57" s="82"/>
      <c r="G57" s="33"/>
      <c r="H57" s="68"/>
      <c r="I57" s="6"/>
      <c r="J57" s="5"/>
      <c r="K57" s="6"/>
    </row>
    <row r="58" spans="1:11" s="43" customFormat="1" ht="13" x14ac:dyDescent="0.3">
      <c r="A58" s="162" t="s">
        <v>621</v>
      </c>
      <c r="B58" s="71">
        <f>SUM(B41:B57)</f>
        <v>81</v>
      </c>
      <c r="C58" s="40">
        <f>B58/6676</f>
        <v>1.2133013780707011E-2</v>
      </c>
      <c r="D58" s="71">
        <f>SUM(D41:D57)</f>
        <v>102</v>
      </c>
      <c r="E58" s="41">
        <f>D58/6005</f>
        <v>1.6985845129059117E-2</v>
      </c>
      <c r="F58" s="77">
        <f>SUM(F41:F57)</f>
        <v>848</v>
      </c>
      <c r="G58" s="42">
        <f>F58/57916</f>
        <v>1.4641895158505421E-2</v>
      </c>
      <c r="H58" s="71">
        <f>SUM(H41:H57)</f>
        <v>713</v>
      </c>
      <c r="I58" s="41">
        <f>H58/52487</f>
        <v>1.3584316116371674E-2</v>
      </c>
      <c r="J58" s="37">
        <f>IF(D58=0, "-", IF((B58-D58)/D58&lt;10, (B58-D58)/D58, "&gt;999%"))</f>
        <v>-0.20588235294117646</v>
      </c>
      <c r="K58" s="38">
        <f>IF(H58=0, "-", IF((F58-H58)/H58&lt;10, (F58-H58)/H58, "&gt;999%"))</f>
        <v>0.18934081346423562</v>
      </c>
    </row>
    <row r="59" spans="1:11" x14ac:dyDescent="0.25">
      <c r="B59" s="83"/>
      <c r="D59" s="83"/>
      <c r="F59" s="83"/>
      <c r="H59" s="83"/>
    </row>
    <row r="60" spans="1:11" ht="13" x14ac:dyDescent="0.3">
      <c r="A60" s="27" t="s">
        <v>620</v>
      </c>
      <c r="B60" s="71">
        <v>239</v>
      </c>
      <c r="C60" s="40">
        <f>B60/6676</f>
        <v>3.5799880167765127E-2</v>
      </c>
      <c r="D60" s="71">
        <v>250</v>
      </c>
      <c r="E60" s="41">
        <f>D60/6005</f>
        <v>4.1631973355537054E-2</v>
      </c>
      <c r="F60" s="77">
        <v>2251</v>
      </c>
      <c r="G60" s="42">
        <f>F60/57916</f>
        <v>3.8866634436079843E-2</v>
      </c>
      <c r="H60" s="71">
        <v>2134</v>
      </c>
      <c r="I60" s="41">
        <f>H60/52487</f>
        <v>4.0657686665269498E-2</v>
      </c>
      <c r="J60" s="37">
        <f>IF(D60=0, "-", IF((B60-D60)/D60&lt;10, (B60-D60)/D60, "&gt;999%"))</f>
        <v>-4.3999999999999997E-2</v>
      </c>
      <c r="K60" s="38">
        <f>IF(H60=0, "-", IF((F60-H60)/H60&lt;10, (F60-H60)/H60, "&gt;999%"))</f>
        <v>5.4826616682286784E-2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627</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42</v>
      </c>
      <c r="B7" s="65">
        <v>2</v>
      </c>
      <c r="C7" s="39">
        <f>IF(B33=0, "-", B7/B33)</f>
        <v>8.368200836820083E-3</v>
      </c>
      <c r="D7" s="65">
        <v>7</v>
      </c>
      <c r="E7" s="21">
        <f>IF(D33=0, "-", D7/D33)</f>
        <v>2.8000000000000001E-2</v>
      </c>
      <c r="F7" s="81">
        <v>35</v>
      </c>
      <c r="G7" s="39">
        <f>IF(F33=0, "-", F7/F33)</f>
        <v>1.5548645046645935E-2</v>
      </c>
      <c r="H7" s="65">
        <v>41</v>
      </c>
      <c r="I7" s="21">
        <f>IF(H33=0, "-", H7/H33)</f>
        <v>1.9212746016869727E-2</v>
      </c>
      <c r="J7" s="20">
        <f t="shared" ref="J7:J31" si="0">IF(D7=0, "-", IF((B7-D7)/D7&lt;10, (B7-D7)/D7, "&gt;999%"))</f>
        <v>-0.7142857142857143</v>
      </c>
      <c r="K7" s="21">
        <f t="shared" ref="K7:K31" si="1">IF(H7=0, "-", IF((F7-H7)/H7&lt;10, (F7-H7)/H7, "&gt;999%"))</f>
        <v>-0.14634146341463414</v>
      </c>
    </row>
    <row r="8" spans="1:11" x14ac:dyDescent="0.25">
      <c r="A8" s="7" t="s">
        <v>43</v>
      </c>
      <c r="B8" s="65">
        <v>0</v>
      </c>
      <c r="C8" s="39">
        <f>IF(B33=0, "-", B8/B33)</f>
        <v>0</v>
      </c>
      <c r="D8" s="65">
        <v>0</v>
      </c>
      <c r="E8" s="21">
        <f>IF(D33=0, "-", D8/D33)</f>
        <v>0</v>
      </c>
      <c r="F8" s="81">
        <v>0</v>
      </c>
      <c r="G8" s="39">
        <f>IF(F33=0, "-", F8/F33)</f>
        <v>0</v>
      </c>
      <c r="H8" s="65">
        <v>2</v>
      </c>
      <c r="I8" s="21">
        <f>IF(H33=0, "-", H8/H33)</f>
        <v>9.372071227741331E-4</v>
      </c>
      <c r="J8" s="20" t="str">
        <f t="shared" si="0"/>
        <v>-</v>
      </c>
      <c r="K8" s="21">
        <f t="shared" si="1"/>
        <v>-1</v>
      </c>
    </row>
    <row r="9" spans="1:11" x14ac:dyDescent="0.25">
      <c r="A9" s="7" t="s">
        <v>46</v>
      </c>
      <c r="B9" s="65">
        <v>10</v>
      </c>
      <c r="C9" s="39">
        <f>IF(B33=0, "-", B9/B33)</f>
        <v>4.1841004184100417E-2</v>
      </c>
      <c r="D9" s="65">
        <v>5</v>
      </c>
      <c r="E9" s="21">
        <f>IF(D33=0, "-", D9/D33)</f>
        <v>0.02</v>
      </c>
      <c r="F9" s="81">
        <v>54</v>
      </c>
      <c r="G9" s="39">
        <f>IF(F33=0, "-", F9/F33)</f>
        <v>2.3989338071968014E-2</v>
      </c>
      <c r="H9" s="65">
        <v>35</v>
      </c>
      <c r="I9" s="21">
        <f>IF(H33=0, "-", H9/H33)</f>
        <v>1.640112464854733E-2</v>
      </c>
      <c r="J9" s="20">
        <f t="shared" si="0"/>
        <v>1</v>
      </c>
      <c r="K9" s="21">
        <f t="shared" si="1"/>
        <v>0.54285714285714282</v>
      </c>
    </row>
    <row r="10" spans="1:11" x14ac:dyDescent="0.25">
      <c r="A10" s="7" t="s">
        <v>47</v>
      </c>
      <c r="B10" s="65">
        <v>4</v>
      </c>
      <c r="C10" s="39">
        <f>IF(B33=0, "-", B10/B33)</f>
        <v>1.6736401673640166E-2</v>
      </c>
      <c r="D10" s="65">
        <v>0</v>
      </c>
      <c r="E10" s="21">
        <f>IF(D33=0, "-", D10/D33)</f>
        <v>0</v>
      </c>
      <c r="F10" s="81">
        <v>16</v>
      </c>
      <c r="G10" s="39">
        <f>IF(F33=0, "-", F10/F33)</f>
        <v>7.1079520213238557E-3</v>
      </c>
      <c r="H10" s="65">
        <v>32</v>
      </c>
      <c r="I10" s="21">
        <f>IF(H33=0, "-", H10/H33)</f>
        <v>1.499531396438613E-2</v>
      </c>
      <c r="J10" s="20" t="str">
        <f t="shared" si="0"/>
        <v>-</v>
      </c>
      <c r="K10" s="21">
        <f t="shared" si="1"/>
        <v>-0.5</v>
      </c>
    </row>
    <row r="11" spans="1:11" x14ac:dyDescent="0.25">
      <c r="A11" s="7" t="s">
        <v>48</v>
      </c>
      <c r="B11" s="65">
        <v>0</v>
      </c>
      <c r="C11" s="39">
        <f>IF(B33=0, "-", B11/B33)</f>
        <v>0</v>
      </c>
      <c r="D11" s="65">
        <v>0</v>
      </c>
      <c r="E11" s="21">
        <f>IF(D33=0, "-", D11/D33)</f>
        <v>0</v>
      </c>
      <c r="F11" s="81">
        <v>3</v>
      </c>
      <c r="G11" s="39">
        <f>IF(F33=0, "-", F11/F33)</f>
        <v>1.3327410039982231E-3</v>
      </c>
      <c r="H11" s="65">
        <v>0</v>
      </c>
      <c r="I11" s="21">
        <f>IF(H33=0, "-", H11/H33)</f>
        <v>0</v>
      </c>
      <c r="J11" s="20" t="str">
        <f t="shared" si="0"/>
        <v>-</v>
      </c>
      <c r="K11" s="21" t="str">
        <f t="shared" si="1"/>
        <v>-</v>
      </c>
    </row>
    <row r="12" spans="1:11" x14ac:dyDescent="0.25">
      <c r="A12" s="7" t="s">
        <v>49</v>
      </c>
      <c r="B12" s="65">
        <v>5</v>
      </c>
      <c r="C12" s="39">
        <f>IF(B33=0, "-", B12/B33)</f>
        <v>2.0920502092050208E-2</v>
      </c>
      <c r="D12" s="65">
        <v>4</v>
      </c>
      <c r="E12" s="21">
        <f>IF(D33=0, "-", D12/D33)</f>
        <v>1.6E-2</v>
      </c>
      <c r="F12" s="81">
        <v>37</v>
      </c>
      <c r="G12" s="39">
        <f>IF(F33=0, "-", F12/F33)</f>
        <v>1.6437139049311416E-2</v>
      </c>
      <c r="H12" s="65">
        <v>29</v>
      </c>
      <c r="I12" s="21">
        <f>IF(H33=0, "-", H12/H33)</f>
        <v>1.3589503280224929E-2</v>
      </c>
      <c r="J12" s="20">
        <f t="shared" si="0"/>
        <v>0.25</v>
      </c>
      <c r="K12" s="21">
        <f t="shared" si="1"/>
        <v>0.27586206896551724</v>
      </c>
    </row>
    <row r="13" spans="1:11" x14ac:dyDescent="0.25">
      <c r="A13" s="7" t="s">
        <v>50</v>
      </c>
      <c r="B13" s="65">
        <v>13</v>
      </c>
      <c r="C13" s="39">
        <f>IF(B33=0, "-", B13/B33)</f>
        <v>5.4393305439330547E-2</v>
      </c>
      <c r="D13" s="65">
        <v>35</v>
      </c>
      <c r="E13" s="21">
        <f>IF(D33=0, "-", D13/D33)</f>
        <v>0.14000000000000001</v>
      </c>
      <c r="F13" s="81">
        <v>167</v>
      </c>
      <c r="G13" s="39">
        <f>IF(F33=0, "-", F13/F33)</f>
        <v>7.4189249222567741E-2</v>
      </c>
      <c r="H13" s="65">
        <v>166</v>
      </c>
      <c r="I13" s="21">
        <f>IF(H33=0, "-", H13/H33)</f>
        <v>7.7788191190253042E-2</v>
      </c>
      <c r="J13" s="20">
        <f t="shared" si="0"/>
        <v>-0.62857142857142856</v>
      </c>
      <c r="K13" s="21">
        <f t="shared" si="1"/>
        <v>6.024096385542169E-3</v>
      </c>
    </row>
    <row r="14" spans="1:11" x14ac:dyDescent="0.25">
      <c r="A14" s="7" t="s">
        <v>53</v>
      </c>
      <c r="B14" s="65">
        <v>31</v>
      </c>
      <c r="C14" s="39">
        <f>IF(B33=0, "-", B14/B33)</f>
        <v>0.1297071129707113</v>
      </c>
      <c r="D14" s="65">
        <v>25</v>
      </c>
      <c r="E14" s="21">
        <f>IF(D33=0, "-", D14/D33)</f>
        <v>0.1</v>
      </c>
      <c r="F14" s="81">
        <v>253</v>
      </c>
      <c r="G14" s="39">
        <f>IF(F33=0, "-", F14/F33)</f>
        <v>0.11239449133718347</v>
      </c>
      <c r="H14" s="65">
        <v>306</v>
      </c>
      <c r="I14" s="21">
        <f>IF(H33=0, "-", H14/H33)</f>
        <v>0.14339268978444236</v>
      </c>
      <c r="J14" s="20">
        <f t="shared" si="0"/>
        <v>0.24</v>
      </c>
      <c r="K14" s="21">
        <f t="shared" si="1"/>
        <v>-0.17320261437908496</v>
      </c>
    </row>
    <row r="15" spans="1:11" x14ac:dyDescent="0.25">
      <c r="A15" s="7" t="s">
        <v>56</v>
      </c>
      <c r="B15" s="65">
        <v>0</v>
      </c>
      <c r="C15" s="39">
        <f>IF(B33=0, "-", B15/B33)</f>
        <v>0</v>
      </c>
      <c r="D15" s="65">
        <v>1</v>
      </c>
      <c r="E15" s="21">
        <f>IF(D33=0, "-", D15/D33)</f>
        <v>4.0000000000000001E-3</v>
      </c>
      <c r="F15" s="81">
        <v>22</v>
      </c>
      <c r="G15" s="39">
        <f>IF(F33=0, "-", F15/F33)</f>
        <v>9.7734340293203024E-3</v>
      </c>
      <c r="H15" s="65">
        <v>29</v>
      </c>
      <c r="I15" s="21">
        <f>IF(H33=0, "-", H15/H33)</f>
        <v>1.3589503280224929E-2</v>
      </c>
      <c r="J15" s="20">
        <f t="shared" si="0"/>
        <v>-1</v>
      </c>
      <c r="K15" s="21">
        <f t="shared" si="1"/>
        <v>-0.2413793103448276</v>
      </c>
    </row>
    <row r="16" spans="1:11" x14ac:dyDescent="0.25">
      <c r="A16" s="7" t="s">
        <v>57</v>
      </c>
      <c r="B16" s="65">
        <v>60</v>
      </c>
      <c r="C16" s="39">
        <f>IF(B33=0, "-", B16/B33)</f>
        <v>0.2510460251046025</v>
      </c>
      <c r="D16" s="65">
        <v>86</v>
      </c>
      <c r="E16" s="21">
        <f>IF(D33=0, "-", D16/D33)</f>
        <v>0.34399999999999997</v>
      </c>
      <c r="F16" s="81">
        <v>641</v>
      </c>
      <c r="G16" s="39">
        <f>IF(F33=0, "-", F16/F33)</f>
        <v>0.28476232785428696</v>
      </c>
      <c r="H16" s="65">
        <v>710</v>
      </c>
      <c r="I16" s="21">
        <f>IF(H33=0, "-", H16/H33)</f>
        <v>0.33270852858481725</v>
      </c>
      <c r="J16" s="20">
        <f t="shared" si="0"/>
        <v>-0.30232558139534882</v>
      </c>
      <c r="K16" s="21">
        <f t="shared" si="1"/>
        <v>-9.7183098591549291E-2</v>
      </c>
    </row>
    <row r="17" spans="1:11" x14ac:dyDescent="0.25">
      <c r="A17" s="7" t="s">
        <v>60</v>
      </c>
      <c r="B17" s="65">
        <v>2</v>
      </c>
      <c r="C17" s="39">
        <f>IF(B33=0, "-", B17/B33)</f>
        <v>8.368200836820083E-3</v>
      </c>
      <c r="D17" s="65">
        <v>7</v>
      </c>
      <c r="E17" s="21">
        <f>IF(D33=0, "-", D17/D33)</f>
        <v>2.8000000000000001E-2</v>
      </c>
      <c r="F17" s="81">
        <v>44</v>
      </c>
      <c r="G17" s="39">
        <f>IF(F33=0, "-", F17/F33)</f>
        <v>1.9546868058640605E-2</v>
      </c>
      <c r="H17" s="65">
        <v>50</v>
      </c>
      <c r="I17" s="21">
        <f>IF(H33=0, "-", H17/H33)</f>
        <v>2.3430178069353328E-2</v>
      </c>
      <c r="J17" s="20">
        <f t="shared" si="0"/>
        <v>-0.7142857142857143</v>
      </c>
      <c r="K17" s="21">
        <f t="shared" si="1"/>
        <v>-0.12</v>
      </c>
    </row>
    <row r="18" spans="1:11" x14ac:dyDescent="0.25">
      <c r="A18" s="7" t="s">
        <v>63</v>
      </c>
      <c r="B18" s="65">
        <v>22</v>
      </c>
      <c r="C18" s="39">
        <f>IF(B33=0, "-", B18/B33)</f>
        <v>9.2050209205020925E-2</v>
      </c>
      <c r="D18" s="65">
        <v>15</v>
      </c>
      <c r="E18" s="21">
        <f>IF(D33=0, "-", D18/D33)</f>
        <v>0.06</v>
      </c>
      <c r="F18" s="81">
        <v>213</v>
      </c>
      <c r="G18" s="39">
        <f>IF(F33=0, "-", F18/F33)</f>
        <v>9.4624611283873838E-2</v>
      </c>
      <c r="H18" s="65">
        <v>171</v>
      </c>
      <c r="I18" s="21">
        <f>IF(H33=0, "-", H18/H33)</f>
        <v>8.0131208997188383E-2</v>
      </c>
      <c r="J18" s="20">
        <f t="shared" si="0"/>
        <v>0.46666666666666667</v>
      </c>
      <c r="K18" s="21">
        <f t="shared" si="1"/>
        <v>0.24561403508771928</v>
      </c>
    </row>
    <row r="19" spans="1:11" x14ac:dyDescent="0.25">
      <c r="A19" s="7" t="s">
        <v>67</v>
      </c>
      <c r="B19" s="65">
        <v>17</v>
      </c>
      <c r="C19" s="39">
        <f>IF(B33=0, "-", B19/B33)</f>
        <v>7.1129707112970716E-2</v>
      </c>
      <c r="D19" s="65">
        <v>7</v>
      </c>
      <c r="E19" s="21">
        <f>IF(D33=0, "-", D19/D33)</f>
        <v>2.8000000000000001E-2</v>
      </c>
      <c r="F19" s="81">
        <v>158</v>
      </c>
      <c r="G19" s="39">
        <f>IF(F33=0, "-", F19/F33)</f>
        <v>7.0191026210573076E-2</v>
      </c>
      <c r="H19" s="65">
        <v>79</v>
      </c>
      <c r="I19" s="21">
        <f>IF(H33=0, "-", H19/H33)</f>
        <v>3.7019681349578254E-2</v>
      </c>
      <c r="J19" s="20">
        <f t="shared" si="0"/>
        <v>1.4285714285714286</v>
      </c>
      <c r="K19" s="21">
        <f t="shared" si="1"/>
        <v>1</v>
      </c>
    </row>
    <row r="20" spans="1:11" x14ac:dyDescent="0.25">
      <c r="A20" s="7" t="s">
        <v>70</v>
      </c>
      <c r="B20" s="65">
        <v>4</v>
      </c>
      <c r="C20" s="39">
        <f>IF(B33=0, "-", B20/B33)</f>
        <v>1.6736401673640166E-2</v>
      </c>
      <c r="D20" s="65">
        <v>2</v>
      </c>
      <c r="E20" s="21">
        <f>IF(D33=0, "-", D20/D33)</f>
        <v>8.0000000000000002E-3</v>
      </c>
      <c r="F20" s="81">
        <v>41</v>
      </c>
      <c r="G20" s="39">
        <f>IF(F33=0, "-", F20/F33)</f>
        <v>1.8214127054642381E-2</v>
      </c>
      <c r="H20" s="65">
        <v>21</v>
      </c>
      <c r="I20" s="21">
        <f>IF(H33=0, "-", H20/H33)</f>
        <v>9.840674789128397E-3</v>
      </c>
      <c r="J20" s="20">
        <f t="shared" si="0"/>
        <v>1</v>
      </c>
      <c r="K20" s="21">
        <f t="shared" si="1"/>
        <v>0.95238095238095233</v>
      </c>
    </row>
    <row r="21" spans="1:11" x14ac:dyDescent="0.25">
      <c r="A21" s="7" t="s">
        <v>71</v>
      </c>
      <c r="B21" s="65">
        <v>0</v>
      </c>
      <c r="C21" s="39">
        <f>IF(B33=0, "-", B21/B33)</f>
        <v>0</v>
      </c>
      <c r="D21" s="65">
        <v>0</v>
      </c>
      <c r="E21" s="21">
        <f>IF(D33=0, "-", D21/D33)</f>
        <v>0</v>
      </c>
      <c r="F21" s="81">
        <v>15</v>
      </c>
      <c r="G21" s="39">
        <f>IF(F33=0, "-", F21/F33)</f>
        <v>6.6637050199911153E-3</v>
      </c>
      <c r="H21" s="65">
        <v>5</v>
      </c>
      <c r="I21" s="21">
        <f>IF(H33=0, "-", H21/H33)</f>
        <v>2.3430178069353325E-3</v>
      </c>
      <c r="J21" s="20" t="str">
        <f t="shared" si="0"/>
        <v>-</v>
      </c>
      <c r="K21" s="21">
        <f t="shared" si="1"/>
        <v>2</v>
      </c>
    </row>
    <row r="22" spans="1:11" x14ac:dyDescent="0.25">
      <c r="A22" s="7" t="s">
        <v>76</v>
      </c>
      <c r="B22" s="65">
        <v>4</v>
      </c>
      <c r="C22" s="39">
        <f>IF(B33=0, "-", B22/B33)</f>
        <v>1.6736401673640166E-2</v>
      </c>
      <c r="D22" s="65">
        <v>3</v>
      </c>
      <c r="E22" s="21">
        <f>IF(D33=0, "-", D22/D33)</f>
        <v>1.2E-2</v>
      </c>
      <c r="F22" s="81">
        <v>37</v>
      </c>
      <c r="G22" s="39">
        <f>IF(F33=0, "-", F22/F33)</f>
        <v>1.6437139049311416E-2</v>
      </c>
      <c r="H22" s="65">
        <v>27</v>
      </c>
      <c r="I22" s="21">
        <f>IF(H33=0, "-", H22/H33)</f>
        <v>1.2652296157450796E-2</v>
      </c>
      <c r="J22" s="20">
        <f t="shared" si="0"/>
        <v>0.33333333333333331</v>
      </c>
      <c r="K22" s="21">
        <f t="shared" si="1"/>
        <v>0.37037037037037035</v>
      </c>
    </row>
    <row r="23" spans="1:11" x14ac:dyDescent="0.25">
      <c r="A23" s="7" t="s">
        <v>77</v>
      </c>
      <c r="B23" s="65">
        <v>16</v>
      </c>
      <c r="C23" s="39">
        <f>IF(B33=0, "-", B23/B33)</f>
        <v>6.6945606694560664E-2</v>
      </c>
      <c r="D23" s="65">
        <v>3</v>
      </c>
      <c r="E23" s="21">
        <f>IF(D33=0, "-", D23/D33)</f>
        <v>1.2E-2</v>
      </c>
      <c r="F23" s="81">
        <v>109</v>
      </c>
      <c r="G23" s="39">
        <f>IF(F33=0, "-", F23/F33)</f>
        <v>4.8422923145268769E-2</v>
      </c>
      <c r="H23" s="65">
        <v>117</v>
      </c>
      <c r="I23" s="21">
        <f>IF(H33=0, "-", H23/H33)</f>
        <v>5.4826616682286784E-2</v>
      </c>
      <c r="J23" s="20">
        <f t="shared" si="0"/>
        <v>4.333333333333333</v>
      </c>
      <c r="K23" s="21">
        <f t="shared" si="1"/>
        <v>-6.8376068376068383E-2</v>
      </c>
    </row>
    <row r="24" spans="1:11" x14ac:dyDescent="0.25">
      <c r="A24" s="7" t="s">
        <v>82</v>
      </c>
      <c r="B24" s="65">
        <v>0</v>
      </c>
      <c r="C24" s="39">
        <f>IF(B33=0, "-", B24/B33)</f>
        <v>0</v>
      </c>
      <c r="D24" s="65">
        <v>0</v>
      </c>
      <c r="E24" s="21">
        <f>IF(D33=0, "-", D24/D33)</f>
        <v>0</v>
      </c>
      <c r="F24" s="81">
        <v>1</v>
      </c>
      <c r="G24" s="39">
        <f>IF(F33=0, "-", F24/F33)</f>
        <v>4.4424700133274098E-4</v>
      </c>
      <c r="H24" s="65">
        <v>0</v>
      </c>
      <c r="I24" s="21">
        <f>IF(H33=0, "-", H24/H33)</f>
        <v>0</v>
      </c>
      <c r="J24" s="20" t="str">
        <f t="shared" si="0"/>
        <v>-</v>
      </c>
      <c r="K24" s="21" t="str">
        <f t="shared" si="1"/>
        <v>-</v>
      </c>
    </row>
    <row r="25" spans="1:11" x14ac:dyDescent="0.25">
      <c r="A25" s="7" t="s">
        <v>86</v>
      </c>
      <c r="B25" s="65">
        <v>14</v>
      </c>
      <c r="C25" s="39">
        <f>IF(B33=0, "-", B25/B33)</f>
        <v>5.8577405857740586E-2</v>
      </c>
      <c r="D25" s="65">
        <v>9</v>
      </c>
      <c r="E25" s="21">
        <f>IF(D33=0, "-", D25/D33)</f>
        <v>3.5999999999999997E-2</v>
      </c>
      <c r="F25" s="81">
        <v>33</v>
      </c>
      <c r="G25" s="39">
        <f>IF(F33=0, "-", F25/F33)</f>
        <v>1.4660151043980453E-2</v>
      </c>
      <c r="H25" s="65">
        <v>81</v>
      </c>
      <c r="I25" s="21">
        <f>IF(H33=0, "-", H25/H33)</f>
        <v>3.7956888472352387E-2</v>
      </c>
      <c r="J25" s="20">
        <f t="shared" si="0"/>
        <v>0.55555555555555558</v>
      </c>
      <c r="K25" s="21">
        <f t="shared" si="1"/>
        <v>-0.59259259259259256</v>
      </c>
    </row>
    <row r="26" spans="1:11" x14ac:dyDescent="0.25">
      <c r="A26" s="7" t="s">
        <v>87</v>
      </c>
      <c r="B26" s="65">
        <v>11</v>
      </c>
      <c r="C26" s="39">
        <f>IF(B33=0, "-", B26/B33)</f>
        <v>4.6025104602510462E-2</v>
      </c>
      <c r="D26" s="65">
        <v>20</v>
      </c>
      <c r="E26" s="21">
        <f>IF(D33=0, "-", D26/D33)</f>
        <v>0.08</v>
      </c>
      <c r="F26" s="81">
        <v>101</v>
      </c>
      <c r="G26" s="39">
        <f>IF(F33=0, "-", F26/F33)</f>
        <v>4.4868947134606839E-2</v>
      </c>
      <c r="H26" s="65">
        <v>72</v>
      </c>
      <c r="I26" s="21">
        <f>IF(H33=0, "-", H26/H33)</f>
        <v>3.3739456419868794E-2</v>
      </c>
      <c r="J26" s="20">
        <f t="shared" si="0"/>
        <v>-0.45</v>
      </c>
      <c r="K26" s="21">
        <f t="shared" si="1"/>
        <v>0.40277777777777779</v>
      </c>
    </row>
    <row r="27" spans="1:11" x14ac:dyDescent="0.25">
      <c r="A27" s="7" t="s">
        <v>88</v>
      </c>
      <c r="B27" s="65">
        <v>0</v>
      </c>
      <c r="C27" s="39">
        <f>IF(B33=0, "-", B27/B33)</f>
        <v>0</v>
      </c>
      <c r="D27" s="65">
        <v>0</v>
      </c>
      <c r="E27" s="21">
        <f>IF(D33=0, "-", D27/D33)</f>
        <v>0</v>
      </c>
      <c r="F27" s="81">
        <v>0</v>
      </c>
      <c r="G27" s="39">
        <f>IF(F33=0, "-", F27/F33)</f>
        <v>0</v>
      </c>
      <c r="H27" s="65">
        <v>1</v>
      </c>
      <c r="I27" s="21">
        <f>IF(H33=0, "-", H27/H33)</f>
        <v>4.6860356138706655E-4</v>
      </c>
      <c r="J27" s="20" t="str">
        <f t="shared" si="0"/>
        <v>-</v>
      </c>
      <c r="K27" s="21">
        <f t="shared" si="1"/>
        <v>-1</v>
      </c>
    </row>
    <row r="28" spans="1:11" x14ac:dyDescent="0.25">
      <c r="A28" s="7" t="s">
        <v>95</v>
      </c>
      <c r="B28" s="65">
        <v>6</v>
      </c>
      <c r="C28" s="39">
        <f>IF(B33=0, "-", B28/B33)</f>
        <v>2.5104602510460251E-2</v>
      </c>
      <c r="D28" s="65">
        <v>8</v>
      </c>
      <c r="E28" s="21">
        <f>IF(D33=0, "-", D28/D33)</f>
        <v>3.2000000000000001E-2</v>
      </c>
      <c r="F28" s="81">
        <v>52</v>
      </c>
      <c r="G28" s="39">
        <f>IF(F33=0, "-", F28/F33)</f>
        <v>2.3100844069302531E-2</v>
      </c>
      <c r="H28" s="65">
        <v>48</v>
      </c>
      <c r="I28" s="21">
        <f>IF(H33=0, "-", H28/H33)</f>
        <v>2.2492970946579195E-2</v>
      </c>
      <c r="J28" s="20">
        <f t="shared" si="0"/>
        <v>-0.25</v>
      </c>
      <c r="K28" s="21">
        <f t="shared" si="1"/>
        <v>8.3333333333333329E-2</v>
      </c>
    </row>
    <row r="29" spans="1:11" x14ac:dyDescent="0.25">
      <c r="A29" s="7" t="s">
        <v>96</v>
      </c>
      <c r="B29" s="65">
        <v>1</v>
      </c>
      <c r="C29" s="39">
        <f>IF(B33=0, "-", B29/B33)</f>
        <v>4.1841004184100415E-3</v>
      </c>
      <c r="D29" s="65">
        <v>3</v>
      </c>
      <c r="E29" s="21">
        <f>IF(D33=0, "-", D29/D33)</f>
        <v>1.2E-2</v>
      </c>
      <c r="F29" s="81">
        <v>45</v>
      </c>
      <c r="G29" s="39">
        <f>IF(F33=0, "-", F29/F33)</f>
        <v>1.9991115059973346E-2</v>
      </c>
      <c r="H29" s="65">
        <v>19</v>
      </c>
      <c r="I29" s="21">
        <f>IF(H33=0, "-", H29/H33)</f>
        <v>8.9034676663542651E-3</v>
      </c>
      <c r="J29" s="20">
        <f t="shared" si="0"/>
        <v>-0.66666666666666663</v>
      </c>
      <c r="K29" s="21">
        <f t="shared" si="1"/>
        <v>1.368421052631579</v>
      </c>
    </row>
    <row r="30" spans="1:11" x14ac:dyDescent="0.25">
      <c r="A30" s="7" t="s">
        <v>98</v>
      </c>
      <c r="B30" s="65">
        <v>17</v>
      </c>
      <c r="C30" s="39">
        <f>IF(B33=0, "-", B30/B33)</f>
        <v>7.1129707112970716E-2</v>
      </c>
      <c r="D30" s="65">
        <v>10</v>
      </c>
      <c r="E30" s="21">
        <f>IF(D33=0, "-", D30/D33)</f>
        <v>0.04</v>
      </c>
      <c r="F30" s="81">
        <v>164</v>
      </c>
      <c r="G30" s="39">
        <f>IF(F33=0, "-", F30/F33)</f>
        <v>7.2856508218569524E-2</v>
      </c>
      <c r="H30" s="65">
        <v>65</v>
      </c>
      <c r="I30" s="21">
        <f>IF(H33=0, "-", H30/H33)</f>
        <v>3.0459231490159326E-2</v>
      </c>
      <c r="J30" s="20">
        <f t="shared" si="0"/>
        <v>0.7</v>
      </c>
      <c r="K30" s="21">
        <f t="shared" si="1"/>
        <v>1.523076923076923</v>
      </c>
    </row>
    <row r="31" spans="1:11" x14ac:dyDescent="0.25">
      <c r="A31" s="7" t="s">
        <v>99</v>
      </c>
      <c r="B31" s="65">
        <v>0</v>
      </c>
      <c r="C31" s="39">
        <f>IF(B33=0, "-", B31/B33)</f>
        <v>0</v>
      </c>
      <c r="D31" s="65">
        <v>0</v>
      </c>
      <c r="E31" s="21">
        <f>IF(D33=0, "-", D31/D33)</f>
        <v>0</v>
      </c>
      <c r="F31" s="81">
        <v>10</v>
      </c>
      <c r="G31" s="39">
        <f>IF(F33=0, "-", F31/F33)</f>
        <v>4.4424700133274099E-3</v>
      </c>
      <c r="H31" s="65">
        <v>28</v>
      </c>
      <c r="I31" s="21">
        <f>IF(H33=0, "-", H31/H33)</f>
        <v>1.3120899718837863E-2</v>
      </c>
      <c r="J31" s="20" t="str">
        <f t="shared" si="0"/>
        <v>-</v>
      </c>
      <c r="K31" s="21">
        <f t="shared" si="1"/>
        <v>-0.6428571428571429</v>
      </c>
    </row>
    <row r="32" spans="1:11" x14ac:dyDescent="0.25">
      <c r="A32" s="2"/>
      <c r="B32" s="68"/>
      <c r="C32" s="33"/>
      <c r="D32" s="68"/>
      <c r="E32" s="6"/>
      <c r="F32" s="82"/>
      <c r="G32" s="33"/>
      <c r="H32" s="68"/>
      <c r="I32" s="6"/>
      <c r="J32" s="5"/>
      <c r="K32" s="6"/>
    </row>
    <row r="33" spans="1:11" s="43" customFormat="1" ht="13" x14ac:dyDescent="0.3">
      <c r="A33" s="162" t="s">
        <v>620</v>
      </c>
      <c r="B33" s="71">
        <f>SUM(B7:B32)</f>
        <v>239</v>
      </c>
      <c r="C33" s="40">
        <v>1</v>
      </c>
      <c r="D33" s="71">
        <f>SUM(D7:D32)</f>
        <v>250</v>
      </c>
      <c r="E33" s="41">
        <v>1</v>
      </c>
      <c r="F33" s="77">
        <f>SUM(F7:F32)</f>
        <v>2251</v>
      </c>
      <c r="G33" s="42">
        <v>1</v>
      </c>
      <c r="H33" s="71">
        <f>SUM(H7:H32)</f>
        <v>2134</v>
      </c>
      <c r="I33" s="41">
        <v>1</v>
      </c>
      <c r="J33" s="37">
        <f>IF(D33=0, "-", (B33-D33)/D33)</f>
        <v>-4.3999999999999997E-2</v>
      </c>
      <c r="K33" s="38">
        <f>IF(H33=0, "-", (F33-H33)/H33)</f>
        <v>5.4826616682286784E-2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6"/>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247</v>
      </c>
      <c r="B8" s="143">
        <v>5</v>
      </c>
      <c r="C8" s="144">
        <v>3</v>
      </c>
      <c r="D8" s="143">
        <v>14</v>
      </c>
      <c r="E8" s="144">
        <v>22</v>
      </c>
      <c r="F8" s="145"/>
      <c r="G8" s="143">
        <f>B8-C8</f>
        <v>2</v>
      </c>
      <c r="H8" s="144">
        <f>D8-E8</f>
        <v>-8</v>
      </c>
      <c r="I8" s="151">
        <f>IF(C8=0, "-", IF(G8/C8&lt;10, G8/C8, "&gt;999%"))</f>
        <v>0.66666666666666663</v>
      </c>
      <c r="J8" s="152">
        <f>IF(E8=0, "-", IF(H8/E8&lt;10, H8/E8, "&gt;999%"))</f>
        <v>-0.36363636363636365</v>
      </c>
    </row>
    <row r="9" spans="1:10" x14ac:dyDescent="0.25">
      <c r="A9" s="158" t="s">
        <v>405</v>
      </c>
      <c r="B9" s="65">
        <v>2</v>
      </c>
      <c r="C9" s="66">
        <v>3</v>
      </c>
      <c r="D9" s="65">
        <v>15</v>
      </c>
      <c r="E9" s="66">
        <v>17</v>
      </c>
      <c r="F9" s="67"/>
      <c r="G9" s="65">
        <f>B9-C9</f>
        <v>-1</v>
      </c>
      <c r="H9" s="66">
        <f>D9-E9</f>
        <v>-2</v>
      </c>
      <c r="I9" s="20">
        <f>IF(C9=0, "-", IF(G9/C9&lt;10, G9/C9, "&gt;999%"))</f>
        <v>-0.33333333333333331</v>
      </c>
      <c r="J9" s="21">
        <f>IF(E9=0, "-", IF(H9/E9&lt;10, H9/E9, "&gt;999%"))</f>
        <v>-0.11764705882352941</v>
      </c>
    </row>
    <row r="10" spans="1:10" x14ac:dyDescent="0.25">
      <c r="A10" s="158" t="s">
        <v>368</v>
      </c>
      <c r="B10" s="65">
        <v>6</v>
      </c>
      <c r="C10" s="66">
        <v>0</v>
      </c>
      <c r="D10" s="65">
        <v>29</v>
      </c>
      <c r="E10" s="66">
        <v>0</v>
      </c>
      <c r="F10" s="67"/>
      <c r="G10" s="65">
        <f>B10-C10</f>
        <v>6</v>
      </c>
      <c r="H10" s="66">
        <f>D10-E10</f>
        <v>29</v>
      </c>
      <c r="I10" s="20" t="str">
        <f>IF(C10=0, "-", IF(G10/C10&lt;10, G10/C10, "&gt;999%"))</f>
        <v>-</v>
      </c>
      <c r="J10" s="21" t="str">
        <f>IF(E10=0, "-", IF(H10/E10&lt;10, H10/E10, "&gt;999%"))</f>
        <v>-</v>
      </c>
    </row>
    <row r="11" spans="1:10" s="160" customFormat="1" ht="13" x14ac:dyDescent="0.3">
      <c r="A11" s="178" t="s">
        <v>628</v>
      </c>
      <c r="B11" s="71">
        <v>13</v>
      </c>
      <c r="C11" s="72">
        <v>6</v>
      </c>
      <c r="D11" s="71">
        <v>58</v>
      </c>
      <c r="E11" s="72">
        <v>39</v>
      </c>
      <c r="F11" s="73"/>
      <c r="G11" s="71">
        <f>B11-C11</f>
        <v>7</v>
      </c>
      <c r="H11" s="72">
        <f>D11-E11</f>
        <v>19</v>
      </c>
      <c r="I11" s="37">
        <f>IF(C11=0, "-", IF(G11/C11&lt;10, G11/C11, "&gt;999%"))</f>
        <v>1.1666666666666667</v>
      </c>
      <c r="J11" s="38">
        <f>IF(E11=0, "-", IF(H11/E11&lt;10, H11/E11, "&gt;999%"))</f>
        <v>0.48717948717948717</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326</v>
      </c>
      <c r="B14" s="65">
        <v>0</v>
      </c>
      <c r="C14" s="66">
        <v>0</v>
      </c>
      <c r="D14" s="65">
        <v>5</v>
      </c>
      <c r="E14" s="66">
        <v>4</v>
      </c>
      <c r="F14" s="67"/>
      <c r="G14" s="65">
        <f>B14-C14</f>
        <v>0</v>
      </c>
      <c r="H14" s="66">
        <f>D14-E14</f>
        <v>1</v>
      </c>
      <c r="I14" s="20" t="str">
        <f>IF(C14=0, "-", IF(G14/C14&lt;10, G14/C14, "&gt;999%"))</f>
        <v>-</v>
      </c>
      <c r="J14" s="21">
        <f>IF(E14=0, "-", IF(H14/E14&lt;10, H14/E14, "&gt;999%"))</f>
        <v>0.25</v>
      </c>
    </row>
    <row r="15" spans="1:10" x14ac:dyDescent="0.25">
      <c r="A15" s="158" t="s">
        <v>474</v>
      </c>
      <c r="B15" s="65">
        <v>0</v>
      </c>
      <c r="C15" s="66">
        <v>0</v>
      </c>
      <c r="D15" s="65">
        <v>1</v>
      </c>
      <c r="E15" s="66">
        <v>2</v>
      </c>
      <c r="F15" s="67"/>
      <c r="G15" s="65">
        <f>B15-C15</f>
        <v>0</v>
      </c>
      <c r="H15" s="66">
        <f>D15-E15</f>
        <v>-1</v>
      </c>
      <c r="I15" s="20" t="str">
        <f>IF(C15=0, "-", IF(G15/C15&lt;10, G15/C15, "&gt;999%"))</f>
        <v>-</v>
      </c>
      <c r="J15" s="21">
        <f>IF(E15=0, "-", IF(H15/E15&lt;10, H15/E15, "&gt;999%"))</f>
        <v>-0.5</v>
      </c>
    </row>
    <row r="16" spans="1:10" s="160" customFormat="1" ht="13" x14ac:dyDescent="0.3">
      <c r="A16" s="178" t="s">
        <v>629</v>
      </c>
      <c r="B16" s="71">
        <v>0</v>
      </c>
      <c r="C16" s="72">
        <v>0</v>
      </c>
      <c r="D16" s="71">
        <v>6</v>
      </c>
      <c r="E16" s="72">
        <v>6</v>
      </c>
      <c r="F16" s="73"/>
      <c r="G16" s="71">
        <f>B16-C16</f>
        <v>0</v>
      </c>
      <c r="H16" s="72">
        <f>D16-E16</f>
        <v>0</v>
      </c>
      <c r="I16" s="37" t="str">
        <f>IF(C16=0, "-", IF(G16/C16&lt;10, G16/C16, "&gt;999%"))</f>
        <v>-</v>
      </c>
      <c r="J16" s="38">
        <f>IF(E16=0, "-", IF(H16/E16&lt;10, H16/E16, "&gt;999%"))</f>
        <v>0</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211</v>
      </c>
      <c r="B19" s="65">
        <v>4</v>
      </c>
      <c r="C19" s="66">
        <v>1</v>
      </c>
      <c r="D19" s="65">
        <v>16</v>
      </c>
      <c r="E19" s="66">
        <v>11</v>
      </c>
      <c r="F19" s="67"/>
      <c r="G19" s="65">
        <f t="shared" ref="G19:G35" si="0">B19-C19</f>
        <v>3</v>
      </c>
      <c r="H19" s="66">
        <f t="shared" ref="H19:H35" si="1">D19-E19</f>
        <v>5</v>
      </c>
      <c r="I19" s="20">
        <f t="shared" ref="I19:I35" si="2">IF(C19=0, "-", IF(G19/C19&lt;10, G19/C19, "&gt;999%"))</f>
        <v>3</v>
      </c>
      <c r="J19" s="21">
        <f t="shared" ref="J19:J35" si="3">IF(E19=0, "-", IF(H19/E19&lt;10, H19/E19, "&gt;999%"))</f>
        <v>0.45454545454545453</v>
      </c>
    </row>
    <row r="20" spans="1:10" x14ac:dyDescent="0.25">
      <c r="A20" s="158" t="s">
        <v>224</v>
      </c>
      <c r="B20" s="65">
        <v>16</v>
      </c>
      <c r="C20" s="66">
        <v>17</v>
      </c>
      <c r="D20" s="65">
        <v>80</v>
      </c>
      <c r="E20" s="66">
        <v>57</v>
      </c>
      <c r="F20" s="67"/>
      <c r="G20" s="65">
        <f t="shared" si="0"/>
        <v>-1</v>
      </c>
      <c r="H20" s="66">
        <f t="shared" si="1"/>
        <v>23</v>
      </c>
      <c r="I20" s="20">
        <f t="shared" si="2"/>
        <v>-5.8823529411764705E-2</v>
      </c>
      <c r="J20" s="21">
        <f t="shared" si="3"/>
        <v>0.40350877192982454</v>
      </c>
    </row>
    <row r="21" spans="1:10" x14ac:dyDescent="0.25">
      <c r="A21" s="158" t="s">
        <v>248</v>
      </c>
      <c r="B21" s="65">
        <v>2</v>
      </c>
      <c r="C21" s="66">
        <v>0</v>
      </c>
      <c r="D21" s="65">
        <v>21</v>
      </c>
      <c r="E21" s="66">
        <v>11</v>
      </c>
      <c r="F21" s="67"/>
      <c r="G21" s="65">
        <f t="shared" si="0"/>
        <v>2</v>
      </c>
      <c r="H21" s="66">
        <f t="shared" si="1"/>
        <v>10</v>
      </c>
      <c r="I21" s="20" t="str">
        <f t="shared" si="2"/>
        <v>-</v>
      </c>
      <c r="J21" s="21">
        <f t="shared" si="3"/>
        <v>0.90909090909090906</v>
      </c>
    </row>
    <row r="22" spans="1:10" x14ac:dyDescent="0.25">
      <c r="A22" s="158" t="s">
        <v>311</v>
      </c>
      <c r="B22" s="65">
        <v>1</v>
      </c>
      <c r="C22" s="66">
        <v>1</v>
      </c>
      <c r="D22" s="65">
        <v>3</v>
      </c>
      <c r="E22" s="66">
        <v>5</v>
      </c>
      <c r="F22" s="67"/>
      <c r="G22" s="65">
        <f t="shared" si="0"/>
        <v>0</v>
      </c>
      <c r="H22" s="66">
        <f t="shared" si="1"/>
        <v>-2</v>
      </c>
      <c r="I22" s="20">
        <f t="shared" si="2"/>
        <v>0</v>
      </c>
      <c r="J22" s="21">
        <f t="shared" si="3"/>
        <v>-0.4</v>
      </c>
    </row>
    <row r="23" spans="1:10" x14ac:dyDescent="0.25">
      <c r="A23" s="158" t="s">
        <v>249</v>
      </c>
      <c r="B23" s="65">
        <v>2</v>
      </c>
      <c r="C23" s="66">
        <v>3</v>
      </c>
      <c r="D23" s="65">
        <v>18</v>
      </c>
      <c r="E23" s="66">
        <v>18</v>
      </c>
      <c r="F23" s="67"/>
      <c r="G23" s="65">
        <f t="shared" si="0"/>
        <v>-1</v>
      </c>
      <c r="H23" s="66">
        <f t="shared" si="1"/>
        <v>0</v>
      </c>
      <c r="I23" s="20">
        <f t="shared" si="2"/>
        <v>-0.33333333333333331</v>
      </c>
      <c r="J23" s="21">
        <f t="shared" si="3"/>
        <v>0</v>
      </c>
    </row>
    <row r="24" spans="1:10" x14ac:dyDescent="0.25">
      <c r="A24" s="158" t="s">
        <v>267</v>
      </c>
      <c r="B24" s="65">
        <v>0</v>
      </c>
      <c r="C24" s="66">
        <v>2</v>
      </c>
      <c r="D24" s="65">
        <v>6</v>
      </c>
      <c r="E24" s="66">
        <v>13</v>
      </c>
      <c r="F24" s="67"/>
      <c r="G24" s="65">
        <f t="shared" si="0"/>
        <v>-2</v>
      </c>
      <c r="H24" s="66">
        <f t="shared" si="1"/>
        <v>-7</v>
      </c>
      <c r="I24" s="20">
        <f t="shared" si="2"/>
        <v>-1</v>
      </c>
      <c r="J24" s="21">
        <f t="shared" si="3"/>
        <v>-0.53846153846153844</v>
      </c>
    </row>
    <row r="25" spans="1:10" x14ac:dyDescent="0.25">
      <c r="A25" s="158" t="s">
        <v>268</v>
      </c>
      <c r="B25" s="65">
        <v>1</v>
      </c>
      <c r="C25" s="66">
        <v>1</v>
      </c>
      <c r="D25" s="65">
        <v>2</v>
      </c>
      <c r="E25" s="66">
        <v>3</v>
      </c>
      <c r="F25" s="67"/>
      <c r="G25" s="65">
        <f t="shared" si="0"/>
        <v>0</v>
      </c>
      <c r="H25" s="66">
        <f t="shared" si="1"/>
        <v>-1</v>
      </c>
      <c r="I25" s="20">
        <f t="shared" si="2"/>
        <v>0</v>
      </c>
      <c r="J25" s="21">
        <f t="shared" si="3"/>
        <v>-0.33333333333333331</v>
      </c>
    </row>
    <row r="26" spans="1:10" x14ac:dyDescent="0.25">
      <c r="A26" s="158" t="s">
        <v>279</v>
      </c>
      <c r="B26" s="65">
        <v>0</v>
      </c>
      <c r="C26" s="66">
        <v>0</v>
      </c>
      <c r="D26" s="65">
        <v>1</v>
      </c>
      <c r="E26" s="66">
        <v>0</v>
      </c>
      <c r="F26" s="67"/>
      <c r="G26" s="65">
        <f t="shared" si="0"/>
        <v>0</v>
      </c>
      <c r="H26" s="66">
        <f t="shared" si="1"/>
        <v>1</v>
      </c>
      <c r="I26" s="20" t="str">
        <f t="shared" si="2"/>
        <v>-</v>
      </c>
      <c r="J26" s="21" t="str">
        <f t="shared" si="3"/>
        <v>-</v>
      </c>
    </row>
    <row r="27" spans="1:10" x14ac:dyDescent="0.25">
      <c r="A27" s="158" t="s">
        <v>447</v>
      </c>
      <c r="B27" s="65">
        <v>0</v>
      </c>
      <c r="C27" s="66">
        <v>1</v>
      </c>
      <c r="D27" s="65">
        <v>5</v>
      </c>
      <c r="E27" s="66">
        <v>4</v>
      </c>
      <c r="F27" s="67"/>
      <c r="G27" s="65">
        <f t="shared" si="0"/>
        <v>-1</v>
      </c>
      <c r="H27" s="66">
        <f t="shared" si="1"/>
        <v>1</v>
      </c>
      <c r="I27" s="20">
        <f t="shared" si="2"/>
        <v>-1</v>
      </c>
      <c r="J27" s="21">
        <f t="shared" si="3"/>
        <v>0.25</v>
      </c>
    </row>
    <row r="28" spans="1:10" x14ac:dyDescent="0.25">
      <c r="A28" s="158" t="s">
        <v>269</v>
      </c>
      <c r="B28" s="65">
        <v>0</v>
      </c>
      <c r="C28" s="66">
        <v>0</v>
      </c>
      <c r="D28" s="65">
        <v>8</v>
      </c>
      <c r="E28" s="66">
        <v>0</v>
      </c>
      <c r="F28" s="67"/>
      <c r="G28" s="65">
        <f t="shared" si="0"/>
        <v>0</v>
      </c>
      <c r="H28" s="66">
        <f t="shared" si="1"/>
        <v>8</v>
      </c>
      <c r="I28" s="20" t="str">
        <f t="shared" si="2"/>
        <v>-</v>
      </c>
      <c r="J28" s="21" t="str">
        <f t="shared" si="3"/>
        <v>-</v>
      </c>
    </row>
    <row r="29" spans="1:10" x14ac:dyDescent="0.25">
      <c r="A29" s="158" t="s">
        <v>369</v>
      </c>
      <c r="B29" s="65">
        <v>8</v>
      </c>
      <c r="C29" s="66">
        <v>2</v>
      </c>
      <c r="D29" s="65">
        <v>33</v>
      </c>
      <c r="E29" s="66">
        <v>21</v>
      </c>
      <c r="F29" s="67"/>
      <c r="G29" s="65">
        <f t="shared" si="0"/>
        <v>6</v>
      </c>
      <c r="H29" s="66">
        <f t="shared" si="1"/>
        <v>12</v>
      </c>
      <c r="I29" s="20">
        <f t="shared" si="2"/>
        <v>3</v>
      </c>
      <c r="J29" s="21">
        <f t="shared" si="3"/>
        <v>0.5714285714285714</v>
      </c>
    </row>
    <row r="30" spans="1:10" x14ac:dyDescent="0.25">
      <c r="A30" s="158" t="s">
        <v>370</v>
      </c>
      <c r="B30" s="65">
        <v>7</v>
      </c>
      <c r="C30" s="66">
        <v>7</v>
      </c>
      <c r="D30" s="65">
        <v>127</v>
      </c>
      <c r="E30" s="66">
        <v>137</v>
      </c>
      <c r="F30" s="67"/>
      <c r="G30" s="65">
        <f t="shared" si="0"/>
        <v>0</v>
      </c>
      <c r="H30" s="66">
        <f t="shared" si="1"/>
        <v>-10</v>
      </c>
      <c r="I30" s="20">
        <f t="shared" si="2"/>
        <v>0</v>
      </c>
      <c r="J30" s="21">
        <f t="shared" si="3"/>
        <v>-7.2992700729927001E-2</v>
      </c>
    </row>
    <row r="31" spans="1:10" x14ac:dyDescent="0.25">
      <c r="A31" s="158" t="s">
        <v>406</v>
      </c>
      <c r="B31" s="65">
        <v>10</v>
      </c>
      <c r="C31" s="66">
        <v>14</v>
      </c>
      <c r="D31" s="65">
        <v>111</v>
      </c>
      <c r="E31" s="66">
        <v>90</v>
      </c>
      <c r="F31" s="67"/>
      <c r="G31" s="65">
        <f t="shared" si="0"/>
        <v>-4</v>
      </c>
      <c r="H31" s="66">
        <f t="shared" si="1"/>
        <v>21</v>
      </c>
      <c r="I31" s="20">
        <f t="shared" si="2"/>
        <v>-0.2857142857142857</v>
      </c>
      <c r="J31" s="21">
        <f t="shared" si="3"/>
        <v>0.23333333333333334</v>
      </c>
    </row>
    <row r="32" spans="1:10" x14ac:dyDescent="0.25">
      <c r="A32" s="158" t="s">
        <v>448</v>
      </c>
      <c r="B32" s="65">
        <v>4</v>
      </c>
      <c r="C32" s="66">
        <v>3</v>
      </c>
      <c r="D32" s="65">
        <v>40</v>
      </c>
      <c r="E32" s="66">
        <v>23</v>
      </c>
      <c r="F32" s="67"/>
      <c r="G32" s="65">
        <f t="shared" si="0"/>
        <v>1</v>
      </c>
      <c r="H32" s="66">
        <f t="shared" si="1"/>
        <v>17</v>
      </c>
      <c r="I32" s="20">
        <f t="shared" si="2"/>
        <v>0.33333333333333331</v>
      </c>
      <c r="J32" s="21">
        <f t="shared" si="3"/>
        <v>0.73913043478260865</v>
      </c>
    </row>
    <row r="33" spans="1:10" x14ac:dyDescent="0.25">
      <c r="A33" s="158" t="s">
        <v>449</v>
      </c>
      <c r="B33" s="65">
        <v>0</v>
      </c>
      <c r="C33" s="66">
        <v>5</v>
      </c>
      <c r="D33" s="65">
        <v>12</v>
      </c>
      <c r="E33" s="66">
        <v>19</v>
      </c>
      <c r="F33" s="67"/>
      <c r="G33" s="65">
        <f t="shared" si="0"/>
        <v>-5</v>
      </c>
      <c r="H33" s="66">
        <f t="shared" si="1"/>
        <v>-7</v>
      </c>
      <c r="I33" s="20">
        <f t="shared" si="2"/>
        <v>-1</v>
      </c>
      <c r="J33" s="21">
        <f t="shared" si="3"/>
        <v>-0.36842105263157893</v>
      </c>
    </row>
    <row r="34" spans="1:10" x14ac:dyDescent="0.25">
      <c r="A34" s="158" t="s">
        <v>312</v>
      </c>
      <c r="B34" s="65">
        <v>1</v>
      </c>
      <c r="C34" s="66">
        <v>0</v>
      </c>
      <c r="D34" s="65">
        <v>7</v>
      </c>
      <c r="E34" s="66">
        <v>0</v>
      </c>
      <c r="F34" s="67"/>
      <c r="G34" s="65">
        <f t="shared" si="0"/>
        <v>1</v>
      </c>
      <c r="H34" s="66">
        <f t="shared" si="1"/>
        <v>7</v>
      </c>
      <c r="I34" s="20" t="str">
        <f t="shared" si="2"/>
        <v>-</v>
      </c>
      <c r="J34" s="21" t="str">
        <f t="shared" si="3"/>
        <v>-</v>
      </c>
    </row>
    <row r="35" spans="1:10" s="160" customFormat="1" ht="13" x14ac:dyDescent="0.3">
      <c r="A35" s="178" t="s">
        <v>630</v>
      </c>
      <c r="B35" s="71">
        <v>56</v>
      </c>
      <c r="C35" s="72">
        <v>57</v>
      </c>
      <c r="D35" s="71">
        <v>490</v>
      </c>
      <c r="E35" s="72">
        <v>412</v>
      </c>
      <c r="F35" s="73"/>
      <c r="G35" s="71">
        <f t="shared" si="0"/>
        <v>-1</v>
      </c>
      <c r="H35" s="72">
        <f t="shared" si="1"/>
        <v>78</v>
      </c>
      <c r="I35" s="37">
        <f t="shared" si="2"/>
        <v>-1.7543859649122806E-2</v>
      </c>
      <c r="J35" s="38">
        <f t="shared" si="3"/>
        <v>0.18932038834951456</v>
      </c>
    </row>
    <row r="36" spans="1:10" x14ac:dyDescent="0.25">
      <c r="A36" s="177"/>
      <c r="B36" s="143"/>
      <c r="C36" s="144"/>
      <c r="D36" s="143"/>
      <c r="E36" s="144"/>
      <c r="F36" s="145"/>
      <c r="G36" s="143"/>
      <c r="H36" s="144"/>
      <c r="I36" s="151"/>
      <c r="J36" s="152"/>
    </row>
    <row r="37" spans="1:10" s="139" customFormat="1" ht="13" x14ac:dyDescent="0.3">
      <c r="A37" s="159" t="s">
        <v>34</v>
      </c>
      <c r="B37" s="65"/>
      <c r="C37" s="66"/>
      <c r="D37" s="65"/>
      <c r="E37" s="66"/>
      <c r="F37" s="67"/>
      <c r="G37" s="65"/>
      <c r="H37" s="66"/>
      <c r="I37" s="20"/>
      <c r="J37" s="21"/>
    </row>
    <row r="38" spans="1:10" x14ac:dyDescent="0.25">
      <c r="A38" s="158" t="s">
        <v>475</v>
      </c>
      <c r="B38" s="65">
        <v>0</v>
      </c>
      <c r="C38" s="66">
        <v>0</v>
      </c>
      <c r="D38" s="65">
        <v>5</v>
      </c>
      <c r="E38" s="66">
        <v>7</v>
      </c>
      <c r="F38" s="67"/>
      <c r="G38" s="65">
        <f>B38-C38</f>
        <v>0</v>
      </c>
      <c r="H38" s="66">
        <f>D38-E38</f>
        <v>-2</v>
      </c>
      <c r="I38" s="20" t="str">
        <f>IF(C38=0, "-", IF(G38/C38&lt;10, G38/C38, "&gt;999%"))</f>
        <v>-</v>
      </c>
      <c r="J38" s="21">
        <f>IF(E38=0, "-", IF(H38/E38&lt;10, H38/E38, "&gt;999%"))</f>
        <v>-0.2857142857142857</v>
      </c>
    </row>
    <row r="39" spans="1:10" x14ac:dyDescent="0.25">
      <c r="A39" s="158" t="s">
        <v>327</v>
      </c>
      <c r="B39" s="65">
        <v>0</v>
      </c>
      <c r="C39" s="66">
        <v>2</v>
      </c>
      <c r="D39" s="65">
        <v>3</v>
      </c>
      <c r="E39" s="66">
        <v>4</v>
      </c>
      <c r="F39" s="67"/>
      <c r="G39" s="65">
        <f>B39-C39</f>
        <v>-2</v>
      </c>
      <c r="H39" s="66">
        <f>D39-E39</f>
        <v>-1</v>
      </c>
      <c r="I39" s="20">
        <f>IF(C39=0, "-", IF(G39/C39&lt;10, G39/C39, "&gt;999%"))</f>
        <v>-1</v>
      </c>
      <c r="J39" s="21">
        <f>IF(E39=0, "-", IF(H39/E39&lt;10, H39/E39, "&gt;999%"))</f>
        <v>-0.25</v>
      </c>
    </row>
    <row r="40" spans="1:10" x14ac:dyDescent="0.25">
      <c r="A40" s="158" t="s">
        <v>280</v>
      </c>
      <c r="B40" s="65">
        <v>0</v>
      </c>
      <c r="C40" s="66">
        <v>0</v>
      </c>
      <c r="D40" s="65">
        <v>0</v>
      </c>
      <c r="E40" s="66">
        <v>1</v>
      </c>
      <c r="F40" s="67"/>
      <c r="G40" s="65">
        <f>B40-C40</f>
        <v>0</v>
      </c>
      <c r="H40" s="66">
        <f>D40-E40</f>
        <v>-1</v>
      </c>
      <c r="I40" s="20" t="str">
        <f>IF(C40=0, "-", IF(G40/C40&lt;10, G40/C40, "&gt;999%"))</f>
        <v>-</v>
      </c>
      <c r="J40" s="21">
        <f>IF(E40=0, "-", IF(H40/E40&lt;10, H40/E40, "&gt;999%"))</f>
        <v>-1</v>
      </c>
    </row>
    <row r="41" spans="1:10" s="160" customFormat="1" ht="13" x14ac:dyDescent="0.3">
      <c r="A41" s="178" t="s">
        <v>631</v>
      </c>
      <c r="B41" s="71">
        <v>0</v>
      </c>
      <c r="C41" s="72">
        <v>2</v>
      </c>
      <c r="D41" s="71">
        <v>8</v>
      </c>
      <c r="E41" s="72">
        <v>12</v>
      </c>
      <c r="F41" s="73"/>
      <c r="G41" s="71">
        <f>B41-C41</f>
        <v>-2</v>
      </c>
      <c r="H41" s="72">
        <f>D41-E41</f>
        <v>-4</v>
      </c>
      <c r="I41" s="37">
        <f>IF(C41=0, "-", IF(G41/C41&lt;10, G41/C41, "&gt;999%"))</f>
        <v>-1</v>
      </c>
      <c r="J41" s="38">
        <f>IF(E41=0, "-", IF(H41/E41&lt;10, H41/E41, "&gt;999%"))</f>
        <v>-0.33333333333333331</v>
      </c>
    </row>
    <row r="42" spans="1:10" x14ac:dyDescent="0.25">
      <c r="A42" s="177"/>
      <c r="B42" s="143"/>
      <c r="C42" s="144"/>
      <c r="D42" s="143"/>
      <c r="E42" s="144"/>
      <c r="F42" s="145"/>
      <c r="G42" s="143"/>
      <c r="H42" s="144"/>
      <c r="I42" s="151"/>
      <c r="J42" s="152"/>
    </row>
    <row r="43" spans="1:10" s="139" customFormat="1" ht="13" x14ac:dyDescent="0.3">
      <c r="A43" s="159" t="s">
        <v>35</v>
      </c>
      <c r="B43" s="65"/>
      <c r="C43" s="66"/>
      <c r="D43" s="65"/>
      <c r="E43" s="66"/>
      <c r="F43" s="67"/>
      <c r="G43" s="65"/>
      <c r="H43" s="66"/>
      <c r="I43" s="20"/>
      <c r="J43" s="21"/>
    </row>
    <row r="44" spans="1:10" x14ac:dyDescent="0.25">
      <c r="A44" s="158" t="s">
        <v>225</v>
      </c>
      <c r="B44" s="65">
        <v>5</v>
      </c>
      <c r="C44" s="66">
        <v>8</v>
      </c>
      <c r="D44" s="65">
        <v>48</v>
      </c>
      <c r="E44" s="66">
        <v>52</v>
      </c>
      <c r="F44" s="67"/>
      <c r="G44" s="65">
        <f t="shared" ref="G44:G66" si="4">B44-C44</f>
        <v>-3</v>
      </c>
      <c r="H44" s="66">
        <f t="shared" ref="H44:H66" si="5">D44-E44</f>
        <v>-4</v>
      </c>
      <c r="I44" s="20">
        <f t="shared" ref="I44:I66" si="6">IF(C44=0, "-", IF(G44/C44&lt;10, G44/C44, "&gt;999%"))</f>
        <v>-0.375</v>
      </c>
      <c r="J44" s="21">
        <f t="shared" ref="J44:J66" si="7">IF(E44=0, "-", IF(H44/E44&lt;10, H44/E44, "&gt;999%"))</f>
        <v>-7.6923076923076927E-2</v>
      </c>
    </row>
    <row r="45" spans="1:10" x14ac:dyDescent="0.25">
      <c r="A45" s="158" t="s">
        <v>303</v>
      </c>
      <c r="B45" s="65">
        <v>3</v>
      </c>
      <c r="C45" s="66">
        <v>2</v>
      </c>
      <c r="D45" s="65">
        <v>25</v>
      </c>
      <c r="E45" s="66">
        <v>19</v>
      </c>
      <c r="F45" s="67"/>
      <c r="G45" s="65">
        <f t="shared" si="4"/>
        <v>1</v>
      </c>
      <c r="H45" s="66">
        <f t="shared" si="5"/>
        <v>6</v>
      </c>
      <c r="I45" s="20">
        <f t="shared" si="6"/>
        <v>0.5</v>
      </c>
      <c r="J45" s="21">
        <f t="shared" si="7"/>
        <v>0.31578947368421051</v>
      </c>
    </row>
    <row r="46" spans="1:10" x14ac:dyDescent="0.25">
      <c r="A46" s="158" t="s">
        <v>226</v>
      </c>
      <c r="B46" s="65">
        <v>2</v>
      </c>
      <c r="C46" s="66">
        <v>4</v>
      </c>
      <c r="D46" s="65">
        <v>27</v>
      </c>
      <c r="E46" s="66">
        <v>44</v>
      </c>
      <c r="F46" s="67"/>
      <c r="G46" s="65">
        <f t="shared" si="4"/>
        <v>-2</v>
      </c>
      <c r="H46" s="66">
        <f t="shared" si="5"/>
        <v>-17</v>
      </c>
      <c r="I46" s="20">
        <f t="shared" si="6"/>
        <v>-0.5</v>
      </c>
      <c r="J46" s="21">
        <f t="shared" si="7"/>
        <v>-0.38636363636363635</v>
      </c>
    </row>
    <row r="47" spans="1:10" x14ac:dyDescent="0.25">
      <c r="A47" s="158" t="s">
        <v>250</v>
      </c>
      <c r="B47" s="65">
        <v>6</v>
      </c>
      <c r="C47" s="66">
        <v>11</v>
      </c>
      <c r="D47" s="65">
        <v>80</v>
      </c>
      <c r="E47" s="66">
        <v>93</v>
      </c>
      <c r="F47" s="67"/>
      <c r="G47" s="65">
        <f t="shared" si="4"/>
        <v>-5</v>
      </c>
      <c r="H47" s="66">
        <f t="shared" si="5"/>
        <v>-13</v>
      </c>
      <c r="I47" s="20">
        <f t="shared" si="6"/>
        <v>-0.45454545454545453</v>
      </c>
      <c r="J47" s="21">
        <f t="shared" si="7"/>
        <v>-0.13978494623655913</v>
      </c>
    </row>
    <row r="48" spans="1:10" x14ac:dyDescent="0.25">
      <c r="A48" s="158" t="s">
        <v>313</v>
      </c>
      <c r="B48" s="65">
        <v>3</v>
      </c>
      <c r="C48" s="66">
        <v>2</v>
      </c>
      <c r="D48" s="65">
        <v>25</v>
      </c>
      <c r="E48" s="66">
        <v>24</v>
      </c>
      <c r="F48" s="67"/>
      <c r="G48" s="65">
        <f t="shared" si="4"/>
        <v>1</v>
      </c>
      <c r="H48" s="66">
        <f t="shared" si="5"/>
        <v>1</v>
      </c>
      <c r="I48" s="20">
        <f t="shared" si="6"/>
        <v>0.5</v>
      </c>
      <c r="J48" s="21">
        <f t="shared" si="7"/>
        <v>4.1666666666666664E-2</v>
      </c>
    </row>
    <row r="49" spans="1:10" x14ac:dyDescent="0.25">
      <c r="A49" s="158" t="s">
        <v>251</v>
      </c>
      <c r="B49" s="65">
        <v>5</v>
      </c>
      <c r="C49" s="66">
        <v>0</v>
      </c>
      <c r="D49" s="65">
        <v>33</v>
      </c>
      <c r="E49" s="66">
        <v>33</v>
      </c>
      <c r="F49" s="67"/>
      <c r="G49" s="65">
        <f t="shared" si="4"/>
        <v>5</v>
      </c>
      <c r="H49" s="66">
        <f t="shared" si="5"/>
        <v>0</v>
      </c>
      <c r="I49" s="20" t="str">
        <f t="shared" si="6"/>
        <v>-</v>
      </c>
      <c r="J49" s="21">
        <f t="shared" si="7"/>
        <v>0</v>
      </c>
    </row>
    <row r="50" spans="1:10" x14ac:dyDescent="0.25">
      <c r="A50" s="158" t="s">
        <v>270</v>
      </c>
      <c r="B50" s="65">
        <v>0</v>
      </c>
      <c r="C50" s="66">
        <v>1</v>
      </c>
      <c r="D50" s="65">
        <v>11</v>
      </c>
      <c r="E50" s="66">
        <v>12</v>
      </c>
      <c r="F50" s="67"/>
      <c r="G50" s="65">
        <f t="shared" si="4"/>
        <v>-1</v>
      </c>
      <c r="H50" s="66">
        <f t="shared" si="5"/>
        <v>-1</v>
      </c>
      <c r="I50" s="20">
        <f t="shared" si="6"/>
        <v>-1</v>
      </c>
      <c r="J50" s="21">
        <f t="shared" si="7"/>
        <v>-8.3333333333333329E-2</v>
      </c>
    </row>
    <row r="51" spans="1:10" x14ac:dyDescent="0.25">
      <c r="A51" s="158" t="s">
        <v>281</v>
      </c>
      <c r="B51" s="65">
        <v>0</v>
      </c>
      <c r="C51" s="66">
        <v>0</v>
      </c>
      <c r="D51" s="65">
        <v>4</v>
      </c>
      <c r="E51" s="66">
        <v>4</v>
      </c>
      <c r="F51" s="67"/>
      <c r="G51" s="65">
        <f t="shared" si="4"/>
        <v>0</v>
      </c>
      <c r="H51" s="66">
        <f t="shared" si="5"/>
        <v>0</v>
      </c>
      <c r="I51" s="20" t="str">
        <f t="shared" si="6"/>
        <v>-</v>
      </c>
      <c r="J51" s="21">
        <f t="shared" si="7"/>
        <v>0</v>
      </c>
    </row>
    <row r="52" spans="1:10" x14ac:dyDescent="0.25">
      <c r="A52" s="158" t="s">
        <v>328</v>
      </c>
      <c r="B52" s="65">
        <v>0</v>
      </c>
      <c r="C52" s="66">
        <v>0</v>
      </c>
      <c r="D52" s="65">
        <v>1</v>
      </c>
      <c r="E52" s="66">
        <v>2</v>
      </c>
      <c r="F52" s="67"/>
      <c r="G52" s="65">
        <f t="shared" si="4"/>
        <v>0</v>
      </c>
      <c r="H52" s="66">
        <f t="shared" si="5"/>
        <v>-1</v>
      </c>
      <c r="I52" s="20" t="str">
        <f t="shared" si="6"/>
        <v>-</v>
      </c>
      <c r="J52" s="21">
        <f t="shared" si="7"/>
        <v>-0.5</v>
      </c>
    </row>
    <row r="53" spans="1:10" x14ac:dyDescent="0.25">
      <c r="A53" s="158" t="s">
        <v>282</v>
      </c>
      <c r="B53" s="65">
        <v>0</v>
      </c>
      <c r="C53" s="66">
        <v>0</v>
      </c>
      <c r="D53" s="65">
        <v>0</v>
      </c>
      <c r="E53" s="66">
        <v>1</v>
      </c>
      <c r="F53" s="67"/>
      <c r="G53" s="65">
        <f t="shared" si="4"/>
        <v>0</v>
      </c>
      <c r="H53" s="66">
        <f t="shared" si="5"/>
        <v>-1</v>
      </c>
      <c r="I53" s="20" t="str">
        <f t="shared" si="6"/>
        <v>-</v>
      </c>
      <c r="J53" s="21">
        <f t="shared" si="7"/>
        <v>-1</v>
      </c>
    </row>
    <row r="54" spans="1:10" x14ac:dyDescent="0.25">
      <c r="A54" s="158" t="s">
        <v>252</v>
      </c>
      <c r="B54" s="65">
        <v>3</v>
      </c>
      <c r="C54" s="66">
        <v>1</v>
      </c>
      <c r="D54" s="65">
        <v>13</v>
      </c>
      <c r="E54" s="66">
        <v>5</v>
      </c>
      <c r="F54" s="67"/>
      <c r="G54" s="65">
        <f t="shared" si="4"/>
        <v>2</v>
      </c>
      <c r="H54" s="66">
        <f t="shared" si="5"/>
        <v>8</v>
      </c>
      <c r="I54" s="20">
        <f t="shared" si="6"/>
        <v>2</v>
      </c>
      <c r="J54" s="21">
        <f t="shared" si="7"/>
        <v>1.6</v>
      </c>
    </row>
    <row r="55" spans="1:10" x14ac:dyDescent="0.25">
      <c r="A55" s="158" t="s">
        <v>283</v>
      </c>
      <c r="B55" s="65">
        <v>0</v>
      </c>
      <c r="C55" s="66">
        <v>0</v>
      </c>
      <c r="D55" s="65">
        <v>1</v>
      </c>
      <c r="E55" s="66">
        <v>0</v>
      </c>
      <c r="F55" s="67"/>
      <c r="G55" s="65">
        <f t="shared" si="4"/>
        <v>0</v>
      </c>
      <c r="H55" s="66">
        <f t="shared" si="5"/>
        <v>1</v>
      </c>
      <c r="I55" s="20" t="str">
        <f t="shared" si="6"/>
        <v>-</v>
      </c>
      <c r="J55" s="21" t="str">
        <f t="shared" si="7"/>
        <v>-</v>
      </c>
    </row>
    <row r="56" spans="1:10" x14ac:dyDescent="0.25">
      <c r="A56" s="158" t="s">
        <v>450</v>
      </c>
      <c r="B56" s="65">
        <v>2</v>
      </c>
      <c r="C56" s="66">
        <v>3</v>
      </c>
      <c r="D56" s="65">
        <v>23</v>
      </c>
      <c r="E56" s="66">
        <v>15</v>
      </c>
      <c r="F56" s="67"/>
      <c r="G56" s="65">
        <f t="shared" si="4"/>
        <v>-1</v>
      </c>
      <c r="H56" s="66">
        <f t="shared" si="5"/>
        <v>8</v>
      </c>
      <c r="I56" s="20">
        <f t="shared" si="6"/>
        <v>-0.33333333333333331</v>
      </c>
      <c r="J56" s="21">
        <f t="shared" si="7"/>
        <v>0.53333333333333333</v>
      </c>
    </row>
    <row r="57" spans="1:10" x14ac:dyDescent="0.25">
      <c r="A57" s="158" t="s">
        <v>371</v>
      </c>
      <c r="B57" s="65">
        <v>18</v>
      </c>
      <c r="C57" s="66">
        <v>3</v>
      </c>
      <c r="D57" s="65">
        <v>139</v>
      </c>
      <c r="E57" s="66">
        <v>83</v>
      </c>
      <c r="F57" s="67"/>
      <c r="G57" s="65">
        <f t="shared" si="4"/>
        <v>15</v>
      </c>
      <c r="H57" s="66">
        <f t="shared" si="5"/>
        <v>56</v>
      </c>
      <c r="I57" s="20">
        <f t="shared" si="6"/>
        <v>5</v>
      </c>
      <c r="J57" s="21">
        <f t="shared" si="7"/>
        <v>0.67469879518072284</v>
      </c>
    </row>
    <row r="58" spans="1:10" x14ac:dyDescent="0.25">
      <c r="A58" s="158" t="s">
        <v>372</v>
      </c>
      <c r="B58" s="65">
        <v>0</v>
      </c>
      <c r="C58" s="66">
        <v>6</v>
      </c>
      <c r="D58" s="65">
        <v>8</v>
      </c>
      <c r="E58" s="66">
        <v>36</v>
      </c>
      <c r="F58" s="67"/>
      <c r="G58" s="65">
        <f t="shared" si="4"/>
        <v>-6</v>
      </c>
      <c r="H58" s="66">
        <f t="shared" si="5"/>
        <v>-28</v>
      </c>
      <c r="I58" s="20">
        <f t="shared" si="6"/>
        <v>-1</v>
      </c>
      <c r="J58" s="21">
        <f t="shared" si="7"/>
        <v>-0.77777777777777779</v>
      </c>
    </row>
    <row r="59" spans="1:10" x14ac:dyDescent="0.25">
      <c r="A59" s="158" t="s">
        <v>407</v>
      </c>
      <c r="B59" s="65">
        <v>10</v>
      </c>
      <c r="C59" s="66">
        <v>14</v>
      </c>
      <c r="D59" s="65">
        <v>92</v>
      </c>
      <c r="E59" s="66">
        <v>131</v>
      </c>
      <c r="F59" s="67"/>
      <c r="G59" s="65">
        <f t="shared" si="4"/>
        <v>-4</v>
      </c>
      <c r="H59" s="66">
        <f t="shared" si="5"/>
        <v>-39</v>
      </c>
      <c r="I59" s="20">
        <f t="shared" si="6"/>
        <v>-0.2857142857142857</v>
      </c>
      <c r="J59" s="21">
        <f t="shared" si="7"/>
        <v>-0.29770992366412213</v>
      </c>
    </row>
    <row r="60" spans="1:10" x14ac:dyDescent="0.25">
      <c r="A60" s="158" t="s">
        <v>408</v>
      </c>
      <c r="B60" s="65">
        <v>3</v>
      </c>
      <c r="C60" s="66">
        <v>0</v>
      </c>
      <c r="D60" s="65">
        <v>19</v>
      </c>
      <c r="E60" s="66">
        <v>25</v>
      </c>
      <c r="F60" s="67"/>
      <c r="G60" s="65">
        <f t="shared" si="4"/>
        <v>3</v>
      </c>
      <c r="H60" s="66">
        <f t="shared" si="5"/>
        <v>-6</v>
      </c>
      <c r="I60" s="20" t="str">
        <f t="shared" si="6"/>
        <v>-</v>
      </c>
      <c r="J60" s="21">
        <f t="shared" si="7"/>
        <v>-0.24</v>
      </c>
    </row>
    <row r="61" spans="1:10" x14ac:dyDescent="0.25">
      <c r="A61" s="158" t="s">
        <v>451</v>
      </c>
      <c r="B61" s="65">
        <v>9</v>
      </c>
      <c r="C61" s="66">
        <v>6</v>
      </c>
      <c r="D61" s="65">
        <v>102</v>
      </c>
      <c r="E61" s="66">
        <v>95</v>
      </c>
      <c r="F61" s="67"/>
      <c r="G61" s="65">
        <f t="shared" si="4"/>
        <v>3</v>
      </c>
      <c r="H61" s="66">
        <f t="shared" si="5"/>
        <v>7</v>
      </c>
      <c r="I61" s="20">
        <f t="shared" si="6"/>
        <v>0.5</v>
      </c>
      <c r="J61" s="21">
        <f t="shared" si="7"/>
        <v>7.3684210526315783E-2</v>
      </c>
    </row>
    <row r="62" spans="1:10" x14ac:dyDescent="0.25">
      <c r="A62" s="158" t="s">
        <v>452</v>
      </c>
      <c r="B62" s="65">
        <v>4</v>
      </c>
      <c r="C62" s="66">
        <v>0</v>
      </c>
      <c r="D62" s="65">
        <v>15</v>
      </c>
      <c r="E62" s="66">
        <v>22</v>
      </c>
      <c r="F62" s="67"/>
      <c r="G62" s="65">
        <f t="shared" si="4"/>
        <v>4</v>
      </c>
      <c r="H62" s="66">
        <f t="shared" si="5"/>
        <v>-7</v>
      </c>
      <c r="I62" s="20" t="str">
        <f t="shared" si="6"/>
        <v>-</v>
      </c>
      <c r="J62" s="21">
        <f t="shared" si="7"/>
        <v>-0.31818181818181818</v>
      </c>
    </row>
    <row r="63" spans="1:10" x14ac:dyDescent="0.25">
      <c r="A63" s="158" t="s">
        <v>476</v>
      </c>
      <c r="B63" s="65">
        <v>2</v>
      </c>
      <c r="C63" s="66">
        <v>3</v>
      </c>
      <c r="D63" s="65">
        <v>30</v>
      </c>
      <c r="E63" s="66">
        <v>33</v>
      </c>
      <c r="F63" s="67"/>
      <c r="G63" s="65">
        <f t="shared" si="4"/>
        <v>-1</v>
      </c>
      <c r="H63" s="66">
        <f t="shared" si="5"/>
        <v>-3</v>
      </c>
      <c r="I63" s="20">
        <f t="shared" si="6"/>
        <v>-0.33333333333333331</v>
      </c>
      <c r="J63" s="21">
        <f t="shared" si="7"/>
        <v>-9.0909090909090912E-2</v>
      </c>
    </row>
    <row r="64" spans="1:10" x14ac:dyDescent="0.25">
      <c r="A64" s="158" t="s">
        <v>477</v>
      </c>
      <c r="B64" s="65">
        <v>2</v>
      </c>
      <c r="C64" s="66">
        <v>0</v>
      </c>
      <c r="D64" s="65">
        <v>3</v>
      </c>
      <c r="E64" s="66">
        <v>0</v>
      </c>
      <c r="F64" s="67"/>
      <c r="G64" s="65">
        <f t="shared" si="4"/>
        <v>2</v>
      </c>
      <c r="H64" s="66">
        <f t="shared" si="5"/>
        <v>3</v>
      </c>
      <c r="I64" s="20" t="str">
        <f t="shared" si="6"/>
        <v>-</v>
      </c>
      <c r="J64" s="21" t="str">
        <f t="shared" si="7"/>
        <v>-</v>
      </c>
    </row>
    <row r="65" spans="1:10" x14ac:dyDescent="0.25">
      <c r="A65" s="158" t="s">
        <v>314</v>
      </c>
      <c r="B65" s="65">
        <v>2</v>
      </c>
      <c r="C65" s="66">
        <v>2</v>
      </c>
      <c r="D65" s="65">
        <v>7</v>
      </c>
      <c r="E65" s="66">
        <v>7</v>
      </c>
      <c r="F65" s="67"/>
      <c r="G65" s="65">
        <f t="shared" si="4"/>
        <v>0</v>
      </c>
      <c r="H65" s="66">
        <f t="shared" si="5"/>
        <v>0</v>
      </c>
      <c r="I65" s="20">
        <f t="shared" si="6"/>
        <v>0</v>
      </c>
      <c r="J65" s="21">
        <f t="shared" si="7"/>
        <v>0</v>
      </c>
    </row>
    <row r="66" spans="1:10" s="160" customFormat="1" ht="13" x14ac:dyDescent="0.3">
      <c r="A66" s="178" t="s">
        <v>632</v>
      </c>
      <c r="B66" s="71">
        <v>79</v>
      </c>
      <c r="C66" s="72">
        <v>66</v>
      </c>
      <c r="D66" s="71">
        <v>706</v>
      </c>
      <c r="E66" s="72">
        <v>736</v>
      </c>
      <c r="F66" s="73"/>
      <c r="G66" s="71">
        <f t="shared" si="4"/>
        <v>13</v>
      </c>
      <c r="H66" s="72">
        <f t="shared" si="5"/>
        <v>-30</v>
      </c>
      <c r="I66" s="37">
        <f t="shared" si="6"/>
        <v>0.19696969696969696</v>
      </c>
      <c r="J66" s="38">
        <f t="shared" si="7"/>
        <v>-4.0760869565217392E-2</v>
      </c>
    </row>
    <row r="67" spans="1:10" x14ac:dyDescent="0.25">
      <c r="A67" s="177"/>
      <c r="B67" s="143"/>
      <c r="C67" s="144"/>
      <c r="D67" s="143"/>
      <c r="E67" s="144"/>
      <c r="F67" s="145"/>
      <c r="G67" s="143"/>
      <c r="H67" s="144"/>
      <c r="I67" s="151"/>
      <c r="J67" s="152"/>
    </row>
    <row r="68" spans="1:10" s="139" customFormat="1" ht="13" x14ac:dyDescent="0.3">
      <c r="A68" s="159" t="s">
        <v>36</v>
      </c>
      <c r="B68" s="65"/>
      <c r="C68" s="66"/>
      <c r="D68" s="65"/>
      <c r="E68" s="66"/>
      <c r="F68" s="67"/>
      <c r="G68" s="65"/>
      <c r="H68" s="66"/>
      <c r="I68" s="20"/>
      <c r="J68" s="21"/>
    </row>
    <row r="69" spans="1:10" x14ac:dyDescent="0.25">
      <c r="A69" s="158" t="s">
        <v>382</v>
      </c>
      <c r="B69" s="65">
        <v>58</v>
      </c>
      <c r="C69" s="66">
        <v>0</v>
      </c>
      <c r="D69" s="65">
        <v>578</v>
      </c>
      <c r="E69" s="66">
        <v>0</v>
      </c>
      <c r="F69" s="67"/>
      <c r="G69" s="65">
        <f>B69-C69</f>
        <v>58</v>
      </c>
      <c r="H69" s="66">
        <f>D69-E69</f>
        <v>578</v>
      </c>
      <c r="I69" s="20" t="str">
        <f>IF(C69=0, "-", IF(G69/C69&lt;10, G69/C69, "&gt;999%"))</f>
        <v>-</v>
      </c>
      <c r="J69" s="21" t="str">
        <f>IF(E69=0, "-", IF(H69/E69&lt;10, H69/E69, "&gt;999%"))</f>
        <v>-</v>
      </c>
    </row>
    <row r="70" spans="1:10" s="160" customFormat="1" ht="13" x14ac:dyDescent="0.3">
      <c r="A70" s="178" t="s">
        <v>633</v>
      </c>
      <c r="B70" s="71">
        <v>58</v>
      </c>
      <c r="C70" s="72">
        <v>0</v>
      </c>
      <c r="D70" s="71">
        <v>578</v>
      </c>
      <c r="E70" s="72">
        <v>0</v>
      </c>
      <c r="F70" s="73"/>
      <c r="G70" s="71">
        <f>B70-C70</f>
        <v>58</v>
      </c>
      <c r="H70" s="72">
        <f>D70-E70</f>
        <v>578</v>
      </c>
      <c r="I70" s="37" t="str">
        <f>IF(C70=0, "-", IF(G70/C70&lt;10, G70/C70, "&gt;999%"))</f>
        <v>-</v>
      </c>
      <c r="J70" s="38" t="str">
        <f>IF(E70=0, "-", IF(H70/E70&lt;10, H70/E70, "&gt;999%"))</f>
        <v>-</v>
      </c>
    </row>
    <row r="71" spans="1:10" x14ac:dyDescent="0.25">
      <c r="A71" s="177"/>
      <c r="B71" s="143"/>
      <c r="C71" s="144"/>
      <c r="D71" s="143"/>
      <c r="E71" s="144"/>
      <c r="F71" s="145"/>
      <c r="G71" s="143"/>
      <c r="H71" s="144"/>
      <c r="I71" s="151"/>
      <c r="J71" s="152"/>
    </row>
    <row r="72" spans="1:10" s="139" customFormat="1" ht="13" x14ac:dyDescent="0.3">
      <c r="A72" s="159" t="s">
        <v>37</v>
      </c>
      <c r="B72" s="65"/>
      <c r="C72" s="66"/>
      <c r="D72" s="65"/>
      <c r="E72" s="66"/>
      <c r="F72" s="67"/>
      <c r="G72" s="65"/>
      <c r="H72" s="66"/>
      <c r="I72" s="20"/>
      <c r="J72" s="21"/>
    </row>
    <row r="73" spans="1:10" x14ac:dyDescent="0.25">
      <c r="A73" s="158" t="s">
        <v>345</v>
      </c>
      <c r="B73" s="65">
        <v>51</v>
      </c>
      <c r="C73" s="66">
        <v>0</v>
      </c>
      <c r="D73" s="65">
        <v>217</v>
      </c>
      <c r="E73" s="66">
        <v>0</v>
      </c>
      <c r="F73" s="67"/>
      <c r="G73" s="65">
        <f>B73-C73</f>
        <v>51</v>
      </c>
      <c r="H73" s="66">
        <f>D73-E73</f>
        <v>217</v>
      </c>
      <c r="I73" s="20" t="str">
        <f>IF(C73=0, "-", IF(G73/C73&lt;10, G73/C73, "&gt;999%"))</f>
        <v>-</v>
      </c>
      <c r="J73" s="21" t="str">
        <f>IF(E73=0, "-", IF(H73/E73&lt;10, H73/E73, "&gt;999%"))</f>
        <v>-</v>
      </c>
    </row>
    <row r="74" spans="1:10" s="160" customFormat="1" ht="13" x14ac:dyDescent="0.3">
      <c r="A74" s="178" t="s">
        <v>634</v>
      </c>
      <c r="B74" s="71">
        <v>51</v>
      </c>
      <c r="C74" s="72">
        <v>0</v>
      </c>
      <c r="D74" s="71">
        <v>217</v>
      </c>
      <c r="E74" s="72">
        <v>0</v>
      </c>
      <c r="F74" s="73"/>
      <c r="G74" s="71">
        <f>B74-C74</f>
        <v>51</v>
      </c>
      <c r="H74" s="72">
        <f>D74-E74</f>
        <v>217</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ht="13" x14ac:dyDescent="0.3">
      <c r="A76" s="159" t="s">
        <v>38</v>
      </c>
      <c r="B76" s="65"/>
      <c r="C76" s="66"/>
      <c r="D76" s="65"/>
      <c r="E76" s="66"/>
      <c r="F76" s="67"/>
      <c r="G76" s="65"/>
      <c r="H76" s="66"/>
      <c r="I76" s="20"/>
      <c r="J76" s="21"/>
    </row>
    <row r="77" spans="1:10" x14ac:dyDescent="0.25">
      <c r="A77" s="158" t="s">
        <v>315</v>
      </c>
      <c r="B77" s="65">
        <v>2</v>
      </c>
      <c r="C77" s="66">
        <v>1</v>
      </c>
      <c r="D77" s="65">
        <v>14</v>
      </c>
      <c r="E77" s="66">
        <v>9</v>
      </c>
      <c r="F77" s="67"/>
      <c r="G77" s="65">
        <f>B77-C77</f>
        <v>1</v>
      </c>
      <c r="H77" s="66">
        <f>D77-E77</f>
        <v>5</v>
      </c>
      <c r="I77" s="20">
        <f>IF(C77=0, "-", IF(G77/C77&lt;10, G77/C77, "&gt;999%"))</f>
        <v>1</v>
      </c>
      <c r="J77" s="21">
        <f>IF(E77=0, "-", IF(H77/E77&lt;10, H77/E77, "&gt;999%"))</f>
        <v>0.55555555555555558</v>
      </c>
    </row>
    <row r="78" spans="1:10" x14ac:dyDescent="0.25">
      <c r="A78" s="158" t="s">
        <v>524</v>
      </c>
      <c r="B78" s="65">
        <v>6</v>
      </c>
      <c r="C78" s="66">
        <v>10</v>
      </c>
      <c r="D78" s="65">
        <v>52</v>
      </c>
      <c r="E78" s="66">
        <v>56</v>
      </c>
      <c r="F78" s="67"/>
      <c r="G78" s="65">
        <f>B78-C78</f>
        <v>-4</v>
      </c>
      <c r="H78" s="66">
        <f>D78-E78</f>
        <v>-4</v>
      </c>
      <c r="I78" s="20">
        <f>IF(C78=0, "-", IF(G78/C78&lt;10, G78/C78, "&gt;999%"))</f>
        <v>-0.4</v>
      </c>
      <c r="J78" s="21">
        <f>IF(E78=0, "-", IF(H78/E78&lt;10, H78/E78, "&gt;999%"))</f>
        <v>-7.1428571428571425E-2</v>
      </c>
    </row>
    <row r="79" spans="1:10" x14ac:dyDescent="0.25">
      <c r="A79" s="158" t="s">
        <v>525</v>
      </c>
      <c r="B79" s="65">
        <v>4</v>
      </c>
      <c r="C79" s="66">
        <v>5</v>
      </c>
      <c r="D79" s="65">
        <v>41</v>
      </c>
      <c r="E79" s="66">
        <v>23</v>
      </c>
      <c r="F79" s="67"/>
      <c r="G79" s="65">
        <f>B79-C79</f>
        <v>-1</v>
      </c>
      <c r="H79" s="66">
        <f>D79-E79</f>
        <v>18</v>
      </c>
      <c r="I79" s="20">
        <f>IF(C79=0, "-", IF(G79/C79&lt;10, G79/C79, "&gt;999%"))</f>
        <v>-0.2</v>
      </c>
      <c r="J79" s="21">
        <f>IF(E79=0, "-", IF(H79/E79&lt;10, H79/E79, "&gt;999%"))</f>
        <v>0.78260869565217395</v>
      </c>
    </row>
    <row r="80" spans="1:10" s="160" customFormat="1" ht="13" x14ac:dyDescent="0.3">
      <c r="A80" s="178" t="s">
        <v>635</v>
      </c>
      <c r="B80" s="71">
        <v>12</v>
      </c>
      <c r="C80" s="72">
        <v>16</v>
      </c>
      <c r="D80" s="71">
        <v>107</v>
      </c>
      <c r="E80" s="72">
        <v>88</v>
      </c>
      <c r="F80" s="73"/>
      <c r="G80" s="71">
        <f>B80-C80</f>
        <v>-4</v>
      </c>
      <c r="H80" s="72">
        <f>D80-E80</f>
        <v>19</v>
      </c>
      <c r="I80" s="37">
        <f>IF(C80=0, "-", IF(G80/C80&lt;10, G80/C80, "&gt;999%"))</f>
        <v>-0.25</v>
      </c>
      <c r="J80" s="38">
        <f>IF(E80=0, "-", IF(H80/E80&lt;10, H80/E80, "&gt;999%"))</f>
        <v>0.21590909090909091</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278</v>
      </c>
      <c r="B83" s="65">
        <v>0</v>
      </c>
      <c r="C83" s="66">
        <v>0</v>
      </c>
      <c r="D83" s="65">
        <v>0</v>
      </c>
      <c r="E83" s="66">
        <v>6</v>
      </c>
      <c r="F83" s="67"/>
      <c r="G83" s="65">
        <f>B83-C83</f>
        <v>0</v>
      </c>
      <c r="H83" s="66">
        <f>D83-E83</f>
        <v>-6</v>
      </c>
      <c r="I83" s="20" t="str">
        <f>IF(C83=0, "-", IF(G83/C83&lt;10, G83/C83, "&gt;999%"))</f>
        <v>-</v>
      </c>
      <c r="J83" s="21">
        <f>IF(E83=0, "-", IF(H83/E83&lt;10, H83/E83, "&gt;999%"))</f>
        <v>-1</v>
      </c>
    </row>
    <row r="84" spans="1:10" s="160" customFormat="1" ht="13" x14ac:dyDescent="0.3">
      <c r="A84" s="178" t="s">
        <v>636</v>
      </c>
      <c r="B84" s="71">
        <v>0</v>
      </c>
      <c r="C84" s="72">
        <v>0</v>
      </c>
      <c r="D84" s="71">
        <v>0</v>
      </c>
      <c r="E84" s="72">
        <v>6</v>
      </c>
      <c r="F84" s="73"/>
      <c r="G84" s="71">
        <f>B84-C84</f>
        <v>0</v>
      </c>
      <c r="H84" s="72">
        <f>D84-E84</f>
        <v>-6</v>
      </c>
      <c r="I84" s="37" t="str">
        <f>IF(C84=0, "-", IF(G84/C84&lt;10, G84/C84, "&gt;999%"))</f>
        <v>-</v>
      </c>
      <c r="J84" s="38">
        <f>IF(E84=0, "-", IF(H84/E84&lt;10, H84/E84, "&gt;999%"))</f>
        <v>-1</v>
      </c>
    </row>
    <row r="85" spans="1:10" x14ac:dyDescent="0.25">
      <c r="A85" s="177"/>
      <c r="B85" s="143"/>
      <c r="C85" s="144"/>
      <c r="D85" s="143"/>
      <c r="E85" s="144"/>
      <c r="F85" s="145"/>
      <c r="G85" s="143"/>
      <c r="H85" s="144"/>
      <c r="I85" s="151"/>
      <c r="J85" s="152"/>
    </row>
    <row r="86" spans="1:10" s="139" customFormat="1" ht="13" x14ac:dyDescent="0.3">
      <c r="A86" s="159" t="s">
        <v>40</v>
      </c>
      <c r="B86" s="65"/>
      <c r="C86" s="66"/>
      <c r="D86" s="65"/>
      <c r="E86" s="66"/>
      <c r="F86" s="67"/>
      <c r="G86" s="65"/>
      <c r="H86" s="66"/>
      <c r="I86" s="20"/>
      <c r="J86" s="21"/>
    </row>
    <row r="87" spans="1:10" x14ac:dyDescent="0.25">
      <c r="A87" s="158" t="s">
        <v>212</v>
      </c>
      <c r="B87" s="65">
        <v>0</v>
      </c>
      <c r="C87" s="66">
        <v>0</v>
      </c>
      <c r="D87" s="65">
        <v>1</v>
      </c>
      <c r="E87" s="66">
        <v>7</v>
      </c>
      <c r="F87" s="67"/>
      <c r="G87" s="65">
        <f>B87-C87</f>
        <v>0</v>
      </c>
      <c r="H87" s="66">
        <f>D87-E87</f>
        <v>-6</v>
      </c>
      <c r="I87" s="20" t="str">
        <f>IF(C87=0, "-", IF(G87/C87&lt;10, G87/C87, "&gt;999%"))</f>
        <v>-</v>
      </c>
      <c r="J87" s="21">
        <f>IF(E87=0, "-", IF(H87/E87&lt;10, H87/E87, "&gt;999%"))</f>
        <v>-0.8571428571428571</v>
      </c>
    </row>
    <row r="88" spans="1:10" x14ac:dyDescent="0.25">
      <c r="A88" s="158" t="s">
        <v>346</v>
      </c>
      <c r="B88" s="65">
        <v>0</v>
      </c>
      <c r="C88" s="66">
        <v>0</v>
      </c>
      <c r="D88" s="65">
        <v>4</v>
      </c>
      <c r="E88" s="66">
        <v>4</v>
      </c>
      <c r="F88" s="67"/>
      <c r="G88" s="65">
        <f>B88-C88</f>
        <v>0</v>
      </c>
      <c r="H88" s="66">
        <f>D88-E88</f>
        <v>0</v>
      </c>
      <c r="I88" s="20" t="str">
        <f>IF(C88=0, "-", IF(G88/C88&lt;10, G88/C88, "&gt;999%"))</f>
        <v>-</v>
      </c>
      <c r="J88" s="21">
        <f>IF(E88=0, "-", IF(H88/E88&lt;10, H88/E88, "&gt;999%"))</f>
        <v>0</v>
      </c>
    </row>
    <row r="89" spans="1:10" x14ac:dyDescent="0.25">
      <c r="A89" s="158" t="s">
        <v>383</v>
      </c>
      <c r="B89" s="65">
        <v>0</v>
      </c>
      <c r="C89" s="66">
        <v>0</v>
      </c>
      <c r="D89" s="65">
        <v>1</v>
      </c>
      <c r="E89" s="66">
        <v>0</v>
      </c>
      <c r="F89" s="67"/>
      <c r="G89" s="65">
        <f>B89-C89</f>
        <v>0</v>
      </c>
      <c r="H89" s="66">
        <f>D89-E89</f>
        <v>1</v>
      </c>
      <c r="I89" s="20" t="str">
        <f>IF(C89=0, "-", IF(G89/C89&lt;10, G89/C89, "&gt;999%"))</f>
        <v>-</v>
      </c>
      <c r="J89" s="21" t="str">
        <f>IF(E89=0, "-", IF(H89/E89&lt;10, H89/E89, "&gt;999%"))</f>
        <v>-</v>
      </c>
    </row>
    <row r="90" spans="1:10" x14ac:dyDescent="0.25">
      <c r="A90" s="158" t="s">
        <v>264</v>
      </c>
      <c r="B90" s="65">
        <v>0</v>
      </c>
      <c r="C90" s="66">
        <v>0</v>
      </c>
      <c r="D90" s="65">
        <v>3</v>
      </c>
      <c r="E90" s="66">
        <v>0</v>
      </c>
      <c r="F90" s="67"/>
      <c r="G90" s="65">
        <f>B90-C90</f>
        <v>0</v>
      </c>
      <c r="H90" s="66">
        <f>D90-E90</f>
        <v>3</v>
      </c>
      <c r="I90" s="20" t="str">
        <f>IF(C90=0, "-", IF(G90/C90&lt;10, G90/C90, "&gt;999%"))</f>
        <v>-</v>
      </c>
      <c r="J90" s="21" t="str">
        <f>IF(E90=0, "-", IF(H90/E90&lt;10, H90/E90, "&gt;999%"))</f>
        <v>-</v>
      </c>
    </row>
    <row r="91" spans="1:10" s="160" customFormat="1" ht="13" x14ac:dyDescent="0.3">
      <c r="A91" s="178" t="s">
        <v>637</v>
      </c>
      <c r="B91" s="71">
        <v>0</v>
      </c>
      <c r="C91" s="72">
        <v>0</v>
      </c>
      <c r="D91" s="71">
        <v>9</v>
      </c>
      <c r="E91" s="72">
        <v>11</v>
      </c>
      <c r="F91" s="73"/>
      <c r="G91" s="71">
        <f>B91-C91</f>
        <v>0</v>
      </c>
      <c r="H91" s="72">
        <f>D91-E91</f>
        <v>-2</v>
      </c>
      <c r="I91" s="37" t="str">
        <f>IF(C91=0, "-", IF(G91/C91&lt;10, G91/C91, "&gt;999%"))</f>
        <v>-</v>
      </c>
      <c r="J91" s="38">
        <f>IF(E91=0, "-", IF(H91/E91&lt;10, H91/E91, "&gt;999%"))</f>
        <v>-0.18181818181818182</v>
      </c>
    </row>
    <row r="92" spans="1:10" x14ac:dyDescent="0.25">
      <c r="A92" s="177"/>
      <c r="B92" s="143"/>
      <c r="C92" s="144"/>
      <c r="D92" s="143"/>
      <c r="E92" s="144"/>
      <c r="F92" s="145"/>
      <c r="G92" s="143"/>
      <c r="H92" s="144"/>
      <c r="I92" s="151"/>
      <c r="J92" s="152"/>
    </row>
    <row r="93" spans="1:10" s="139" customFormat="1" ht="13" x14ac:dyDescent="0.3">
      <c r="A93" s="159" t="s">
        <v>41</v>
      </c>
      <c r="B93" s="65"/>
      <c r="C93" s="66"/>
      <c r="D93" s="65"/>
      <c r="E93" s="66"/>
      <c r="F93" s="67"/>
      <c r="G93" s="65"/>
      <c r="H93" s="66"/>
      <c r="I93" s="20"/>
      <c r="J93" s="21"/>
    </row>
    <row r="94" spans="1:10" x14ac:dyDescent="0.25">
      <c r="A94" s="158" t="s">
        <v>409</v>
      </c>
      <c r="B94" s="65">
        <v>1</v>
      </c>
      <c r="C94" s="66">
        <v>4</v>
      </c>
      <c r="D94" s="65">
        <v>8</v>
      </c>
      <c r="E94" s="66">
        <v>6</v>
      </c>
      <c r="F94" s="67"/>
      <c r="G94" s="65">
        <f>B94-C94</f>
        <v>-3</v>
      </c>
      <c r="H94" s="66">
        <f>D94-E94</f>
        <v>2</v>
      </c>
      <c r="I94" s="20">
        <f>IF(C94=0, "-", IF(G94/C94&lt;10, G94/C94, "&gt;999%"))</f>
        <v>-0.75</v>
      </c>
      <c r="J94" s="21">
        <f>IF(E94=0, "-", IF(H94/E94&lt;10, H94/E94, "&gt;999%"))</f>
        <v>0.33333333333333331</v>
      </c>
    </row>
    <row r="95" spans="1:10" x14ac:dyDescent="0.25">
      <c r="A95" s="158" t="s">
        <v>227</v>
      </c>
      <c r="B95" s="65">
        <v>13</v>
      </c>
      <c r="C95" s="66">
        <v>0</v>
      </c>
      <c r="D95" s="65">
        <v>42</v>
      </c>
      <c r="E95" s="66">
        <v>0</v>
      </c>
      <c r="F95" s="67"/>
      <c r="G95" s="65">
        <f>B95-C95</f>
        <v>13</v>
      </c>
      <c r="H95" s="66">
        <f>D95-E95</f>
        <v>42</v>
      </c>
      <c r="I95" s="20" t="str">
        <f>IF(C95=0, "-", IF(G95/C95&lt;10, G95/C95, "&gt;999%"))</f>
        <v>-</v>
      </c>
      <c r="J95" s="21" t="str">
        <f>IF(E95=0, "-", IF(H95/E95&lt;10, H95/E95, "&gt;999%"))</f>
        <v>-</v>
      </c>
    </row>
    <row r="96" spans="1:10" x14ac:dyDescent="0.25">
      <c r="A96" s="158" t="s">
        <v>384</v>
      </c>
      <c r="B96" s="65">
        <v>7</v>
      </c>
      <c r="C96" s="66">
        <v>11</v>
      </c>
      <c r="D96" s="65">
        <v>77</v>
      </c>
      <c r="E96" s="66">
        <v>20</v>
      </c>
      <c r="F96" s="67"/>
      <c r="G96" s="65">
        <f>B96-C96</f>
        <v>-4</v>
      </c>
      <c r="H96" s="66">
        <f>D96-E96</f>
        <v>57</v>
      </c>
      <c r="I96" s="20">
        <f>IF(C96=0, "-", IF(G96/C96&lt;10, G96/C96, "&gt;999%"))</f>
        <v>-0.36363636363636365</v>
      </c>
      <c r="J96" s="21">
        <f>IF(E96=0, "-", IF(H96/E96&lt;10, H96/E96, "&gt;999%"))</f>
        <v>2.85</v>
      </c>
    </row>
    <row r="97" spans="1:10" x14ac:dyDescent="0.25">
      <c r="A97" s="158" t="s">
        <v>228</v>
      </c>
      <c r="B97" s="65">
        <v>4</v>
      </c>
      <c r="C97" s="66">
        <v>1</v>
      </c>
      <c r="D97" s="65">
        <v>14</v>
      </c>
      <c r="E97" s="66">
        <v>3</v>
      </c>
      <c r="F97" s="67"/>
      <c r="G97" s="65">
        <f>B97-C97</f>
        <v>3</v>
      </c>
      <c r="H97" s="66">
        <f>D97-E97</f>
        <v>11</v>
      </c>
      <c r="I97" s="20">
        <f>IF(C97=0, "-", IF(G97/C97&lt;10, G97/C97, "&gt;999%"))</f>
        <v>3</v>
      </c>
      <c r="J97" s="21">
        <f>IF(E97=0, "-", IF(H97/E97&lt;10, H97/E97, "&gt;999%"))</f>
        <v>3.6666666666666665</v>
      </c>
    </row>
    <row r="98" spans="1:10" s="160" customFormat="1" ht="13" x14ac:dyDescent="0.3">
      <c r="A98" s="178" t="s">
        <v>638</v>
      </c>
      <c r="B98" s="71">
        <v>25</v>
      </c>
      <c r="C98" s="72">
        <v>16</v>
      </c>
      <c r="D98" s="71">
        <v>141</v>
      </c>
      <c r="E98" s="72">
        <v>29</v>
      </c>
      <c r="F98" s="73"/>
      <c r="G98" s="71">
        <f>B98-C98</f>
        <v>9</v>
      </c>
      <c r="H98" s="72">
        <f>D98-E98</f>
        <v>112</v>
      </c>
      <c r="I98" s="37">
        <f>IF(C98=0, "-", IF(G98/C98&lt;10, G98/C98, "&gt;999%"))</f>
        <v>0.5625</v>
      </c>
      <c r="J98" s="38">
        <f>IF(E98=0, "-", IF(H98/E98&lt;10, H98/E98, "&gt;999%"))</f>
        <v>3.8620689655172415</v>
      </c>
    </row>
    <row r="99" spans="1:10" x14ac:dyDescent="0.25">
      <c r="A99" s="177"/>
      <c r="B99" s="143"/>
      <c r="C99" s="144"/>
      <c r="D99" s="143"/>
      <c r="E99" s="144"/>
      <c r="F99" s="145"/>
      <c r="G99" s="143"/>
      <c r="H99" s="144"/>
      <c r="I99" s="151"/>
      <c r="J99" s="152"/>
    </row>
    <row r="100" spans="1:10" s="139" customFormat="1" ht="13" x14ac:dyDescent="0.3">
      <c r="A100" s="159" t="s">
        <v>42</v>
      </c>
      <c r="B100" s="65"/>
      <c r="C100" s="66"/>
      <c r="D100" s="65"/>
      <c r="E100" s="66"/>
      <c r="F100" s="67"/>
      <c r="G100" s="65"/>
      <c r="H100" s="66"/>
      <c r="I100" s="20"/>
      <c r="J100" s="21"/>
    </row>
    <row r="101" spans="1:10" x14ac:dyDescent="0.25">
      <c r="A101" s="158" t="s">
        <v>555</v>
      </c>
      <c r="B101" s="65">
        <v>2</v>
      </c>
      <c r="C101" s="66">
        <v>7</v>
      </c>
      <c r="D101" s="65">
        <v>35</v>
      </c>
      <c r="E101" s="66">
        <v>41</v>
      </c>
      <c r="F101" s="67"/>
      <c r="G101" s="65">
        <f>B101-C101</f>
        <v>-5</v>
      </c>
      <c r="H101" s="66">
        <f>D101-E101</f>
        <v>-6</v>
      </c>
      <c r="I101" s="20">
        <f>IF(C101=0, "-", IF(G101/C101&lt;10, G101/C101, "&gt;999%"))</f>
        <v>-0.7142857142857143</v>
      </c>
      <c r="J101" s="21">
        <f>IF(E101=0, "-", IF(H101/E101&lt;10, H101/E101, "&gt;999%"))</f>
        <v>-0.14634146341463414</v>
      </c>
    </row>
    <row r="102" spans="1:10" s="160" customFormat="1" ht="13" x14ac:dyDescent="0.3">
      <c r="A102" s="178" t="s">
        <v>639</v>
      </c>
      <c r="B102" s="71">
        <v>2</v>
      </c>
      <c r="C102" s="72">
        <v>7</v>
      </c>
      <c r="D102" s="71">
        <v>35</v>
      </c>
      <c r="E102" s="72">
        <v>41</v>
      </c>
      <c r="F102" s="73"/>
      <c r="G102" s="71">
        <f>B102-C102</f>
        <v>-5</v>
      </c>
      <c r="H102" s="72">
        <f>D102-E102</f>
        <v>-6</v>
      </c>
      <c r="I102" s="37">
        <f>IF(C102=0, "-", IF(G102/C102&lt;10, G102/C102, "&gt;999%"))</f>
        <v>-0.7142857142857143</v>
      </c>
      <c r="J102" s="38">
        <f>IF(E102=0, "-", IF(H102/E102&lt;10, H102/E102, "&gt;999%"))</f>
        <v>-0.14634146341463414</v>
      </c>
    </row>
    <row r="103" spans="1:10" x14ac:dyDescent="0.25">
      <c r="A103" s="177"/>
      <c r="B103" s="143"/>
      <c r="C103" s="144"/>
      <c r="D103" s="143"/>
      <c r="E103" s="144"/>
      <c r="F103" s="145"/>
      <c r="G103" s="143"/>
      <c r="H103" s="144"/>
      <c r="I103" s="151"/>
      <c r="J103" s="152"/>
    </row>
    <row r="104" spans="1:10" s="139" customFormat="1" ht="13" x14ac:dyDescent="0.3">
      <c r="A104" s="159" t="s">
        <v>43</v>
      </c>
      <c r="B104" s="65"/>
      <c r="C104" s="66"/>
      <c r="D104" s="65"/>
      <c r="E104" s="66"/>
      <c r="F104" s="67"/>
      <c r="G104" s="65"/>
      <c r="H104" s="66"/>
      <c r="I104" s="20"/>
      <c r="J104" s="21"/>
    </row>
    <row r="105" spans="1:10" x14ac:dyDescent="0.25">
      <c r="A105" s="158" t="s">
        <v>556</v>
      </c>
      <c r="B105" s="65">
        <v>0</v>
      </c>
      <c r="C105" s="66">
        <v>0</v>
      </c>
      <c r="D105" s="65">
        <v>0</v>
      </c>
      <c r="E105" s="66">
        <v>2</v>
      </c>
      <c r="F105" s="67"/>
      <c r="G105" s="65">
        <f>B105-C105</f>
        <v>0</v>
      </c>
      <c r="H105" s="66">
        <f>D105-E105</f>
        <v>-2</v>
      </c>
      <c r="I105" s="20" t="str">
        <f>IF(C105=0, "-", IF(G105/C105&lt;10, G105/C105, "&gt;999%"))</f>
        <v>-</v>
      </c>
      <c r="J105" s="21">
        <f>IF(E105=0, "-", IF(H105/E105&lt;10, H105/E105, "&gt;999%"))</f>
        <v>-1</v>
      </c>
    </row>
    <row r="106" spans="1:10" s="160" customFormat="1" ht="13" x14ac:dyDescent="0.3">
      <c r="A106" s="178" t="s">
        <v>640</v>
      </c>
      <c r="B106" s="71">
        <v>0</v>
      </c>
      <c r="C106" s="72">
        <v>0</v>
      </c>
      <c r="D106" s="71">
        <v>0</v>
      </c>
      <c r="E106" s="72">
        <v>2</v>
      </c>
      <c r="F106" s="73"/>
      <c r="G106" s="71">
        <f>B106-C106</f>
        <v>0</v>
      </c>
      <c r="H106" s="72">
        <f>D106-E106</f>
        <v>-2</v>
      </c>
      <c r="I106" s="37" t="str">
        <f>IF(C106=0, "-", IF(G106/C106&lt;10, G106/C106, "&gt;999%"))</f>
        <v>-</v>
      </c>
      <c r="J106" s="38">
        <f>IF(E106=0, "-", IF(H106/E106&lt;10, H106/E106, "&gt;999%"))</f>
        <v>-1</v>
      </c>
    </row>
    <row r="107" spans="1:10" x14ac:dyDescent="0.25">
      <c r="A107" s="177"/>
      <c r="B107" s="143"/>
      <c r="C107" s="144"/>
      <c r="D107" s="143"/>
      <c r="E107" s="144"/>
      <c r="F107" s="145"/>
      <c r="G107" s="143"/>
      <c r="H107" s="144"/>
      <c r="I107" s="151"/>
      <c r="J107" s="152"/>
    </row>
    <row r="108" spans="1:10" s="139" customFormat="1" ht="13" x14ac:dyDescent="0.3">
      <c r="A108" s="159" t="s">
        <v>44</v>
      </c>
      <c r="B108" s="65"/>
      <c r="C108" s="66"/>
      <c r="D108" s="65"/>
      <c r="E108" s="66"/>
      <c r="F108" s="67"/>
      <c r="G108" s="65"/>
      <c r="H108" s="66"/>
      <c r="I108" s="20"/>
      <c r="J108" s="21"/>
    </row>
    <row r="109" spans="1:10" x14ac:dyDescent="0.25">
      <c r="A109" s="158" t="s">
        <v>329</v>
      </c>
      <c r="B109" s="65">
        <v>0</v>
      </c>
      <c r="C109" s="66">
        <v>0</v>
      </c>
      <c r="D109" s="65">
        <v>19</v>
      </c>
      <c r="E109" s="66">
        <v>9</v>
      </c>
      <c r="F109" s="67"/>
      <c r="G109" s="65">
        <f>B109-C109</f>
        <v>0</v>
      </c>
      <c r="H109" s="66">
        <f>D109-E109</f>
        <v>10</v>
      </c>
      <c r="I109" s="20" t="str">
        <f>IF(C109=0, "-", IF(G109/C109&lt;10, G109/C109, "&gt;999%"))</f>
        <v>-</v>
      </c>
      <c r="J109" s="21">
        <f>IF(E109=0, "-", IF(H109/E109&lt;10, H109/E109, "&gt;999%"))</f>
        <v>1.1111111111111112</v>
      </c>
    </row>
    <row r="110" spans="1:10" s="160" customFormat="1" ht="13" x14ac:dyDescent="0.3">
      <c r="A110" s="178" t="s">
        <v>641</v>
      </c>
      <c r="B110" s="71">
        <v>0</v>
      </c>
      <c r="C110" s="72">
        <v>0</v>
      </c>
      <c r="D110" s="71">
        <v>19</v>
      </c>
      <c r="E110" s="72">
        <v>9</v>
      </c>
      <c r="F110" s="73"/>
      <c r="G110" s="71">
        <f>B110-C110</f>
        <v>0</v>
      </c>
      <c r="H110" s="72">
        <f>D110-E110</f>
        <v>10</v>
      </c>
      <c r="I110" s="37" t="str">
        <f>IF(C110=0, "-", IF(G110/C110&lt;10, G110/C110, "&gt;999%"))</f>
        <v>-</v>
      </c>
      <c r="J110" s="38">
        <f>IF(E110=0, "-", IF(H110/E110&lt;10, H110/E110, "&gt;999%"))</f>
        <v>1.1111111111111112</v>
      </c>
    </row>
    <row r="111" spans="1:10" x14ac:dyDescent="0.25">
      <c r="A111" s="177"/>
      <c r="B111" s="143"/>
      <c r="C111" s="144"/>
      <c r="D111" s="143"/>
      <c r="E111" s="144"/>
      <c r="F111" s="145"/>
      <c r="G111" s="143"/>
      <c r="H111" s="144"/>
      <c r="I111" s="151"/>
      <c r="J111" s="152"/>
    </row>
    <row r="112" spans="1:10" s="139" customFormat="1" ht="13" x14ac:dyDescent="0.3">
      <c r="A112" s="159" t="s">
        <v>45</v>
      </c>
      <c r="B112" s="65"/>
      <c r="C112" s="66"/>
      <c r="D112" s="65"/>
      <c r="E112" s="66"/>
      <c r="F112" s="67"/>
      <c r="G112" s="65"/>
      <c r="H112" s="66"/>
      <c r="I112" s="20"/>
      <c r="J112" s="21"/>
    </row>
    <row r="113" spans="1:10" x14ac:dyDescent="0.25">
      <c r="A113" s="158" t="s">
        <v>199</v>
      </c>
      <c r="B113" s="65">
        <v>11</v>
      </c>
      <c r="C113" s="66">
        <v>0</v>
      </c>
      <c r="D113" s="65">
        <v>45</v>
      </c>
      <c r="E113" s="66">
        <v>34</v>
      </c>
      <c r="F113" s="67"/>
      <c r="G113" s="65">
        <f>B113-C113</f>
        <v>11</v>
      </c>
      <c r="H113" s="66">
        <f>D113-E113</f>
        <v>11</v>
      </c>
      <c r="I113" s="20" t="str">
        <f>IF(C113=0, "-", IF(G113/C113&lt;10, G113/C113, "&gt;999%"))</f>
        <v>-</v>
      </c>
      <c r="J113" s="21">
        <f>IF(E113=0, "-", IF(H113/E113&lt;10, H113/E113, "&gt;999%"))</f>
        <v>0.3235294117647059</v>
      </c>
    </row>
    <row r="114" spans="1:10" s="160" customFormat="1" ht="13" x14ac:dyDescent="0.3">
      <c r="A114" s="178" t="s">
        <v>642</v>
      </c>
      <c r="B114" s="71">
        <v>11</v>
      </c>
      <c r="C114" s="72">
        <v>0</v>
      </c>
      <c r="D114" s="71">
        <v>45</v>
      </c>
      <c r="E114" s="72">
        <v>34</v>
      </c>
      <c r="F114" s="73"/>
      <c r="G114" s="71">
        <f>B114-C114</f>
        <v>11</v>
      </c>
      <c r="H114" s="72">
        <f>D114-E114</f>
        <v>11</v>
      </c>
      <c r="I114" s="37" t="str">
        <f>IF(C114=0, "-", IF(G114/C114&lt;10, G114/C114, "&gt;999%"))</f>
        <v>-</v>
      </c>
      <c r="J114" s="38">
        <f>IF(E114=0, "-", IF(H114/E114&lt;10, H114/E114, "&gt;999%"))</f>
        <v>0.3235294117647059</v>
      </c>
    </row>
    <row r="115" spans="1:10" x14ac:dyDescent="0.25">
      <c r="A115" s="177"/>
      <c r="B115" s="143"/>
      <c r="C115" s="144"/>
      <c r="D115" s="143"/>
      <c r="E115" s="144"/>
      <c r="F115" s="145"/>
      <c r="G115" s="143"/>
      <c r="H115" s="144"/>
      <c r="I115" s="151"/>
      <c r="J115" s="152"/>
    </row>
    <row r="116" spans="1:10" s="139" customFormat="1" ht="13" x14ac:dyDescent="0.3">
      <c r="A116" s="159" t="s">
        <v>46</v>
      </c>
      <c r="B116" s="65"/>
      <c r="C116" s="66"/>
      <c r="D116" s="65"/>
      <c r="E116" s="66"/>
      <c r="F116" s="67"/>
      <c r="G116" s="65"/>
      <c r="H116" s="66"/>
      <c r="I116" s="20"/>
      <c r="J116" s="21"/>
    </row>
    <row r="117" spans="1:10" x14ac:dyDescent="0.25">
      <c r="A117" s="158" t="s">
        <v>529</v>
      </c>
      <c r="B117" s="65">
        <v>10</v>
      </c>
      <c r="C117" s="66">
        <v>5</v>
      </c>
      <c r="D117" s="65">
        <v>54</v>
      </c>
      <c r="E117" s="66">
        <v>35</v>
      </c>
      <c r="F117" s="67"/>
      <c r="G117" s="65">
        <f>B117-C117</f>
        <v>5</v>
      </c>
      <c r="H117" s="66">
        <f>D117-E117</f>
        <v>19</v>
      </c>
      <c r="I117" s="20">
        <f>IF(C117=0, "-", IF(G117/C117&lt;10, G117/C117, "&gt;999%"))</f>
        <v>1</v>
      </c>
      <c r="J117" s="21">
        <f>IF(E117=0, "-", IF(H117/E117&lt;10, H117/E117, "&gt;999%"))</f>
        <v>0.54285714285714282</v>
      </c>
    </row>
    <row r="118" spans="1:10" s="160" customFormat="1" ht="13" x14ac:dyDescent="0.3">
      <c r="A118" s="178" t="s">
        <v>643</v>
      </c>
      <c r="B118" s="71">
        <v>10</v>
      </c>
      <c r="C118" s="72">
        <v>5</v>
      </c>
      <c r="D118" s="71">
        <v>54</v>
      </c>
      <c r="E118" s="72">
        <v>35</v>
      </c>
      <c r="F118" s="73"/>
      <c r="G118" s="71">
        <f>B118-C118</f>
        <v>5</v>
      </c>
      <c r="H118" s="72">
        <f>D118-E118</f>
        <v>19</v>
      </c>
      <c r="I118" s="37">
        <f>IF(C118=0, "-", IF(G118/C118&lt;10, G118/C118, "&gt;999%"))</f>
        <v>1</v>
      </c>
      <c r="J118" s="38">
        <f>IF(E118=0, "-", IF(H118/E118&lt;10, H118/E118, "&gt;999%"))</f>
        <v>0.54285714285714282</v>
      </c>
    </row>
    <row r="119" spans="1:10" x14ac:dyDescent="0.25">
      <c r="A119" s="177"/>
      <c r="B119" s="143"/>
      <c r="C119" s="144"/>
      <c r="D119" s="143"/>
      <c r="E119" s="144"/>
      <c r="F119" s="145"/>
      <c r="G119" s="143"/>
      <c r="H119" s="144"/>
      <c r="I119" s="151"/>
      <c r="J119" s="152"/>
    </row>
    <row r="120" spans="1:10" s="139" customFormat="1" ht="13" x14ac:dyDescent="0.3">
      <c r="A120" s="159" t="s">
        <v>47</v>
      </c>
      <c r="B120" s="65"/>
      <c r="C120" s="66"/>
      <c r="D120" s="65"/>
      <c r="E120" s="66"/>
      <c r="F120" s="67"/>
      <c r="G120" s="65"/>
      <c r="H120" s="66"/>
      <c r="I120" s="20"/>
      <c r="J120" s="21"/>
    </row>
    <row r="121" spans="1:10" x14ac:dyDescent="0.25">
      <c r="A121" s="158" t="s">
        <v>385</v>
      </c>
      <c r="B121" s="65">
        <v>15</v>
      </c>
      <c r="C121" s="66">
        <v>23</v>
      </c>
      <c r="D121" s="65">
        <v>197</v>
      </c>
      <c r="E121" s="66">
        <v>146</v>
      </c>
      <c r="F121" s="67"/>
      <c r="G121" s="65">
        <f t="shared" ref="G121:G131" si="8">B121-C121</f>
        <v>-8</v>
      </c>
      <c r="H121" s="66">
        <f t="shared" ref="H121:H131" si="9">D121-E121</f>
        <v>51</v>
      </c>
      <c r="I121" s="20">
        <f t="shared" ref="I121:I131" si="10">IF(C121=0, "-", IF(G121/C121&lt;10, G121/C121, "&gt;999%"))</f>
        <v>-0.34782608695652173</v>
      </c>
      <c r="J121" s="21">
        <f t="shared" ref="J121:J131" si="11">IF(E121=0, "-", IF(H121/E121&lt;10, H121/E121, "&gt;999%"))</f>
        <v>0.34931506849315069</v>
      </c>
    </row>
    <row r="122" spans="1:10" x14ac:dyDescent="0.25">
      <c r="A122" s="158" t="s">
        <v>426</v>
      </c>
      <c r="B122" s="65">
        <v>152</v>
      </c>
      <c r="C122" s="66">
        <v>73</v>
      </c>
      <c r="D122" s="65">
        <v>641</v>
      </c>
      <c r="E122" s="66">
        <v>446</v>
      </c>
      <c r="F122" s="67"/>
      <c r="G122" s="65">
        <f t="shared" si="8"/>
        <v>79</v>
      </c>
      <c r="H122" s="66">
        <f t="shared" si="9"/>
        <v>195</v>
      </c>
      <c r="I122" s="20">
        <f t="shared" si="10"/>
        <v>1.0821917808219179</v>
      </c>
      <c r="J122" s="21">
        <f t="shared" si="11"/>
        <v>0.43721973094170402</v>
      </c>
    </row>
    <row r="123" spans="1:10" x14ac:dyDescent="0.25">
      <c r="A123" s="158" t="s">
        <v>202</v>
      </c>
      <c r="B123" s="65">
        <v>0</v>
      </c>
      <c r="C123" s="66">
        <v>1</v>
      </c>
      <c r="D123" s="65">
        <v>11</v>
      </c>
      <c r="E123" s="66">
        <v>7</v>
      </c>
      <c r="F123" s="67"/>
      <c r="G123" s="65">
        <f t="shared" si="8"/>
        <v>-1</v>
      </c>
      <c r="H123" s="66">
        <f t="shared" si="9"/>
        <v>4</v>
      </c>
      <c r="I123" s="20">
        <f t="shared" si="10"/>
        <v>-1</v>
      </c>
      <c r="J123" s="21">
        <f t="shared" si="11"/>
        <v>0.5714285714285714</v>
      </c>
    </row>
    <row r="124" spans="1:10" x14ac:dyDescent="0.25">
      <c r="A124" s="158" t="s">
        <v>229</v>
      </c>
      <c r="B124" s="65">
        <v>0</v>
      </c>
      <c r="C124" s="66">
        <v>0</v>
      </c>
      <c r="D124" s="65">
        <v>2</v>
      </c>
      <c r="E124" s="66">
        <v>9</v>
      </c>
      <c r="F124" s="67"/>
      <c r="G124" s="65">
        <f t="shared" si="8"/>
        <v>0</v>
      </c>
      <c r="H124" s="66">
        <f t="shared" si="9"/>
        <v>-7</v>
      </c>
      <c r="I124" s="20" t="str">
        <f t="shared" si="10"/>
        <v>-</v>
      </c>
      <c r="J124" s="21">
        <f t="shared" si="11"/>
        <v>-0.77777777777777779</v>
      </c>
    </row>
    <row r="125" spans="1:10" x14ac:dyDescent="0.25">
      <c r="A125" s="158" t="s">
        <v>304</v>
      </c>
      <c r="B125" s="65">
        <v>2</v>
      </c>
      <c r="C125" s="66">
        <v>12</v>
      </c>
      <c r="D125" s="65">
        <v>116</v>
      </c>
      <c r="E125" s="66">
        <v>93</v>
      </c>
      <c r="F125" s="67"/>
      <c r="G125" s="65">
        <f t="shared" si="8"/>
        <v>-10</v>
      </c>
      <c r="H125" s="66">
        <f t="shared" si="9"/>
        <v>23</v>
      </c>
      <c r="I125" s="20">
        <f t="shared" si="10"/>
        <v>-0.83333333333333337</v>
      </c>
      <c r="J125" s="21">
        <f t="shared" si="11"/>
        <v>0.24731182795698925</v>
      </c>
    </row>
    <row r="126" spans="1:10" x14ac:dyDescent="0.25">
      <c r="A126" s="158" t="s">
        <v>335</v>
      </c>
      <c r="B126" s="65">
        <v>11</v>
      </c>
      <c r="C126" s="66">
        <v>6</v>
      </c>
      <c r="D126" s="65">
        <v>141</v>
      </c>
      <c r="E126" s="66">
        <v>123</v>
      </c>
      <c r="F126" s="67"/>
      <c r="G126" s="65">
        <f t="shared" si="8"/>
        <v>5</v>
      </c>
      <c r="H126" s="66">
        <f t="shared" si="9"/>
        <v>18</v>
      </c>
      <c r="I126" s="20">
        <f t="shared" si="10"/>
        <v>0.83333333333333337</v>
      </c>
      <c r="J126" s="21">
        <f t="shared" si="11"/>
        <v>0.14634146341463414</v>
      </c>
    </row>
    <row r="127" spans="1:10" x14ac:dyDescent="0.25">
      <c r="A127" s="158" t="s">
        <v>503</v>
      </c>
      <c r="B127" s="65">
        <v>16</v>
      </c>
      <c r="C127" s="66">
        <v>49</v>
      </c>
      <c r="D127" s="65">
        <v>203</v>
      </c>
      <c r="E127" s="66">
        <v>156</v>
      </c>
      <c r="F127" s="67"/>
      <c r="G127" s="65">
        <f t="shared" si="8"/>
        <v>-33</v>
      </c>
      <c r="H127" s="66">
        <f t="shared" si="9"/>
        <v>47</v>
      </c>
      <c r="I127" s="20">
        <f t="shared" si="10"/>
        <v>-0.67346938775510201</v>
      </c>
      <c r="J127" s="21">
        <f t="shared" si="11"/>
        <v>0.30128205128205127</v>
      </c>
    </row>
    <row r="128" spans="1:10" x14ac:dyDescent="0.25">
      <c r="A128" s="158" t="s">
        <v>512</v>
      </c>
      <c r="B128" s="65">
        <v>435</v>
      </c>
      <c r="C128" s="66">
        <v>266</v>
      </c>
      <c r="D128" s="65">
        <v>2488</v>
      </c>
      <c r="E128" s="66">
        <v>1873</v>
      </c>
      <c r="F128" s="67"/>
      <c r="G128" s="65">
        <f t="shared" si="8"/>
        <v>169</v>
      </c>
      <c r="H128" s="66">
        <f t="shared" si="9"/>
        <v>615</v>
      </c>
      <c r="I128" s="20">
        <f t="shared" si="10"/>
        <v>0.63533834586466165</v>
      </c>
      <c r="J128" s="21">
        <f t="shared" si="11"/>
        <v>0.32835024025627335</v>
      </c>
    </row>
    <row r="129" spans="1:10" x14ac:dyDescent="0.25">
      <c r="A129" s="158" t="s">
        <v>493</v>
      </c>
      <c r="B129" s="65">
        <v>21</v>
      </c>
      <c r="C129" s="66">
        <v>25</v>
      </c>
      <c r="D129" s="65">
        <v>158</v>
      </c>
      <c r="E129" s="66">
        <v>67</v>
      </c>
      <c r="F129" s="67"/>
      <c r="G129" s="65">
        <f t="shared" si="8"/>
        <v>-4</v>
      </c>
      <c r="H129" s="66">
        <f t="shared" si="9"/>
        <v>91</v>
      </c>
      <c r="I129" s="20">
        <f t="shared" si="10"/>
        <v>-0.16</v>
      </c>
      <c r="J129" s="21">
        <f t="shared" si="11"/>
        <v>1.3582089552238805</v>
      </c>
    </row>
    <row r="130" spans="1:10" x14ac:dyDescent="0.25">
      <c r="A130" s="158" t="s">
        <v>530</v>
      </c>
      <c r="B130" s="65">
        <v>4</v>
      </c>
      <c r="C130" s="66">
        <v>0</v>
      </c>
      <c r="D130" s="65">
        <v>16</v>
      </c>
      <c r="E130" s="66">
        <v>32</v>
      </c>
      <c r="F130" s="67"/>
      <c r="G130" s="65">
        <f t="shared" si="8"/>
        <v>4</v>
      </c>
      <c r="H130" s="66">
        <f t="shared" si="9"/>
        <v>-16</v>
      </c>
      <c r="I130" s="20" t="str">
        <f t="shared" si="10"/>
        <v>-</v>
      </c>
      <c r="J130" s="21">
        <f t="shared" si="11"/>
        <v>-0.5</v>
      </c>
    </row>
    <row r="131" spans="1:10" s="160" customFormat="1" ht="13" x14ac:dyDescent="0.3">
      <c r="A131" s="178" t="s">
        <v>644</v>
      </c>
      <c r="B131" s="71">
        <v>656</v>
      </c>
      <c r="C131" s="72">
        <v>455</v>
      </c>
      <c r="D131" s="71">
        <v>3973</v>
      </c>
      <c r="E131" s="72">
        <v>2952</v>
      </c>
      <c r="F131" s="73"/>
      <c r="G131" s="71">
        <f t="shared" si="8"/>
        <v>201</v>
      </c>
      <c r="H131" s="72">
        <f t="shared" si="9"/>
        <v>1021</v>
      </c>
      <c r="I131" s="37">
        <f t="shared" si="10"/>
        <v>0.44175824175824174</v>
      </c>
      <c r="J131" s="38">
        <f t="shared" si="11"/>
        <v>0.3458672086720867</v>
      </c>
    </row>
    <row r="132" spans="1:10" x14ac:dyDescent="0.25">
      <c r="A132" s="177"/>
      <c r="B132" s="143"/>
      <c r="C132" s="144"/>
      <c r="D132" s="143"/>
      <c r="E132" s="144"/>
      <c r="F132" s="145"/>
      <c r="G132" s="143"/>
      <c r="H132" s="144"/>
      <c r="I132" s="151"/>
      <c r="J132" s="152"/>
    </row>
    <row r="133" spans="1:10" s="139" customFormat="1" ht="13" x14ac:dyDescent="0.3">
      <c r="A133" s="159" t="s">
        <v>48</v>
      </c>
      <c r="B133" s="65"/>
      <c r="C133" s="66"/>
      <c r="D133" s="65"/>
      <c r="E133" s="66"/>
      <c r="F133" s="67"/>
      <c r="G133" s="65"/>
      <c r="H133" s="66"/>
      <c r="I133" s="20"/>
      <c r="J133" s="21"/>
    </row>
    <row r="134" spans="1:10" x14ac:dyDescent="0.25">
      <c r="A134" s="158" t="s">
        <v>531</v>
      </c>
      <c r="B134" s="65">
        <v>0</v>
      </c>
      <c r="C134" s="66">
        <v>0</v>
      </c>
      <c r="D134" s="65">
        <v>3</v>
      </c>
      <c r="E134" s="66">
        <v>0</v>
      </c>
      <c r="F134" s="67"/>
      <c r="G134" s="65">
        <f>B134-C134</f>
        <v>0</v>
      </c>
      <c r="H134" s="66">
        <f>D134-E134</f>
        <v>3</v>
      </c>
      <c r="I134" s="20" t="str">
        <f>IF(C134=0, "-", IF(G134/C134&lt;10, G134/C134, "&gt;999%"))</f>
        <v>-</v>
      </c>
      <c r="J134" s="21" t="str">
        <f>IF(E134=0, "-", IF(H134/E134&lt;10, H134/E134, "&gt;999%"))</f>
        <v>-</v>
      </c>
    </row>
    <row r="135" spans="1:10" s="160" customFormat="1" ht="13" x14ac:dyDescent="0.3">
      <c r="A135" s="178" t="s">
        <v>645</v>
      </c>
      <c r="B135" s="71">
        <v>0</v>
      </c>
      <c r="C135" s="72">
        <v>0</v>
      </c>
      <c r="D135" s="71">
        <v>3</v>
      </c>
      <c r="E135" s="72">
        <v>0</v>
      </c>
      <c r="F135" s="73"/>
      <c r="G135" s="71">
        <f>B135-C135</f>
        <v>0</v>
      </c>
      <c r="H135" s="72">
        <f>D135-E135</f>
        <v>3</v>
      </c>
      <c r="I135" s="37" t="str">
        <f>IF(C135=0, "-", IF(G135/C135&lt;10, G135/C135, "&gt;999%"))</f>
        <v>-</v>
      </c>
      <c r="J135" s="38" t="str">
        <f>IF(E135=0, "-", IF(H135/E135&lt;10, H135/E135, "&gt;999%"))</f>
        <v>-</v>
      </c>
    </row>
    <row r="136" spans="1:10" x14ac:dyDescent="0.25">
      <c r="A136" s="177"/>
      <c r="B136" s="143"/>
      <c r="C136" s="144"/>
      <c r="D136" s="143"/>
      <c r="E136" s="144"/>
      <c r="F136" s="145"/>
      <c r="G136" s="143"/>
      <c r="H136" s="144"/>
      <c r="I136" s="151"/>
      <c r="J136" s="152"/>
    </row>
    <row r="137" spans="1:10" s="139" customFormat="1" ht="13" x14ac:dyDescent="0.3">
      <c r="A137" s="159" t="s">
        <v>49</v>
      </c>
      <c r="B137" s="65"/>
      <c r="C137" s="66"/>
      <c r="D137" s="65"/>
      <c r="E137" s="66"/>
      <c r="F137" s="67"/>
      <c r="G137" s="65"/>
      <c r="H137" s="66"/>
      <c r="I137" s="20"/>
      <c r="J137" s="21"/>
    </row>
    <row r="138" spans="1:10" x14ac:dyDescent="0.25">
      <c r="A138" s="158" t="s">
        <v>557</v>
      </c>
      <c r="B138" s="65">
        <v>5</v>
      </c>
      <c r="C138" s="66">
        <v>4</v>
      </c>
      <c r="D138" s="65">
        <v>37</v>
      </c>
      <c r="E138" s="66">
        <v>29</v>
      </c>
      <c r="F138" s="67"/>
      <c r="G138" s="65">
        <f>B138-C138</f>
        <v>1</v>
      </c>
      <c r="H138" s="66">
        <f>D138-E138</f>
        <v>8</v>
      </c>
      <c r="I138" s="20">
        <f>IF(C138=0, "-", IF(G138/C138&lt;10, G138/C138, "&gt;999%"))</f>
        <v>0.25</v>
      </c>
      <c r="J138" s="21">
        <f>IF(E138=0, "-", IF(H138/E138&lt;10, H138/E138, "&gt;999%"))</f>
        <v>0.27586206896551724</v>
      </c>
    </row>
    <row r="139" spans="1:10" s="160" customFormat="1" ht="13" x14ac:dyDescent="0.3">
      <c r="A139" s="178" t="s">
        <v>646</v>
      </c>
      <c r="B139" s="71">
        <v>5</v>
      </c>
      <c r="C139" s="72">
        <v>4</v>
      </c>
      <c r="D139" s="71">
        <v>37</v>
      </c>
      <c r="E139" s="72">
        <v>29</v>
      </c>
      <c r="F139" s="73"/>
      <c r="G139" s="71">
        <f>B139-C139</f>
        <v>1</v>
      </c>
      <c r="H139" s="72">
        <f>D139-E139</f>
        <v>8</v>
      </c>
      <c r="I139" s="37">
        <f>IF(C139=0, "-", IF(G139/C139&lt;10, G139/C139, "&gt;999%"))</f>
        <v>0.25</v>
      </c>
      <c r="J139" s="38">
        <f>IF(E139=0, "-", IF(H139/E139&lt;10, H139/E139, "&gt;999%"))</f>
        <v>0.27586206896551724</v>
      </c>
    </row>
    <row r="140" spans="1:10" x14ac:dyDescent="0.25">
      <c r="A140" s="177"/>
      <c r="B140" s="143"/>
      <c r="C140" s="144"/>
      <c r="D140" s="143"/>
      <c r="E140" s="144"/>
      <c r="F140" s="145"/>
      <c r="G140" s="143"/>
      <c r="H140" s="144"/>
      <c r="I140" s="151"/>
      <c r="J140" s="152"/>
    </row>
    <row r="141" spans="1:10" s="139" customFormat="1" ht="13" x14ac:dyDescent="0.3">
      <c r="A141" s="159" t="s">
        <v>50</v>
      </c>
      <c r="B141" s="65"/>
      <c r="C141" s="66"/>
      <c r="D141" s="65"/>
      <c r="E141" s="66"/>
      <c r="F141" s="67"/>
      <c r="G141" s="65"/>
      <c r="H141" s="66"/>
      <c r="I141" s="20"/>
      <c r="J141" s="21"/>
    </row>
    <row r="142" spans="1:10" x14ac:dyDescent="0.25">
      <c r="A142" s="158" t="s">
        <v>532</v>
      </c>
      <c r="B142" s="65">
        <v>11</v>
      </c>
      <c r="C142" s="66">
        <v>19</v>
      </c>
      <c r="D142" s="65">
        <v>112</v>
      </c>
      <c r="E142" s="66">
        <v>111</v>
      </c>
      <c r="F142" s="67"/>
      <c r="G142" s="65">
        <f>B142-C142</f>
        <v>-8</v>
      </c>
      <c r="H142" s="66">
        <f>D142-E142</f>
        <v>1</v>
      </c>
      <c r="I142" s="20">
        <f>IF(C142=0, "-", IF(G142/C142&lt;10, G142/C142, "&gt;999%"))</f>
        <v>-0.42105263157894735</v>
      </c>
      <c r="J142" s="21">
        <f>IF(E142=0, "-", IF(H142/E142&lt;10, H142/E142, "&gt;999%"))</f>
        <v>9.0090090090090089E-3</v>
      </c>
    </row>
    <row r="143" spans="1:10" x14ac:dyDescent="0.25">
      <c r="A143" s="158" t="s">
        <v>544</v>
      </c>
      <c r="B143" s="65">
        <v>2</v>
      </c>
      <c r="C143" s="66">
        <v>9</v>
      </c>
      <c r="D143" s="65">
        <v>46</v>
      </c>
      <c r="E143" s="66">
        <v>42</v>
      </c>
      <c r="F143" s="67"/>
      <c r="G143" s="65">
        <f>B143-C143</f>
        <v>-7</v>
      </c>
      <c r="H143" s="66">
        <f>D143-E143</f>
        <v>4</v>
      </c>
      <c r="I143" s="20">
        <f>IF(C143=0, "-", IF(G143/C143&lt;10, G143/C143, "&gt;999%"))</f>
        <v>-0.77777777777777779</v>
      </c>
      <c r="J143" s="21">
        <f>IF(E143=0, "-", IF(H143/E143&lt;10, H143/E143, "&gt;999%"))</f>
        <v>9.5238095238095233E-2</v>
      </c>
    </row>
    <row r="144" spans="1:10" x14ac:dyDescent="0.25">
      <c r="A144" s="158" t="s">
        <v>558</v>
      </c>
      <c r="B144" s="65">
        <v>0</v>
      </c>
      <c r="C144" s="66">
        <v>7</v>
      </c>
      <c r="D144" s="65">
        <v>9</v>
      </c>
      <c r="E144" s="66">
        <v>13</v>
      </c>
      <c r="F144" s="67"/>
      <c r="G144" s="65">
        <f>B144-C144</f>
        <v>-7</v>
      </c>
      <c r="H144" s="66">
        <f>D144-E144</f>
        <v>-4</v>
      </c>
      <c r="I144" s="20">
        <f>IF(C144=0, "-", IF(G144/C144&lt;10, G144/C144, "&gt;999%"))</f>
        <v>-1</v>
      </c>
      <c r="J144" s="21">
        <f>IF(E144=0, "-", IF(H144/E144&lt;10, H144/E144, "&gt;999%"))</f>
        <v>-0.30769230769230771</v>
      </c>
    </row>
    <row r="145" spans="1:10" s="160" customFormat="1" ht="13" x14ac:dyDescent="0.3">
      <c r="A145" s="178" t="s">
        <v>647</v>
      </c>
      <c r="B145" s="71">
        <v>13</v>
      </c>
      <c r="C145" s="72">
        <v>35</v>
      </c>
      <c r="D145" s="71">
        <v>167</v>
      </c>
      <c r="E145" s="72">
        <v>166</v>
      </c>
      <c r="F145" s="73"/>
      <c r="G145" s="71">
        <f>B145-C145</f>
        <v>-22</v>
      </c>
      <c r="H145" s="72">
        <f>D145-E145</f>
        <v>1</v>
      </c>
      <c r="I145" s="37">
        <f>IF(C145=0, "-", IF(G145/C145&lt;10, G145/C145, "&gt;999%"))</f>
        <v>-0.62857142857142856</v>
      </c>
      <c r="J145" s="38">
        <f>IF(E145=0, "-", IF(H145/E145&lt;10, H145/E145, "&gt;999%"))</f>
        <v>6.024096385542169E-3</v>
      </c>
    </row>
    <row r="146" spans="1:10" x14ac:dyDescent="0.25">
      <c r="A146" s="177"/>
      <c r="B146" s="143"/>
      <c r="C146" s="144"/>
      <c r="D146" s="143"/>
      <c r="E146" s="144"/>
      <c r="F146" s="145"/>
      <c r="G146" s="143"/>
      <c r="H146" s="144"/>
      <c r="I146" s="151"/>
      <c r="J146" s="152"/>
    </row>
    <row r="147" spans="1:10" s="139" customFormat="1" ht="13" x14ac:dyDescent="0.3">
      <c r="A147" s="159" t="s">
        <v>51</v>
      </c>
      <c r="B147" s="65"/>
      <c r="C147" s="66"/>
      <c r="D147" s="65"/>
      <c r="E147" s="66"/>
      <c r="F147" s="67"/>
      <c r="G147" s="65"/>
      <c r="H147" s="66"/>
      <c r="I147" s="20"/>
      <c r="J147" s="21"/>
    </row>
    <row r="148" spans="1:10" x14ac:dyDescent="0.25">
      <c r="A148" s="158" t="s">
        <v>271</v>
      </c>
      <c r="B148" s="65">
        <v>0</v>
      </c>
      <c r="C148" s="66">
        <v>3</v>
      </c>
      <c r="D148" s="65">
        <v>1</v>
      </c>
      <c r="E148" s="66">
        <v>5</v>
      </c>
      <c r="F148" s="67"/>
      <c r="G148" s="65">
        <f>B148-C148</f>
        <v>-3</v>
      </c>
      <c r="H148" s="66">
        <f>D148-E148</f>
        <v>-4</v>
      </c>
      <c r="I148" s="20">
        <f>IF(C148=0, "-", IF(G148/C148&lt;10, G148/C148, "&gt;999%"))</f>
        <v>-1</v>
      </c>
      <c r="J148" s="21">
        <f>IF(E148=0, "-", IF(H148/E148&lt;10, H148/E148, "&gt;999%"))</f>
        <v>-0.8</v>
      </c>
    </row>
    <row r="149" spans="1:10" x14ac:dyDescent="0.25">
      <c r="A149" s="158" t="s">
        <v>373</v>
      </c>
      <c r="B149" s="65">
        <v>0</v>
      </c>
      <c r="C149" s="66">
        <v>2</v>
      </c>
      <c r="D149" s="65">
        <v>4</v>
      </c>
      <c r="E149" s="66">
        <v>2</v>
      </c>
      <c r="F149" s="67"/>
      <c r="G149" s="65">
        <f>B149-C149</f>
        <v>-2</v>
      </c>
      <c r="H149" s="66">
        <f>D149-E149</f>
        <v>2</v>
      </c>
      <c r="I149" s="20">
        <f>IF(C149=0, "-", IF(G149/C149&lt;10, G149/C149, "&gt;999%"))</f>
        <v>-1</v>
      </c>
      <c r="J149" s="21">
        <f>IF(E149=0, "-", IF(H149/E149&lt;10, H149/E149, "&gt;999%"))</f>
        <v>1</v>
      </c>
    </row>
    <row r="150" spans="1:10" x14ac:dyDescent="0.25">
      <c r="A150" s="158" t="s">
        <v>410</v>
      </c>
      <c r="B150" s="65">
        <v>1</v>
      </c>
      <c r="C150" s="66">
        <v>2</v>
      </c>
      <c r="D150" s="65">
        <v>12</v>
      </c>
      <c r="E150" s="66">
        <v>9</v>
      </c>
      <c r="F150" s="67"/>
      <c r="G150" s="65">
        <f>B150-C150</f>
        <v>-1</v>
      </c>
      <c r="H150" s="66">
        <f>D150-E150</f>
        <v>3</v>
      </c>
      <c r="I150" s="20">
        <f>IF(C150=0, "-", IF(G150/C150&lt;10, G150/C150, "&gt;999%"))</f>
        <v>-0.5</v>
      </c>
      <c r="J150" s="21">
        <f>IF(E150=0, "-", IF(H150/E150&lt;10, H150/E150, "&gt;999%"))</f>
        <v>0.33333333333333331</v>
      </c>
    </row>
    <row r="151" spans="1:10" x14ac:dyDescent="0.25">
      <c r="A151" s="158" t="s">
        <v>453</v>
      </c>
      <c r="B151" s="65">
        <v>1</v>
      </c>
      <c r="C151" s="66">
        <v>0</v>
      </c>
      <c r="D151" s="65">
        <v>4</v>
      </c>
      <c r="E151" s="66">
        <v>2</v>
      </c>
      <c r="F151" s="67"/>
      <c r="G151" s="65">
        <f>B151-C151</f>
        <v>1</v>
      </c>
      <c r="H151" s="66">
        <f>D151-E151</f>
        <v>2</v>
      </c>
      <c r="I151" s="20" t="str">
        <f>IF(C151=0, "-", IF(G151/C151&lt;10, G151/C151, "&gt;999%"))</f>
        <v>-</v>
      </c>
      <c r="J151" s="21">
        <f>IF(E151=0, "-", IF(H151/E151&lt;10, H151/E151, "&gt;999%"))</f>
        <v>1</v>
      </c>
    </row>
    <row r="152" spans="1:10" s="160" customFormat="1" ht="13" x14ac:dyDescent="0.3">
      <c r="A152" s="178" t="s">
        <v>648</v>
      </c>
      <c r="B152" s="71">
        <v>2</v>
      </c>
      <c r="C152" s="72">
        <v>7</v>
      </c>
      <c r="D152" s="71">
        <v>21</v>
      </c>
      <c r="E152" s="72">
        <v>18</v>
      </c>
      <c r="F152" s="73"/>
      <c r="G152" s="71">
        <f>B152-C152</f>
        <v>-5</v>
      </c>
      <c r="H152" s="72">
        <f>D152-E152</f>
        <v>3</v>
      </c>
      <c r="I152" s="37">
        <f>IF(C152=0, "-", IF(G152/C152&lt;10, G152/C152, "&gt;999%"))</f>
        <v>-0.7142857142857143</v>
      </c>
      <c r="J152" s="38">
        <f>IF(E152=0, "-", IF(H152/E152&lt;10, H152/E152, "&gt;999%"))</f>
        <v>0.16666666666666666</v>
      </c>
    </row>
    <row r="153" spans="1:10" x14ac:dyDescent="0.25">
      <c r="A153" s="177"/>
      <c r="B153" s="143"/>
      <c r="C153" s="144"/>
      <c r="D153" s="143"/>
      <c r="E153" s="144"/>
      <c r="F153" s="145"/>
      <c r="G153" s="143"/>
      <c r="H153" s="144"/>
      <c r="I153" s="151"/>
      <c r="J153" s="152"/>
    </row>
    <row r="154" spans="1:10" s="139" customFormat="1" ht="13" x14ac:dyDescent="0.3">
      <c r="A154" s="159" t="s">
        <v>52</v>
      </c>
      <c r="B154" s="65"/>
      <c r="C154" s="66"/>
      <c r="D154" s="65"/>
      <c r="E154" s="66"/>
      <c r="F154" s="67"/>
      <c r="G154" s="65"/>
      <c r="H154" s="66"/>
      <c r="I154" s="20"/>
      <c r="J154" s="21"/>
    </row>
    <row r="155" spans="1:10" x14ac:dyDescent="0.25">
      <c r="A155" s="158" t="s">
        <v>386</v>
      </c>
      <c r="B155" s="65">
        <v>33</v>
      </c>
      <c r="C155" s="66">
        <v>43</v>
      </c>
      <c r="D155" s="65">
        <v>336</v>
      </c>
      <c r="E155" s="66">
        <v>252</v>
      </c>
      <c r="F155" s="67"/>
      <c r="G155" s="65">
        <f t="shared" ref="G155:G163" si="12">B155-C155</f>
        <v>-10</v>
      </c>
      <c r="H155" s="66">
        <f t="shared" ref="H155:H163" si="13">D155-E155</f>
        <v>84</v>
      </c>
      <c r="I155" s="20">
        <f t="shared" ref="I155:I163" si="14">IF(C155=0, "-", IF(G155/C155&lt;10, G155/C155, "&gt;999%"))</f>
        <v>-0.23255813953488372</v>
      </c>
      <c r="J155" s="21">
        <f t="shared" ref="J155:J163" si="15">IF(E155=0, "-", IF(H155/E155&lt;10, H155/E155, "&gt;999%"))</f>
        <v>0.33333333333333331</v>
      </c>
    </row>
    <row r="156" spans="1:10" x14ac:dyDescent="0.25">
      <c r="A156" s="158" t="s">
        <v>387</v>
      </c>
      <c r="B156" s="65">
        <v>10</v>
      </c>
      <c r="C156" s="66">
        <v>11</v>
      </c>
      <c r="D156" s="65">
        <v>144</v>
      </c>
      <c r="E156" s="66">
        <v>27</v>
      </c>
      <c r="F156" s="67"/>
      <c r="G156" s="65">
        <f t="shared" si="12"/>
        <v>-1</v>
      </c>
      <c r="H156" s="66">
        <f t="shared" si="13"/>
        <v>117</v>
      </c>
      <c r="I156" s="20">
        <f t="shared" si="14"/>
        <v>-9.0909090909090912E-2</v>
      </c>
      <c r="J156" s="21">
        <f t="shared" si="15"/>
        <v>4.333333333333333</v>
      </c>
    </row>
    <row r="157" spans="1:10" x14ac:dyDescent="0.25">
      <c r="A157" s="158" t="s">
        <v>347</v>
      </c>
      <c r="B157" s="65">
        <v>49</v>
      </c>
      <c r="C157" s="66">
        <v>32</v>
      </c>
      <c r="D157" s="65">
        <v>432</v>
      </c>
      <c r="E157" s="66">
        <v>262</v>
      </c>
      <c r="F157" s="67"/>
      <c r="G157" s="65">
        <f t="shared" si="12"/>
        <v>17</v>
      </c>
      <c r="H157" s="66">
        <f t="shared" si="13"/>
        <v>170</v>
      </c>
      <c r="I157" s="20">
        <f t="shared" si="14"/>
        <v>0.53125</v>
      </c>
      <c r="J157" s="21">
        <f t="shared" si="15"/>
        <v>0.64885496183206104</v>
      </c>
    </row>
    <row r="158" spans="1:10" x14ac:dyDescent="0.25">
      <c r="A158" s="158" t="s">
        <v>230</v>
      </c>
      <c r="B158" s="65">
        <v>5</v>
      </c>
      <c r="C158" s="66">
        <v>0</v>
      </c>
      <c r="D158" s="65">
        <v>13</v>
      </c>
      <c r="E158" s="66">
        <v>0</v>
      </c>
      <c r="F158" s="67"/>
      <c r="G158" s="65">
        <f t="shared" si="12"/>
        <v>5</v>
      </c>
      <c r="H158" s="66">
        <f t="shared" si="13"/>
        <v>13</v>
      </c>
      <c r="I158" s="20" t="str">
        <f t="shared" si="14"/>
        <v>-</v>
      </c>
      <c r="J158" s="21" t="str">
        <f t="shared" si="15"/>
        <v>-</v>
      </c>
    </row>
    <row r="159" spans="1:10" x14ac:dyDescent="0.25">
      <c r="A159" s="158" t="s">
        <v>504</v>
      </c>
      <c r="B159" s="65">
        <v>0</v>
      </c>
      <c r="C159" s="66">
        <v>0</v>
      </c>
      <c r="D159" s="65">
        <v>0</v>
      </c>
      <c r="E159" s="66">
        <v>1</v>
      </c>
      <c r="F159" s="67"/>
      <c r="G159" s="65">
        <f t="shared" si="12"/>
        <v>0</v>
      </c>
      <c r="H159" s="66">
        <f t="shared" si="13"/>
        <v>-1</v>
      </c>
      <c r="I159" s="20" t="str">
        <f t="shared" si="14"/>
        <v>-</v>
      </c>
      <c r="J159" s="21">
        <f t="shared" si="15"/>
        <v>-1</v>
      </c>
    </row>
    <row r="160" spans="1:10" x14ac:dyDescent="0.25">
      <c r="A160" s="158" t="s">
        <v>427</v>
      </c>
      <c r="B160" s="65">
        <v>1</v>
      </c>
      <c r="C160" s="66">
        <v>0</v>
      </c>
      <c r="D160" s="65">
        <v>22</v>
      </c>
      <c r="E160" s="66">
        <v>0</v>
      </c>
      <c r="F160" s="67"/>
      <c r="G160" s="65">
        <f t="shared" si="12"/>
        <v>1</v>
      </c>
      <c r="H160" s="66">
        <f t="shared" si="13"/>
        <v>22</v>
      </c>
      <c r="I160" s="20" t="str">
        <f t="shared" si="14"/>
        <v>-</v>
      </c>
      <c r="J160" s="21" t="str">
        <f t="shared" si="15"/>
        <v>-</v>
      </c>
    </row>
    <row r="161" spans="1:10" x14ac:dyDescent="0.25">
      <c r="A161" s="158" t="s">
        <v>505</v>
      </c>
      <c r="B161" s="65">
        <v>5</v>
      </c>
      <c r="C161" s="66">
        <v>4</v>
      </c>
      <c r="D161" s="65">
        <v>23</v>
      </c>
      <c r="E161" s="66">
        <v>17</v>
      </c>
      <c r="F161" s="67"/>
      <c r="G161" s="65">
        <f t="shared" si="12"/>
        <v>1</v>
      </c>
      <c r="H161" s="66">
        <f t="shared" si="13"/>
        <v>6</v>
      </c>
      <c r="I161" s="20">
        <f t="shared" si="14"/>
        <v>0.25</v>
      </c>
      <c r="J161" s="21">
        <f t="shared" si="15"/>
        <v>0.35294117647058826</v>
      </c>
    </row>
    <row r="162" spans="1:10" x14ac:dyDescent="0.25">
      <c r="A162" s="158" t="s">
        <v>513</v>
      </c>
      <c r="B162" s="65">
        <v>18</v>
      </c>
      <c r="C162" s="66">
        <v>41</v>
      </c>
      <c r="D162" s="65">
        <v>308</v>
      </c>
      <c r="E162" s="66">
        <v>274</v>
      </c>
      <c r="F162" s="67"/>
      <c r="G162" s="65">
        <f t="shared" si="12"/>
        <v>-23</v>
      </c>
      <c r="H162" s="66">
        <f t="shared" si="13"/>
        <v>34</v>
      </c>
      <c r="I162" s="20">
        <f t="shared" si="14"/>
        <v>-0.56097560975609762</v>
      </c>
      <c r="J162" s="21">
        <f t="shared" si="15"/>
        <v>0.12408759124087591</v>
      </c>
    </row>
    <row r="163" spans="1:10" s="160" customFormat="1" ht="13" x14ac:dyDescent="0.3">
      <c r="A163" s="178" t="s">
        <v>649</v>
      </c>
      <c r="B163" s="71">
        <v>121</v>
      </c>
      <c r="C163" s="72">
        <v>131</v>
      </c>
      <c r="D163" s="71">
        <v>1278</v>
      </c>
      <c r="E163" s="72">
        <v>833</v>
      </c>
      <c r="F163" s="73"/>
      <c r="G163" s="71">
        <f t="shared" si="12"/>
        <v>-10</v>
      </c>
      <c r="H163" s="72">
        <f t="shared" si="13"/>
        <v>445</v>
      </c>
      <c r="I163" s="37">
        <f t="shared" si="14"/>
        <v>-7.6335877862595422E-2</v>
      </c>
      <c r="J163" s="38">
        <f t="shared" si="15"/>
        <v>0.53421368547418968</v>
      </c>
    </row>
    <row r="164" spans="1:10" x14ac:dyDescent="0.25">
      <c r="A164" s="177"/>
      <c r="B164" s="143"/>
      <c r="C164" s="144"/>
      <c r="D164" s="143"/>
      <c r="E164" s="144"/>
      <c r="F164" s="145"/>
      <c r="G164" s="143"/>
      <c r="H164" s="144"/>
      <c r="I164" s="151"/>
      <c r="J164" s="152"/>
    </row>
    <row r="165" spans="1:10" s="139" customFormat="1" ht="13" x14ac:dyDescent="0.3">
      <c r="A165" s="159" t="s">
        <v>53</v>
      </c>
      <c r="B165" s="65"/>
      <c r="C165" s="66"/>
      <c r="D165" s="65"/>
      <c r="E165" s="66"/>
      <c r="F165" s="67"/>
      <c r="G165" s="65"/>
      <c r="H165" s="66"/>
      <c r="I165" s="20"/>
      <c r="J165" s="21"/>
    </row>
    <row r="166" spans="1:10" x14ac:dyDescent="0.25">
      <c r="A166" s="158" t="s">
        <v>559</v>
      </c>
      <c r="B166" s="65">
        <v>2</v>
      </c>
      <c r="C166" s="66">
        <v>5</v>
      </c>
      <c r="D166" s="65">
        <v>38</v>
      </c>
      <c r="E166" s="66">
        <v>43</v>
      </c>
      <c r="F166" s="67"/>
      <c r="G166" s="65">
        <f>B166-C166</f>
        <v>-3</v>
      </c>
      <c r="H166" s="66">
        <f>D166-E166</f>
        <v>-5</v>
      </c>
      <c r="I166" s="20">
        <f>IF(C166=0, "-", IF(G166/C166&lt;10, G166/C166, "&gt;999%"))</f>
        <v>-0.6</v>
      </c>
      <c r="J166" s="21">
        <f>IF(E166=0, "-", IF(H166/E166&lt;10, H166/E166, "&gt;999%"))</f>
        <v>-0.11627906976744186</v>
      </c>
    </row>
    <row r="167" spans="1:10" x14ac:dyDescent="0.25">
      <c r="A167" s="158" t="s">
        <v>533</v>
      </c>
      <c r="B167" s="65">
        <v>10</v>
      </c>
      <c r="C167" s="66">
        <v>5</v>
      </c>
      <c r="D167" s="65">
        <v>88</v>
      </c>
      <c r="E167" s="66">
        <v>92</v>
      </c>
      <c r="F167" s="67"/>
      <c r="G167" s="65">
        <f>B167-C167</f>
        <v>5</v>
      </c>
      <c r="H167" s="66">
        <f>D167-E167</f>
        <v>-4</v>
      </c>
      <c r="I167" s="20">
        <f>IF(C167=0, "-", IF(G167/C167&lt;10, G167/C167, "&gt;999%"))</f>
        <v>1</v>
      </c>
      <c r="J167" s="21">
        <f>IF(E167=0, "-", IF(H167/E167&lt;10, H167/E167, "&gt;999%"))</f>
        <v>-4.3478260869565216E-2</v>
      </c>
    </row>
    <row r="168" spans="1:10" x14ac:dyDescent="0.25">
      <c r="A168" s="158" t="s">
        <v>545</v>
      </c>
      <c r="B168" s="65">
        <v>19</v>
      </c>
      <c r="C168" s="66">
        <v>15</v>
      </c>
      <c r="D168" s="65">
        <v>127</v>
      </c>
      <c r="E168" s="66">
        <v>171</v>
      </c>
      <c r="F168" s="67"/>
      <c r="G168" s="65">
        <f>B168-C168</f>
        <v>4</v>
      </c>
      <c r="H168" s="66">
        <f>D168-E168</f>
        <v>-44</v>
      </c>
      <c r="I168" s="20">
        <f>IF(C168=0, "-", IF(G168/C168&lt;10, G168/C168, "&gt;999%"))</f>
        <v>0.26666666666666666</v>
      </c>
      <c r="J168" s="21">
        <f>IF(E168=0, "-", IF(H168/E168&lt;10, H168/E168, "&gt;999%"))</f>
        <v>-0.25730994152046782</v>
      </c>
    </row>
    <row r="169" spans="1:10" s="160" customFormat="1" ht="13" x14ac:dyDescent="0.3">
      <c r="A169" s="178" t="s">
        <v>650</v>
      </c>
      <c r="B169" s="71">
        <v>31</v>
      </c>
      <c r="C169" s="72">
        <v>25</v>
      </c>
      <c r="D169" s="71">
        <v>253</v>
      </c>
      <c r="E169" s="72">
        <v>306</v>
      </c>
      <c r="F169" s="73"/>
      <c r="G169" s="71">
        <f>B169-C169</f>
        <v>6</v>
      </c>
      <c r="H169" s="72">
        <f>D169-E169</f>
        <v>-53</v>
      </c>
      <c r="I169" s="37">
        <f>IF(C169=0, "-", IF(G169/C169&lt;10, G169/C169, "&gt;999%"))</f>
        <v>0.24</v>
      </c>
      <c r="J169" s="38">
        <f>IF(E169=0, "-", IF(H169/E169&lt;10, H169/E169, "&gt;999%"))</f>
        <v>-0.17320261437908496</v>
      </c>
    </row>
    <row r="170" spans="1:10" x14ac:dyDescent="0.25">
      <c r="A170" s="177"/>
      <c r="B170" s="143"/>
      <c r="C170" s="144"/>
      <c r="D170" s="143"/>
      <c r="E170" s="144"/>
      <c r="F170" s="145"/>
      <c r="G170" s="143"/>
      <c r="H170" s="144"/>
      <c r="I170" s="151"/>
      <c r="J170" s="152"/>
    </row>
    <row r="171" spans="1:10" s="139" customFormat="1" ht="13" x14ac:dyDescent="0.3">
      <c r="A171" s="159" t="s">
        <v>54</v>
      </c>
      <c r="B171" s="65"/>
      <c r="C171" s="66"/>
      <c r="D171" s="65"/>
      <c r="E171" s="66"/>
      <c r="F171" s="67"/>
      <c r="G171" s="65"/>
      <c r="H171" s="66"/>
      <c r="I171" s="20"/>
      <c r="J171" s="21"/>
    </row>
    <row r="172" spans="1:10" x14ac:dyDescent="0.25">
      <c r="A172" s="158" t="s">
        <v>241</v>
      </c>
      <c r="B172" s="65">
        <v>0</v>
      </c>
      <c r="C172" s="66">
        <v>0</v>
      </c>
      <c r="D172" s="65">
        <v>3</v>
      </c>
      <c r="E172" s="66">
        <v>3</v>
      </c>
      <c r="F172" s="67"/>
      <c r="G172" s="65">
        <f t="shared" ref="G172:G178" si="16">B172-C172</f>
        <v>0</v>
      </c>
      <c r="H172" s="66">
        <f t="shared" ref="H172:H178" si="17">D172-E172</f>
        <v>0</v>
      </c>
      <c r="I172" s="20" t="str">
        <f t="shared" ref="I172:I178" si="18">IF(C172=0, "-", IF(G172/C172&lt;10, G172/C172, "&gt;999%"))</f>
        <v>-</v>
      </c>
      <c r="J172" s="21">
        <f t="shared" ref="J172:J178" si="19">IF(E172=0, "-", IF(H172/E172&lt;10, H172/E172, "&gt;999%"))</f>
        <v>0</v>
      </c>
    </row>
    <row r="173" spans="1:10" x14ac:dyDescent="0.25">
      <c r="A173" s="158" t="s">
        <v>231</v>
      </c>
      <c r="B173" s="65">
        <v>4</v>
      </c>
      <c r="C173" s="66">
        <v>3</v>
      </c>
      <c r="D173" s="65">
        <v>54</v>
      </c>
      <c r="E173" s="66">
        <v>34</v>
      </c>
      <c r="F173" s="67"/>
      <c r="G173" s="65">
        <f t="shared" si="16"/>
        <v>1</v>
      </c>
      <c r="H173" s="66">
        <f t="shared" si="17"/>
        <v>20</v>
      </c>
      <c r="I173" s="20">
        <f t="shared" si="18"/>
        <v>0.33333333333333331</v>
      </c>
      <c r="J173" s="21">
        <f t="shared" si="19"/>
        <v>0.58823529411764708</v>
      </c>
    </row>
    <row r="174" spans="1:10" x14ac:dyDescent="0.25">
      <c r="A174" s="158" t="s">
        <v>388</v>
      </c>
      <c r="B174" s="65">
        <v>2</v>
      </c>
      <c r="C174" s="66">
        <v>20</v>
      </c>
      <c r="D174" s="65">
        <v>281</v>
      </c>
      <c r="E174" s="66">
        <v>259</v>
      </c>
      <c r="F174" s="67"/>
      <c r="G174" s="65">
        <f t="shared" si="16"/>
        <v>-18</v>
      </c>
      <c r="H174" s="66">
        <f t="shared" si="17"/>
        <v>22</v>
      </c>
      <c r="I174" s="20">
        <f t="shared" si="18"/>
        <v>-0.9</v>
      </c>
      <c r="J174" s="21">
        <f t="shared" si="19"/>
        <v>8.4942084942084939E-2</v>
      </c>
    </row>
    <row r="175" spans="1:10" x14ac:dyDescent="0.25">
      <c r="A175" s="158" t="s">
        <v>348</v>
      </c>
      <c r="B175" s="65">
        <v>6</v>
      </c>
      <c r="C175" s="66">
        <v>18</v>
      </c>
      <c r="D175" s="65">
        <v>81</v>
      </c>
      <c r="E175" s="66">
        <v>162</v>
      </c>
      <c r="F175" s="67"/>
      <c r="G175" s="65">
        <f t="shared" si="16"/>
        <v>-12</v>
      </c>
      <c r="H175" s="66">
        <f t="shared" si="17"/>
        <v>-81</v>
      </c>
      <c r="I175" s="20">
        <f t="shared" si="18"/>
        <v>-0.66666666666666663</v>
      </c>
      <c r="J175" s="21">
        <f t="shared" si="19"/>
        <v>-0.5</v>
      </c>
    </row>
    <row r="176" spans="1:10" x14ac:dyDescent="0.25">
      <c r="A176" s="158" t="s">
        <v>289</v>
      </c>
      <c r="B176" s="65">
        <v>0</v>
      </c>
      <c r="C176" s="66">
        <v>0</v>
      </c>
      <c r="D176" s="65">
        <v>0</v>
      </c>
      <c r="E176" s="66">
        <v>11</v>
      </c>
      <c r="F176" s="67"/>
      <c r="G176" s="65">
        <f t="shared" si="16"/>
        <v>0</v>
      </c>
      <c r="H176" s="66">
        <f t="shared" si="17"/>
        <v>-11</v>
      </c>
      <c r="I176" s="20" t="str">
        <f t="shared" si="18"/>
        <v>-</v>
      </c>
      <c r="J176" s="21">
        <f t="shared" si="19"/>
        <v>-1</v>
      </c>
    </row>
    <row r="177" spans="1:10" x14ac:dyDescent="0.25">
      <c r="A177" s="158" t="s">
        <v>389</v>
      </c>
      <c r="B177" s="65">
        <v>4</v>
      </c>
      <c r="C177" s="66">
        <v>0</v>
      </c>
      <c r="D177" s="65">
        <v>35</v>
      </c>
      <c r="E177" s="66">
        <v>0</v>
      </c>
      <c r="F177" s="67"/>
      <c r="G177" s="65">
        <f t="shared" si="16"/>
        <v>4</v>
      </c>
      <c r="H177" s="66">
        <f t="shared" si="17"/>
        <v>35</v>
      </c>
      <c r="I177" s="20" t="str">
        <f t="shared" si="18"/>
        <v>-</v>
      </c>
      <c r="J177" s="21" t="str">
        <f t="shared" si="19"/>
        <v>-</v>
      </c>
    </row>
    <row r="178" spans="1:10" s="160" customFormat="1" ht="13" x14ac:dyDescent="0.3">
      <c r="A178" s="178" t="s">
        <v>651</v>
      </c>
      <c r="B178" s="71">
        <v>16</v>
      </c>
      <c r="C178" s="72">
        <v>41</v>
      </c>
      <c r="D178" s="71">
        <v>454</v>
      </c>
      <c r="E178" s="72">
        <v>469</v>
      </c>
      <c r="F178" s="73"/>
      <c r="G178" s="71">
        <f t="shared" si="16"/>
        <v>-25</v>
      </c>
      <c r="H178" s="72">
        <f t="shared" si="17"/>
        <v>-15</v>
      </c>
      <c r="I178" s="37">
        <f t="shared" si="18"/>
        <v>-0.6097560975609756</v>
      </c>
      <c r="J178" s="38">
        <f t="shared" si="19"/>
        <v>-3.1982942430703626E-2</v>
      </c>
    </row>
    <row r="179" spans="1:10" x14ac:dyDescent="0.25">
      <c r="A179" s="177"/>
      <c r="B179" s="143"/>
      <c r="C179" s="144"/>
      <c r="D179" s="143"/>
      <c r="E179" s="144"/>
      <c r="F179" s="145"/>
      <c r="G179" s="143"/>
      <c r="H179" s="144"/>
      <c r="I179" s="151"/>
      <c r="J179" s="152"/>
    </row>
    <row r="180" spans="1:10" s="139" customFormat="1" ht="13" x14ac:dyDescent="0.3">
      <c r="A180" s="159" t="s">
        <v>55</v>
      </c>
      <c r="B180" s="65"/>
      <c r="C180" s="66"/>
      <c r="D180" s="65"/>
      <c r="E180" s="66"/>
      <c r="F180" s="67"/>
      <c r="G180" s="65"/>
      <c r="H180" s="66"/>
      <c r="I180" s="20"/>
      <c r="J180" s="21"/>
    </row>
    <row r="181" spans="1:10" x14ac:dyDescent="0.25">
      <c r="A181" s="158" t="s">
        <v>203</v>
      </c>
      <c r="B181" s="65">
        <v>2</v>
      </c>
      <c r="C181" s="66">
        <v>6</v>
      </c>
      <c r="D181" s="65">
        <v>42</v>
      </c>
      <c r="E181" s="66">
        <v>57</v>
      </c>
      <c r="F181" s="67"/>
      <c r="G181" s="65">
        <f t="shared" ref="G181:G194" si="20">B181-C181</f>
        <v>-4</v>
      </c>
      <c r="H181" s="66">
        <f t="shared" ref="H181:H194" si="21">D181-E181</f>
        <v>-15</v>
      </c>
      <c r="I181" s="20">
        <f t="shared" ref="I181:I194" si="22">IF(C181=0, "-", IF(G181/C181&lt;10, G181/C181, "&gt;999%"))</f>
        <v>-0.66666666666666663</v>
      </c>
      <c r="J181" s="21">
        <f t="shared" ref="J181:J194" si="23">IF(E181=0, "-", IF(H181/E181&lt;10, H181/E181, "&gt;999%"))</f>
        <v>-0.26315789473684209</v>
      </c>
    </row>
    <row r="182" spans="1:10" x14ac:dyDescent="0.25">
      <c r="A182" s="158" t="s">
        <v>215</v>
      </c>
      <c r="B182" s="65">
        <v>85</v>
      </c>
      <c r="C182" s="66">
        <v>98</v>
      </c>
      <c r="D182" s="65">
        <v>1008</v>
      </c>
      <c r="E182" s="66">
        <v>994</v>
      </c>
      <c r="F182" s="67"/>
      <c r="G182" s="65">
        <f t="shared" si="20"/>
        <v>-13</v>
      </c>
      <c r="H182" s="66">
        <f t="shared" si="21"/>
        <v>14</v>
      </c>
      <c r="I182" s="20">
        <f t="shared" si="22"/>
        <v>-0.1326530612244898</v>
      </c>
      <c r="J182" s="21">
        <f t="shared" si="23"/>
        <v>1.4084507042253521E-2</v>
      </c>
    </row>
    <row r="183" spans="1:10" x14ac:dyDescent="0.25">
      <c r="A183" s="158" t="s">
        <v>216</v>
      </c>
      <c r="B183" s="65">
        <v>0</v>
      </c>
      <c r="C183" s="66">
        <v>0</v>
      </c>
      <c r="D183" s="65">
        <v>0</v>
      </c>
      <c r="E183" s="66">
        <v>42</v>
      </c>
      <c r="F183" s="67"/>
      <c r="G183" s="65">
        <f t="shared" si="20"/>
        <v>0</v>
      </c>
      <c r="H183" s="66">
        <f t="shared" si="21"/>
        <v>-42</v>
      </c>
      <c r="I183" s="20" t="str">
        <f t="shared" si="22"/>
        <v>-</v>
      </c>
      <c r="J183" s="21">
        <f t="shared" si="23"/>
        <v>-1</v>
      </c>
    </row>
    <row r="184" spans="1:10" x14ac:dyDescent="0.25">
      <c r="A184" s="158" t="s">
        <v>411</v>
      </c>
      <c r="B184" s="65">
        <v>8</v>
      </c>
      <c r="C184" s="66">
        <v>5</v>
      </c>
      <c r="D184" s="65">
        <v>37</v>
      </c>
      <c r="E184" s="66">
        <v>34</v>
      </c>
      <c r="F184" s="67"/>
      <c r="G184" s="65">
        <f t="shared" si="20"/>
        <v>3</v>
      </c>
      <c r="H184" s="66">
        <f t="shared" si="21"/>
        <v>3</v>
      </c>
      <c r="I184" s="20">
        <f t="shared" si="22"/>
        <v>0.6</v>
      </c>
      <c r="J184" s="21">
        <f t="shared" si="23"/>
        <v>8.8235294117647065E-2</v>
      </c>
    </row>
    <row r="185" spans="1:10" x14ac:dyDescent="0.25">
      <c r="A185" s="158" t="s">
        <v>253</v>
      </c>
      <c r="B185" s="65">
        <v>3</v>
      </c>
      <c r="C185" s="66">
        <v>0</v>
      </c>
      <c r="D185" s="65">
        <v>12</v>
      </c>
      <c r="E185" s="66">
        <v>0</v>
      </c>
      <c r="F185" s="67"/>
      <c r="G185" s="65">
        <f t="shared" si="20"/>
        <v>3</v>
      </c>
      <c r="H185" s="66">
        <f t="shared" si="21"/>
        <v>12</v>
      </c>
      <c r="I185" s="20" t="str">
        <f t="shared" si="22"/>
        <v>-</v>
      </c>
      <c r="J185" s="21" t="str">
        <f t="shared" si="23"/>
        <v>-</v>
      </c>
    </row>
    <row r="186" spans="1:10" x14ac:dyDescent="0.25">
      <c r="A186" s="158" t="s">
        <v>349</v>
      </c>
      <c r="B186" s="65">
        <v>73</v>
      </c>
      <c r="C186" s="66">
        <v>40</v>
      </c>
      <c r="D186" s="65">
        <v>432</v>
      </c>
      <c r="E186" s="66">
        <v>505</v>
      </c>
      <c r="F186" s="67"/>
      <c r="G186" s="65">
        <f t="shared" si="20"/>
        <v>33</v>
      </c>
      <c r="H186" s="66">
        <f t="shared" si="21"/>
        <v>-73</v>
      </c>
      <c r="I186" s="20">
        <f t="shared" si="22"/>
        <v>0.82499999999999996</v>
      </c>
      <c r="J186" s="21">
        <f t="shared" si="23"/>
        <v>-0.14455445544554454</v>
      </c>
    </row>
    <row r="187" spans="1:10" x14ac:dyDescent="0.25">
      <c r="A187" s="158" t="s">
        <v>428</v>
      </c>
      <c r="B187" s="65">
        <v>12</v>
      </c>
      <c r="C187" s="66">
        <v>13</v>
      </c>
      <c r="D187" s="65">
        <v>135</v>
      </c>
      <c r="E187" s="66">
        <v>156</v>
      </c>
      <c r="F187" s="67"/>
      <c r="G187" s="65">
        <f t="shared" si="20"/>
        <v>-1</v>
      </c>
      <c r="H187" s="66">
        <f t="shared" si="21"/>
        <v>-21</v>
      </c>
      <c r="I187" s="20">
        <f t="shared" si="22"/>
        <v>-7.6923076923076927E-2</v>
      </c>
      <c r="J187" s="21">
        <f t="shared" si="23"/>
        <v>-0.13461538461538461</v>
      </c>
    </row>
    <row r="188" spans="1:10" x14ac:dyDescent="0.25">
      <c r="A188" s="158" t="s">
        <v>429</v>
      </c>
      <c r="B188" s="65">
        <v>40</v>
      </c>
      <c r="C188" s="66">
        <v>28</v>
      </c>
      <c r="D188" s="65">
        <v>284</v>
      </c>
      <c r="E188" s="66">
        <v>182</v>
      </c>
      <c r="F188" s="67"/>
      <c r="G188" s="65">
        <f t="shared" si="20"/>
        <v>12</v>
      </c>
      <c r="H188" s="66">
        <f t="shared" si="21"/>
        <v>102</v>
      </c>
      <c r="I188" s="20">
        <f t="shared" si="22"/>
        <v>0.42857142857142855</v>
      </c>
      <c r="J188" s="21">
        <f t="shared" si="23"/>
        <v>0.56043956043956045</v>
      </c>
    </row>
    <row r="189" spans="1:10" x14ac:dyDescent="0.25">
      <c r="A189" s="158" t="s">
        <v>242</v>
      </c>
      <c r="B189" s="65">
        <v>2</v>
      </c>
      <c r="C189" s="66">
        <v>2</v>
      </c>
      <c r="D189" s="65">
        <v>12</v>
      </c>
      <c r="E189" s="66">
        <v>18</v>
      </c>
      <c r="F189" s="67"/>
      <c r="G189" s="65">
        <f t="shared" si="20"/>
        <v>0</v>
      </c>
      <c r="H189" s="66">
        <f t="shared" si="21"/>
        <v>-6</v>
      </c>
      <c r="I189" s="20">
        <f t="shared" si="22"/>
        <v>0</v>
      </c>
      <c r="J189" s="21">
        <f t="shared" si="23"/>
        <v>-0.33333333333333331</v>
      </c>
    </row>
    <row r="190" spans="1:10" x14ac:dyDescent="0.25">
      <c r="A190" s="158" t="s">
        <v>290</v>
      </c>
      <c r="B190" s="65">
        <v>10</v>
      </c>
      <c r="C190" s="66">
        <v>40</v>
      </c>
      <c r="D190" s="65">
        <v>50</v>
      </c>
      <c r="E190" s="66">
        <v>109</v>
      </c>
      <c r="F190" s="67"/>
      <c r="G190" s="65">
        <f t="shared" si="20"/>
        <v>-30</v>
      </c>
      <c r="H190" s="66">
        <f t="shared" si="21"/>
        <v>-59</v>
      </c>
      <c r="I190" s="20">
        <f t="shared" si="22"/>
        <v>-0.75</v>
      </c>
      <c r="J190" s="21">
        <f t="shared" si="23"/>
        <v>-0.54128440366972475</v>
      </c>
    </row>
    <row r="191" spans="1:10" x14ac:dyDescent="0.25">
      <c r="A191" s="158" t="s">
        <v>494</v>
      </c>
      <c r="B191" s="65">
        <v>16</v>
      </c>
      <c r="C191" s="66">
        <v>11</v>
      </c>
      <c r="D191" s="65">
        <v>119</v>
      </c>
      <c r="E191" s="66">
        <v>153</v>
      </c>
      <c r="F191" s="67"/>
      <c r="G191" s="65">
        <f t="shared" si="20"/>
        <v>5</v>
      </c>
      <c r="H191" s="66">
        <f t="shared" si="21"/>
        <v>-34</v>
      </c>
      <c r="I191" s="20">
        <f t="shared" si="22"/>
        <v>0.45454545454545453</v>
      </c>
      <c r="J191" s="21">
        <f t="shared" si="23"/>
        <v>-0.22222222222222221</v>
      </c>
    </row>
    <row r="192" spans="1:10" x14ac:dyDescent="0.25">
      <c r="A192" s="158" t="s">
        <v>390</v>
      </c>
      <c r="B192" s="65">
        <v>102</v>
      </c>
      <c r="C192" s="66">
        <v>60</v>
      </c>
      <c r="D192" s="65">
        <v>952</v>
      </c>
      <c r="E192" s="66">
        <v>692</v>
      </c>
      <c r="F192" s="67"/>
      <c r="G192" s="65">
        <f t="shared" si="20"/>
        <v>42</v>
      </c>
      <c r="H192" s="66">
        <f t="shared" si="21"/>
        <v>260</v>
      </c>
      <c r="I192" s="20">
        <f t="shared" si="22"/>
        <v>0.7</v>
      </c>
      <c r="J192" s="21">
        <f t="shared" si="23"/>
        <v>0.37572254335260113</v>
      </c>
    </row>
    <row r="193" spans="1:10" x14ac:dyDescent="0.25">
      <c r="A193" s="158" t="s">
        <v>336</v>
      </c>
      <c r="B193" s="65">
        <v>18</v>
      </c>
      <c r="C193" s="66">
        <v>34</v>
      </c>
      <c r="D193" s="65">
        <v>262</v>
      </c>
      <c r="E193" s="66">
        <v>341</v>
      </c>
      <c r="F193" s="67"/>
      <c r="G193" s="65">
        <f t="shared" si="20"/>
        <v>-16</v>
      </c>
      <c r="H193" s="66">
        <f t="shared" si="21"/>
        <v>-79</v>
      </c>
      <c r="I193" s="20">
        <f t="shared" si="22"/>
        <v>-0.47058823529411764</v>
      </c>
      <c r="J193" s="21">
        <f t="shared" si="23"/>
        <v>-0.2316715542521994</v>
      </c>
    </row>
    <row r="194" spans="1:10" s="160" customFormat="1" ht="13" x14ac:dyDescent="0.3">
      <c r="A194" s="178" t="s">
        <v>652</v>
      </c>
      <c r="B194" s="71">
        <v>371</v>
      </c>
      <c r="C194" s="72">
        <v>337</v>
      </c>
      <c r="D194" s="71">
        <v>3345</v>
      </c>
      <c r="E194" s="72">
        <v>3283</v>
      </c>
      <c r="F194" s="73"/>
      <c r="G194" s="71">
        <f t="shared" si="20"/>
        <v>34</v>
      </c>
      <c r="H194" s="72">
        <f t="shared" si="21"/>
        <v>62</v>
      </c>
      <c r="I194" s="37">
        <f t="shared" si="22"/>
        <v>0.10089020771513353</v>
      </c>
      <c r="J194" s="38">
        <f t="shared" si="23"/>
        <v>1.8885166006701187E-2</v>
      </c>
    </row>
    <row r="195" spans="1:10" x14ac:dyDescent="0.25">
      <c r="A195" s="177"/>
      <c r="B195" s="143"/>
      <c r="C195" s="144"/>
      <c r="D195" s="143"/>
      <c r="E195" s="144"/>
      <c r="F195" s="145"/>
      <c r="G195" s="143"/>
      <c r="H195" s="144"/>
      <c r="I195" s="151"/>
      <c r="J195" s="152"/>
    </row>
    <row r="196" spans="1:10" s="139" customFormat="1" ht="13" x14ac:dyDescent="0.3">
      <c r="A196" s="159" t="s">
        <v>56</v>
      </c>
      <c r="B196" s="65"/>
      <c r="C196" s="66"/>
      <c r="D196" s="65"/>
      <c r="E196" s="66"/>
      <c r="F196" s="67"/>
      <c r="G196" s="65"/>
      <c r="H196" s="66"/>
      <c r="I196" s="20"/>
      <c r="J196" s="21"/>
    </row>
    <row r="197" spans="1:10" x14ac:dyDescent="0.25">
      <c r="A197" s="158" t="s">
        <v>546</v>
      </c>
      <c r="B197" s="65">
        <v>0</v>
      </c>
      <c r="C197" s="66">
        <v>0</v>
      </c>
      <c r="D197" s="65">
        <v>2</v>
      </c>
      <c r="E197" s="66">
        <v>3</v>
      </c>
      <c r="F197" s="67"/>
      <c r="G197" s="65">
        <f t="shared" ref="G197:G203" si="24">B197-C197</f>
        <v>0</v>
      </c>
      <c r="H197" s="66">
        <f t="shared" ref="H197:H203" si="25">D197-E197</f>
        <v>-1</v>
      </c>
      <c r="I197" s="20" t="str">
        <f t="shared" ref="I197:I203" si="26">IF(C197=0, "-", IF(G197/C197&lt;10, G197/C197, "&gt;999%"))</f>
        <v>-</v>
      </c>
      <c r="J197" s="21">
        <f t="shared" ref="J197:J203" si="27">IF(E197=0, "-", IF(H197/E197&lt;10, H197/E197, "&gt;999%"))</f>
        <v>-0.33333333333333331</v>
      </c>
    </row>
    <row r="198" spans="1:10" x14ac:dyDescent="0.25">
      <c r="A198" s="158" t="s">
        <v>534</v>
      </c>
      <c r="B198" s="65">
        <v>0</v>
      </c>
      <c r="C198" s="66">
        <v>0</v>
      </c>
      <c r="D198" s="65">
        <v>8</v>
      </c>
      <c r="E198" s="66">
        <v>16</v>
      </c>
      <c r="F198" s="67"/>
      <c r="G198" s="65">
        <f t="shared" si="24"/>
        <v>0</v>
      </c>
      <c r="H198" s="66">
        <f t="shared" si="25"/>
        <v>-8</v>
      </c>
      <c r="I198" s="20" t="str">
        <f t="shared" si="26"/>
        <v>-</v>
      </c>
      <c r="J198" s="21">
        <f t="shared" si="27"/>
        <v>-0.5</v>
      </c>
    </row>
    <row r="199" spans="1:10" x14ac:dyDescent="0.25">
      <c r="A199" s="158" t="s">
        <v>547</v>
      </c>
      <c r="B199" s="65">
        <v>0</v>
      </c>
      <c r="C199" s="66">
        <v>0</v>
      </c>
      <c r="D199" s="65">
        <v>6</v>
      </c>
      <c r="E199" s="66">
        <v>2</v>
      </c>
      <c r="F199" s="67"/>
      <c r="G199" s="65">
        <f t="shared" si="24"/>
        <v>0</v>
      </c>
      <c r="H199" s="66">
        <f t="shared" si="25"/>
        <v>4</v>
      </c>
      <c r="I199" s="20" t="str">
        <f t="shared" si="26"/>
        <v>-</v>
      </c>
      <c r="J199" s="21">
        <f t="shared" si="27"/>
        <v>2</v>
      </c>
    </row>
    <row r="200" spans="1:10" x14ac:dyDescent="0.25">
      <c r="A200" s="158" t="s">
        <v>535</v>
      </c>
      <c r="B200" s="65">
        <v>0</v>
      </c>
      <c r="C200" s="66">
        <v>0</v>
      </c>
      <c r="D200" s="65">
        <v>1</v>
      </c>
      <c r="E200" s="66">
        <v>0</v>
      </c>
      <c r="F200" s="67"/>
      <c r="G200" s="65">
        <f t="shared" si="24"/>
        <v>0</v>
      </c>
      <c r="H200" s="66">
        <f t="shared" si="25"/>
        <v>1</v>
      </c>
      <c r="I200" s="20" t="str">
        <f t="shared" si="26"/>
        <v>-</v>
      </c>
      <c r="J200" s="21" t="str">
        <f t="shared" si="27"/>
        <v>-</v>
      </c>
    </row>
    <row r="201" spans="1:10" x14ac:dyDescent="0.25">
      <c r="A201" s="158" t="s">
        <v>548</v>
      </c>
      <c r="B201" s="65">
        <v>0</v>
      </c>
      <c r="C201" s="66">
        <v>0</v>
      </c>
      <c r="D201" s="65">
        <v>4</v>
      </c>
      <c r="E201" s="66">
        <v>4</v>
      </c>
      <c r="F201" s="67"/>
      <c r="G201" s="65">
        <f t="shared" si="24"/>
        <v>0</v>
      </c>
      <c r="H201" s="66">
        <f t="shared" si="25"/>
        <v>0</v>
      </c>
      <c r="I201" s="20" t="str">
        <f t="shared" si="26"/>
        <v>-</v>
      </c>
      <c r="J201" s="21">
        <f t="shared" si="27"/>
        <v>0</v>
      </c>
    </row>
    <row r="202" spans="1:10" x14ac:dyDescent="0.25">
      <c r="A202" s="158" t="s">
        <v>560</v>
      </c>
      <c r="B202" s="65">
        <v>0</v>
      </c>
      <c r="C202" s="66">
        <v>1</v>
      </c>
      <c r="D202" s="65">
        <v>1</v>
      </c>
      <c r="E202" s="66">
        <v>4</v>
      </c>
      <c r="F202" s="67"/>
      <c r="G202" s="65">
        <f t="shared" si="24"/>
        <v>-1</v>
      </c>
      <c r="H202" s="66">
        <f t="shared" si="25"/>
        <v>-3</v>
      </c>
      <c r="I202" s="20">
        <f t="shared" si="26"/>
        <v>-1</v>
      </c>
      <c r="J202" s="21">
        <f t="shared" si="27"/>
        <v>-0.75</v>
      </c>
    </row>
    <row r="203" spans="1:10" s="160" customFormat="1" ht="13" x14ac:dyDescent="0.3">
      <c r="A203" s="178" t="s">
        <v>653</v>
      </c>
      <c r="B203" s="71">
        <v>0</v>
      </c>
      <c r="C203" s="72">
        <v>1</v>
      </c>
      <c r="D203" s="71">
        <v>22</v>
      </c>
      <c r="E203" s="72">
        <v>29</v>
      </c>
      <c r="F203" s="73"/>
      <c r="G203" s="71">
        <f t="shared" si="24"/>
        <v>-1</v>
      </c>
      <c r="H203" s="72">
        <f t="shared" si="25"/>
        <v>-7</v>
      </c>
      <c r="I203" s="37">
        <f t="shared" si="26"/>
        <v>-1</v>
      </c>
      <c r="J203" s="38">
        <f t="shared" si="27"/>
        <v>-0.2413793103448276</v>
      </c>
    </row>
    <row r="204" spans="1:10" x14ac:dyDescent="0.25">
      <c r="A204" s="177"/>
      <c r="B204" s="143"/>
      <c r="C204" s="144"/>
      <c r="D204" s="143"/>
      <c r="E204" s="144"/>
      <c r="F204" s="145"/>
      <c r="G204" s="143"/>
      <c r="H204" s="144"/>
      <c r="I204" s="151"/>
      <c r="J204" s="152"/>
    </row>
    <row r="205" spans="1:10" s="139" customFormat="1" ht="13" x14ac:dyDescent="0.3">
      <c r="A205" s="159" t="s">
        <v>57</v>
      </c>
      <c r="B205" s="65"/>
      <c r="C205" s="66"/>
      <c r="D205" s="65"/>
      <c r="E205" s="66"/>
      <c r="F205" s="67"/>
      <c r="G205" s="65"/>
      <c r="H205" s="66"/>
      <c r="I205" s="20"/>
      <c r="J205" s="21"/>
    </row>
    <row r="206" spans="1:10" x14ac:dyDescent="0.25">
      <c r="A206" s="158" t="s">
        <v>561</v>
      </c>
      <c r="B206" s="65">
        <v>9</v>
      </c>
      <c r="C206" s="66">
        <v>21</v>
      </c>
      <c r="D206" s="65">
        <v>96</v>
      </c>
      <c r="E206" s="66">
        <v>128</v>
      </c>
      <c r="F206" s="67"/>
      <c r="G206" s="65">
        <f>B206-C206</f>
        <v>-12</v>
      </c>
      <c r="H206" s="66">
        <f>D206-E206</f>
        <v>-32</v>
      </c>
      <c r="I206" s="20">
        <f>IF(C206=0, "-", IF(G206/C206&lt;10, G206/C206, "&gt;999%"))</f>
        <v>-0.5714285714285714</v>
      </c>
      <c r="J206" s="21">
        <f>IF(E206=0, "-", IF(H206/E206&lt;10, H206/E206, "&gt;999%"))</f>
        <v>-0.25</v>
      </c>
    </row>
    <row r="207" spans="1:10" x14ac:dyDescent="0.25">
      <c r="A207" s="158" t="s">
        <v>536</v>
      </c>
      <c r="B207" s="65">
        <v>30</v>
      </c>
      <c r="C207" s="66">
        <v>38</v>
      </c>
      <c r="D207" s="65">
        <v>296</v>
      </c>
      <c r="E207" s="66">
        <v>342</v>
      </c>
      <c r="F207" s="67"/>
      <c r="G207" s="65">
        <f>B207-C207</f>
        <v>-8</v>
      </c>
      <c r="H207" s="66">
        <f>D207-E207</f>
        <v>-46</v>
      </c>
      <c r="I207" s="20">
        <f>IF(C207=0, "-", IF(G207/C207&lt;10, G207/C207, "&gt;999%"))</f>
        <v>-0.21052631578947367</v>
      </c>
      <c r="J207" s="21">
        <f>IF(E207=0, "-", IF(H207/E207&lt;10, H207/E207, "&gt;999%"))</f>
        <v>-0.13450292397660818</v>
      </c>
    </row>
    <row r="208" spans="1:10" x14ac:dyDescent="0.25">
      <c r="A208" s="158" t="s">
        <v>549</v>
      </c>
      <c r="B208" s="65">
        <v>21</v>
      </c>
      <c r="C208" s="66">
        <v>27</v>
      </c>
      <c r="D208" s="65">
        <v>249</v>
      </c>
      <c r="E208" s="66">
        <v>240</v>
      </c>
      <c r="F208" s="67"/>
      <c r="G208" s="65">
        <f>B208-C208</f>
        <v>-6</v>
      </c>
      <c r="H208" s="66">
        <f>D208-E208</f>
        <v>9</v>
      </c>
      <c r="I208" s="20">
        <f>IF(C208=0, "-", IF(G208/C208&lt;10, G208/C208, "&gt;999%"))</f>
        <v>-0.22222222222222221</v>
      </c>
      <c r="J208" s="21">
        <f>IF(E208=0, "-", IF(H208/E208&lt;10, H208/E208, "&gt;999%"))</f>
        <v>3.7499999999999999E-2</v>
      </c>
    </row>
    <row r="209" spans="1:10" s="160" customFormat="1" ht="13" x14ac:dyDescent="0.3">
      <c r="A209" s="178" t="s">
        <v>654</v>
      </c>
      <c r="B209" s="71">
        <v>60</v>
      </c>
      <c r="C209" s="72">
        <v>86</v>
      </c>
      <c r="D209" s="71">
        <v>641</v>
      </c>
      <c r="E209" s="72">
        <v>710</v>
      </c>
      <c r="F209" s="73"/>
      <c r="G209" s="71">
        <f>B209-C209</f>
        <v>-26</v>
      </c>
      <c r="H209" s="72">
        <f>D209-E209</f>
        <v>-69</v>
      </c>
      <c r="I209" s="37">
        <f>IF(C209=0, "-", IF(G209/C209&lt;10, G209/C209, "&gt;999%"))</f>
        <v>-0.30232558139534882</v>
      </c>
      <c r="J209" s="38">
        <f>IF(E209=0, "-", IF(H209/E209&lt;10, H209/E209, "&gt;999%"))</f>
        <v>-9.7183098591549291E-2</v>
      </c>
    </row>
    <row r="210" spans="1:10" x14ac:dyDescent="0.25">
      <c r="A210" s="177"/>
      <c r="B210" s="143"/>
      <c r="C210" s="144"/>
      <c r="D210" s="143"/>
      <c r="E210" s="144"/>
      <c r="F210" s="145"/>
      <c r="G210" s="143"/>
      <c r="H210" s="144"/>
      <c r="I210" s="151"/>
      <c r="J210" s="152"/>
    </row>
    <row r="211" spans="1:10" s="139" customFormat="1" ht="13" x14ac:dyDescent="0.3">
      <c r="A211" s="159" t="s">
        <v>58</v>
      </c>
      <c r="B211" s="65"/>
      <c r="C211" s="66"/>
      <c r="D211" s="65"/>
      <c r="E211" s="66"/>
      <c r="F211" s="67"/>
      <c r="G211" s="65"/>
      <c r="H211" s="66"/>
      <c r="I211" s="20"/>
      <c r="J211" s="21"/>
    </row>
    <row r="212" spans="1:10" x14ac:dyDescent="0.25">
      <c r="A212" s="158" t="s">
        <v>506</v>
      </c>
      <c r="B212" s="65">
        <v>38</v>
      </c>
      <c r="C212" s="66">
        <v>27</v>
      </c>
      <c r="D212" s="65">
        <v>428</v>
      </c>
      <c r="E212" s="66">
        <v>306</v>
      </c>
      <c r="F212" s="67"/>
      <c r="G212" s="65">
        <f>B212-C212</f>
        <v>11</v>
      </c>
      <c r="H212" s="66">
        <f>D212-E212</f>
        <v>122</v>
      </c>
      <c r="I212" s="20">
        <f>IF(C212=0, "-", IF(G212/C212&lt;10, G212/C212, "&gt;999%"))</f>
        <v>0.40740740740740738</v>
      </c>
      <c r="J212" s="21">
        <f>IF(E212=0, "-", IF(H212/E212&lt;10, H212/E212, "&gt;999%"))</f>
        <v>0.39869281045751637</v>
      </c>
    </row>
    <row r="213" spans="1:10" x14ac:dyDescent="0.25">
      <c r="A213" s="158" t="s">
        <v>514</v>
      </c>
      <c r="B213" s="65">
        <v>258</v>
      </c>
      <c r="C213" s="66">
        <v>158</v>
      </c>
      <c r="D213" s="65">
        <v>1595</v>
      </c>
      <c r="E213" s="66">
        <v>1243</v>
      </c>
      <c r="F213" s="67"/>
      <c r="G213" s="65">
        <f>B213-C213</f>
        <v>100</v>
      </c>
      <c r="H213" s="66">
        <f>D213-E213</f>
        <v>352</v>
      </c>
      <c r="I213" s="20">
        <f>IF(C213=0, "-", IF(G213/C213&lt;10, G213/C213, "&gt;999%"))</f>
        <v>0.63291139240506333</v>
      </c>
      <c r="J213" s="21">
        <f>IF(E213=0, "-", IF(H213/E213&lt;10, H213/E213, "&gt;999%"))</f>
        <v>0.2831858407079646</v>
      </c>
    </row>
    <row r="214" spans="1:10" x14ac:dyDescent="0.25">
      <c r="A214" s="158" t="s">
        <v>430</v>
      </c>
      <c r="B214" s="65">
        <v>87</v>
      </c>
      <c r="C214" s="66">
        <v>91</v>
      </c>
      <c r="D214" s="65">
        <v>973</v>
      </c>
      <c r="E214" s="66">
        <v>750</v>
      </c>
      <c r="F214" s="67"/>
      <c r="G214" s="65">
        <f>B214-C214</f>
        <v>-4</v>
      </c>
      <c r="H214" s="66">
        <f>D214-E214</f>
        <v>223</v>
      </c>
      <c r="I214" s="20">
        <f>IF(C214=0, "-", IF(G214/C214&lt;10, G214/C214, "&gt;999%"))</f>
        <v>-4.3956043956043959E-2</v>
      </c>
      <c r="J214" s="21">
        <f>IF(E214=0, "-", IF(H214/E214&lt;10, H214/E214, "&gt;999%"))</f>
        <v>0.29733333333333334</v>
      </c>
    </row>
    <row r="215" spans="1:10" s="160" customFormat="1" ht="13" x14ac:dyDescent="0.3">
      <c r="A215" s="178" t="s">
        <v>655</v>
      </c>
      <c r="B215" s="71">
        <v>383</v>
      </c>
      <c r="C215" s="72">
        <v>276</v>
      </c>
      <c r="D215" s="71">
        <v>2996</v>
      </c>
      <c r="E215" s="72">
        <v>2299</v>
      </c>
      <c r="F215" s="73"/>
      <c r="G215" s="71">
        <f>B215-C215</f>
        <v>107</v>
      </c>
      <c r="H215" s="72">
        <f>D215-E215</f>
        <v>697</v>
      </c>
      <c r="I215" s="37">
        <f>IF(C215=0, "-", IF(G215/C215&lt;10, G215/C215, "&gt;999%"))</f>
        <v>0.38768115942028986</v>
      </c>
      <c r="J215" s="38">
        <f>IF(E215=0, "-", IF(H215/E215&lt;10, H215/E215, "&gt;999%"))</f>
        <v>0.30317529360591561</v>
      </c>
    </row>
    <row r="216" spans="1:10" x14ac:dyDescent="0.25">
      <c r="A216" s="177"/>
      <c r="B216" s="143"/>
      <c r="C216" s="144"/>
      <c r="D216" s="143"/>
      <c r="E216" s="144"/>
      <c r="F216" s="145"/>
      <c r="G216" s="143"/>
      <c r="H216" s="144"/>
      <c r="I216" s="151"/>
      <c r="J216" s="152"/>
    </row>
    <row r="217" spans="1:10" s="139" customFormat="1" ht="13" x14ac:dyDescent="0.3">
      <c r="A217" s="159" t="s">
        <v>59</v>
      </c>
      <c r="B217" s="65"/>
      <c r="C217" s="66"/>
      <c r="D217" s="65"/>
      <c r="E217" s="66"/>
      <c r="F217" s="67"/>
      <c r="G217" s="65"/>
      <c r="H217" s="66"/>
      <c r="I217" s="20"/>
      <c r="J217" s="21"/>
    </row>
    <row r="218" spans="1:10" x14ac:dyDescent="0.25">
      <c r="A218" s="158" t="s">
        <v>484</v>
      </c>
      <c r="B218" s="65">
        <v>0</v>
      </c>
      <c r="C218" s="66">
        <v>0</v>
      </c>
      <c r="D218" s="65">
        <v>0</v>
      </c>
      <c r="E218" s="66">
        <v>2</v>
      </c>
      <c r="F218" s="67"/>
      <c r="G218" s="65">
        <f>B218-C218</f>
        <v>0</v>
      </c>
      <c r="H218" s="66">
        <f>D218-E218</f>
        <v>-2</v>
      </c>
      <c r="I218" s="20" t="str">
        <f>IF(C218=0, "-", IF(G218/C218&lt;10, G218/C218, "&gt;999%"))</f>
        <v>-</v>
      </c>
      <c r="J218" s="21">
        <f>IF(E218=0, "-", IF(H218/E218&lt;10, H218/E218, "&gt;999%"))</f>
        <v>-1</v>
      </c>
    </row>
    <row r="219" spans="1:10" s="160" customFormat="1" ht="13" x14ac:dyDescent="0.3">
      <c r="A219" s="178" t="s">
        <v>656</v>
      </c>
      <c r="B219" s="71">
        <v>0</v>
      </c>
      <c r="C219" s="72">
        <v>0</v>
      </c>
      <c r="D219" s="71">
        <v>0</v>
      </c>
      <c r="E219" s="72">
        <v>2</v>
      </c>
      <c r="F219" s="73"/>
      <c r="G219" s="71">
        <f>B219-C219</f>
        <v>0</v>
      </c>
      <c r="H219" s="72">
        <f>D219-E219</f>
        <v>-2</v>
      </c>
      <c r="I219" s="37" t="str">
        <f>IF(C219=0, "-", IF(G219/C219&lt;10, G219/C219, "&gt;999%"))</f>
        <v>-</v>
      </c>
      <c r="J219" s="38">
        <f>IF(E219=0, "-", IF(H219/E219&lt;10, H219/E219, "&gt;999%"))</f>
        <v>-1</v>
      </c>
    </row>
    <row r="220" spans="1:10" x14ac:dyDescent="0.25">
      <c r="A220" s="177"/>
      <c r="B220" s="143"/>
      <c r="C220" s="144"/>
      <c r="D220" s="143"/>
      <c r="E220" s="144"/>
      <c r="F220" s="145"/>
      <c r="G220" s="143"/>
      <c r="H220" s="144"/>
      <c r="I220" s="151"/>
      <c r="J220" s="152"/>
    </row>
    <row r="221" spans="1:10" s="139" customFormat="1" ht="13" x14ac:dyDescent="0.3">
      <c r="A221" s="159" t="s">
        <v>60</v>
      </c>
      <c r="B221" s="65"/>
      <c r="C221" s="66"/>
      <c r="D221" s="65"/>
      <c r="E221" s="66"/>
      <c r="F221" s="67"/>
      <c r="G221" s="65"/>
      <c r="H221" s="66"/>
      <c r="I221" s="20"/>
      <c r="J221" s="21"/>
    </row>
    <row r="222" spans="1:10" x14ac:dyDescent="0.25">
      <c r="A222" s="158" t="s">
        <v>562</v>
      </c>
      <c r="B222" s="65">
        <v>0</v>
      </c>
      <c r="C222" s="66">
        <v>2</v>
      </c>
      <c r="D222" s="65">
        <v>12</v>
      </c>
      <c r="E222" s="66">
        <v>27</v>
      </c>
      <c r="F222" s="67"/>
      <c r="G222" s="65">
        <f>B222-C222</f>
        <v>-2</v>
      </c>
      <c r="H222" s="66">
        <f>D222-E222</f>
        <v>-15</v>
      </c>
      <c r="I222" s="20">
        <f>IF(C222=0, "-", IF(G222/C222&lt;10, G222/C222, "&gt;999%"))</f>
        <v>-1</v>
      </c>
      <c r="J222" s="21">
        <f>IF(E222=0, "-", IF(H222/E222&lt;10, H222/E222, "&gt;999%"))</f>
        <v>-0.55555555555555558</v>
      </c>
    </row>
    <row r="223" spans="1:10" x14ac:dyDescent="0.25">
      <c r="A223" s="158" t="s">
        <v>550</v>
      </c>
      <c r="B223" s="65">
        <v>0</v>
      </c>
      <c r="C223" s="66">
        <v>0</v>
      </c>
      <c r="D223" s="65">
        <v>3</v>
      </c>
      <c r="E223" s="66">
        <v>2</v>
      </c>
      <c r="F223" s="67"/>
      <c r="G223" s="65">
        <f>B223-C223</f>
        <v>0</v>
      </c>
      <c r="H223" s="66">
        <f>D223-E223</f>
        <v>1</v>
      </c>
      <c r="I223" s="20" t="str">
        <f>IF(C223=0, "-", IF(G223/C223&lt;10, G223/C223, "&gt;999%"))</f>
        <v>-</v>
      </c>
      <c r="J223" s="21">
        <f>IF(E223=0, "-", IF(H223/E223&lt;10, H223/E223, "&gt;999%"))</f>
        <v>0.5</v>
      </c>
    </row>
    <row r="224" spans="1:10" x14ac:dyDescent="0.25">
      <c r="A224" s="158" t="s">
        <v>537</v>
      </c>
      <c r="B224" s="65">
        <v>1</v>
      </c>
      <c r="C224" s="66">
        <v>2</v>
      </c>
      <c r="D224" s="65">
        <v>22</v>
      </c>
      <c r="E224" s="66">
        <v>17</v>
      </c>
      <c r="F224" s="67"/>
      <c r="G224" s="65">
        <f>B224-C224</f>
        <v>-1</v>
      </c>
      <c r="H224" s="66">
        <f>D224-E224</f>
        <v>5</v>
      </c>
      <c r="I224" s="20">
        <f>IF(C224=0, "-", IF(G224/C224&lt;10, G224/C224, "&gt;999%"))</f>
        <v>-0.5</v>
      </c>
      <c r="J224" s="21">
        <f>IF(E224=0, "-", IF(H224/E224&lt;10, H224/E224, "&gt;999%"))</f>
        <v>0.29411764705882354</v>
      </c>
    </row>
    <row r="225" spans="1:10" x14ac:dyDescent="0.25">
      <c r="A225" s="158" t="s">
        <v>538</v>
      </c>
      <c r="B225" s="65">
        <v>1</v>
      </c>
      <c r="C225" s="66">
        <v>3</v>
      </c>
      <c r="D225" s="65">
        <v>7</v>
      </c>
      <c r="E225" s="66">
        <v>4</v>
      </c>
      <c r="F225" s="67"/>
      <c r="G225" s="65">
        <f>B225-C225</f>
        <v>-2</v>
      </c>
      <c r="H225" s="66">
        <f>D225-E225</f>
        <v>3</v>
      </c>
      <c r="I225" s="20">
        <f>IF(C225=0, "-", IF(G225/C225&lt;10, G225/C225, "&gt;999%"))</f>
        <v>-0.66666666666666663</v>
      </c>
      <c r="J225" s="21">
        <f>IF(E225=0, "-", IF(H225/E225&lt;10, H225/E225, "&gt;999%"))</f>
        <v>0.75</v>
      </c>
    </row>
    <row r="226" spans="1:10" s="160" customFormat="1" ht="13" x14ac:dyDescent="0.3">
      <c r="A226" s="178" t="s">
        <v>657</v>
      </c>
      <c r="B226" s="71">
        <v>2</v>
      </c>
      <c r="C226" s="72">
        <v>7</v>
      </c>
      <c r="D226" s="71">
        <v>44</v>
      </c>
      <c r="E226" s="72">
        <v>50</v>
      </c>
      <c r="F226" s="73"/>
      <c r="G226" s="71">
        <f>B226-C226</f>
        <v>-5</v>
      </c>
      <c r="H226" s="72">
        <f>D226-E226</f>
        <v>-6</v>
      </c>
      <c r="I226" s="37">
        <f>IF(C226=0, "-", IF(G226/C226&lt;10, G226/C226, "&gt;999%"))</f>
        <v>-0.7142857142857143</v>
      </c>
      <c r="J226" s="38">
        <f>IF(E226=0, "-", IF(H226/E226&lt;10, H226/E226, "&gt;999%"))</f>
        <v>-0.12</v>
      </c>
    </row>
    <row r="227" spans="1:10" x14ac:dyDescent="0.25">
      <c r="A227" s="177"/>
      <c r="B227" s="143"/>
      <c r="C227" s="144"/>
      <c r="D227" s="143"/>
      <c r="E227" s="144"/>
      <c r="F227" s="145"/>
      <c r="G227" s="143"/>
      <c r="H227" s="144"/>
      <c r="I227" s="151"/>
      <c r="J227" s="152"/>
    </row>
    <row r="228" spans="1:10" s="139" customFormat="1" ht="13" x14ac:dyDescent="0.3">
      <c r="A228" s="159" t="s">
        <v>61</v>
      </c>
      <c r="B228" s="65"/>
      <c r="C228" s="66"/>
      <c r="D228" s="65"/>
      <c r="E228" s="66"/>
      <c r="F228" s="67"/>
      <c r="G228" s="65"/>
      <c r="H228" s="66"/>
      <c r="I228" s="20"/>
      <c r="J228" s="21"/>
    </row>
    <row r="229" spans="1:10" x14ac:dyDescent="0.25">
      <c r="A229" s="158" t="s">
        <v>374</v>
      </c>
      <c r="B229" s="65">
        <v>0</v>
      </c>
      <c r="C229" s="66">
        <v>2</v>
      </c>
      <c r="D229" s="65">
        <v>3</v>
      </c>
      <c r="E229" s="66">
        <v>16</v>
      </c>
      <c r="F229" s="67"/>
      <c r="G229" s="65">
        <f t="shared" ref="G229:G235" si="28">B229-C229</f>
        <v>-2</v>
      </c>
      <c r="H229" s="66">
        <f t="shared" ref="H229:H235" si="29">D229-E229</f>
        <v>-13</v>
      </c>
      <c r="I229" s="20">
        <f t="shared" ref="I229:I235" si="30">IF(C229=0, "-", IF(G229/C229&lt;10, G229/C229, "&gt;999%"))</f>
        <v>-1</v>
      </c>
      <c r="J229" s="21">
        <f t="shared" ref="J229:J235" si="31">IF(E229=0, "-", IF(H229/E229&lt;10, H229/E229, "&gt;999%"))</f>
        <v>-0.8125</v>
      </c>
    </row>
    <row r="230" spans="1:10" x14ac:dyDescent="0.25">
      <c r="A230" s="158" t="s">
        <v>454</v>
      </c>
      <c r="B230" s="65">
        <v>0</v>
      </c>
      <c r="C230" s="66">
        <v>2</v>
      </c>
      <c r="D230" s="65">
        <v>8</v>
      </c>
      <c r="E230" s="66">
        <v>19</v>
      </c>
      <c r="F230" s="67"/>
      <c r="G230" s="65">
        <f t="shared" si="28"/>
        <v>-2</v>
      </c>
      <c r="H230" s="66">
        <f t="shared" si="29"/>
        <v>-11</v>
      </c>
      <c r="I230" s="20">
        <f t="shared" si="30"/>
        <v>-1</v>
      </c>
      <c r="J230" s="21">
        <f t="shared" si="31"/>
        <v>-0.57894736842105265</v>
      </c>
    </row>
    <row r="231" spans="1:10" x14ac:dyDescent="0.25">
      <c r="A231" s="158" t="s">
        <v>316</v>
      </c>
      <c r="B231" s="65">
        <v>0</v>
      </c>
      <c r="C231" s="66">
        <v>0</v>
      </c>
      <c r="D231" s="65">
        <v>3</v>
      </c>
      <c r="E231" s="66">
        <v>3</v>
      </c>
      <c r="F231" s="67"/>
      <c r="G231" s="65">
        <f t="shared" si="28"/>
        <v>0</v>
      </c>
      <c r="H231" s="66">
        <f t="shared" si="29"/>
        <v>0</v>
      </c>
      <c r="I231" s="20" t="str">
        <f t="shared" si="30"/>
        <v>-</v>
      </c>
      <c r="J231" s="21">
        <f t="shared" si="31"/>
        <v>0</v>
      </c>
    </row>
    <row r="232" spans="1:10" x14ac:dyDescent="0.25">
      <c r="A232" s="158" t="s">
        <v>455</v>
      </c>
      <c r="B232" s="65">
        <v>0</v>
      </c>
      <c r="C232" s="66">
        <v>0</v>
      </c>
      <c r="D232" s="65">
        <v>2</v>
      </c>
      <c r="E232" s="66">
        <v>3</v>
      </c>
      <c r="F232" s="67"/>
      <c r="G232" s="65">
        <f t="shared" si="28"/>
        <v>0</v>
      </c>
      <c r="H232" s="66">
        <f t="shared" si="29"/>
        <v>-1</v>
      </c>
      <c r="I232" s="20" t="str">
        <f t="shared" si="30"/>
        <v>-</v>
      </c>
      <c r="J232" s="21">
        <f t="shared" si="31"/>
        <v>-0.33333333333333331</v>
      </c>
    </row>
    <row r="233" spans="1:10" x14ac:dyDescent="0.25">
      <c r="A233" s="158" t="s">
        <v>254</v>
      </c>
      <c r="B233" s="65">
        <v>0</v>
      </c>
      <c r="C233" s="66">
        <v>1</v>
      </c>
      <c r="D233" s="65">
        <v>5</v>
      </c>
      <c r="E233" s="66">
        <v>6</v>
      </c>
      <c r="F233" s="67"/>
      <c r="G233" s="65">
        <f t="shared" si="28"/>
        <v>-1</v>
      </c>
      <c r="H233" s="66">
        <f t="shared" si="29"/>
        <v>-1</v>
      </c>
      <c r="I233" s="20">
        <f t="shared" si="30"/>
        <v>-1</v>
      </c>
      <c r="J233" s="21">
        <f t="shared" si="31"/>
        <v>-0.16666666666666666</v>
      </c>
    </row>
    <row r="234" spans="1:10" x14ac:dyDescent="0.25">
      <c r="A234" s="158" t="s">
        <v>272</v>
      </c>
      <c r="B234" s="65">
        <v>0</v>
      </c>
      <c r="C234" s="66">
        <v>0</v>
      </c>
      <c r="D234" s="65">
        <v>0</v>
      </c>
      <c r="E234" s="66">
        <v>2</v>
      </c>
      <c r="F234" s="67"/>
      <c r="G234" s="65">
        <f t="shared" si="28"/>
        <v>0</v>
      </c>
      <c r="H234" s="66">
        <f t="shared" si="29"/>
        <v>-2</v>
      </c>
      <c r="I234" s="20" t="str">
        <f t="shared" si="30"/>
        <v>-</v>
      </c>
      <c r="J234" s="21">
        <f t="shared" si="31"/>
        <v>-1</v>
      </c>
    </row>
    <row r="235" spans="1:10" s="160" customFormat="1" ht="13" x14ac:dyDescent="0.3">
      <c r="A235" s="178" t="s">
        <v>658</v>
      </c>
      <c r="B235" s="71">
        <v>0</v>
      </c>
      <c r="C235" s="72">
        <v>5</v>
      </c>
      <c r="D235" s="71">
        <v>21</v>
      </c>
      <c r="E235" s="72">
        <v>49</v>
      </c>
      <c r="F235" s="73"/>
      <c r="G235" s="71">
        <f t="shared" si="28"/>
        <v>-5</v>
      </c>
      <c r="H235" s="72">
        <f t="shared" si="29"/>
        <v>-28</v>
      </c>
      <c r="I235" s="37">
        <f t="shared" si="30"/>
        <v>-1</v>
      </c>
      <c r="J235" s="38">
        <f t="shared" si="31"/>
        <v>-0.5714285714285714</v>
      </c>
    </row>
    <row r="236" spans="1:10" x14ac:dyDescent="0.25">
      <c r="A236" s="177"/>
      <c r="B236" s="143"/>
      <c r="C236" s="144"/>
      <c r="D236" s="143"/>
      <c r="E236" s="144"/>
      <c r="F236" s="145"/>
      <c r="G236" s="143"/>
      <c r="H236" s="144"/>
      <c r="I236" s="151"/>
      <c r="J236" s="152"/>
    </row>
    <row r="237" spans="1:10" s="139" customFormat="1" ht="13" x14ac:dyDescent="0.3">
      <c r="A237" s="159" t="s">
        <v>62</v>
      </c>
      <c r="B237" s="65"/>
      <c r="C237" s="66"/>
      <c r="D237" s="65"/>
      <c r="E237" s="66"/>
      <c r="F237" s="67"/>
      <c r="G237" s="65"/>
      <c r="H237" s="66"/>
      <c r="I237" s="20"/>
      <c r="J237" s="21"/>
    </row>
    <row r="238" spans="1:10" x14ac:dyDescent="0.25">
      <c r="A238" s="158" t="s">
        <v>391</v>
      </c>
      <c r="B238" s="65">
        <v>0</v>
      </c>
      <c r="C238" s="66">
        <v>1</v>
      </c>
      <c r="D238" s="65">
        <v>0</v>
      </c>
      <c r="E238" s="66">
        <v>13</v>
      </c>
      <c r="F238" s="67"/>
      <c r="G238" s="65">
        <f t="shared" ref="G238:G243" si="32">B238-C238</f>
        <v>-1</v>
      </c>
      <c r="H238" s="66">
        <f t="shared" ref="H238:H243" si="33">D238-E238</f>
        <v>-13</v>
      </c>
      <c r="I238" s="20">
        <f t="shared" ref="I238:I243" si="34">IF(C238=0, "-", IF(G238/C238&lt;10, G238/C238, "&gt;999%"))</f>
        <v>-1</v>
      </c>
      <c r="J238" s="21">
        <f t="shared" ref="J238:J243" si="35">IF(E238=0, "-", IF(H238/E238&lt;10, H238/E238, "&gt;999%"))</f>
        <v>-1</v>
      </c>
    </row>
    <row r="239" spans="1:10" x14ac:dyDescent="0.25">
      <c r="A239" s="158" t="s">
        <v>350</v>
      </c>
      <c r="B239" s="65">
        <v>5</v>
      </c>
      <c r="C239" s="66">
        <v>16</v>
      </c>
      <c r="D239" s="65">
        <v>75</v>
      </c>
      <c r="E239" s="66">
        <v>82</v>
      </c>
      <c r="F239" s="67"/>
      <c r="G239" s="65">
        <f t="shared" si="32"/>
        <v>-11</v>
      </c>
      <c r="H239" s="66">
        <f t="shared" si="33"/>
        <v>-7</v>
      </c>
      <c r="I239" s="20">
        <f t="shared" si="34"/>
        <v>-0.6875</v>
      </c>
      <c r="J239" s="21">
        <f t="shared" si="35"/>
        <v>-8.5365853658536592E-2</v>
      </c>
    </row>
    <row r="240" spans="1:10" x14ac:dyDescent="0.25">
      <c r="A240" s="158" t="s">
        <v>515</v>
      </c>
      <c r="B240" s="65">
        <v>3</v>
      </c>
      <c r="C240" s="66">
        <v>3</v>
      </c>
      <c r="D240" s="65">
        <v>22</v>
      </c>
      <c r="E240" s="66">
        <v>43</v>
      </c>
      <c r="F240" s="67"/>
      <c r="G240" s="65">
        <f t="shared" si="32"/>
        <v>0</v>
      </c>
      <c r="H240" s="66">
        <f t="shared" si="33"/>
        <v>-21</v>
      </c>
      <c r="I240" s="20">
        <f t="shared" si="34"/>
        <v>0</v>
      </c>
      <c r="J240" s="21">
        <f t="shared" si="35"/>
        <v>-0.48837209302325579</v>
      </c>
    </row>
    <row r="241" spans="1:10" x14ac:dyDescent="0.25">
      <c r="A241" s="158" t="s">
        <v>456</v>
      </c>
      <c r="B241" s="65">
        <v>3</v>
      </c>
      <c r="C241" s="66">
        <v>1</v>
      </c>
      <c r="D241" s="65">
        <v>71</v>
      </c>
      <c r="E241" s="66">
        <v>64</v>
      </c>
      <c r="F241" s="67"/>
      <c r="G241" s="65">
        <f t="shared" si="32"/>
        <v>2</v>
      </c>
      <c r="H241" s="66">
        <f t="shared" si="33"/>
        <v>7</v>
      </c>
      <c r="I241" s="20">
        <f t="shared" si="34"/>
        <v>2</v>
      </c>
      <c r="J241" s="21">
        <f t="shared" si="35"/>
        <v>0.109375</v>
      </c>
    </row>
    <row r="242" spans="1:10" x14ac:dyDescent="0.25">
      <c r="A242" s="158" t="s">
        <v>431</v>
      </c>
      <c r="B242" s="65">
        <v>11</v>
      </c>
      <c r="C242" s="66">
        <v>10</v>
      </c>
      <c r="D242" s="65">
        <v>53</v>
      </c>
      <c r="E242" s="66">
        <v>50</v>
      </c>
      <c r="F242" s="67"/>
      <c r="G242" s="65">
        <f t="shared" si="32"/>
        <v>1</v>
      </c>
      <c r="H242" s="66">
        <f t="shared" si="33"/>
        <v>3</v>
      </c>
      <c r="I242" s="20">
        <f t="shared" si="34"/>
        <v>0.1</v>
      </c>
      <c r="J242" s="21">
        <f t="shared" si="35"/>
        <v>0.06</v>
      </c>
    </row>
    <row r="243" spans="1:10" s="160" customFormat="1" ht="13" x14ac:dyDescent="0.3">
      <c r="A243" s="178" t="s">
        <v>659</v>
      </c>
      <c r="B243" s="71">
        <v>22</v>
      </c>
      <c r="C243" s="72">
        <v>31</v>
      </c>
      <c r="D243" s="71">
        <v>221</v>
      </c>
      <c r="E243" s="72">
        <v>252</v>
      </c>
      <c r="F243" s="73"/>
      <c r="G243" s="71">
        <f t="shared" si="32"/>
        <v>-9</v>
      </c>
      <c r="H243" s="72">
        <f t="shared" si="33"/>
        <v>-31</v>
      </c>
      <c r="I243" s="37">
        <f t="shared" si="34"/>
        <v>-0.29032258064516131</v>
      </c>
      <c r="J243" s="38">
        <f t="shared" si="35"/>
        <v>-0.12301587301587301</v>
      </c>
    </row>
    <row r="244" spans="1:10" x14ac:dyDescent="0.25">
      <c r="A244" s="177"/>
      <c r="B244" s="143"/>
      <c r="C244" s="144"/>
      <c r="D244" s="143"/>
      <c r="E244" s="144"/>
      <c r="F244" s="145"/>
      <c r="G244" s="143"/>
      <c r="H244" s="144"/>
      <c r="I244" s="151"/>
      <c r="J244" s="152"/>
    </row>
    <row r="245" spans="1:10" s="139" customFormat="1" ht="13" x14ac:dyDescent="0.3">
      <c r="A245" s="159" t="s">
        <v>63</v>
      </c>
      <c r="B245" s="65"/>
      <c r="C245" s="66"/>
      <c r="D245" s="65"/>
      <c r="E245" s="66"/>
      <c r="F245" s="67"/>
      <c r="G245" s="65"/>
      <c r="H245" s="66"/>
      <c r="I245" s="20"/>
      <c r="J245" s="21"/>
    </row>
    <row r="246" spans="1:10" x14ac:dyDescent="0.25">
      <c r="A246" s="158" t="s">
        <v>63</v>
      </c>
      <c r="B246" s="65">
        <v>22</v>
      </c>
      <c r="C246" s="66">
        <v>15</v>
      </c>
      <c r="D246" s="65">
        <v>213</v>
      </c>
      <c r="E246" s="66">
        <v>171</v>
      </c>
      <c r="F246" s="67"/>
      <c r="G246" s="65">
        <f>B246-C246</f>
        <v>7</v>
      </c>
      <c r="H246" s="66">
        <f>D246-E246</f>
        <v>42</v>
      </c>
      <c r="I246" s="20">
        <f>IF(C246=0, "-", IF(G246/C246&lt;10, G246/C246, "&gt;999%"))</f>
        <v>0.46666666666666667</v>
      </c>
      <c r="J246" s="21">
        <f>IF(E246=0, "-", IF(H246/E246&lt;10, H246/E246, "&gt;999%"))</f>
        <v>0.24561403508771928</v>
      </c>
    </row>
    <row r="247" spans="1:10" s="160" customFormat="1" ht="13" x14ac:dyDescent="0.3">
      <c r="A247" s="178" t="s">
        <v>660</v>
      </c>
      <c r="B247" s="71">
        <v>22</v>
      </c>
      <c r="C247" s="72">
        <v>15</v>
      </c>
      <c r="D247" s="71">
        <v>213</v>
      </c>
      <c r="E247" s="72">
        <v>171</v>
      </c>
      <c r="F247" s="73"/>
      <c r="G247" s="71">
        <f>B247-C247</f>
        <v>7</v>
      </c>
      <c r="H247" s="72">
        <f>D247-E247</f>
        <v>42</v>
      </c>
      <c r="I247" s="37">
        <f>IF(C247=0, "-", IF(G247/C247&lt;10, G247/C247, "&gt;999%"))</f>
        <v>0.46666666666666667</v>
      </c>
      <c r="J247" s="38">
        <f>IF(E247=0, "-", IF(H247/E247&lt;10, H247/E247, "&gt;999%"))</f>
        <v>0.24561403508771928</v>
      </c>
    </row>
    <row r="248" spans="1:10" x14ac:dyDescent="0.25">
      <c r="A248" s="177"/>
      <c r="B248" s="143"/>
      <c r="C248" s="144"/>
      <c r="D248" s="143"/>
      <c r="E248" s="144"/>
      <c r="F248" s="145"/>
      <c r="G248" s="143"/>
      <c r="H248" s="144"/>
      <c r="I248" s="151"/>
      <c r="J248" s="152"/>
    </row>
    <row r="249" spans="1:10" s="139" customFormat="1" ht="13" x14ac:dyDescent="0.3">
      <c r="A249" s="159" t="s">
        <v>64</v>
      </c>
      <c r="B249" s="65"/>
      <c r="C249" s="66"/>
      <c r="D249" s="65"/>
      <c r="E249" s="66"/>
      <c r="F249" s="67"/>
      <c r="G249" s="65"/>
      <c r="H249" s="66"/>
      <c r="I249" s="20"/>
      <c r="J249" s="21"/>
    </row>
    <row r="250" spans="1:10" x14ac:dyDescent="0.25">
      <c r="A250" s="158" t="s">
        <v>291</v>
      </c>
      <c r="B250" s="65">
        <v>78</v>
      </c>
      <c r="C250" s="66">
        <v>54</v>
      </c>
      <c r="D250" s="65">
        <v>591</v>
      </c>
      <c r="E250" s="66">
        <v>338</v>
      </c>
      <c r="F250" s="67"/>
      <c r="G250" s="65">
        <f t="shared" ref="G250:G261" si="36">B250-C250</f>
        <v>24</v>
      </c>
      <c r="H250" s="66">
        <f t="shared" ref="H250:H261" si="37">D250-E250</f>
        <v>253</v>
      </c>
      <c r="I250" s="20">
        <f t="shared" ref="I250:I261" si="38">IF(C250=0, "-", IF(G250/C250&lt;10, G250/C250, "&gt;999%"))</f>
        <v>0.44444444444444442</v>
      </c>
      <c r="J250" s="21">
        <f t="shared" ref="J250:J261" si="39">IF(E250=0, "-", IF(H250/E250&lt;10, H250/E250, "&gt;999%"))</f>
        <v>0.74852071005917165</v>
      </c>
    </row>
    <row r="251" spans="1:10" x14ac:dyDescent="0.25">
      <c r="A251" s="158" t="s">
        <v>217</v>
      </c>
      <c r="B251" s="65">
        <v>14</v>
      </c>
      <c r="C251" s="66">
        <v>131</v>
      </c>
      <c r="D251" s="65">
        <v>270</v>
      </c>
      <c r="E251" s="66">
        <v>661</v>
      </c>
      <c r="F251" s="67"/>
      <c r="G251" s="65">
        <f t="shared" si="36"/>
        <v>-117</v>
      </c>
      <c r="H251" s="66">
        <f t="shared" si="37"/>
        <v>-391</v>
      </c>
      <c r="I251" s="20">
        <f t="shared" si="38"/>
        <v>-0.89312977099236646</v>
      </c>
      <c r="J251" s="21">
        <f t="shared" si="39"/>
        <v>-0.59152798789712557</v>
      </c>
    </row>
    <row r="252" spans="1:10" x14ac:dyDescent="0.25">
      <c r="A252" s="158" t="s">
        <v>457</v>
      </c>
      <c r="B252" s="65">
        <v>13</v>
      </c>
      <c r="C252" s="66">
        <v>4</v>
      </c>
      <c r="D252" s="65">
        <v>93</v>
      </c>
      <c r="E252" s="66">
        <v>36</v>
      </c>
      <c r="F252" s="67"/>
      <c r="G252" s="65">
        <f t="shared" si="36"/>
        <v>9</v>
      </c>
      <c r="H252" s="66">
        <f t="shared" si="37"/>
        <v>57</v>
      </c>
      <c r="I252" s="20">
        <f t="shared" si="38"/>
        <v>2.25</v>
      </c>
      <c r="J252" s="21">
        <f t="shared" si="39"/>
        <v>1.5833333333333333</v>
      </c>
    </row>
    <row r="253" spans="1:10" x14ac:dyDescent="0.25">
      <c r="A253" s="158" t="s">
        <v>375</v>
      </c>
      <c r="B253" s="65">
        <v>31</v>
      </c>
      <c r="C253" s="66">
        <v>1</v>
      </c>
      <c r="D253" s="65">
        <v>227</v>
      </c>
      <c r="E253" s="66">
        <v>49</v>
      </c>
      <c r="F253" s="67"/>
      <c r="G253" s="65">
        <f t="shared" si="36"/>
        <v>30</v>
      </c>
      <c r="H253" s="66">
        <f t="shared" si="37"/>
        <v>178</v>
      </c>
      <c r="I253" s="20" t="str">
        <f t="shared" si="38"/>
        <v>&gt;999%</v>
      </c>
      <c r="J253" s="21">
        <f t="shared" si="39"/>
        <v>3.6326530612244898</v>
      </c>
    </row>
    <row r="254" spans="1:10" x14ac:dyDescent="0.25">
      <c r="A254" s="158" t="s">
        <v>200</v>
      </c>
      <c r="B254" s="65">
        <v>40</v>
      </c>
      <c r="C254" s="66">
        <v>33</v>
      </c>
      <c r="D254" s="65">
        <v>332</v>
      </c>
      <c r="E254" s="66">
        <v>233</v>
      </c>
      <c r="F254" s="67"/>
      <c r="G254" s="65">
        <f t="shared" si="36"/>
        <v>7</v>
      </c>
      <c r="H254" s="66">
        <f t="shared" si="37"/>
        <v>99</v>
      </c>
      <c r="I254" s="20">
        <f t="shared" si="38"/>
        <v>0.21212121212121213</v>
      </c>
      <c r="J254" s="21">
        <f t="shared" si="39"/>
        <v>0.42489270386266093</v>
      </c>
    </row>
    <row r="255" spans="1:10" x14ac:dyDescent="0.25">
      <c r="A255" s="158" t="s">
        <v>204</v>
      </c>
      <c r="B255" s="65">
        <v>4</v>
      </c>
      <c r="C255" s="66">
        <v>23</v>
      </c>
      <c r="D255" s="65">
        <v>232</v>
      </c>
      <c r="E255" s="66">
        <v>180</v>
      </c>
      <c r="F255" s="67"/>
      <c r="G255" s="65">
        <f t="shared" si="36"/>
        <v>-19</v>
      </c>
      <c r="H255" s="66">
        <f t="shared" si="37"/>
        <v>52</v>
      </c>
      <c r="I255" s="20">
        <f t="shared" si="38"/>
        <v>-0.82608695652173914</v>
      </c>
      <c r="J255" s="21">
        <f t="shared" si="39"/>
        <v>0.28888888888888886</v>
      </c>
    </row>
    <row r="256" spans="1:10" x14ac:dyDescent="0.25">
      <c r="A256" s="158" t="s">
        <v>351</v>
      </c>
      <c r="B256" s="65">
        <v>51</v>
      </c>
      <c r="C256" s="66">
        <v>46</v>
      </c>
      <c r="D256" s="65">
        <v>525</v>
      </c>
      <c r="E256" s="66">
        <v>501</v>
      </c>
      <c r="F256" s="67"/>
      <c r="G256" s="65">
        <f t="shared" si="36"/>
        <v>5</v>
      </c>
      <c r="H256" s="66">
        <f t="shared" si="37"/>
        <v>24</v>
      </c>
      <c r="I256" s="20">
        <f t="shared" si="38"/>
        <v>0.10869565217391304</v>
      </c>
      <c r="J256" s="21">
        <f t="shared" si="39"/>
        <v>4.790419161676647E-2</v>
      </c>
    </row>
    <row r="257" spans="1:10" x14ac:dyDescent="0.25">
      <c r="A257" s="158" t="s">
        <v>432</v>
      </c>
      <c r="B257" s="65">
        <v>45</v>
      </c>
      <c r="C257" s="66">
        <v>38</v>
      </c>
      <c r="D257" s="65">
        <v>523</v>
      </c>
      <c r="E257" s="66">
        <v>367</v>
      </c>
      <c r="F257" s="67"/>
      <c r="G257" s="65">
        <f t="shared" si="36"/>
        <v>7</v>
      </c>
      <c r="H257" s="66">
        <f t="shared" si="37"/>
        <v>156</v>
      </c>
      <c r="I257" s="20">
        <f t="shared" si="38"/>
        <v>0.18421052631578946</v>
      </c>
      <c r="J257" s="21">
        <f t="shared" si="39"/>
        <v>0.42506811989100818</v>
      </c>
    </row>
    <row r="258" spans="1:10" x14ac:dyDescent="0.25">
      <c r="A258" s="158" t="s">
        <v>392</v>
      </c>
      <c r="B258" s="65">
        <v>115</v>
      </c>
      <c r="C258" s="66">
        <v>64</v>
      </c>
      <c r="D258" s="65">
        <v>699</v>
      </c>
      <c r="E258" s="66">
        <v>795</v>
      </c>
      <c r="F258" s="67"/>
      <c r="G258" s="65">
        <f t="shared" si="36"/>
        <v>51</v>
      </c>
      <c r="H258" s="66">
        <f t="shared" si="37"/>
        <v>-96</v>
      </c>
      <c r="I258" s="20">
        <f t="shared" si="38"/>
        <v>0.796875</v>
      </c>
      <c r="J258" s="21">
        <f t="shared" si="39"/>
        <v>-0.12075471698113208</v>
      </c>
    </row>
    <row r="259" spans="1:10" x14ac:dyDescent="0.25">
      <c r="A259" s="158" t="s">
        <v>265</v>
      </c>
      <c r="B259" s="65">
        <v>7</v>
      </c>
      <c r="C259" s="66">
        <v>5</v>
      </c>
      <c r="D259" s="65">
        <v>140</v>
      </c>
      <c r="E259" s="66">
        <v>104</v>
      </c>
      <c r="F259" s="67"/>
      <c r="G259" s="65">
        <f t="shared" si="36"/>
        <v>2</v>
      </c>
      <c r="H259" s="66">
        <f t="shared" si="37"/>
        <v>36</v>
      </c>
      <c r="I259" s="20">
        <f t="shared" si="38"/>
        <v>0.4</v>
      </c>
      <c r="J259" s="21">
        <f t="shared" si="39"/>
        <v>0.34615384615384615</v>
      </c>
    </row>
    <row r="260" spans="1:10" x14ac:dyDescent="0.25">
      <c r="A260" s="158" t="s">
        <v>337</v>
      </c>
      <c r="B260" s="65">
        <v>19</v>
      </c>
      <c r="C260" s="66">
        <v>46</v>
      </c>
      <c r="D260" s="65">
        <v>280</v>
      </c>
      <c r="E260" s="66">
        <v>301</v>
      </c>
      <c r="F260" s="67"/>
      <c r="G260" s="65">
        <f t="shared" si="36"/>
        <v>-27</v>
      </c>
      <c r="H260" s="66">
        <f t="shared" si="37"/>
        <v>-21</v>
      </c>
      <c r="I260" s="20">
        <f t="shared" si="38"/>
        <v>-0.58695652173913049</v>
      </c>
      <c r="J260" s="21">
        <f t="shared" si="39"/>
        <v>-6.9767441860465115E-2</v>
      </c>
    </row>
    <row r="261" spans="1:10" s="160" customFormat="1" ht="13" x14ac:dyDescent="0.3">
      <c r="A261" s="178" t="s">
        <v>661</v>
      </c>
      <c r="B261" s="71">
        <v>417</v>
      </c>
      <c r="C261" s="72">
        <v>445</v>
      </c>
      <c r="D261" s="71">
        <v>3912</v>
      </c>
      <c r="E261" s="72">
        <v>3565</v>
      </c>
      <c r="F261" s="73"/>
      <c r="G261" s="71">
        <f t="shared" si="36"/>
        <v>-28</v>
      </c>
      <c r="H261" s="72">
        <f t="shared" si="37"/>
        <v>347</v>
      </c>
      <c r="I261" s="37">
        <f t="shared" si="38"/>
        <v>-6.2921348314606745E-2</v>
      </c>
      <c r="J261" s="38">
        <f t="shared" si="39"/>
        <v>9.7335203366058901E-2</v>
      </c>
    </row>
    <row r="262" spans="1:10" x14ac:dyDescent="0.25">
      <c r="A262" s="177"/>
      <c r="B262" s="143"/>
      <c r="C262" s="144"/>
      <c r="D262" s="143"/>
      <c r="E262" s="144"/>
      <c r="F262" s="145"/>
      <c r="G262" s="143"/>
      <c r="H262" s="144"/>
      <c r="I262" s="151"/>
      <c r="J262" s="152"/>
    </row>
    <row r="263" spans="1:10" s="139" customFormat="1" ht="13" x14ac:dyDescent="0.3">
      <c r="A263" s="159" t="s">
        <v>65</v>
      </c>
      <c r="B263" s="65"/>
      <c r="C263" s="66"/>
      <c r="D263" s="65"/>
      <c r="E263" s="66"/>
      <c r="F263" s="67"/>
      <c r="G263" s="65"/>
      <c r="H263" s="66"/>
      <c r="I263" s="20"/>
      <c r="J263" s="21"/>
    </row>
    <row r="264" spans="1:10" x14ac:dyDescent="0.25">
      <c r="A264" s="158" t="s">
        <v>330</v>
      </c>
      <c r="B264" s="65">
        <v>0</v>
      </c>
      <c r="C264" s="66">
        <v>0</v>
      </c>
      <c r="D264" s="65">
        <v>4</v>
      </c>
      <c r="E264" s="66">
        <v>2</v>
      </c>
      <c r="F264" s="67"/>
      <c r="G264" s="65">
        <f>B264-C264</f>
        <v>0</v>
      </c>
      <c r="H264" s="66">
        <f>D264-E264</f>
        <v>2</v>
      </c>
      <c r="I264" s="20" t="str">
        <f>IF(C264=0, "-", IF(G264/C264&lt;10, G264/C264, "&gt;999%"))</f>
        <v>-</v>
      </c>
      <c r="J264" s="21">
        <f>IF(E264=0, "-", IF(H264/E264&lt;10, H264/E264, "&gt;999%"))</f>
        <v>1</v>
      </c>
    </row>
    <row r="265" spans="1:10" x14ac:dyDescent="0.25">
      <c r="A265" s="158" t="s">
        <v>478</v>
      </c>
      <c r="B265" s="65">
        <v>0</v>
      </c>
      <c r="C265" s="66">
        <v>0</v>
      </c>
      <c r="D265" s="65">
        <v>3</v>
      </c>
      <c r="E265" s="66">
        <v>4</v>
      </c>
      <c r="F265" s="67"/>
      <c r="G265" s="65">
        <f>B265-C265</f>
        <v>0</v>
      </c>
      <c r="H265" s="66">
        <f>D265-E265</f>
        <v>-1</v>
      </c>
      <c r="I265" s="20" t="str">
        <f>IF(C265=0, "-", IF(G265/C265&lt;10, G265/C265, "&gt;999%"))</f>
        <v>-</v>
      </c>
      <c r="J265" s="21">
        <f>IF(E265=0, "-", IF(H265/E265&lt;10, H265/E265, "&gt;999%"))</f>
        <v>-0.25</v>
      </c>
    </row>
    <row r="266" spans="1:10" s="160" customFormat="1" ht="13" x14ac:dyDescent="0.3">
      <c r="A266" s="178" t="s">
        <v>662</v>
      </c>
      <c r="B266" s="71">
        <v>0</v>
      </c>
      <c r="C266" s="72">
        <v>0</v>
      </c>
      <c r="D266" s="71">
        <v>7</v>
      </c>
      <c r="E266" s="72">
        <v>6</v>
      </c>
      <c r="F266" s="73"/>
      <c r="G266" s="71">
        <f>B266-C266</f>
        <v>0</v>
      </c>
      <c r="H266" s="72">
        <f>D266-E266</f>
        <v>1</v>
      </c>
      <c r="I266" s="37" t="str">
        <f>IF(C266=0, "-", IF(G266/C266&lt;10, G266/C266, "&gt;999%"))</f>
        <v>-</v>
      </c>
      <c r="J266" s="38">
        <f>IF(E266=0, "-", IF(H266/E266&lt;10, H266/E266, "&gt;999%"))</f>
        <v>0.16666666666666666</v>
      </c>
    </row>
    <row r="267" spans="1:10" x14ac:dyDescent="0.25">
      <c r="A267" s="177"/>
      <c r="B267" s="143"/>
      <c r="C267" s="144"/>
      <c r="D267" s="143"/>
      <c r="E267" s="144"/>
      <c r="F267" s="145"/>
      <c r="G267" s="143"/>
      <c r="H267" s="144"/>
      <c r="I267" s="151"/>
      <c r="J267" s="152"/>
    </row>
    <row r="268" spans="1:10" s="139" customFormat="1" ht="13" x14ac:dyDescent="0.3">
      <c r="A268" s="159" t="s">
        <v>66</v>
      </c>
      <c r="B268" s="65"/>
      <c r="C268" s="66"/>
      <c r="D268" s="65"/>
      <c r="E268" s="66"/>
      <c r="F268" s="67"/>
      <c r="G268" s="65"/>
      <c r="H268" s="66"/>
      <c r="I268" s="20"/>
      <c r="J268" s="21"/>
    </row>
    <row r="269" spans="1:10" x14ac:dyDescent="0.25">
      <c r="A269" s="158" t="s">
        <v>458</v>
      </c>
      <c r="B269" s="65">
        <v>18</v>
      </c>
      <c r="C269" s="66">
        <v>6</v>
      </c>
      <c r="D269" s="65">
        <v>129</v>
      </c>
      <c r="E269" s="66">
        <v>51</v>
      </c>
      <c r="F269" s="67"/>
      <c r="G269" s="65">
        <f t="shared" ref="G269:G276" si="40">B269-C269</f>
        <v>12</v>
      </c>
      <c r="H269" s="66">
        <f t="shared" ref="H269:H276" si="41">D269-E269</f>
        <v>78</v>
      </c>
      <c r="I269" s="20">
        <f t="shared" ref="I269:I276" si="42">IF(C269=0, "-", IF(G269/C269&lt;10, G269/C269, "&gt;999%"))</f>
        <v>2</v>
      </c>
      <c r="J269" s="21">
        <f t="shared" ref="J269:J276" si="43">IF(E269=0, "-", IF(H269/E269&lt;10, H269/E269, "&gt;999%"))</f>
        <v>1.5294117647058822</v>
      </c>
    </row>
    <row r="270" spans="1:10" x14ac:dyDescent="0.25">
      <c r="A270" s="158" t="s">
        <v>471</v>
      </c>
      <c r="B270" s="65">
        <v>3</v>
      </c>
      <c r="C270" s="66">
        <v>3</v>
      </c>
      <c r="D270" s="65">
        <v>19</v>
      </c>
      <c r="E270" s="66">
        <v>8</v>
      </c>
      <c r="F270" s="67"/>
      <c r="G270" s="65">
        <f t="shared" si="40"/>
        <v>0</v>
      </c>
      <c r="H270" s="66">
        <f t="shared" si="41"/>
        <v>11</v>
      </c>
      <c r="I270" s="20">
        <f t="shared" si="42"/>
        <v>0</v>
      </c>
      <c r="J270" s="21">
        <f t="shared" si="43"/>
        <v>1.375</v>
      </c>
    </row>
    <row r="271" spans="1:10" x14ac:dyDescent="0.25">
      <c r="A271" s="158" t="s">
        <v>412</v>
      </c>
      <c r="B271" s="65">
        <v>0</v>
      </c>
      <c r="C271" s="66">
        <v>4</v>
      </c>
      <c r="D271" s="65">
        <v>5</v>
      </c>
      <c r="E271" s="66">
        <v>15</v>
      </c>
      <c r="F271" s="67"/>
      <c r="G271" s="65">
        <f t="shared" si="40"/>
        <v>-4</v>
      </c>
      <c r="H271" s="66">
        <f t="shared" si="41"/>
        <v>-10</v>
      </c>
      <c r="I271" s="20">
        <f t="shared" si="42"/>
        <v>-1</v>
      </c>
      <c r="J271" s="21">
        <f t="shared" si="43"/>
        <v>-0.66666666666666663</v>
      </c>
    </row>
    <row r="272" spans="1:10" x14ac:dyDescent="0.25">
      <c r="A272" s="158" t="s">
        <v>479</v>
      </c>
      <c r="B272" s="65">
        <v>3</v>
      </c>
      <c r="C272" s="66">
        <v>0</v>
      </c>
      <c r="D272" s="65">
        <v>20</v>
      </c>
      <c r="E272" s="66">
        <v>2</v>
      </c>
      <c r="F272" s="67"/>
      <c r="G272" s="65">
        <f t="shared" si="40"/>
        <v>3</v>
      </c>
      <c r="H272" s="66">
        <f t="shared" si="41"/>
        <v>18</v>
      </c>
      <c r="I272" s="20" t="str">
        <f t="shared" si="42"/>
        <v>-</v>
      </c>
      <c r="J272" s="21">
        <f t="shared" si="43"/>
        <v>9</v>
      </c>
    </row>
    <row r="273" spans="1:10" x14ac:dyDescent="0.25">
      <c r="A273" s="158" t="s">
        <v>413</v>
      </c>
      <c r="B273" s="65">
        <v>0</v>
      </c>
      <c r="C273" s="66">
        <v>4</v>
      </c>
      <c r="D273" s="65">
        <v>22</v>
      </c>
      <c r="E273" s="66">
        <v>40</v>
      </c>
      <c r="F273" s="67"/>
      <c r="G273" s="65">
        <f t="shared" si="40"/>
        <v>-4</v>
      </c>
      <c r="H273" s="66">
        <f t="shared" si="41"/>
        <v>-18</v>
      </c>
      <c r="I273" s="20">
        <f t="shared" si="42"/>
        <v>-1</v>
      </c>
      <c r="J273" s="21">
        <f t="shared" si="43"/>
        <v>-0.45</v>
      </c>
    </row>
    <row r="274" spans="1:10" x14ac:dyDescent="0.25">
      <c r="A274" s="158" t="s">
        <v>459</v>
      </c>
      <c r="B274" s="65">
        <v>5</v>
      </c>
      <c r="C274" s="66">
        <v>2</v>
      </c>
      <c r="D274" s="65">
        <v>58</v>
      </c>
      <c r="E274" s="66">
        <v>49</v>
      </c>
      <c r="F274" s="67"/>
      <c r="G274" s="65">
        <f t="shared" si="40"/>
        <v>3</v>
      </c>
      <c r="H274" s="66">
        <f t="shared" si="41"/>
        <v>9</v>
      </c>
      <c r="I274" s="20">
        <f t="shared" si="42"/>
        <v>1.5</v>
      </c>
      <c r="J274" s="21">
        <f t="shared" si="43"/>
        <v>0.18367346938775511</v>
      </c>
    </row>
    <row r="275" spans="1:10" x14ac:dyDescent="0.25">
      <c r="A275" s="158" t="s">
        <v>460</v>
      </c>
      <c r="B275" s="65">
        <v>1</v>
      </c>
      <c r="C275" s="66">
        <v>1</v>
      </c>
      <c r="D275" s="65">
        <v>15</v>
      </c>
      <c r="E275" s="66">
        <v>15</v>
      </c>
      <c r="F275" s="67"/>
      <c r="G275" s="65">
        <f t="shared" si="40"/>
        <v>0</v>
      </c>
      <c r="H275" s="66">
        <f t="shared" si="41"/>
        <v>0</v>
      </c>
      <c r="I275" s="20">
        <f t="shared" si="42"/>
        <v>0</v>
      </c>
      <c r="J275" s="21">
        <f t="shared" si="43"/>
        <v>0</v>
      </c>
    </row>
    <row r="276" spans="1:10" s="160" customFormat="1" ht="13" x14ac:dyDescent="0.3">
      <c r="A276" s="178" t="s">
        <v>663</v>
      </c>
      <c r="B276" s="71">
        <v>30</v>
      </c>
      <c r="C276" s="72">
        <v>20</v>
      </c>
      <c r="D276" s="71">
        <v>268</v>
      </c>
      <c r="E276" s="72">
        <v>180</v>
      </c>
      <c r="F276" s="73"/>
      <c r="G276" s="71">
        <f t="shared" si="40"/>
        <v>10</v>
      </c>
      <c r="H276" s="72">
        <f t="shared" si="41"/>
        <v>88</v>
      </c>
      <c r="I276" s="37">
        <f t="shared" si="42"/>
        <v>0.5</v>
      </c>
      <c r="J276" s="38">
        <f t="shared" si="43"/>
        <v>0.48888888888888887</v>
      </c>
    </row>
    <row r="277" spans="1:10" x14ac:dyDescent="0.25">
      <c r="A277" s="177"/>
      <c r="B277" s="143"/>
      <c r="C277" s="144"/>
      <c r="D277" s="143"/>
      <c r="E277" s="144"/>
      <c r="F277" s="145"/>
      <c r="G277" s="143"/>
      <c r="H277" s="144"/>
      <c r="I277" s="151"/>
      <c r="J277" s="152"/>
    </row>
    <row r="278" spans="1:10" s="139" customFormat="1" ht="13" x14ac:dyDescent="0.3">
      <c r="A278" s="159" t="s">
        <v>67</v>
      </c>
      <c r="B278" s="65"/>
      <c r="C278" s="66"/>
      <c r="D278" s="65"/>
      <c r="E278" s="66"/>
      <c r="F278" s="67"/>
      <c r="G278" s="65"/>
      <c r="H278" s="66"/>
      <c r="I278" s="20"/>
      <c r="J278" s="21"/>
    </row>
    <row r="279" spans="1:10" x14ac:dyDescent="0.25">
      <c r="A279" s="158" t="s">
        <v>433</v>
      </c>
      <c r="B279" s="65">
        <v>16</v>
      </c>
      <c r="C279" s="66">
        <v>4</v>
      </c>
      <c r="D279" s="65">
        <v>91</v>
      </c>
      <c r="E279" s="66">
        <v>52</v>
      </c>
      <c r="F279" s="67"/>
      <c r="G279" s="65">
        <f t="shared" ref="G279:G288" si="44">B279-C279</f>
        <v>12</v>
      </c>
      <c r="H279" s="66">
        <f t="shared" ref="H279:H288" si="45">D279-E279</f>
        <v>39</v>
      </c>
      <c r="I279" s="20">
        <f t="shared" ref="I279:I288" si="46">IF(C279=0, "-", IF(G279/C279&lt;10, G279/C279, "&gt;999%"))</f>
        <v>3</v>
      </c>
      <c r="J279" s="21">
        <f t="shared" ref="J279:J288" si="47">IF(E279=0, "-", IF(H279/E279&lt;10, H279/E279, "&gt;999%"))</f>
        <v>0.75</v>
      </c>
    </row>
    <row r="280" spans="1:10" x14ac:dyDescent="0.25">
      <c r="A280" s="158" t="s">
        <v>539</v>
      </c>
      <c r="B280" s="65">
        <v>17</v>
      </c>
      <c r="C280" s="66">
        <v>7</v>
      </c>
      <c r="D280" s="65">
        <v>158</v>
      </c>
      <c r="E280" s="66">
        <v>79</v>
      </c>
      <c r="F280" s="67"/>
      <c r="G280" s="65">
        <f t="shared" si="44"/>
        <v>10</v>
      </c>
      <c r="H280" s="66">
        <f t="shared" si="45"/>
        <v>79</v>
      </c>
      <c r="I280" s="20">
        <f t="shared" si="46"/>
        <v>1.4285714285714286</v>
      </c>
      <c r="J280" s="21">
        <f t="shared" si="47"/>
        <v>1</v>
      </c>
    </row>
    <row r="281" spans="1:10" x14ac:dyDescent="0.25">
      <c r="A281" s="158" t="s">
        <v>485</v>
      </c>
      <c r="B281" s="65">
        <v>1</v>
      </c>
      <c r="C281" s="66">
        <v>0</v>
      </c>
      <c r="D281" s="65">
        <v>8</v>
      </c>
      <c r="E281" s="66">
        <v>5</v>
      </c>
      <c r="F281" s="67"/>
      <c r="G281" s="65">
        <f t="shared" si="44"/>
        <v>1</v>
      </c>
      <c r="H281" s="66">
        <f t="shared" si="45"/>
        <v>3</v>
      </c>
      <c r="I281" s="20" t="str">
        <f t="shared" si="46"/>
        <v>-</v>
      </c>
      <c r="J281" s="21">
        <f t="shared" si="47"/>
        <v>0.6</v>
      </c>
    </row>
    <row r="282" spans="1:10" x14ac:dyDescent="0.25">
      <c r="A282" s="158" t="s">
        <v>292</v>
      </c>
      <c r="B282" s="65">
        <v>0</v>
      </c>
      <c r="C282" s="66">
        <v>0</v>
      </c>
      <c r="D282" s="65">
        <v>0</v>
      </c>
      <c r="E282" s="66">
        <v>4</v>
      </c>
      <c r="F282" s="67"/>
      <c r="G282" s="65">
        <f t="shared" si="44"/>
        <v>0</v>
      </c>
      <c r="H282" s="66">
        <f t="shared" si="45"/>
        <v>-4</v>
      </c>
      <c r="I282" s="20" t="str">
        <f t="shared" si="46"/>
        <v>-</v>
      </c>
      <c r="J282" s="21">
        <f t="shared" si="47"/>
        <v>-1</v>
      </c>
    </row>
    <row r="283" spans="1:10" x14ac:dyDescent="0.25">
      <c r="A283" s="158" t="s">
        <v>495</v>
      </c>
      <c r="B283" s="65">
        <v>17</v>
      </c>
      <c r="C283" s="66">
        <v>12</v>
      </c>
      <c r="D283" s="65">
        <v>105</v>
      </c>
      <c r="E283" s="66">
        <v>91</v>
      </c>
      <c r="F283" s="67"/>
      <c r="G283" s="65">
        <f t="shared" si="44"/>
        <v>5</v>
      </c>
      <c r="H283" s="66">
        <f t="shared" si="45"/>
        <v>14</v>
      </c>
      <c r="I283" s="20">
        <f t="shared" si="46"/>
        <v>0.41666666666666669</v>
      </c>
      <c r="J283" s="21">
        <f t="shared" si="47"/>
        <v>0.15384615384615385</v>
      </c>
    </row>
    <row r="284" spans="1:10" x14ac:dyDescent="0.25">
      <c r="A284" s="158" t="s">
        <v>293</v>
      </c>
      <c r="B284" s="65">
        <v>2</v>
      </c>
      <c r="C284" s="66">
        <v>0</v>
      </c>
      <c r="D284" s="65">
        <v>11</v>
      </c>
      <c r="E284" s="66">
        <v>0</v>
      </c>
      <c r="F284" s="67"/>
      <c r="G284" s="65">
        <f t="shared" si="44"/>
        <v>2</v>
      </c>
      <c r="H284" s="66">
        <f t="shared" si="45"/>
        <v>11</v>
      </c>
      <c r="I284" s="20" t="str">
        <f t="shared" si="46"/>
        <v>-</v>
      </c>
      <c r="J284" s="21" t="str">
        <f t="shared" si="47"/>
        <v>-</v>
      </c>
    </row>
    <row r="285" spans="1:10" x14ac:dyDescent="0.25">
      <c r="A285" s="158" t="s">
        <v>507</v>
      </c>
      <c r="B285" s="65">
        <v>0</v>
      </c>
      <c r="C285" s="66">
        <v>0</v>
      </c>
      <c r="D285" s="65">
        <v>9</v>
      </c>
      <c r="E285" s="66">
        <v>0</v>
      </c>
      <c r="F285" s="67"/>
      <c r="G285" s="65">
        <f t="shared" si="44"/>
        <v>0</v>
      </c>
      <c r="H285" s="66">
        <f t="shared" si="45"/>
        <v>9</v>
      </c>
      <c r="I285" s="20" t="str">
        <f t="shared" si="46"/>
        <v>-</v>
      </c>
      <c r="J285" s="21" t="str">
        <f t="shared" si="47"/>
        <v>-</v>
      </c>
    </row>
    <row r="286" spans="1:10" x14ac:dyDescent="0.25">
      <c r="A286" s="158" t="s">
        <v>516</v>
      </c>
      <c r="B286" s="65">
        <v>28</v>
      </c>
      <c r="C286" s="66">
        <v>24</v>
      </c>
      <c r="D286" s="65">
        <v>301</v>
      </c>
      <c r="E286" s="66">
        <v>116</v>
      </c>
      <c r="F286" s="67"/>
      <c r="G286" s="65">
        <f t="shared" si="44"/>
        <v>4</v>
      </c>
      <c r="H286" s="66">
        <f t="shared" si="45"/>
        <v>185</v>
      </c>
      <c r="I286" s="20">
        <f t="shared" si="46"/>
        <v>0.16666666666666666</v>
      </c>
      <c r="J286" s="21">
        <f t="shared" si="47"/>
        <v>1.5948275862068966</v>
      </c>
    </row>
    <row r="287" spans="1:10" x14ac:dyDescent="0.25">
      <c r="A287" s="158" t="s">
        <v>496</v>
      </c>
      <c r="B287" s="65">
        <v>3</v>
      </c>
      <c r="C287" s="66">
        <v>4</v>
      </c>
      <c r="D287" s="65">
        <v>29</v>
      </c>
      <c r="E287" s="66">
        <v>19</v>
      </c>
      <c r="F287" s="67"/>
      <c r="G287" s="65">
        <f t="shared" si="44"/>
        <v>-1</v>
      </c>
      <c r="H287" s="66">
        <f t="shared" si="45"/>
        <v>10</v>
      </c>
      <c r="I287" s="20">
        <f t="shared" si="46"/>
        <v>-0.25</v>
      </c>
      <c r="J287" s="21">
        <f t="shared" si="47"/>
        <v>0.52631578947368418</v>
      </c>
    </row>
    <row r="288" spans="1:10" s="160" customFormat="1" ht="13" x14ac:dyDescent="0.3">
      <c r="A288" s="178" t="s">
        <v>664</v>
      </c>
      <c r="B288" s="71">
        <v>84</v>
      </c>
      <c r="C288" s="72">
        <v>51</v>
      </c>
      <c r="D288" s="71">
        <v>712</v>
      </c>
      <c r="E288" s="72">
        <v>366</v>
      </c>
      <c r="F288" s="73"/>
      <c r="G288" s="71">
        <f t="shared" si="44"/>
        <v>33</v>
      </c>
      <c r="H288" s="72">
        <f t="shared" si="45"/>
        <v>346</v>
      </c>
      <c r="I288" s="37">
        <f t="shared" si="46"/>
        <v>0.6470588235294118</v>
      </c>
      <c r="J288" s="38">
        <f t="shared" si="47"/>
        <v>0.94535519125683065</v>
      </c>
    </row>
    <row r="289" spans="1:10" x14ac:dyDescent="0.25">
      <c r="A289" s="177"/>
      <c r="B289" s="143"/>
      <c r="C289" s="144"/>
      <c r="D289" s="143"/>
      <c r="E289" s="144"/>
      <c r="F289" s="145"/>
      <c r="G289" s="143"/>
      <c r="H289" s="144"/>
      <c r="I289" s="151"/>
      <c r="J289" s="152"/>
    </row>
    <row r="290" spans="1:10" s="139" customFormat="1" ht="13" x14ac:dyDescent="0.3">
      <c r="A290" s="159" t="s">
        <v>68</v>
      </c>
      <c r="B290" s="65"/>
      <c r="C290" s="66"/>
      <c r="D290" s="65"/>
      <c r="E290" s="66"/>
      <c r="F290" s="67"/>
      <c r="G290" s="65"/>
      <c r="H290" s="66"/>
      <c r="I290" s="20"/>
      <c r="J290" s="21"/>
    </row>
    <row r="291" spans="1:10" x14ac:dyDescent="0.25">
      <c r="A291" s="158" t="s">
        <v>255</v>
      </c>
      <c r="B291" s="65">
        <v>2</v>
      </c>
      <c r="C291" s="66">
        <v>3</v>
      </c>
      <c r="D291" s="65">
        <v>47</v>
      </c>
      <c r="E291" s="66">
        <v>30</v>
      </c>
      <c r="F291" s="67"/>
      <c r="G291" s="65">
        <f t="shared" ref="G291:G299" si="48">B291-C291</f>
        <v>-1</v>
      </c>
      <c r="H291" s="66">
        <f t="shared" ref="H291:H299" si="49">D291-E291</f>
        <v>17</v>
      </c>
      <c r="I291" s="20">
        <f t="shared" ref="I291:I299" si="50">IF(C291=0, "-", IF(G291/C291&lt;10, G291/C291, "&gt;999%"))</f>
        <v>-0.33333333333333331</v>
      </c>
      <c r="J291" s="21">
        <f t="shared" ref="J291:J299" si="51">IF(E291=0, "-", IF(H291/E291&lt;10, H291/E291, "&gt;999%"))</f>
        <v>0.56666666666666665</v>
      </c>
    </row>
    <row r="292" spans="1:10" x14ac:dyDescent="0.25">
      <c r="A292" s="158" t="s">
        <v>317</v>
      </c>
      <c r="B292" s="65">
        <v>0</v>
      </c>
      <c r="C292" s="66">
        <v>0</v>
      </c>
      <c r="D292" s="65">
        <v>2</v>
      </c>
      <c r="E292" s="66">
        <v>1</v>
      </c>
      <c r="F292" s="67"/>
      <c r="G292" s="65">
        <f t="shared" si="48"/>
        <v>0</v>
      </c>
      <c r="H292" s="66">
        <f t="shared" si="49"/>
        <v>1</v>
      </c>
      <c r="I292" s="20" t="str">
        <f t="shared" si="50"/>
        <v>-</v>
      </c>
      <c r="J292" s="21">
        <f t="shared" si="51"/>
        <v>1</v>
      </c>
    </row>
    <row r="293" spans="1:10" x14ac:dyDescent="0.25">
      <c r="A293" s="158" t="s">
        <v>284</v>
      </c>
      <c r="B293" s="65">
        <v>0</v>
      </c>
      <c r="C293" s="66">
        <v>0</v>
      </c>
      <c r="D293" s="65">
        <v>2</v>
      </c>
      <c r="E293" s="66">
        <v>2</v>
      </c>
      <c r="F293" s="67"/>
      <c r="G293" s="65">
        <f t="shared" si="48"/>
        <v>0</v>
      </c>
      <c r="H293" s="66">
        <f t="shared" si="49"/>
        <v>0</v>
      </c>
      <c r="I293" s="20" t="str">
        <f t="shared" si="50"/>
        <v>-</v>
      </c>
      <c r="J293" s="21">
        <f t="shared" si="51"/>
        <v>0</v>
      </c>
    </row>
    <row r="294" spans="1:10" x14ac:dyDescent="0.25">
      <c r="A294" s="158" t="s">
        <v>480</v>
      </c>
      <c r="B294" s="65">
        <v>7</v>
      </c>
      <c r="C294" s="66">
        <v>1</v>
      </c>
      <c r="D294" s="65">
        <v>42</v>
      </c>
      <c r="E294" s="66">
        <v>9</v>
      </c>
      <c r="F294" s="67"/>
      <c r="G294" s="65">
        <f t="shared" si="48"/>
        <v>6</v>
      </c>
      <c r="H294" s="66">
        <f t="shared" si="49"/>
        <v>33</v>
      </c>
      <c r="I294" s="20">
        <f t="shared" si="50"/>
        <v>6</v>
      </c>
      <c r="J294" s="21">
        <f t="shared" si="51"/>
        <v>3.6666666666666665</v>
      </c>
    </row>
    <row r="295" spans="1:10" x14ac:dyDescent="0.25">
      <c r="A295" s="158" t="s">
        <v>414</v>
      </c>
      <c r="B295" s="65">
        <v>33</v>
      </c>
      <c r="C295" s="66">
        <v>3</v>
      </c>
      <c r="D295" s="65">
        <v>189</v>
      </c>
      <c r="E295" s="66">
        <v>88</v>
      </c>
      <c r="F295" s="67"/>
      <c r="G295" s="65">
        <f t="shared" si="48"/>
        <v>30</v>
      </c>
      <c r="H295" s="66">
        <f t="shared" si="49"/>
        <v>101</v>
      </c>
      <c r="I295" s="20" t="str">
        <f t="shared" si="50"/>
        <v>&gt;999%</v>
      </c>
      <c r="J295" s="21">
        <f t="shared" si="51"/>
        <v>1.1477272727272727</v>
      </c>
    </row>
    <row r="296" spans="1:10" x14ac:dyDescent="0.25">
      <c r="A296" s="158" t="s">
        <v>461</v>
      </c>
      <c r="B296" s="65">
        <v>8</v>
      </c>
      <c r="C296" s="66">
        <v>2</v>
      </c>
      <c r="D296" s="65">
        <v>72</v>
      </c>
      <c r="E296" s="66">
        <v>44</v>
      </c>
      <c r="F296" s="67"/>
      <c r="G296" s="65">
        <f t="shared" si="48"/>
        <v>6</v>
      </c>
      <c r="H296" s="66">
        <f t="shared" si="49"/>
        <v>28</v>
      </c>
      <c r="I296" s="20">
        <f t="shared" si="50"/>
        <v>3</v>
      </c>
      <c r="J296" s="21">
        <f t="shared" si="51"/>
        <v>0.63636363636363635</v>
      </c>
    </row>
    <row r="297" spans="1:10" x14ac:dyDescent="0.25">
      <c r="A297" s="158" t="s">
        <v>415</v>
      </c>
      <c r="B297" s="65">
        <v>2</v>
      </c>
      <c r="C297" s="66">
        <v>0</v>
      </c>
      <c r="D297" s="65">
        <v>6</v>
      </c>
      <c r="E297" s="66">
        <v>0</v>
      </c>
      <c r="F297" s="67"/>
      <c r="G297" s="65">
        <f t="shared" si="48"/>
        <v>2</v>
      </c>
      <c r="H297" s="66">
        <f t="shared" si="49"/>
        <v>6</v>
      </c>
      <c r="I297" s="20" t="str">
        <f t="shared" si="50"/>
        <v>-</v>
      </c>
      <c r="J297" s="21" t="str">
        <f t="shared" si="51"/>
        <v>-</v>
      </c>
    </row>
    <row r="298" spans="1:10" x14ac:dyDescent="0.25">
      <c r="A298" s="158" t="s">
        <v>376</v>
      </c>
      <c r="B298" s="65">
        <v>13</v>
      </c>
      <c r="C298" s="66">
        <v>5</v>
      </c>
      <c r="D298" s="65">
        <v>69</v>
      </c>
      <c r="E298" s="66">
        <v>39</v>
      </c>
      <c r="F298" s="67"/>
      <c r="G298" s="65">
        <f t="shared" si="48"/>
        <v>8</v>
      </c>
      <c r="H298" s="66">
        <f t="shared" si="49"/>
        <v>30</v>
      </c>
      <c r="I298" s="20">
        <f t="shared" si="50"/>
        <v>1.6</v>
      </c>
      <c r="J298" s="21">
        <f t="shared" si="51"/>
        <v>0.76923076923076927</v>
      </c>
    </row>
    <row r="299" spans="1:10" s="160" customFormat="1" ht="13" x14ac:dyDescent="0.3">
      <c r="A299" s="178" t="s">
        <v>665</v>
      </c>
      <c r="B299" s="71">
        <v>65</v>
      </c>
      <c r="C299" s="72">
        <v>14</v>
      </c>
      <c r="D299" s="71">
        <v>429</v>
      </c>
      <c r="E299" s="72">
        <v>213</v>
      </c>
      <c r="F299" s="73"/>
      <c r="G299" s="71">
        <f t="shared" si="48"/>
        <v>51</v>
      </c>
      <c r="H299" s="72">
        <f t="shared" si="49"/>
        <v>216</v>
      </c>
      <c r="I299" s="37">
        <f t="shared" si="50"/>
        <v>3.6428571428571428</v>
      </c>
      <c r="J299" s="38">
        <f t="shared" si="51"/>
        <v>1.0140845070422535</v>
      </c>
    </row>
    <row r="300" spans="1:10" x14ac:dyDescent="0.25">
      <c r="A300" s="177"/>
      <c r="B300" s="143"/>
      <c r="C300" s="144"/>
      <c r="D300" s="143"/>
      <c r="E300" s="144"/>
      <c r="F300" s="145"/>
      <c r="G300" s="143"/>
      <c r="H300" s="144"/>
      <c r="I300" s="151"/>
      <c r="J300" s="152"/>
    </row>
    <row r="301" spans="1:10" s="139" customFormat="1" ht="13" x14ac:dyDescent="0.3">
      <c r="A301" s="159" t="s">
        <v>69</v>
      </c>
      <c r="B301" s="65"/>
      <c r="C301" s="66"/>
      <c r="D301" s="65"/>
      <c r="E301" s="66"/>
      <c r="F301" s="67"/>
      <c r="G301" s="65"/>
      <c r="H301" s="66"/>
      <c r="I301" s="20"/>
      <c r="J301" s="21"/>
    </row>
    <row r="302" spans="1:10" x14ac:dyDescent="0.25">
      <c r="A302" s="158" t="s">
        <v>318</v>
      </c>
      <c r="B302" s="65">
        <v>0</v>
      </c>
      <c r="C302" s="66">
        <v>0</v>
      </c>
      <c r="D302" s="65">
        <v>0</v>
      </c>
      <c r="E302" s="66">
        <v>1</v>
      </c>
      <c r="F302" s="67"/>
      <c r="G302" s="65">
        <f>B302-C302</f>
        <v>0</v>
      </c>
      <c r="H302" s="66">
        <f>D302-E302</f>
        <v>-1</v>
      </c>
      <c r="I302" s="20" t="str">
        <f>IF(C302=0, "-", IF(G302/C302&lt;10, G302/C302, "&gt;999%"))</f>
        <v>-</v>
      </c>
      <c r="J302" s="21">
        <f>IF(E302=0, "-", IF(H302/E302&lt;10, H302/E302, "&gt;999%"))</f>
        <v>-1</v>
      </c>
    </row>
    <row r="303" spans="1:10" x14ac:dyDescent="0.25">
      <c r="A303" s="158" t="s">
        <v>319</v>
      </c>
      <c r="B303" s="65">
        <v>3</v>
      </c>
      <c r="C303" s="66">
        <v>0</v>
      </c>
      <c r="D303" s="65">
        <v>10</v>
      </c>
      <c r="E303" s="66">
        <v>0</v>
      </c>
      <c r="F303" s="67"/>
      <c r="G303" s="65">
        <f>B303-C303</f>
        <v>3</v>
      </c>
      <c r="H303" s="66">
        <f>D303-E303</f>
        <v>10</v>
      </c>
      <c r="I303" s="20" t="str">
        <f>IF(C303=0, "-", IF(G303/C303&lt;10, G303/C303, "&gt;999%"))</f>
        <v>-</v>
      </c>
      <c r="J303" s="21" t="str">
        <f>IF(E303=0, "-", IF(H303/E303&lt;10, H303/E303, "&gt;999%"))</f>
        <v>-</v>
      </c>
    </row>
    <row r="304" spans="1:10" x14ac:dyDescent="0.25">
      <c r="A304" s="158" t="s">
        <v>320</v>
      </c>
      <c r="B304" s="65">
        <v>0</v>
      </c>
      <c r="C304" s="66">
        <v>0</v>
      </c>
      <c r="D304" s="65">
        <v>0</v>
      </c>
      <c r="E304" s="66">
        <v>2</v>
      </c>
      <c r="F304" s="67"/>
      <c r="G304" s="65">
        <f>B304-C304</f>
        <v>0</v>
      </c>
      <c r="H304" s="66">
        <f>D304-E304</f>
        <v>-2</v>
      </c>
      <c r="I304" s="20" t="str">
        <f>IF(C304=0, "-", IF(G304/C304&lt;10, G304/C304, "&gt;999%"))</f>
        <v>-</v>
      </c>
      <c r="J304" s="21">
        <f>IF(E304=0, "-", IF(H304/E304&lt;10, H304/E304, "&gt;999%"))</f>
        <v>-1</v>
      </c>
    </row>
    <row r="305" spans="1:10" s="160" customFormat="1" ht="13" x14ac:dyDescent="0.3">
      <c r="A305" s="178" t="s">
        <v>666</v>
      </c>
      <c r="B305" s="71">
        <v>3</v>
      </c>
      <c r="C305" s="72">
        <v>0</v>
      </c>
      <c r="D305" s="71">
        <v>10</v>
      </c>
      <c r="E305" s="72">
        <v>3</v>
      </c>
      <c r="F305" s="73"/>
      <c r="G305" s="71">
        <f>B305-C305</f>
        <v>3</v>
      </c>
      <c r="H305" s="72">
        <f>D305-E305</f>
        <v>7</v>
      </c>
      <c r="I305" s="37" t="str">
        <f>IF(C305=0, "-", IF(G305/C305&lt;10, G305/C305, "&gt;999%"))</f>
        <v>-</v>
      </c>
      <c r="J305" s="38">
        <f>IF(E305=0, "-", IF(H305/E305&lt;10, H305/E305, "&gt;999%"))</f>
        <v>2.3333333333333335</v>
      </c>
    </row>
    <row r="306" spans="1:10" x14ac:dyDescent="0.25">
      <c r="A306" s="177"/>
      <c r="B306" s="143"/>
      <c r="C306" s="144"/>
      <c r="D306" s="143"/>
      <c r="E306" s="144"/>
      <c r="F306" s="145"/>
      <c r="G306" s="143"/>
      <c r="H306" s="144"/>
      <c r="I306" s="151"/>
      <c r="J306" s="152"/>
    </row>
    <row r="307" spans="1:10" s="139" customFormat="1" ht="13" x14ac:dyDescent="0.3">
      <c r="A307" s="159" t="s">
        <v>70</v>
      </c>
      <c r="B307" s="65"/>
      <c r="C307" s="66"/>
      <c r="D307" s="65"/>
      <c r="E307" s="66"/>
      <c r="F307" s="67"/>
      <c r="G307" s="65"/>
      <c r="H307" s="66"/>
      <c r="I307" s="20"/>
      <c r="J307" s="21"/>
    </row>
    <row r="308" spans="1:10" x14ac:dyDescent="0.25">
      <c r="A308" s="158" t="s">
        <v>563</v>
      </c>
      <c r="B308" s="65">
        <v>4</v>
      </c>
      <c r="C308" s="66">
        <v>2</v>
      </c>
      <c r="D308" s="65">
        <v>41</v>
      </c>
      <c r="E308" s="66">
        <v>21</v>
      </c>
      <c r="F308" s="67"/>
      <c r="G308" s="65">
        <f>B308-C308</f>
        <v>2</v>
      </c>
      <c r="H308" s="66">
        <f>D308-E308</f>
        <v>20</v>
      </c>
      <c r="I308" s="20">
        <f>IF(C308=0, "-", IF(G308/C308&lt;10, G308/C308, "&gt;999%"))</f>
        <v>1</v>
      </c>
      <c r="J308" s="21">
        <f>IF(E308=0, "-", IF(H308/E308&lt;10, H308/E308, "&gt;999%"))</f>
        <v>0.95238095238095233</v>
      </c>
    </row>
    <row r="309" spans="1:10" s="160" customFormat="1" ht="13" x14ac:dyDescent="0.3">
      <c r="A309" s="178" t="s">
        <v>667</v>
      </c>
      <c r="B309" s="71">
        <v>4</v>
      </c>
      <c r="C309" s="72">
        <v>2</v>
      </c>
      <c r="D309" s="71">
        <v>41</v>
      </c>
      <c r="E309" s="72">
        <v>21</v>
      </c>
      <c r="F309" s="73"/>
      <c r="G309" s="71">
        <f>B309-C309</f>
        <v>2</v>
      </c>
      <c r="H309" s="72">
        <f>D309-E309</f>
        <v>20</v>
      </c>
      <c r="I309" s="37">
        <f>IF(C309=0, "-", IF(G309/C309&lt;10, G309/C309, "&gt;999%"))</f>
        <v>1</v>
      </c>
      <c r="J309" s="38">
        <f>IF(E309=0, "-", IF(H309/E309&lt;10, H309/E309, "&gt;999%"))</f>
        <v>0.95238095238095233</v>
      </c>
    </row>
    <row r="310" spans="1:10" x14ac:dyDescent="0.25">
      <c r="A310" s="177"/>
      <c r="B310" s="143"/>
      <c r="C310" s="144"/>
      <c r="D310" s="143"/>
      <c r="E310" s="144"/>
      <c r="F310" s="145"/>
      <c r="G310" s="143"/>
      <c r="H310" s="144"/>
      <c r="I310" s="151"/>
      <c r="J310" s="152"/>
    </row>
    <row r="311" spans="1:10" s="139" customFormat="1" ht="13" x14ac:dyDescent="0.3">
      <c r="A311" s="159" t="s">
        <v>71</v>
      </c>
      <c r="B311" s="65"/>
      <c r="C311" s="66"/>
      <c r="D311" s="65"/>
      <c r="E311" s="66"/>
      <c r="F311" s="67"/>
      <c r="G311" s="65"/>
      <c r="H311" s="66"/>
      <c r="I311" s="20"/>
      <c r="J311" s="21"/>
    </row>
    <row r="312" spans="1:10" x14ac:dyDescent="0.25">
      <c r="A312" s="158" t="s">
        <v>564</v>
      </c>
      <c r="B312" s="65">
        <v>0</v>
      </c>
      <c r="C312" s="66">
        <v>0</v>
      </c>
      <c r="D312" s="65">
        <v>15</v>
      </c>
      <c r="E312" s="66">
        <v>2</v>
      </c>
      <c r="F312" s="67"/>
      <c r="G312" s="65">
        <f>B312-C312</f>
        <v>0</v>
      </c>
      <c r="H312" s="66">
        <f>D312-E312</f>
        <v>13</v>
      </c>
      <c r="I312" s="20" t="str">
        <f>IF(C312=0, "-", IF(G312/C312&lt;10, G312/C312, "&gt;999%"))</f>
        <v>-</v>
      </c>
      <c r="J312" s="21">
        <f>IF(E312=0, "-", IF(H312/E312&lt;10, H312/E312, "&gt;999%"))</f>
        <v>6.5</v>
      </c>
    </row>
    <row r="313" spans="1:10" x14ac:dyDescent="0.25">
      <c r="A313" s="158" t="s">
        <v>551</v>
      </c>
      <c r="B313" s="65">
        <v>0</v>
      </c>
      <c r="C313" s="66">
        <v>0</v>
      </c>
      <c r="D313" s="65">
        <v>0</v>
      </c>
      <c r="E313" s="66">
        <v>3</v>
      </c>
      <c r="F313" s="67"/>
      <c r="G313" s="65">
        <f>B313-C313</f>
        <v>0</v>
      </c>
      <c r="H313" s="66">
        <f>D313-E313</f>
        <v>-3</v>
      </c>
      <c r="I313" s="20" t="str">
        <f>IF(C313=0, "-", IF(G313/C313&lt;10, G313/C313, "&gt;999%"))</f>
        <v>-</v>
      </c>
      <c r="J313" s="21">
        <f>IF(E313=0, "-", IF(H313/E313&lt;10, H313/E313, "&gt;999%"))</f>
        <v>-1</v>
      </c>
    </row>
    <row r="314" spans="1:10" s="160" customFormat="1" ht="13" x14ac:dyDescent="0.3">
      <c r="A314" s="178" t="s">
        <v>668</v>
      </c>
      <c r="B314" s="71">
        <v>0</v>
      </c>
      <c r="C314" s="72">
        <v>0</v>
      </c>
      <c r="D314" s="71">
        <v>15</v>
      </c>
      <c r="E314" s="72">
        <v>5</v>
      </c>
      <c r="F314" s="73"/>
      <c r="G314" s="71">
        <f>B314-C314</f>
        <v>0</v>
      </c>
      <c r="H314" s="72">
        <f>D314-E314</f>
        <v>10</v>
      </c>
      <c r="I314" s="37" t="str">
        <f>IF(C314=0, "-", IF(G314/C314&lt;10, G314/C314, "&gt;999%"))</f>
        <v>-</v>
      </c>
      <c r="J314" s="38">
        <f>IF(E314=0, "-", IF(H314/E314&lt;10, H314/E314, "&gt;999%"))</f>
        <v>2</v>
      </c>
    </row>
    <row r="315" spans="1:10" x14ac:dyDescent="0.25">
      <c r="A315" s="177"/>
      <c r="B315" s="143"/>
      <c r="C315" s="144"/>
      <c r="D315" s="143"/>
      <c r="E315" s="144"/>
      <c r="F315" s="145"/>
      <c r="G315" s="143"/>
      <c r="H315" s="144"/>
      <c r="I315" s="151"/>
      <c r="J315" s="152"/>
    </row>
    <row r="316" spans="1:10" s="139" customFormat="1" ht="13" x14ac:dyDescent="0.3">
      <c r="A316" s="159" t="s">
        <v>72</v>
      </c>
      <c r="B316" s="65"/>
      <c r="C316" s="66"/>
      <c r="D316" s="65"/>
      <c r="E316" s="66"/>
      <c r="F316" s="67"/>
      <c r="G316" s="65"/>
      <c r="H316" s="66"/>
      <c r="I316" s="20"/>
      <c r="J316" s="21"/>
    </row>
    <row r="317" spans="1:10" x14ac:dyDescent="0.25">
      <c r="A317" s="158" t="s">
        <v>331</v>
      </c>
      <c r="B317" s="65">
        <v>0</v>
      </c>
      <c r="C317" s="66">
        <v>1</v>
      </c>
      <c r="D317" s="65">
        <v>2</v>
      </c>
      <c r="E317" s="66">
        <v>1</v>
      </c>
      <c r="F317" s="67"/>
      <c r="G317" s="65">
        <f>B317-C317</f>
        <v>-1</v>
      </c>
      <c r="H317" s="66">
        <f>D317-E317</f>
        <v>1</v>
      </c>
      <c r="I317" s="20">
        <f>IF(C317=0, "-", IF(G317/C317&lt;10, G317/C317, "&gt;999%"))</f>
        <v>-1</v>
      </c>
      <c r="J317" s="21">
        <f>IF(E317=0, "-", IF(H317/E317&lt;10, H317/E317, "&gt;999%"))</f>
        <v>1</v>
      </c>
    </row>
    <row r="318" spans="1:10" x14ac:dyDescent="0.25">
      <c r="A318" s="158" t="s">
        <v>273</v>
      </c>
      <c r="B318" s="65">
        <v>0</v>
      </c>
      <c r="C318" s="66">
        <v>0</v>
      </c>
      <c r="D318" s="65">
        <v>0</v>
      </c>
      <c r="E318" s="66">
        <v>1</v>
      </c>
      <c r="F318" s="67"/>
      <c r="G318" s="65">
        <f>B318-C318</f>
        <v>0</v>
      </c>
      <c r="H318" s="66">
        <f>D318-E318</f>
        <v>-1</v>
      </c>
      <c r="I318" s="20" t="str">
        <f>IF(C318=0, "-", IF(G318/C318&lt;10, G318/C318, "&gt;999%"))</f>
        <v>-</v>
      </c>
      <c r="J318" s="21">
        <f>IF(E318=0, "-", IF(H318/E318&lt;10, H318/E318, "&gt;999%"))</f>
        <v>-1</v>
      </c>
    </row>
    <row r="319" spans="1:10" x14ac:dyDescent="0.25">
      <c r="A319" s="158" t="s">
        <v>416</v>
      </c>
      <c r="B319" s="65">
        <v>4</v>
      </c>
      <c r="C319" s="66">
        <v>0</v>
      </c>
      <c r="D319" s="65">
        <v>16</v>
      </c>
      <c r="E319" s="66">
        <v>0</v>
      </c>
      <c r="F319" s="67"/>
      <c r="G319" s="65">
        <f>B319-C319</f>
        <v>4</v>
      </c>
      <c r="H319" s="66">
        <f>D319-E319</f>
        <v>16</v>
      </c>
      <c r="I319" s="20" t="str">
        <f>IF(C319=0, "-", IF(G319/C319&lt;10, G319/C319, "&gt;999%"))</f>
        <v>-</v>
      </c>
      <c r="J319" s="21" t="str">
        <f>IF(E319=0, "-", IF(H319/E319&lt;10, H319/E319, "&gt;999%"))</f>
        <v>-</v>
      </c>
    </row>
    <row r="320" spans="1:10" x14ac:dyDescent="0.25">
      <c r="A320" s="158" t="s">
        <v>462</v>
      </c>
      <c r="B320" s="65">
        <v>0</v>
      </c>
      <c r="C320" s="66">
        <v>1</v>
      </c>
      <c r="D320" s="65">
        <v>4</v>
      </c>
      <c r="E320" s="66">
        <v>13</v>
      </c>
      <c r="F320" s="67"/>
      <c r="G320" s="65">
        <f>B320-C320</f>
        <v>-1</v>
      </c>
      <c r="H320" s="66">
        <f>D320-E320</f>
        <v>-9</v>
      </c>
      <c r="I320" s="20">
        <f>IF(C320=0, "-", IF(G320/C320&lt;10, G320/C320, "&gt;999%"))</f>
        <v>-1</v>
      </c>
      <c r="J320" s="21">
        <f>IF(E320=0, "-", IF(H320/E320&lt;10, H320/E320, "&gt;999%"))</f>
        <v>-0.69230769230769229</v>
      </c>
    </row>
    <row r="321" spans="1:10" s="160" customFormat="1" ht="13" x14ac:dyDescent="0.3">
      <c r="A321" s="178" t="s">
        <v>669</v>
      </c>
      <c r="B321" s="71">
        <v>4</v>
      </c>
      <c r="C321" s="72">
        <v>2</v>
      </c>
      <c r="D321" s="71">
        <v>22</v>
      </c>
      <c r="E321" s="72">
        <v>15</v>
      </c>
      <c r="F321" s="73"/>
      <c r="G321" s="71">
        <f>B321-C321</f>
        <v>2</v>
      </c>
      <c r="H321" s="72">
        <f>D321-E321</f>
        <v>7</v>
      </c>
      <c r="I321" s="37">
        <f>IF(C321=0, "-", IF(G321/C321&lt;10, G321/C321, "&gt;999%"))</f>
        <v>1</v>
      </c>
      <c r="J321" s="38">
        <f>IF(E321=0, "-", IF(H321/E321&lt;10, H321/E321, "&gt;999%"))</f>
        <v>0.46666666666666667</v>
      </c>
    </row>
    <row r="322" spans="1:10" x14ac:dyDescent="0.25">
      <c r="A322" s="177"/>
      <c r="B322" s="143"/>
      <c r="C322" s="144"/>
      <c r="D322" s="143"/>
      <c r="E322" s="144"/>
      <c r="F322" s="145"/>
      <c r="G322" s="143"/>
      <c r="H322" s="144"/>
      <c r="I322" s="151"/>
      <c r="J322" s="152"/>
    </row>
    <row r="323" spans="1:10" s="139" customFormat="1" ht="13" x14ac:dyDescent="0.3">
      <c r="A323" s="159" t="s">
        <v>73</v>
      </c>
      <c r="B323" s="65"/>
      <c r="C323" s="66"/>
      <c r="D323" s="65"/>
      <c r="E323" s="66"/>
      <c r="F323" s="67"/>
      <c r="G323" s="65"/>
      <c r="H323" s="66"/>
      <c r="I323" s="20"/>
      <c r="J323" s="21"/>
    </row>
    <row r="324" spans="1:10" x14ac:dyDescent="0.25">
      <c r="A324" s="158" t="s">
        <v>508</v>
      </c>
      <c r="B324" s="65">
        <v>20</v>
      </c>
      <c r="C324" s="66">
        <v>7</v>
      </c>
      <c r="D324" s="65">
        <v>89</v>
      </c>
      <c r="E324" s="66">
        <v>85</v>
      </c>
      <c r="F324" s="67"/>
      <c r="G324" s="65">
        <f t="shared" ref="G324:G338" si="52">B324-C324</f>
        <v>13</v>
      </c>
      <c r="H324" s="66">
        <f t="shared" ref="H324:H338" si="53">D324-E324</f>
        <v>4</v>
      </c>
      <c r="I324" s="20">
        <f t="shared" ref="I324:I338" si="54">IF(C324=0, "-", IF(G324/C324&lt;10, G324/C324, "&gt;999%"))</f>
        <v>1.8571428571428572</v>
      </c>
      <c r="J324" s="21">
        <f t="shared" ref="J324:J338" si="55">IF(E324=0, "-", IF(H324/E324&lt;10, H324/E324, "&gt;999%"))</f>
        <v>4.7058823529411764E-2</v>
      </c>
    </row>
    <row r="325" spans="1:10" x14ac:dyDescent="0.25">
      <c r="A325" s="158" t="s">
        <v>517</v>
      </c>
      <c r="B325" s="65">
        <v>58</v>
      </c>
      <c r="C325" s="66">
        <v>34</v>
      </c>
      <c r="D325" s="65">
        <v>669</v>
      </c>
      <c r="E325" s="66">
        <v>491</v>
      </c>
      <c r="F325" s="67"/>
      <c r="G325" s="65">
        <f t="shared" si="52"/>
        <v>24</v>
      </c>
      <c r="H325" s="66">
        <f t="shared" si="53"/>
        <v>178</v>
      </c>
      <c r="I325" s="20">
        <f t="shared" si="54"/>
        <v>0.70588235294117652</v>
      </c>
      <c r="J325" s="21">
        <f t="shared" si="55"/>
        <v>0.36252545824847249</v>
      </c>
    </row>
    <row r="326" spans="1:10" x14ac:dyDescent="0.25">
      <c r="A326" s="158" t="s">
        <v>338</v>
      </c>
      <c r="B326" s="65">
        <v>97</v>
      </c>
      <c r="C326" s="66">
        <v>101</v>
      </c>
      <c r="D326" s="65">
        <v>1047</v>
      </c>
      <c r="E326" s="66">
        <v>713</v>
      </c>
      <c r="F326" s="67"/>
      <c r="G326" s="65">
        <f t="shared" si="52"/>
        <v>-4</v>
      </c>
      <c r="H326" s="66">
        <f t="shared" si="53"/>
        <v>334</v>
      </c>
      <c r="I326" s="20">
        <f t="shared" si="54"/>
        <v>-3.9603960396039604E-2</v>
      </c>
      <c r="J326" s="21">
        <f t="shared" si="55"/>
        <v>0.46844319775596072</v>
      </c>
    </row>
    <row r="327" spans="1:10" x14ac:dyDescent="0.25">
      <c r="A327" s="158" t="s">
        <v>352</v>
      </c>
      <c r="B327" s="65">
        <v>55</v>
      </c>
      <c r="C327" s="66">
        <v>100</v>
      </c>
      <c r="D327" s="65">
        <v>684</v>
      </c>
      <c r="E327" s="66">
        <v>831</v>
      </c>
      <c r="F327" s="67"/>
      <c r="G327" s="65">
        <f t="shared" si="52"/>
        <v>-45</v>
      </c>
      <c r="H327" s="66">
        <f t="shared" si="53"/>
        <v>-147</v>
      </c>
      <c r="I327" s="20">
        <f t="shared" si="54"/>
        <v>-0.45</v>
      </c>
      <c r="J327" s="21">
        <f t="shared" si="55"/>
        <v>-0.17689530685920576</v>
      </c>
    </row>
    <row r="328" spans="1:10" x14ac:dyDescent="0.25">
      <c r="A328" s="158" t="s">
        <v>393</v>
      </c>
      <c r="B328" s="65">
        <v>120</v>
      </c>
      <c r="C328" s="66">
        <v>160</v>
      </c>
      <c r="D328" s="65">
        <v>1396</v>
      </c>
      <c r="E328" s="66">
        <v>1652</v>
      </c>
      <c r="F328" s="67"/>
      <c r="G328" s="65">
        <f t="shared" si="52"/>
        <v>-40</v>
      </c>
      <c r="H328" s="66">
        <f t="shared" si="53"/>
        <v>-256</v>
      </c>
      <c r="I328" s="20">
        <f t="shared" si="54"/>
        <v>-0.25</v>
      </c>
      <c r="J328" s="21">
        <f t="shared" si="55"/>
        <v>-0.15496368038740921</v>
      </c>
    </row>
    <row r="329" spans="1:10" x14ac:dyDescent="0.25">
      <c r="A329" s="158" t="s">
        <v>417</v>
      </c>
      <c r="B329" s="65">
        <v>35</v>
      </c>
      <c r="C329" s="66">
        <v>0</v>
      </c>
      <c r="D329" s="65">
        <v>112</v>
      </c>
      <c r="E329" s="66">
        <v>0</v>
      </c>
      <c r="F329" s="67"/>
      <c r="G329" s="65">
        <f t="shared" si="52"/>
        <v>35</v>
      </c>
      <c r="H329" s="66">
        <f t="shared" si="53"/>
        <v>112</v>
      </c>
      <c r="I329" s="20" t="str">
        <f t="shared" si="54"/>
        <v>-</v>
      </c>
      <c r="J329" s="21" t="str">
        <f t="shared" si="55"/>
        <v>-</v>
      </c>
    </row>
    <row r="330" spans="1:10" x14ac:dyDescent="0.25">
      <c r="A330" s="158" t="s">
        <v>434</v>
      </c>
      <c r="B330" s="65">
        <v>35</v>
      </c>
      <c r="C330" s="66">
        <v>48</v>
      </c>
      <c r="D330" s="65">
        <v>343</v>
      </c>
      <c r="E330" s="66">
        <v>366</v>
      </c>
      <c r="F330" s="67"/>
      <c r="G330" s="65">
        <f t="shared" si="52"/>
        <v>-13</v>
      </c>
      <c r="H330" s="66">
        <f t="shared" si="53"/>
        <v>-23</v>
      </c>
      <c r="I330" s="20">
        <f t="shared" si="54"/>
        <v>-0.27083333333333331</v>
      </c>
      <c r="J330" s="21">
        <f t="shared" si="55"/>
        <v>-6.2841530054644809E-2</v>
      </c>
    </row>
    <row r="331" spans="1:10" x14ac:dyDescent="0.25">
      <c r="A331" s="158" t="s">
        <v>435</v>
      </c>
      <c r="B331" s="65">
        <v>7</v>
      </c>
      <c r="C331" s="66">
        <v>49</v>
      </c>
      <c r="D331" s="65">
        <v>342</v>
      </c>
      <c r="E331" s="66">
        <v>415</v>
      </c>
      <c r="F331" s="67"/>
      <c r="G331" s="65">
        <f t="shared" si="52"/>
        <v>-42</v>
      </c>
      <c r="H331" s="66">
        <f t="shared" si="53"/>
        <v>-73</v>
      </c>
      <c r="I331" s="20">
        <f t="shared" si="54"/>
        <v>-0.8571428571428571</v>
      </c>
      <c r="J331" s="21">
        <f t="shared" si="55"/>
        <v>-0.17590361445783131</v>
      </c>
    </row>
    <row r="332" spans="1:10" x14ac:dyDescent="0.25">
      <c r="A332" s="158" t="s">
        <v>463</v>
      </c>
      <c r="B332" s="65">
        <v>4</v>
      </c>
      <c r="C332" s="66">
        <v>0</v>
      </c>
      <c r="D332" s="65">
        <v>16</v>
      </c>
      <c r="E332" s="66">
        <v>0</v>
      </c>
      <c r="F332" s="67"/>
      <c r="G332" s="65">
        <f t="shared" si="52"/>
        <v>4</v>
      </c>
      <c r="H332" s="66">
        <f t="shared" si="53"/>
        <v>16</v>
      </c>
      <c r="I332" s="20" t="str">
        <f t="shared" si="54"/>
        <v>-</v>
      </c>
      <c r="J332" s="21" t="str">
        <f t="shared" si="55"/>
        <v>-</v>
      </c>
    </row>
    <row r="333" spans="1:10" x14ac:dyDescent="0.25">
      <c r="A333" s="158" t="s">
        <v>353</v>
      </c>
      <c r="B333" s="65">
        <v>1</v>
      </c>
      <c r="C333" s="66">
        <v>6</v>
      </c>
      <c r="D333" s="65">
        <v>35</v>
      </c>
      <c r="E333" s="66">
        <v>73</v>
      </c>
      <c r="F333" s="67"/>
      <c r="G333" s="65">
        <f t="shared" si="52"/>
        <v>-5</v>
      </c>
      <c r="H333" s="66">
        <f t="shared" si="53"/>
        <v>-38</v>
      </c>
      <c r="I333" s="20">
        <f t="shared" si="54"/>
        <v>-0.83333333333333337</v>
      </c>
      <c r="J333" s="21">
        <f t="shared" si="55"/>
        <v>-0.52054794520547942</v>
      </c>
    </row>
    <row r="334" spans="1:10" x14ac:dyDescent="0.25">
      <c r="A334" s="158" t="s">
        <v>305</v>
      </c>
      <c r="B334" s="65">
        <v>2</v>
      </c>
      <c r="C334" s="66">
        <v>5</v>
      </c>
      <c r="D334" s="65">
        <v>19</v>
      </c>
      <c r="E334" s="66">
        <v>32</v>
      </c>
      <c r="F334" s="67"/>
      <c r="G334" s="65">
        <f t="shared" si="52"/>
        <v>-3</v>
      </c>
      <c r="H334" s="66">
        <f t="shared" si="53"/>
        <v>-13</v>
      </c>
      <c r="I334" s="20">
        <f t="shared" si="54"/>
        <v>-0.6</v>
      </c>
      <c r="J334" s="21">
        <f t="shared" si="55"/>
        <v>-0.40625</v>
      </c>
    </row>
    <row r="335" spans="1:10" x14ac:dyDescent="0.25">
      <c r="A335" s="158" t="s">
        <v>205</v>
      </c>
      <c r="B335" s="65">
        <v>22</v>
      </c>
      <c r="C335" s="66">
        <v>25</v>
      </c>
      <c r="D335" s="65">
        <v>278</v>
      </c>
      <c r="E335" s="66">
        <v>263</v>
      </c>
      <c r="F335" s="67"/>
      <c r="G335" s="65">
        <f t="shared" si="52"/>
        <v>-3</v>
      </c>
      <c r="H335" s="66">
        <f t="shared" si="53"/>
        <v>15</v>
      </c>
      <c r="I335" s="20">
        <f t="shared" si="54"/>
        <v>-0.12</v>
      </c>
      <c r="J335" s="21">
        <f t="shared" si="55"/>
        <v>5.7034220532319393E-2</v>
      </c>
    </row>
    <row r="336" spans="1:10" x14ac:dyDescent="0.25">
      <c r="A336" s="158" t="s">
        <v>218</v>
      </c>
      <c r="B336" s="65">
        <v>39</v>
      </c>
      <c r="C336" s="66">
        <v>68</v>
      </c>
      <c r="D336" s="65">
        <v>610</v>
      </c>
      <c r="E336" s="66">
        <v>583</v>
      </c>
      <c r="F336" s="67"/>
      <c r="G336" s="65">
        <f t="shared" si="52"/>
        <v>-29</v>
      </c>
      <c r="H336" s="66">
        <f t="shared" si="53"/>
        <v>27</v>
      </c>
      <c r="I336" s="20">
        <f t="shared" si="54"/>
        <v>-0.4264705882352941</v>
      </c>
      <c r="J336" s="21">
        <f t="shared" si="55"/>
        <v>4.6312178387650088E-2</v>
      </c>
    </row>
    <row r="337" spans="1:10" x14ac:dyDescent="0.25">
      <c r="A337" s="158" t="s">
        <v>243</v>
      </c>
      <c r="B337" s="65">
        <v>4</v>
      </c>
      <c r="C337" s="66">
        <v>15</v>
      </c>
      <c r="D337" s="65">
        <v>96</v>
      </c>
      <c r="E337" s="66">
        <v>67</v>
      </c>
      <c r="F337" s="67"/>
      <c r="G337" s="65">
        <f t="shared" si="52"/>
        <v>-11</v>
      </c>
      <c r="H337" s="66">
        <f t="shared" si="53"/>
        <v>29</v>
      </c>
      <c r="I337" s="20">
        <f t="shared" si="54"/>
        <v>-0.73333333333333328</v>
      </c>
      <c r="J337" s="21">
        <f t="shared" si="55"/>
        <v>0.43283582089552236</v>
      </c>
    </row>
    <row r="338" spans="1:10" s="160" customFormat="1" ht="13" x14ac:dyDescent="0.3">
      <c r="A338" s="178" t="s">
        <v>670</v>
      </c>
      <c r="B338" s="71">
        <v>499</v>
      </c>
      <c r="C338" s="72">
        <v>618</v>
      </c>
      <c r="D338" s="71">
        <v>5736</v>
      </c>
      <c r="E338" s="72">
        <v>5571</v>
      </c>
      <c r="F338" s="73"/>
      <c r="G338" s="71">
        <f t="shared" si="52"/>
        <v>-119</v>
      </c>
      <c r="H338" s="72">
        <f t="shared" si="53"/>
        <v>165</v>
      </c>
      <c r="I338" s="37">
        <f t="shared" si="54"/>
        <v>-0.19255663430420711</v>
      </c>
      <c r="J338" s="38">
        <f t="shared" si="55"/>
        <v>2.9617662897145933E-2</v>
      </c>
    </row>
    <row r="339" spans="1:10" x14ac:dyDescent="0.25">
      <c r="A339" s="177"/>
      <c r="B339" s="143"/>
      <c r="C339" s="144"/>
      <c r="D339" s="143"/>
      <c r="E339" s="144"/>
      <c r="F339" s="145"/>
      <c r="G339" s="143"/>
      <c r="H339" s="144"/>
      <c r="I339" s="151"/>
      <c r="J339" s="152"/>
    </row>
    <row r="340" spans="1:10" s="139" customFormat="1" ht="13" x14ac:dyDescent="0.3">
      <c r="A340" s="159" t="s">
        <v>74</v>
      </c>
      <c r="B340" s="65"/>
      <c r="C340" s="66"/>
      <c r="D340" s="65"/>
      <c r="E340" s="66"/>
      <c r="F340" s="67"/>
      <c r="G340" s="65"/>
      <c r="H340" s="66"/>
      <c r="I340" s="20"/>
      <c r="J340" s="21"/>
    </row>
    <row r="341" spans="1:10" x14ac:dyDescent="0.25">
      <c r="A341" s="158" t="s">
        <v>332</v>
      </c>
      <c r="B341" s="65">
        <v>0</v>
      </c>
      <c r="C341" s="66">
        <v>0</v>
      </c>
      <c r="D341" s="65">
        <v>6</v>
      </c>
      <c r="E341" s="66">
        <v>7</v>
      </c>
      <c r="F341" s="67"/>
      <c r="G341" s="65">
        <f>B341-C341</f>
        <v>0</v>
      </c>
      <c r="H341" s="66">
        <f>D341-E341</f>
        <v>-1</v>
      </c>
      <c r="I341" s="20" t="str">
        <f>IF(C341=0, "-", IF(G341/C341&lt;10, G341/C341, "&gt;999%"))</f>
        <v>-</v>
      </c>
      <c r="J341" s="21">
        <f>IF(E341=0, "-", IF(H341/E341&lt;10, H341/E341, "&gt;999%"))</f>
        <v>-0.14285714285714285</v>
      </c>
    </row>
    <row r="342" spans="1:10" s="160" customFormat="1" ht="13" x14ac:dyDescent="0.3">
      <c r="A342" s="178" t="s">
        <v>671</v>
      </c>
      <c r="B342" s="71">
        <v>0</v>
      </c>
      <c r="C342" s="72">
        <v>0</v>
      </c>
      <c r="D342" s="71">
        <v>6</v>
      </c>
      <c r="E342" s="72">
        <v>7</v>
      </c>
      <c r="F342" s="73"/>
      <c r="G342" s="71">
        <f>B342-C342</f>
        <v>0</v>
      </c>
      <c r="H342" s="72">
        <f>D342-E342</f>
        <v>-1</v>
      </c>
      <c r="I342" s="37" t="str">
        <f>IF(C342=0, "-", IF(G342/C342&lt;10, G342/C342, "&gt;999%"))</f>
        <v>-</v>
      </c>
      <c r="J342" s="38">
        <f>IF(E342=0, "-", IF(H342/E342&lt;10, H342/E342, "&gt;999%"))</f>
        <v>-0.14285714285714285</v>
      </c>
    </row>
    <row r="343" spans="1:10" x14ac:dyDescent="0.25">
      <c r="A343" s="177"/>
      <c r="B343" s="143"/>
      <c r="C343" s="144"/>
      <c r="D343" s="143"/>
      <c r="E343" s="144"/>
      <c r="F343" s="145"/>
      <c r="G343" s="143"/>
      <c r="H343" s="144"/>
      <c r="I343" s="151"/>
      <c r="J343" s="152"/>
    </row>
    <row r="344" spans="1:10" s="139" customFormat="1" ht="13" x14ac:dyDescent="0.3">
      <c r="A344" s="159" t="s">
        <v>75</v>
      </c>
      <c r="B344" s="65"/>
      <c r="C344" s="66"/>
      <c r="D344" s="65"/>
      <c r="E344" s="66"/>
      <c r="F344" s="67"/>
      <c r="G344" s="65"/>
      <c r="H344" s="66"/>
      <c r="I344" s="20"/>
      <c r="J344" s="21"/>
    </row>
    <row r="345" spans="1:10" x14ac:dyDescent="0.25">
      <c r="A345" s="158" t="s">
        <v>285</v>
      </c>
      <c r="B345" s="65">
        <v>1</v>
      </c>
      <c r="C345" s="66">
        <v>0</v>
      </c>
      <c r="D345" s="65">
        <v>1</v>
      </c>
      <c r="E345" s="66">
        <v>0</v>
      </c>
      <c r="F345" s="67"/>
      <c r="G345" s="65">
        <f t="shared" ref="G345:G371" si="56">B345-C345</f>
        <v>1</v>
      </c>
      <c r="H345" s="66">
        <f t="shared" ref="H345:H371" si="57">D345-E345</f>
        <v>1</v>
      </c>
      <c r="I345" s="20" t="str">
        <f t="shared" ref="I345:I371" si="58">IF(C345=0, "-", IF(G345/C345&lt;10, G345/C345, "&gt;999%"))</f>
        <v>-</v>
      </c>
      <c r="J345" s="21" t="str">
        <f t="shared" ref="J345:J371" si="59">IF(E345=0, "-", IF(H345/E345&lt;10, H345/E345, "&gt;999%"))</f>
        <v>-</v>
      </c>
    </row>
    <row r="346" spans="1:10" x14ac:dyDescent="0.25">
      <c r="A346" s="158" t="s">
        <v>232</v>
      </c>
      <c r="B346" s="65">
        <v>2</v>
      </c>
      <c r="C346" s="66">
        <v>15</v>
      </c>
      <c r="D346" s="65">
        <v>88</v>
      </c>
      <c r="E346" s="66">
        <v>97</v>
      </c>
      <c r="F346" s="67"/>
      <c r="G346" s="65">
        <f t="shared" si="56"/>
        <v>-13</v>
      </c>
      <c r="H346" s="66">
        <f t="shared" si="57"/>
        <v>-9</v>
      </c>
      <c r="I346" s="20">
        <f t="shared" si="58"/>
        <v>-0.8666666666666667</v>
      </c>
      <c r="J346" s="21">
        <f t="shared" si="59"/>
        <v>-9.2783505154639179E-2</v>
      </c>
    </row>
    <row r="347" spans="1:10" x14ac:dyDescent="0.25">
      <c r="A347" s="158" t="s">
        <v>233</v>
      </c>
      <c r="B347" s="65">
        <v>0</v>
      </c>
      <c r="C347" s="66">
        <v>2</v>
      </c>
      <c r="D347" s="65">
        <v>2</v>
      </c>
      <c r="E347" s="66">
        <v>9</v>
      </c>
      <c r="F347" s="67"/>
      <c r="G347" s="65">
        <f t="shared" si="56"/>
        <v>-2</v>
      </c>
      <c r="H347" s="66">
        <f t="shared" si="57"/>
        <v>-7</v>
      </c>
      <c r="I347" s="20">
        <f t="shared" si="58"/>
        <v>-1</v>
      </c>
      <c r="J347" s="21">
        <f t="shared" si="59"/>
        <v>-0.77777777777777779</v>
      </c>
    </row>
    <row r="348" spans="1:10" x14ac:dyDescent="0.25">
      <c r="A348" s="158" t="s">
        <v>256</v>
      </c>
      <c r="B348" s="65">
        <v>2</v>
      </c>
      <c r="C348" s="66">
        <v>15</v>
      </c>
      <c r="D348" s="65">
        <v>107</v>
      </c>
      <c r="E348" s="66">
        <v>144</v>
      </c>
      <c r="F348" s="67"/>
      <c r="G348" s="65">
        <f t="shared" si="56"/>
        <v>-13</v>
      </c>
      <c r="H348" s="66">
        <f t="shared" si="57"/>
        <v>-37</v>
      </c>
      <c r="I348" s="20">
        <f t="shared" si="58"/>
        <v>-0.8666666666666667</v>
      </c>
      <c r="J348" s="21">
        <f t="shared" si="59"/>
        <v>-0.25694444444444442</v>
      </c>
    </row>
    <row r="349" spans="1:10" x14ac:dyDescent="0.25">
      <c r="A349" s="158" t="s">
        <v>321</v>
      </c>
      <c r="B349" s="65">
        <v>5</v>
      </c>
      <c r="C349" s="66">
        <v>5</v>
      </c>
      <c r="D349" s="65">
        <v>43</v>
      </c>
      <c r="E349" s="66">
        <v>48</v>
      </c>
      <c r="F349" s="67"/>
      <c r="G349" s="65">
        <f t="shared" si="56"/>
        <v>0</v>
      </c>
      <c r="H349" s="66">
        <f t="shared" si="57"/>
        <v>-5</v>
      </c>
      <c r="I349" s="20">
        <f t="shared" si="58"/>
        <v>0</v>
      </c>
      <c r="J349" s="21">
        <f t="shared" si="59"/>
        <v>-0.10416666666666667</v>
      </c>
    </row>
    <row r="350" spans="1:10" x14ac:dyDescent="0.25">
      <c r="A350" s="158" t="s">
        <v>257</v>
      </c>
      <c r="B350" s="65">
        <v>4</v>
      </c>
      <c r="C350" s="66">
        <v>7</v>
      </c>
      <c r="D350" s="65">
        <v>53</v>
      </c>
      <c r="E350" s="66">
        <v>51</v>
      </c>
      <c r="F350" s="67"/>
      <c r="G350" s="65">
        <f t="shared" si="56"/>
        <v>-3</v>
      </c>
      <c r="H350" s="66">
        <f t="shared" si="57"/>
        <v>2</v>
      </c>
      <c r="I350" s="20">
        <f t="shared" si="58"/>
        <v>-0.42857142857142855</v>
      </c>
      <c r="J350" s="21">
        <f t="shared" si="59"/>
        <v>3.9215686274509803E-2</v>
      </c>
    </row>
    <row r="351" spans="1:10" x14ac:dyDescent="0.25">
      <c r="A351" s="158" t="s">
        <v>274</v>
      </c>
      <c r="B351" s="65">
        <v>0</v>
      </c>
      <c r="C351" s="66">
        <v>1</v>
      </c>
      <c r="D351" s="65">
        <v>0</v>
      </c>
      <c r="E351" s="66">
        <v>4</v>
      </c>
      <c r="F351" s="67"/>
      <c r="G351" s="65">
        <f t="shared" si="56"/>
        <v>-1</v>
      </c>
      <c r="H351" s="66">
        <f t="shared" si="57"/>
        <v>-4</v>
      </c>
      <c r="I351" s="20">
        <f t="shared" si="58"/>
        <v>-1</v>
      </c>
      <c r="J351" s="21">
        <f t="shared" si="59"/>
        <v>-1</v>
      </c>
    </row>
    <row r="352" spans="1:10" x14ac:dyDescent="0.25">
      <c r="A352" s="158" t="s">
        <v>275</v>
      </c>
      <c r="B352" s="65">
        <v>1</v>
      </c>
      <c r="C352" s="66">
        <v>1</v>
      </c>
      <c r="D352" s="65">
        <v>18</v>
      </c>
      <c r="E352" s="66">
        <v>18</v>
      </c>
      <c r="F352" s="67"/>
      <c r="G352" s="65">
        <f t="shared" si="56"/>
        <v>0</v>
      </c>
      <c r="H352" s="66">
        <f t="shared" si="57"/>
        <v>0</v>
      </c>
      <c r="I352" s="20">
        <f t="shared" si="58"/>
        <v>0</v>
      </c>
      <c r="J352" s="21">
        <f t="shared" si="59"/>
        <v>0</v>
      </c>
    </row>
    <row r="353" spans="1:10" x14ac:dyDescent="0.25">
      <c r="A353" s="158" t="s">
        <v>322</v>
      </c>
      <c r="B353" s="65">
        <v>2</v>
      </c>
      <c r="C353" s="66">
        <v>1</v>
      </c>
      <c r="D353" s="65">
        <v>5</v>
      </c>
      <c r="E353" s="66">
        <v>3</v>
      </c>
      <c r="F353" s="67"/>
      <c r="G353" s="65">
        <f t="shared" si="56"/>
        <v>1</v>
      </c>
      <c r="H353" s="66">
        <f t="shared" si="57"/>
        <v>2</v>
      </c>
      <c r="I353" s="20">
        <f t="shared" si="58"/>
        <v>1</v>
      </c>
      <c r="J353" s="21">
        <f t="shared" si="59"/>
        <v>0.66666666666666663</v>
      </c>
    </row>
    <row r="354" spans="1:10" x14ac:dyDescent="0.25">
      <c r="A354" s="158" t="s">
        <v>377</v>
      </c>
      <c r="B354" s="65">
        <v>8</v>
      </c>
      <c r="C354" s="66">
        <v>5</v>
      </c>
      <c r="D354" s="65">
        <v>39</v>
      </c>
      <c r="E354" s="66">
        <v>36</v>
      </c>
      <c r="F354" s="67"/>
      <c r="G354" s="65">
        <f t="shared" si="56"/>
        <v>3</v>
      </c>
      <c r="H354" s="66">
        <f t="shared" si="57"/>
        <v>3</v>
      </c>
      <c r="I354" s="20">
        <f t="shared" si="58"/>
        <v>0.6</v>
      </c>
      <c r="J354" s="21">
        <f t="shared" si="59"/>
        <v>8.3333333333333329E-2</v>
      </c>
    </row>
    <row r="355" spans="1:10" x14ac:dyDescent="0.25">
      <c r="A355" s="158" t="s">
        <v>418</v>
      </c>
      <c r="B355" s="65">
        <v>3</v>
      </c>
      <c r="C355" s="66">
        <v>4</v>
      </c>
      <c r="D355" s="65">
        <v>27</v>
      </c>
      <c r="E355" s="66">
        <v>6</v>
      </c>
      <c r="F355" s="67"/>
      <c r="G355" s="65">
        <f t="shared" si="56"/>
        <v>-1</v>
      </c>
      <c r="H355" s="66">
        <f t="shared" si="57"/>
        <v>21</v>
      </c>
      <c r="I355" s="20">
        <f t="shared" si="58"/>
        <v>-0.25</v>
      </c>
      <c r="J355" s="21">
        <f t="shared" si="59"/>
        <v>3.5</v>
      </c>
    </row>
    <row r="356" spans="1:10" x14ac:dyDescent="0.25">
      <c r="A356" s="158" t="s">
        <v>419</v>
      </c>
      <c r="B356" s="65">
        <v>4</v>
      </c>
      <c r="C356" s="66">
        <v>0</v>
      </c>
      <c r="D356" s="65">
        <v>18</v>
      </c>
      <c r="E356" s="66">
        <v>18</v>
      </c>
      <c r="F356" s="67"/>
      <c r="G356" s="65">
        <f t="shared" si="56"/>
        <v>4</v>
      </c>
      <c r="H356" s="66">
        <f t="shared" si="57"/>
        <v>0</v>
      </c>
      <c r="I356" s="20" t="str">
        <f t="shared" si="58"/>
        <v>-</v>
      </c>
      <c r="J356" s="21">
        <f t="shared" si="59"/>
        <v>0</v>
      </c>
    </row>
    <row r="357" spans="1:10" x14ac:dyDescent="0.25">
      <c r="A357" s="158" t="s">
        <v>276</v>
      </c>
      <c r="B357" s="65">
        <v>0</v>
      </c>
      <c r="C357" s="66">
        <v>0</v>
      </c>
      <c r="D357" s="65">
        <v>22</v>
      </c>
      <c r="E357" s="66">
        <v>0</v>
      </c>
      <c r="F357" s="67"/>
      <c r="G357" s="65">
        <f t="shared" si="56"/>
        <v>0</v>
      </c>
      <c r="H357" s="66">
        <f t="shared" si="57"/>
        <v>22</v>
      </c>
      <c r="I357" s="20" t="str">
        <f t="shared" si="58"/>
        <v>-</v>
      </c>
      <c r="J357" s="21" t="str">
        <f t="shared" si="59"/>
        <v>-</v>
      </c>
    </row>
    <row r="358" spans="1:10" x14ac:dyDescent="0.25">
      <c r="A358" s="158" t="s">
        <v>464</v>
      </c>
      <c r="B358" s="65">
        <v>2</v>
      </c>
      <c r="C358" s="66">
        <v>0</v>
      </c>
      <c r="D358" s="65">
        <v>2</v>
      </c>
      <c r="E358" s="66">
        <v>0</v>
      </c>
      <c r="F358" s="67"/>
      <c r="G358" s="65">
        <f t="shared" si="56"/>
        <v>2</v>
      </c>
      <c r="H358" s="66">
        <f t="shared" si="57"/>
        <v>2</v>
      </c>
      <c r="I358" s="20" t="str">
        <f t="shared" si="58"/>
        <v>-</v>
      </c>
      <c r="J358" s="21" t="str">
        <f t="shared" si="59"/>
        <v>-</v>
      </c>
    </row>
    <row r="359" spans="1:10" x14ac:dyDescent="0.25">
      <c r="A359" s="158" t="s">
        <v>286</v>
      </c>
      <c r="B359" s="65">
        <v>2</v>
      </c>
      <c r="C359" s="66">
        <v>1</v>
      </c>
      <c r="D359" s="65">
        <v>3</v>
      </c>
      <c r="E359" s="66">
        <v>3</v>
      </c>
      <c r="F359" s="67"/>
      <c r="G359" s="65">
        <f t="shared" si="56"/>
        <v>1</v>
      </c>
      <c r="H359" s="66">
        <f t="shared" si="57"/>
        <v>0</v>
      </c>
      <c r="I359" s="20">
        <f t="shared" si="58"/>
        <v>1</v>
      </c>
      <c r="J359" s="21">
        <f t="shared" si="59"/>
        <v>0</v>
      </c>
    </row>
    <row r="360" spans="1:10" x14ac:dyDescent="0.25">
      <c r="A360" s="158" t="s">
        <v>481</v>
      </c>
      <c r="B360" s="65">
        <v>3</v>
      </c>
      <c r="C360" s="66">
        <v>0</v>
      </c>
      <c r="D360" s="65">
        <v>3</v>
      </c>
      <c r="E360" s="66">
        <v>0</v>
      </c>
      <c r="F360" s="67"/>
      <c r="G360" s="65">
        <f t="shared" si="56"/>
        <v>3</v>
      </c>
      <c r="H360" s="66">
        <f t="shared" si="57"/>
        <v>3</v>
      </c>
      <c r="I360" s="20" t="str">
        <f t="shared" si="58"/>
        <v>-</v>
      </c>
      <c r="J360" s="21" t="str">
        <f t="shared" si="59"/>
        <v>-</v>
      </c>
    </row>
    <row r="361" spans="1:10" x14ac:dyDescent="0.25">
      <c r="A361" s="158" t="s">
        <v>482</v>
      </c>
      <c r="B361" s="65">
        <v>6</v>
      </c>
      <c r="C361" s="66">
        <v>1</v>
      </c>
      <c r="D361" s="65">
        <v>35</v>
      </c>
      <c r="E361" s="66">
        <v>58</v>
      </c>
      <c r="F361" s="67"/>
      <c r="G361" s="65">
        <f t="shared" si="56"/>
        <v>5</v>
      </c>
      <c r="H361" s="66">
        <f t="shared" si="57"/>
        <v>-23</v>
      </c>
      <c r="I361" s="20">
        <f t="shared" si="58"/>
        <v>5</v>
      </c>
      <c r="J361" s="21">
        <f t="shared" si="59"/>
        <v>-0.39655172413793105</v>
      </c>
    </row>
    <row r="362" spans="1:10" x14ac:dyDescent="0.25">
      <c r="A362" s="158" t="s">
        <v>378</v>
      </c>
      <c r="B362" s="65">
        <v>2</v>
      </c>
      <c r="C362" s="66">
        <v>14</v>
      </c>
      <c r="D362" s="65">
        <v>49</v>
      </c>
      <c r="E362" s="66">
        <v>129</v>
      </c>
      <c r="F362" s="67"/>
      <c r="G362" s="65">
        <f t="shared" si="56"/>
        <v>-12</v>
      </c>
      <c r="H362" s="66">
        <f t="shared" si="57"/>
        <v>-80</v>
      </c>
      <c r="I362" s="20">
        <f t="shared" si="58"/>
        <v>-0.8571428571428571</v>
      </c>
      <c r="J362" s="21">
        <f t="shared" si="59"/>
        <v>-0.62015503875968991</v>
      </c>
    </row>
    <row r="363" spans="1:10" x14ac:dyDescent="0.25">
      <c r="A363" s="158" t="s">
        <v>420</v>
      </c>
      <c r="B363" s="65">
        <v>4</v>
      </c>
      <c r="C363" s="66">
        <v>15</v>
      </c>
      <c r="D363" s="65">
        <v>48</v>
      </c>
      <c r="E363" s="66">
        <v>64</v>
      </c>
      <c r="F363" s="67"/>
      <c r="G363" s="65">
        <f t="shared" si="56"/>
        <v>-11</v>
      </c>
      <c r="H363" s="66">
        <f t="shared" si="57"/>
        <v>-16</v>
      </c>
      <c r="I363" s="20">
        <f t="shared" si="58"/>
        <v>-0.73333333333333328</v>
      </c>
      <c r="J363" s="21">
        <f t="shared" si="59"/>
        <v>-0.25</v>
      </c>
    </row>
    <row r="364" spans="1:10" x14ac:dyDescent="0.25">
      <c r="A364" s="158" t="s">
        <v>421</v>
      </c>
      <c r="B364" s="65">
        <v>3</v>
      </c>
      <c r="C364" s="66">
        <v>3</v>
      </c>
      <c r="D364" s="65">
        <v>52</v>
      </c>
      <c r="E364" s="66">
        <v>50</v>
      </c>
      <c r="F364" s="67"/>
      <c r="G364" s="65">
        <f t="shared" si="56"/>
        <v>0</v>
      </c>
      <c r="H364" s="66">
        <f t="shared" si="57"/>
        <v>2</v>
      </c>
      <c r="I364" s="20">
        <f t="shared" si="58"/>
        <v>0</v>
      </c>
      <c r="J364" s="21">
        <f t="shared" si="59"/>
        <v>0.04</v>
      </c>
    </row>
    <row r="365" spans="1:10" x14ac:dyDescent="0.25">
      <c r="A365" s="158" t="s">
        <v>422</v>
      </c>
      <c r="B365" s="65">
        <v>27</v>
      </c>
      <c r="C365" s="66">
        <v>14</v>
      </c>
      <c r="D365" s="65">
        <v>128</v>
      </c>
      <c r="E365" s="66">
        <v>147</v>
      </c>
      <c r="F365" s="67"/>
      <c r="G365" s="65">
        <f t="shared" si="56"/>
        <v>13</v>
      </c>
      <c r="H365" s="66">
        <f t="shared" si="57"/>
        <v>-19</v>
      </c>
      <c r="I365" s="20">
        <f t="shared" si="58"/>
        <v>0.9285714285714286</v>
      </c>
      <c r="J365" s="21">
        <f t="shared" si="59"/>
        <v>-0.12925170068027211</v>
      </c>
    </row>
    <row r="366" spans="1:10" x14ac:dyDescent="0.25">
      <c r="A366" s="158" t="s">
        <v>465</v>
      </c>
      <c r="B366" s="65">
        <v>2</v>
      </c>
      <c r="C366" s="66">
        <v>1</v>
      </c>
      <c r="D366" s="65">
        <v>20</v>
      </c>
      <c r="E366" s="66">
        <v>31</v>
      </c>
      <c r="F366" s="67"/>
      <c r="G366" s="65">
        <f t="shared" si="56"/>
        <v>1</v>
      </c>
      <c r="H366" s="66">
        <f t="shared" si="57"/>
        <v>-11</v>
      </c>
      <c r="I366" s="20">
        <f t="shared" si="58"/>
        <v>1</v>
      </c>
      <c r="J366" s="21">
        <f t="shared" si="59"/>
        <v>-0.35483870967741937</v>
      </c>
    </row>
    <row r="367" spans="1:10" x14ac:dyDescent="0.25">
      <c r="A367" s="158" t="s">
        <v>466</v>
      </c>
      <c r="B367" s="65">
        <v>2</v>
      </c>
      <c r="C367" s="66">
        <v>16</v>
      </c>
      <c r="D367" s="65">
        <v>72</v>
      </c>
      <c r="E367" s="66">
        <v>105</v>
      </c>
      <c r="F367" s="67"/>
      <c r="G367" s="65">
        <f t="shared" si="56"/>
        <v>-14</v>
      </c>
      <c r="H367" s="66">
        <f t="shared" si="57"/>
        <v>-33</v>
      </c>
      <c r="I367" s="20">
        <f t="shared" si="58"/>
        <v>-0.875</v>
      </c>
      <c r="J367" s="21">
        <f t="shared" si="59"/>
        <v>-0.31428571428571428</v>
      </c>
    </row>
    <row r="368" spans="1:10" x14ac:dyDescent="0.25">
      <c r="A368" s="158" t="s">
        <v>483</v>
      </c>
      <c r="B368" s="65">
        <v>4</v>
      </c>
      <c r="C368" s="66">
        <v>5</v>
      </c>
      <c r="D368" s="65">
        <v>33</v>
      </c>
      <c r="E368" s="66">
        <v>33</v>
      </c>
      <c r="F368" s="67"/>
      <c r="G368" s="65">
        <f t="shared" si="56"/>
        <v>-1</v>
      </c>
      <c r="H368" s="66">
        <f t="shared" si="57"/>
        <v>0</v>
      </c>
      <c r="I368" s="20">
        <f t="shared" si="58"/>
        <v>-0.2</v>
      </c>
      <c r="J368" s="21">
        <f t="shared" si="59"/>
        <v>0</v>
      </c>
    </row>
    <row r="369" spans="1:10" x14ac:dyDescent="0.25">
      <c r="A369" s="158" t="s">
        <v>287</v>
      </c>
      <c r="B369" s="65">
        <v>0</v>
      </c>
      <c r="C369" s="66">
        <v>2</v>
      </c>
      <c r="D369" s="65">
        <v>4</v>
      </c>
      <c r="E369" s="66">
        <v>12</v>
      </c>
      <c r="F369" s="67"/>
      <c r="G369" s="65">
        <f t="shared" si="56"/>
        <v>-2</v>
      </c>
      <c r="H369" s="66">
        <f t="shared" si="57"/>
        <v>-8</v>
      </c>
      <c r="I369" s="20">
        <f t="shared" si="58"/>
        <v>-1</v>
      </c>
      <c r="J369" s="21">
        <f t="shared" si="59"/>
        <v>-0.66666666666666663</v>
      </c>
    </row>
    <row r="370" spans="1:10" x14ac:dyDescent="0.25">
      <c r="A370" s="158" t="s">
        <v>333</v>
      </c>
      <c r="B370" s="65">
        <v>0</v>
      </c>
      <c r="C370" s="66">
        <v>0</v>
      </c>
      <c r="D370" s="65">
        <v>2</v>
      </c>
      <c r="E370" s="66">
        <v>0</v>
      </c>
      <c r="F370" s="67"/>
      <c r="G370" s="65">
        <f t="shared" si="56"/>
        <v>0</v>
      </c>
      <c r="H370" s="66">
        <f t="shared" si="57"/>
        <v>2</v>
      </c>
      <c r="I370" s="20" t="str">
        <f t="shared" si="58"/>
        <v>-</v>
      </c>
      <c r="J370" s="21" t="str">
        <f t="shared" si="59"/>
        <v>-</v>
      </c>
    </row>
    <row r="371" spans="1:10" s="160" customFormat="1" ht="13" x14ac:dyDescent="0.3">
      <c r="A371" s="178" t="s">
        <v>672</v>
      </c>
      <c r="B371" s="71">
        <v>89</v>
      </c>
      <c r="C371" s="72">
        <v>128</v>
      </c>
      <c r="D371" s="71">
        <v>874</v>
      </c>
      <c r="E371" s="72">
        <v>1066</v>
      </c>
      <c r="F371" s="73"/>
      <c r="G371" s="71">
        <f t="shared" si="56"/>
        <v>-39</v>
      </c>
      <c r="H371" s="72">
        <f t="shared" si="57"/>
        <v>-192</v>
      </c>
      <c r="I371" s="37">
        <f t="shared" si="58"/>
        <v>-0.3046875</v>
      </c>
      <c r="J371" s="38">
        <f t="shared" si="59"/>
        <v>-0.1801125703564728</v>
      </c>
    </row>
    <row r="372" spans="1:10" x14ac:dyDescent="0.25">
      <c r="A372" s="177"/>
      <c r="B372" s="143"/>
      <c r="C372" s="144"/>
      <c r="D372" s="143"/>
      <c r="E372" s="144"/>
      <c r="F372" s="145"/>
      <c r="G372" s="143"/>
      <c r="H372" s="144"/>
      <c r="I372" s="151"/>
      <c r="J372" s="152"/>
    </row>
    <row r="373" spans="1:10" s="139" customFormat="1" ht="13" x14ac:dyDescent="0.3">
      <c r="A373" s="159" t="s">
        <v>76</v>
      </c>
      <c r="B373" s="65"/>
      <c r="C373" s="66"/>
      <c r="D373" s="65"/>
      <c r="E373" s="66"/>
      <c r="F373" s="67"/>
      <c r="G373" s="65"/>
      <c r="H373" s="66"/>
      <c r="I373" s="20"/>
      <c r="J373" s="21"/>
    </row>
    <row r="374" spans="1:10" x14ac:dyDescent="0.25">
      <c r="A374" s="158" t="s">
        <v>565</v>
      </c>
      <c r="B374" s="65">
        <v>4</v>
      </c>
      <c r="C374" s="66">
        <v>3</v>
      </c>
      <c r="D374" s="65">
        <v>36</v>
      </c>
      <c r="E374" s="66">
        <v>27</v>
      </c>
      <c r="F374" s="67"/>
      <c r="G374" s="65">
        <f>B374-C374</f>
        <v>1</v>
      </c>
      <c r="H374" s="66">
        <f>D374-E374</f>
        <v>9</v>
      </c>
      <c r="I374" s="20">
        <f>IF(C374=0, "-", IF(G374/C374&lt;10, G374/C374, "&gt;999%"))</f>
        <v>0.33333333333333331</v>
      </c>
      <c r="J374" s="21">
        <f>IF(E374=0, "-", IF(H374/E374&lt;10, H374/E374, "&gt;999%"))</f>
        <v>0.33333333333333331</v>
      </c>
    </row>
    <row r="375" spans="1:10" x14ac:dyDescent="0.25">
      <c r="A375" s="158" t="s">
        <v>552</v>
      </c>
      <c r="B375" s="65">
        <v>0</v>
      </c>
      <c r="C375" s="66">
        <v>0</v>
      </c>
      <c r="D375" s="65">
        <v>1</v>
      </c>
      <c r="E375" s="66">
        <v>0</v>
      </c>
      <c r="F375" s="67"/>
      <c r="G375" s="65">
        <f>B375-C375</f>
        <v>0</v>
      </c>
      <c r="H375" s="66">
        <f>D375-E375</f>
        <v>1</v>
      </c>
      <c r="I375" s="20" t="str">
        <f>IF(C375=0, "-", IF(G375/C375&lt;10, G375/C375, "&gt;999%"))</f>
        <v>-</v>
      </c>
      <c r="J375" s="21" t="str">
        <f>IF(E375=0, "-", IF(H375/E375&lt;10, H375/E375, "&gt;999%"))</f>
        <v>-</v>
      </c>
    </row>
    <row r="376" spans="1:10" s="160" customFormat="1" ht="13" x14ac:dyDescent="0.3">
      <c r="A376" s="178" t="s">
        <v>673</v>
      </c>
      <c r="B376" s="71">
        <v>4</v>
      </c>
      <c r="C376" s="72">
        <v>3</v>
      </c>
      <c r="D376" s="71">
        <v>37</v>
      </c>
      <c r="E376" s="72">
        <v>27</v>
      </c>
      <c r="F376" s="73"/>
      <c r="G376" s="71">
        <f>B376-C376</f>
        <v>1</v>
      </c>
      <c r="H376" s="72">
        <f>D376-E376</f>
        <v>10</v>
      </c>
      <c r="I376" s="37">
        <f>IF(C376=0, "-", IF(G376/C376&lt;10, G376/C376, "&gt;999%"))</f>
        <v>0.33333333333333331</v>
      </c>
      <c r="J376" s="38">
        <f>IF(E376=0, "-", IF(H376/E376&lt;10, H376/E376, "&gt;999%"))</f>
        <v>0.37037037037037035</v>
      </c>
    </row>
    <row r="377" spans="1:10" x14ac:dyDescent="0.25">
      <c r="A377" s="177"/>
      <c r="B377" s="143"/>
      <c r="C377" s="144"/>
      <c r="D377" s="143"/>
      <c r="E377" s="144"/>
      <c r="F377" s="145"/>
      <c r="G377" s="143"/>
      <c r="H377" s="144"/>
      <c r="I377" s="151"/>
      <c r="J377" s="152"/>
    </row>
    <row r="378" spans="1:10" s="139" customFormat="1" ht="13" x14ac:dyDescent="0.3">
      <c r="A378" s="159" t="s">
        <v>77</v>
      </c>
      <c r="B378" s="65"/>
      <c r="C378" s="66"/>
      <c r="D378" s="65"/>
      <c r="E378" s="66"/>
      <c r="F378" s="67"/>
      <c r="G378" s="65"/>
      <c r="H378" s="66"/>
      <c r="I378" s="20"/>
      <c r="J378" s="21"/>
    </row>
    <row r="379" spans="1:10" x14ac:dyDescent="0.25">
      <c r="A379" s="158" t="s">
        <v>297</v>
      </c>
      <c r="B379" s="65">
        <v>0</v>
      </c>
      <c r="C379" s="66">
        <v>0</v>
      </c>
      <c r="D379" s="65">
        <v>1</v>
      </c>
      <c r="E379" s="66">
        <v>2</v>
      </c>
      <c r="F379" s="67"/>
      <c r="G379" s="65">
        <f t="shared" ref="G379:G386" si="60">B379-C379</f>
        <v>0</v>
      </c>
      <c r="H379" s="66">
        <f t="shared" ref="H379:H386" si="61">D379-E379</f>
        <v>-1</v>
      </c>
      <c r="I379" s="20" t="str">
        <f t="shared" ref="I379:I386" si="62">IF(C379=0, "-", IF(G379/C379&lt;10, G379/C379, "&gt;999%"))</f>
        <v>-</v>
      </c>
      <c r="J379" s="21">
        <f t="shared" ref="J379:J386" si="63">IF(E379=0, "-", IF(H379/E379&lt;10, H379/E379, "&gt;999%"))</f>
        <v>-0.5</v>
      </c>
    </row>
    <row r="380" spans="1:10" x14ac:dyDescent="0.25">
      <c r="A380" s="158" t="s">
        <v>540</v>
      </c>
      <c r="B380" s="65">
        <v>16</v>
      </c>
      <c r="C380" s="66">
        <v>3</v>
      </c>
      <c r="D380" s="65">
        <v>109</v>
      </c>
      <c r="E380" s="66">
        <v>117</v>
      </c>
      <c r="F380" s="67"/>
      <c r="G380" s="65">
        <f t="shared" si="60"/>
        <v>13</v>
      </c>
      <c r="H380" s="66">
        <f t="shared" si="61"/>
        <v>-8</v>
      </c>
      <c r="I380" s="20">
        <f t="shared" si="62"/>
        <v>4.333333333333333</v>
      </c>
      <c r="J380" s="21">
        <f t="shared" si="63"/>
        <v>-6.8376068376068383E-2</v>
      </c>
    </row>
    <row r="381" spans="1:10" x14ac:dyDescent="0.25">
      <c r="A381" s="158" t="s">
        <v>486</v>
      </c>
      <c r="B381" s="65">
        <v>0</v>
      </c>
      <c r="C381" s="66">
        <v>1</v>
      </c>
      <c r="D381" s="65">
        <v>1</v>
      </c>
      <c r="E381" s="66">
        <v>1</v>
      </c>
      <c r="F381" s="67"/>
      <c r="G381" s="65">
        <f t="shared" si="60"/>
        <v>-1</v>
      </c>
      <c r="H381" s="66">
        <f t="shared" si="61"/>
        <v>0</v>
      </c>
      <c r="I381" s="20">
        <f t="shared" si="62"/>
        <v>-1</v>
      </c>
      <c r="J381" s="21">
        <f t="shared" si="63"/>
        <v>0</v>
      </c>
    </row>
    <row r="382" spans="1:10" x14ac:dyDescent="0.25">
      <c r="A382" s="158" t="s">
        <v>298</v>
      </c>
      <c r="B382" s="65">
        <v>0</v>
      </c>
      <c r="C382" s="66">
        <v>1</v>
      </c>
      <c r="D382" s="65">
        <v>0</v>
      </c>
      <c r="E382" s="66">
        <v>5</v>
      </c>
      <c r="F382" s="67"/>
      <c r="G382" s="65">
        <f t="shared" si="60"/>
        <v>-1</v>
      </c>
      <c r="H382" s="66">
        <f t="shared" si="61"/>
        <v>-5</v>
      </c>
      <c r="I382" s="20">
        <f t="shared" si="62"/>
        <v>-1</v>
      </c>
      <c r="J382" s="21">
        <f t="shared" si="63"/>
        <v>-1</v>
      </c>
    </row>
    <row r="383" spans="1:10" x14ac:dyDescent="0.25">
      <c r="A383" s="158" t="s">
        <v>299</v>
      </c>
      <c r="B383" s="65">
        <v>2</v>
      </c>
      <c r="C383" s="66">
        <v>3</v>
      </c>
      <c r="D383" s="65">
        <v>18</v>
      </c>
      <c r="E383" s="66">
        <v>10</v>
      </c>
      <c r="F383" s="67"/>
      <c r="G383" s="65">
        <f t="shared" si="60"/>
        <v>-1</v>
      </c>
      <c r="H383" s="66">
        <f t="shared" si="61"/>
        <v>8</v>
      </c>
      <c r="I383" s="20">
        <f t="shared" si="62"/>
        <v>-0.33333333333333331</v>
      </c>
      <c r="J383" s="21">
        <f t="shared" si="63"/>
        <v>0.8</v>
      </c>
    </row>
    <row r="384" spans="1:10" x14ac:dyDescent="0.25">
      <c r="A384" s="158" t="s">
        <v>300</v>
      </c>
      <c r="B384" s="65">
        <v>2</v>
      </c>
      <c r="C384" s="66">
        <v>1</v>
      </c>
      <c r="D384" s="65">
        <v>8</v>
      </c>
      <c r="E384" s="66">
        <v>1</v>
      </c>
      <c r="F384" s="67"/>
      <c r="G384" s="65">
        <f t="shared" si="60"/>
        <v>1</v>
      </c>
      <c r="H384" s="66">
        <f t="shared" si="61"/>
        <v>7</v>
      </c>
      <c r="I384" s="20">
        <f t="shared" si="62"/>
        <v>1</v>
      </c>
      <c r="J384" s="21">
        <f t="shared" si="63"/>
        <v>7</v>
      </c>
    </row>
    <row r="385" spans="1:10" x14ac:dyDescent="0.25">
      <c r="A385" s="158" t="s">
        <v>497</v>
      </c>
      <c r="B385" s="65">
        <v>1</v>
      </c>
      <c r="C385" s="66">
        <v>1</v>
      </c>
      <c r="D385" s="65">
        <v>32</v>
      </c>
      <c r="E385" s="66">
        <v>33</v>
      </c>
      <c r="F385" s="67"/>
      <c r="G385" s="65">
        <f t="shared" si="60"/>
        <v>0</v>
      </c>
      <c r="H385" s="66">
        <f t="shared" si="61"/>
        <v>-1</v>
      </c>
      <c r="I385" s="20">
        <f t="shared" si="62"/>
        <v>0</v>
      </c>
      <c r="J385" s="21">
        <f t="shared" si="63"/>
        <v>-3.0303030303030304E-2</v>
      </c>
    </row>
    <row r="386" spans="1:10" s="160" customFormat="1" ht="13" x14ac:dyDescent="0.3">
      <c r="A386" s="178" t="s">
        <v>674</v>
      </c>
      <c r="B386" s="71">
        <v>21</v>
      </c>
      <c r="C386" s="72">
        <v>10</v>
      </c>
      <c r="D386" s="71">
        <v>169</v>
      </c>
      <c r="E386" s="72">
        <v>169</v>
      </c>
      <c r="F386" s="73"/>
      <c r="G386" s="71">
        <f t="shared" si="60"/>
        <v>11</v>
      </c>
      <c r="H386" s="72">
        <f t="shared" si="61"/>
        <v>0</v>
      </c>
      <c r="I386" s="37">
        <f t="shared" si="62"/>
        <v>1.1000000000000001</v>
      </c>
      <c r="J386" s="38">
        <f t="shared" si="63"/>
        <v>0</v>
      </c>
    </row>
    <row r="387" spans="1:10" x14ac:dyDescent="0.25">
      <c r="A387" s="177"/>
      <c r="B387" s="143"/>
      <c r="C387" s="144"/>
      <c r="D387" s="143"/>
      <c r="E387" s="144"/>
      <c r="F387" s="145"/>
      <c r="G387" s="143"/>
      <c r="H387" s="144"/>
      <c r="I387" s="151"/>
      <c r="J387" s="152"/>
    </row>
    <row r="388" spans="1:10" s="139" customFormat="1" ht="13" x14ac:dyDescent="0.3">
      <c r="A388" s="159" t="s">
        <v>78</v>
      </c>
      <c r="B388" s="65"/>
      <c r="C388" s="66"/>
      <c r="D388" s="65"/>
      <c r="E388" s="66"/>
      <c r="F388" s="67"/>
      <c r="G388" s="65"/>
      <c r="H388" s="66"/>
      <c r="I388" s="20"/>
      <c r="J388" s="21"/>
    </row>
    <row r="389" spans="1:10" x14ac:dyDescent="0.25">
      <c r="A389" s="158" t="s">
        <v>394</v>
      </c>
      <c r="B389" s="65">
        <v>6</v>
      </c>
      <c r="C389" s="66">
        <v>53</v>
      </c>
      <c r="D389" s="65">
        <v>232</v>
      </c>
      <c r="E389" s="66">
        <v>324</v>
      </c>
      <c r="F389" s="67"/>
      <c r="G389" s="65">
        <f t="shared" ref="G389:G394" si="64">B389-C389</f>
        <v>-47</v>
      </c>
      <c r="H389" s="66">
        <f t="shared" ref="H389:H394" si="65">D389-E389</f>
        <v>-92</v>
      </c>
      <c r="I389" s="20">
        <f t="shared" ref="I389:I394" si="66">IF(C389=0, "-", IF(G389/C389&lt;10, G389/C389, "&gt;999%"))</f>
        <v>-0.8867924528301887</v>
      </c>
      <c r="J389" s="21">
        <f t="shared" ref="J389:J394" si="67">IF(E389=0, "-", IF(H389/E389&lt;10, H389/E389, "&gt;999%"))</f>
        <v>-0.2839506172839506</v>
      </c>
    </row>
    <row r="390" spans="1:10" x14ac:dyDescent="0.25">
      <c r="A390" s="158" t="s">
        <v>206</v>
      </c>
      <c r="B390" s="65">
        <v>70</v>
      </c>
      <c r="C390" s="66">
        <v>64</v>
      </c>
      <c r="D390" s="65">
        <v>566</v>
      </c>
      <c r="E390" s="66">
        <v>709</v>
      </c>
      <c r="F390" s="67"/>
      <c r="G390" s="65">
        <f t="shared" si="64"/>
        <v>6</v>
      </c>
      <c r="H390" s="66">
        <f t="shared" si="65"/>
        <v>-143</v>
      </c>
      <c r="I390" s="20">
        <f t="shared" si="66"/>
        <v>9.375E-2</v>
      </c>
      <c r="J390" s="21">
        <f t="shared" si="67"/>
        <v>-0.20169252468265161</v>
      </c>
    </row>
    <row r="391" spans="1:10" x14ac:dyDescent="0.25">
      <c r="A391" s="158" t="s">
        <v>234</v>
      </c>
      <c r="B391" s="65">
        <v>44</v>
      </c>
      <c r="C391" s="66">
        <v>0</v>
      </c>
      <c r="D391" s="65">
        <v>48</v>
      </c>
      <c r="E391" s="66">
        <v>0</v>
      </c>
      <c r="F391" s="67"/>
      <c r="G391" s="65">
        <f t="shared" si="64"/>
        <v>44</v>
      </c>
      <c r="H391" s="66">
        <f t="shared" si="65"/>
        <v>48</v>
      </c>
      <c r="I391" s="20" t="str">
        <f t="shared" si="66"/>
        <v>-</v>
      </c>
      <c r="J391" s="21" t="str">
        <f t="shared" si="67"/>
        <v>-</v>
      </c>
    </row>
    <row r="392" spans="1:10" x14ac:dyDescent="0.25">
      <c r="A392" s="158" t="s">
        <v>219</v>
      </c>
      <c r="B392" s="65">
        <v>16</v>
      </c>
      <c r="C392" s="66">
        <v>0</v>
      </c>
      <c r="D392" s="65">
        <v>40</v>
      </c>
      <c r="E392" s="66">
        <v>0</v>
      </c>
      <c r="F392" s="67"/>
      <c r="G392" s="65">
        <f t="shared" si="64"/>
        <v>16</v>
      </c>
      <c r="H392" s="66">
        <f t="shared" si="65"/>
        <v>40</v>
      </c>
      <c r="I392" s="20" t="str">
        <f t="shared" si="66"/>
        <v>-</v>
      </c>
      <c r="J392" s="21" t="str">
        <f t="shared" si="67"/>
        <v>-</v>
      </c>
    </row>
    <row r="393" spans="1:10" x14ac:dyDescent="0.25">
      <c r="A393" s="158" t="s">
        <v>354</v>
      </c>
      <c r="B393" s="65">
        <v>179</v>
      </c>
      <c r="C393" s="66">
        <v>25</v>
      </c>
      <c r="D393" s="65">
        <v>1513</v>
      </c>
      <c r="E393" s="66">
        <v>1082</v>
      </c>
      <c r="F393" s="67"/>
      <c r="G393" s="65">
        <f t="shared" si="64"/>
        <v>154</v>
      </c>
      <c r="H393" s="66">
        <f t="shared" si="65"/>
        <v>431</v>
      </c>
      <c r="I393" s="20">
        <f t="shared" si="66"/>
        <v>6.16</v>
      </c>
      <c r="J393" s="21">
        <f t="shared" si="67"/>
        <v>0.39833641404805914</v>
      </c>
    </row>
    <row r="394" spans="1:10" s="160" customFormat="1" ht="13" x14ac:dyDescent="0.3">
      <c r="A394" s="178" t="s">
        <v>675</v>
      </c>
      <c r="B394" s="71">
        <v>315</v>
      </c>
      <c r="C394" s="72">
        <v>142</v>
      </c>
      <c r="D394" s="71">
        <v>2399</v>
      </c>
      <c r="E394" s="72">
        <v>2115</v>
      </c>
      <c r="F394" s="73"/>
      <c r="G394" s="71">
        <f t="shared" si="64"/>
        <v>173</v>
      </c>
      <c r="H394" s="72">
        <f t="shared" si="65"/>
        <v>284</v>
      </c>
      <c r="I394" s="37">
        <f t="shared" si="66"/>
        <v>1.2183098591549295</v>
      </c>
      <c r="J394" s="38">
        <f t="shared" si="67"/>
        <v>0.1342789598108747</v>
      </c>
    </row>
    <row r="395" spans="1:10" x14ac:dyDescent="0.25">
      <c r="A395" s="177"/>
      <c r="B395" s="143"/>
      <c r="C395" s="144"/>
      <c r="D395" s="143"/>
      <c r="E395" s="144"/>
      <c r="F395" s="145"/>
      <c r="G395" s="143"/>
      <c r="H395" s="144"/>
      <c r="I395" s="151"/>
      <c r="J395" s="152"/>
    </row>
    <row r="396" spans="1:10" s="139" customFormat="1" ht="13" x14ac:dyDescent="0.3">
      <c r="A396" s="159" t="s">
        <v>79</v>
      </c>
      <c r="B396" s="65"/>
      <c r="C396" s="66"/>
      <c r="D396" s="65"/>
      <c r="E396" s="66"/>
      <c r="F396" s="67"/>
      <c r="G396" s="65"/>
      <c r="H396" s="66"/>
      <c r="I396" s="20"/>
      <c r="J396" s="21"/>
    </row>
    <row r="397" spans="1:10" x14ac:dyDescent="0.25">
      <c r="A397" s="158" t="s">
        <v>306</v>
      </c>
      <c r="B397" s="65">
        <v>5</v>
      </c>
      <c r="C397" s="66">
        <v>2</v>
      </c>
      <c r="D397" s="65">
        <v>19</v>
      </c>
      <c r="E397" s="66">
        <v>15</v>
      </c>
      <c r="F397" s="67"/>
      <c r="G397" s="65">
        <f>B397-C397</f>
        <v>3</v>
      </c>
      <c r="H397" s="66">
        <f>D397-E397</f>
        <v>4</v>
      </c>
      <c r="I397" s="20">
        <f>IF(C397=0, "-", IF(G397/C397&lt;10, G397/C397, "&gt;999%"))</f>
        <v>1.5</v>
      </c>
      <c r="J397" s="21">
        <f>IF(E397=0, "-", IF(H397/E397&lt;10, H397/E397, "&gt;999%"))</f>
        <v>0.26666666666666666</v>
      </c>
    </row>
    <row r="398" spans="1:10" x14ac:dyDescent="0.25">
      <c r="A398" s="158" t="s">
        <v>235</v>
      </c>
      <c r="B398" s="65">
        <v>0</v>
      </c>
      <c r="C398" s="66">
        <v>0</v>
      </c>
      <c r="D398" s="65">
        <v>12</v>
      </c>
      <c r="E398" s="66">
        <v>12</v>
      </c>
      <c r="F398" s="67"/>
      <c r="G398" s="65">
        <f>B398-C398</f>
        <v>0</v>
      </c>
      <c r="H398" s="66">
        <f>D398-E398</f>
        <v>0</v>
      </c>
      <c r="I398" s="20" t="str">
        <f>IF(C398=0, "-", IF(G398/C398&lt;10, G398/C398, "&gt;999%"))</f>
        <v>-</v>
      </c>
      <c r="J398" s="21">
        <f>IF(E398=0, "-", IF(H398/E398&lt;10, H398/E398, "&gt;999%"))</f>
        <v>0</v>
      </c>
    </row>
    <row r="399" spans="1:10" x14ac:dyDescent="0.25">
      <c r="A399" s="158" t="s">
        <v>379</v>
      </c>
      <c r="B399" s="65">
        <v>6</v>
      </c>
      <c r="C399" s="66">
        <v>9</v>
      </c>
      <c r="D399" s="65">
        <v>59</v>
      </c>
      <c r="E399" s="66">
        <v>41</v>
      </c>
      <c r="F399" s="67"/>
      <c r="G399" s="65">
        <f>B399-C399</f>
        <v>-3</v>
      </c>
      <c r="H399" s="66">
        <f>D399-E399</f>
        <v>18</v>
      </c>
      <c r="I399" s="20">
        <f>IF(C399=0, "-", IF(G399/C399&lt;10, G399/C399, "&gt;999%"))</f>
        <v>-0.33333333333333331</v>
      </c>
      <c r="J399" s="21">
        <f>IF(E399=0, "-", IF(H399/E399&lt;10, H399/E399, "&gt;999%"))</f>
        <v>0.43902439024390244</v>
      </c>
    </row>
    <row r="400" spans="1:10" x14ac:dyDescent="0.25">
      <c r="A400" s="158" t="s">
        <v>213</v>
      </c>
      <c r="B400" s="65">
        <v>16</v>
      </c>
      <c r="C400" s="66">
        <v>17</v>
      </c>
      <c r="D400" s="65">
        <v>91</v>
      </c>
      <c r="E400" s="66">
        <v>91</v>
      </c>
      <c r="F400" s="67"/>
      <c r="G400" s="65">
        <f>B400-C400</f>
        <v>-1</v>
      </c>
      <c r="H400" s="66">
        <f>D400-E400</f>
        <v>0</v>
      </c>
      <c r="I400" s="20">
        <f>IF(C400=0, "-", IF(G400/C400&lt;10, G400/C400, "&gt;999%"))</f>
        <v>-5.8823529411764705E-2</v>
      </c>
      <c r="J400" s="21">
        <f>IF(E400=0, "-", IF(H400/E400&lt;10, H400/E400, "&gt;999%"))</f>
        <v>0</v>
      </c>
    </row>
    <row r="401" spans="1:10" s="160" customFormat="1" ht="13" x14ac:dyDescent="0.3">
      <c r="A401" s="178" t="s">
        <v>676</v>
      </c>
      <c r="B401" s="71">
        <v>27</v>
      </c>
      <c r="C401" s="72">
        <v>28</v>
      </c>
      <c r="D401" s="71">
        <v>181</v>
      </c>
      <c r="E401" s="72">
        <v>159</v>
      </c>
      <c r="F401" s="73"/>
      <c r="G401" s="71">
        <f>B401-C401</f>
        <v>-1</v>
      </c>
      <c r="H401" s="72">
        <f>D401-E401</f>
        <v>22</v>
      </c>
      <c r="I401" s="37">
        <f>IF(C401=0, "-", IF(G401/C401&lt;10, G401/C401, "&gt;999%"))</f>
        <v>-3.5714285714285712E-2</v>
      </c>
      <c r="J401" s="38">
        <f>IF(E401=0, "-", IF(H401/E401&lt;10, H401/E401, "&gt;999%"))</f>
        <v>0.13836477987421383</v>
      </c>
    </row>
    <row r="402" spans="1:10" x14ac:dyDescent="0.25">
      <c r="A402" s="177"/>
      <c r="B402" s="143"/>
      <c r="C402" s="144"/>
      <c r="D402" s="143"/>
      <c r="E402" s="144"/>
      <c r="F402" s="145"/>
      <c r="G402" s="143"/>
      <c r="H402" s="144"/>
      <c r="I402" s="151"/>
      <c r="J402" s="152"/>
    </row>
    <row r="403" spans="1:10" s="139" customFormat="1" ht="13" x14ac:dyDescent="0.3">
      <c r="A403" s="159" t="s">
        <v>80</v>
      </c>
      <c r="B403" s="65"/>
      <c r="C403" s="66"/>
      <c r="D403" s="65"/>
      <c r="E403" s="66"/>
      <c r="F403" s="67"/>
      <c r="G403" s="65"/>
      <c r="H403" s="66"/>
      <c r="I403" s="20"/>
      <c r="J403" s="21"/>
    </row>
    <row r="404" spans="1:10" x14ac:dyDescent="0.25">
      <c r="A404" s="158" t="s">
        <v>355</v>
      </c>
      <c r="B404" s="65">
        <v>44</v>
      </c>
      <c r="C404" s="66">
        <v>98</v>
      </c>
      <c r="D404" s="65">
        <v>475</v>
      </c>
      <c r="E404" s="66">
        <v>733</v>
      </c>
      <c r="F404" s="67"/>
      <c r="G404" s="65">
        <f t="shared" ref="G404:G413" si="68">B404-C404</f>
        <v>-54</v>
      </c>
      <c r="H404" s="66">
        <f t="shared" ref="H404:H413" si="69">D404-E404</f>
        <v>-258</v>
      </c>
      <c r="I404" s="20">
        <f t="shared" ref="I404:I413" si="70">IF(C404=0, "-", IF(G404/C404&lt;10, G404/C404, "&gt;999%"))</f>
        <v>-0.55102040816326525</v>
      </c>
      <c r="J404" s="21">
        <f t="shared" ref="J404:J413" si="71">IF(E404=0, "-", IF(H404/E404&lt;10, H404/E404, "&gt;999%"))</f>
        <v>-0.35197817189631653</v>
      </c>
    </row>
    <row r="405" spans="1:10" x14ac:dyDescent="0.25">
      <c r="A405" s="158" t="s">
        <v>356</v>
      </c>
      <c r="B405" s="65">
        <v>45</v>
      </c>
      <c r="C405" s="66">
        <v>29</v>
      </c>
      <c r="D405" s="65">
        <v>568</v>
      </c>
      <c r="E405" s="66">
        <v>410</v>
      </c>
      <c r="F405" s="67"/>
      <c r="G405" s="65">
        <f t="shared" si="68"/>
        <v>16</v>
      </c>
      <c r="H405" s="66">
        <f t="shared" si="69"/>
        <v>158</v>
      </c>
      <c r="I405" s="20">
        <f t="shared" si="70"/>
        <v>0.55172413793103448</v>
      </c>
      <c r="J405" s="21">
        <f t="shared" si="71"/>
        <v>0.38536585365853659</v>
      </c>
    </row>
    <row r="406" spans="1:10" x14ac:dyDescent="0.25">
      <c r="A406" s="158" t="s">
        <v>498</v>
      </c>
      <c r="B406" s="65">
        <v>0</v>
      </c>
      <c r="C406" s="66">
        <v>26</v>
      </c>
      <c r="D406" s="65">
        <v>2</v>
      </c>
      <c r="E406" s="66">
        <v>71</v>
      </c>
      <c r="F406" s="67"/>
      <c r="G406" s="65">
        <f t="shared" si="68"/>
        <v>-26</v>
      </c>
      <c r="H406" s="66">
        <f t="shared" si="69"/>
        <v>-69</v>
      </c>
      <c r="I406" s="20">
        <f t="shared" si="70"/>
        <v>-1</v>
      </c>
      <c r="J406" s="21">
        <f t="shared" si="71"/>
        <v>-0.971830985915493</v>
      </c>
    </row>
    <row r="407" spans="1:10" x14ac:dyDescent="0.25">
      <c r="A407" s="158" t="s">
        <v>201</v>
      </c>
      <c r="B407" s="65">
        <v>0</v>
      </c>
      <c r="C407" s="66">
        <v>1</v>
      </c>
      <c r="D407" s="65">
        <v>0</v>
      </c>
      <c r="E407" s="66">
        <v>56</v>
      </c>
      <c r="F407" s="67"/>
      <c r="G407" s="65">
        <f t="shared" si="68"/>
        <v>-1</v>
      </c>
      <c r="H407" s="66">
        <f t="shared" si="69"/>
        <v>-56</v>
      </c>
      <c r="I407" s="20">
        <f t="shared" si="70"/>
        <v>-1</v>
      </c>
      <c r="J407" s="21">
        <f t="shared" si="71"/>
        <v>-1</v>
      </c>
    </row>
    <row r="408" spans="1:10" x14ac:dyDescent="0.25">
      <c r="A408" s="158" t="s">
        <v>395</v>
      </c>
      <c r="B408" s="65">
        <v>165</v>
      </c>
      <c r="C408" s="66">
        <v>175</v>
      </c>
      <c r="D408" s="65">
        <v>1633</v>
      </c>
      <c r="E408" s="66">
        <v>1184</v>
      </c>
      <c r="F408" s="67"/>
      <c r="G408" s="65">
        <f t="shared" si="68"/>
        <v>-10</v>
      </c>
      <c r="H408" s="66">
        <f t="shared" si="69"/>
        <v>449</v>
      </c>
      <c r="I408" s="20">
        <f t="shared" si="70"/>
        <v>-5.7142857142857141E-2</v>
      </c>
      <c r="J408" s="21">
        <f t="shared" si="71"/>
        <v>0.37922297297297297</v>
      </c>
    </row>
    <row r="409" spans="1:10" x14ac:dyDescent="0.25">
      <c r="A409" s="158" t="s">
        <v>436</v>
      </c>
      <c r="B409" s="65">
        <v>0</v>
      </c>
      <c r="C409" s="66">
        <v>0</v>
      </c>
      <c r="D409" s="65">
        <v>0</v>
      </c>
      <c r="E409" s="66">
        <v>2</v>
      </c>
      <c r="F409" s="67"/>
      <c r="G409" s="65">
        <f t="shared" si="68"/>
        <v>0</v>
      </c>
      <c r="H409" s="66">
        <f t="shared" si="69"/>
        <v>-2</v>
      </c>
      <c r="I409" s="20" t="str">
        <f t="shared" si="70"/>
        <v>-</v>
      </c>
      <c r="J409" s="21">
        <f t="shared" si="71"/>
        <v>-1</v>
      </c>
    </row>
    <row r="410" spans="1:10" x14ac:dyDescent="0.25">
      <c r="A410" s="158" t="s">
        <v>437</v>
      </c>
      <c r="B410" s="65">
        <v>65</v>
      </c>
      <c r="C410" s="66">
        <v>36</v>
      </c>
      <c r="D410" s="65">
        <v>283</v>
      </c>
      <c r="E410" s="66">
        <v>554</v>
      </c>
      <c r="F410" s="67"/>
      <c r="G410" s="65">
        <f t="shared" si="68"/>
        <v>29</v>
      </c>
      <c r="H410" s="66">
        <f t="shared" si="69"/>
        <v>-271</v>
      </c>
      <c r="I410" s="20">
        <f t="shared" si="70"/>
        <v>0.80555555555555558</v>
      </c>
      <c r="J410" s="21">
        <f t="shared" si="71"/>
        <v>-0.48916967509025272</v>
      </c>
    </row>
    <row r="411" spans="1:10" x14ac:dyDescent="0.25">
      <c r="A411" s="158" t="s">
        <v>509</v>
      </c>
      <c r="B411" s="65">
        <v>19</v>
      </c>
      <c r="C411" s="66">
        <v>21</v>
      </c>
      <c r="D411" s="65">
        <v>162</v>
      </c>
      <c r="E411" s="66">
        <v>238</v>
      </c>
      <c r="F411" s="67"/>
      <c r="G411" s="65">
        <f t="shared" si="68"/>
        <v>-2</v>
      </c>
      <c r="H411" s="66">
        <f t="shared" si="69"/>
        <v>-76</v>
      </c>
      <c r="I411" s="20">
        <f t="shared" si="70"/>
        <v>-9.5238095238095233E-2</v>
      </c>
      <c r="J411" s="21">
        <f t="shared" si="71"/>
        <v>-0.31932773109243695</v>
      </c>
    </row>
    <row r="412" spans="1:10" x14ac:dyDescent="0.25">
      <c r="A412" s="158" t="s">
        <v>518</v>
      </c>
      <c r="B412" s="65">
        <v>159</v>
      </c>
      <c r="C412" s="66">
        <v>194</v>
      </c>
      <c r="D412" s="65">
        <v>759</v>
      </c>
      <c r="E412" s="66">
        <v>1690</v>
      </c>
      <c r="F412" s="67"/>
      <c r="G412" s="65">
        <f t="shared" si="68"/>
        <v>-35</v>
      </c>
      <c r="H412" s="66">
        <f t="shared" si="69"/>
        <v>-931</v>
      </c>
      <c r="I412" s="20">
        <f t="shared" si="70"/>
        <v>-0.18041237113402062</v>
      </c>
      <c r="J412" s="21">
        <f t="shared" si="71"/>
        <v>-0.55088757396449706</v>
      </c>
    </row>
    <row r="413" spans="1:10" s="160" customFormat="1" ht="13" x14ac:dyDescent="0.3">
      <c r="A413" s="178" t="s">
        <v>677</v>
      </c>
      <c r="B413" s="71">
        <v>497</v>
      </c>
      <c r="C413" s="72">
        <v>580</v>
      </c>
      <c r="D413" s="71">
        <v>3882</v>
      </c>
      <c r="E413" s="72">
        <v>4938</v>
      </c>
      <c r="F413" s="73"/>
      <c r="G413" s="71">
        <f t="shared" si="68"/>
        <v>-83</v>
      </c>
      <c r="H413" s="72">
        <f t="shared" si="69"/>
        <v>-1056</v>
      </c>
      <c r="I413" s="37">
        <f t="shared" si="70"/>
        <v>-0.14310344827586208</v>
      </c>
      <c r="J413" s="38">
        <f t="shared" si="71"/>
        <v>-0.21385176184690158</v>
      </c>
    </row>
    <row r="414" spans="1:10" x14ac:dyDescent="0.25">
      <c r="A414" s="177"/>
      <c r="B414" s="143"/>
      <c r="C414" s="144"/>
      <c r="D414" s="143"/>
      <c r="E414" s="144"/>
      <c r="F414" s="145"/>
      <c r="G414" s="143"/>
      <c r="H414" s="144"/>
      <c r="I414" s="151"/>
      <c r="J414" s="152"/>
    </row>
    <row r="415" spans="1:10" s="139" customFormat="1" ht="13" x14ac:dyDescent="0.3">
      <c r="A415" s="159" t="s">
        <v>81</v>
      </c>
      <c r="B415" s="65"/>
      <c r="C415" s="66"/>
      <c r="D415" s="65"/>
      <c r="E415" s="66"/>
      <c r="F415" s="67"/>
      <c r="G415" s="65"/>
      <c r="H415" s="66"/>
      <c r="I415" s="20"/>
      <c r="J415" s="21"/>
    </row>
    <row r="416" spans="1:10" x14ac:dyDescent="0.25">
      <c r="A416" s="158" t="s">
        <v>307</v>
      </c>
      <c r="B416" s="65">
        <v>0</v>
      </c>
      <c r="C416" s="66">
        <v>0</v>
      </c>
      <c r="D416" s="65">
        <v>0</v>
      </c>
      <c r="E416" s="66">
        <v>1</v>
      </c>
      <c r="F416" s="67"/>
      <c r="G416" s="65">
        <f t="shared" ref="G416:G426" si="72">B416-C416</f>
        <v>0</v>
      </c>
      <c r="H416" s="66">
        <f t="shared" ref="H416:H426" si="73">D416-E416</f>
        <v>-1</v>
      </c>
      <c r="I416" s="20" t="str">
        <f t="shared" ref="I416:I426" si="74">IF(C416=0, "-", IF(G416/C416&lt;10, G416/C416, "&gt;999%"))</f>
        <v>-</v>
      </c>
      <c r="J416" s="21">
        <f t="shared" ref="J416:J426" si="75">IF(E416=0, "-", IF(H416/E416&lt;10, H416/E416, "&gt;999%"))</f>
        <v>-1</v>
      </c>
    </row>
    <row r="417" spans="1:10" x14ac:dyDescent="0.25">
      <c r="A417" s="158" t="s">
        <v>339</v>
      </c>
      <c r="B417" s="65">
        <v>4</v>
      </c>
      <c r="C417" s="66">
        <v>3</v>
      </c>
      <c r="D417" s="65">
        <v>58</v>
      </c>
      <c r="E417" s="66">
        <v>79</v>
      </c>
      <c r="F417" s="67"/>
      <c r="G417" s="65">
        <f t="shared" si="72"/>
        <v>1</v>
      </c>
      <c r="H417" s="66">
        <f t="shared" si="73"/>
        <v>-21</v>
      </c>
      <c r="I417" s="20">
        <f t="shared" si="74"/>
        <v>0.33333333333333331</v>
      </c>
      <c r="J417" s="21">
        <f t="shared" si="75"/>
        <v>-0.26582278481012656</v>
      </c>
    </row>
    <row r="418" spans="1:10" x14ac:dyDescent="0.25">
      <c r="A418" s="158" t="s">
        <v>236</v>
      </c>
      <c r="B418" s="65">
        <v>2</v>
      </c>
      <c r="C418" s="66">
        <v>1</v>
      </c>
      <c r="D418" s="65">
        <v>28</v>
      </c>
      <c r="E418" s="66">
        <v>21</v>
      </c>
      <c r="F418" s="67"/>
      <c r="G418" s="65">
        <f t="shared" si="72"/>
        <v>1</v>
      </c>
      <c r="H418" s="66">
        <f t="shared" si="73"/>
        <v>7</v>
      </c>
      <c r="I418" s="20">
        <f t="shared" si="74"/>
        <v>1</v>
      </c>
      <c r="J418" s="21">
        <f t="shared" si="75"/>
        <v>0.33333333333333331</v>
      </c>
    </row>
    <row r="419" spans="1:10" x14ac:dyDescent="0.25">
      <c r="A419" s="158" t="s">
        <v>510</v>
      </c>
      <c r="B419" s="65">
        <v>12</v>
      </c>
      <c r="C419" s="66">
        <v>8</v>
      </c>
      <c r="D419" s="65">
        <v>31</v>
      </c>
      <c r="E419" s="66">
        <v>70</v>
      </c>
      <c r="F419" s="67"/>
      <c r="G419" s="65">
        <f t="shared" si="72"/>
        <v>4</v>
      </c>
      <c r="H419" s="66">
        <f t="shared" si="73"/>
        <v>-39</v>
      </c>
      <c r="I419" s="20">
        <f t="shared" si="74"/>
        <v>0.5</v>
      </c>
      <c r="J419" s="21">
        <f t="shared" si="75"/>
        <v>-0.55714285714285716</v>
      </c>
    </row>
    <row r="420" spans="1:10" x14ac:dyDescent="0.25">
      <c r="A420" s="158" t="s">
        <v>519</v>
      </c>
      <c r="B420" s="65">
        <v>24</v>
      </c>
      <c r="C420" s="66">
        <v>48</v>
      </c>
      <c r="D420" s="65">
        <v>331</v>
      </c>
      <c r="E420" s="66">
        <v>481</v>
      </c>
      <c r="F420" s="67"/>
      <c r="G420" s="65">
        <f t="shared" si="72"/>
        <v>-24</v>
      </c>
      <c r="H420" s="66">
        <f t="shared" si="73"/>
        <v>-150</v>
      </c>
      <c r="I420" s="20">
        <f t="shared" si="74"/>
        <v>-0.5</v>
      </c>
      <c r="J420" s="21">
        <f t="shared" si="75"/>
        <v>-0.31185031185031187</v>
      </c>
    </row>
    <row r="421" spans="1:10" x14ac:dyDescent="0.25">
      <c r="A421" s="158" t="s">
        <v>438</v>
      </c>
      <c r="B421" s="65">
        <v>7</v>
      </c>
      <c r="C421" s="66">
        <v>0</v>
      </c>
      <c r="D421" s="65">
        <v>76</v>
      </c>
      <c r="E421" s="66">
        <v>0</v>
      </c>
      <c r="F421" s="67"/>
      <c r="G421" s="65">
        <f t="shared" si="72"/>
        <v>7</v>
      </c>
      <c r="H421" s="66">
        <f t="shared" si="73"/>
        <v>76</v>
      </c>
      <c r="I421" s="20" t="str">
        <f t="shared" si="74"/>
        <v>-</v>
      </c>
      <c r="J421" s="21" t="str">
        <f t="shared" si="75"/>
        <v>-</v>
      </c>
    </row>
    <row r="422" spans="1:10" x14ac:dyDescent="0.25">
      <c r="A422" s="158" t="s">
        <v>472</v>
      </c>
      <c r="B422" s="65">
        <v>29</v>
      </c>
      <c r="C422" s="66">
        <v>42</v>
      </c>
      <c r="D422" s="65">
        <v>260</v>
      </c>
      <c r="E422" s="66">
        <v>207</v>
      </c>
      <c r="F422" s="67"/>
      <c r="G422" s="65">
        <f t="shared" si="72"/>
        <v>-13</v>
      </c>
      <c r="H422" s="66">
        <f t="shared" si="73"/>
        <v>53</v>
      </c>
      <c r="I422" s="20">
        <f t="shared" si="74"/>
        <v>-0.30952380952380953</v>
      </c>
      <c r="J422" s="21">
        <f t="shared" si="75"/>
        <v>0.2560386473429952</v>
      </c>
    </row>
    <row r="423" spans="1:10" x14ac:dyDescent="0.25">
      <c r="A423" s="158" t="s">
        <v>357</v>
      </c>
      <c r="B423" s="65">
        <v>47</v>
      </c>
      <c r="C423" s="66">
        <v>0</v>
      </c>
      <c r="D423" s="65">
        <v>359</v>
      </c>
      <c r="E423" s="66">
        <v>2</v>
      </c>
      <c r="F423" s="67"/>
      <c r="G423" s="65">
        <f t="shared" si="72"/>
        <v>47</v>
      </c>
      <c r="H423" s="66">
        <f t="shared" si="73"/>
        <v>357</v>
      </c>
      <c r="I423" s="20" t="str">
        <f t="shared" si="74"/>
        <v>-</v>
      </c>
      <c r="J423" s="21" t="str">
        <f t="shared" si="75"/>
        <v>&gt;999%</v>
      </c>
    </row>
    <row r="424" spans="1:10" x14ac:dyDescent="0.25">
      <c r="A424" s="158" t="s">
        <v>396</v>
      </c>
      <c r="B424" s="65">
        <v>107</v>
      </c>
      <c r="C424" s="66">
        <v>25</v>
      </c>
      <c r="D424" s="65">
        <v>583</v>
      </c>
      <c r="E424" s="66">
        <v>322</v>
      </c>
      <c r="F424" s="67"/>
      <c r="G424" s="65">
        <f t="shared" si="72"/>
        <v>82</v>
      </c>
      <c r="H424" s="66">
        <f t="shared" si="73"/>
        <v>261</v>
      </c>
      <c r="I424" s="20">
        <f t="shared" si="74"/>
        <v>3.28</v>
      </c>
      <c r="J424" s="21">
        <f t="shared" si="75"/>
        <v>0.81055900621118016</v>
      </c>
    </row>
    <row r="425" spans="1:10" x14ac:dyDescent="0.25">
      <c r="A425" s="158" t="s">
        <v>308</v>
      </c>
      <c r="B425" s="65">
        <v>9</v>
      </c>
      <c r="C425" s="66">
        <v>0</v>
      </c>
      <c r="D425" s="65">
        <v>31</v>
      </c>
      <c r="E425" s="66">
        <v>0</v>
      </c>
      <c r="F425" s="67"/>
      <c r="G425" s="65">
        <f t="shared" si="72"/>
        <v>9</v>
      </c>
      <c r="H425" s="66">
        <f t="shared" si="73"/>
        <v>31</v>
      </c>
      <c r="I425" s="20" t="str">
        <f t="shared" si="74"/>
        <v>-</v>
      </c>
      <c r="J425" s="21" t="str">
        <f t="shared" si="75"/>
        <v>-</v>
      </c>
    </row>
    <row r="426" spans="1:10" s="160" customFormat="1" ht="13" x14ac:dyDescent="0.3">
      <c r="A426" s="178" t="s">
        <v>678</v>
      </c>
      <c r="B426" s="71">
        <v>241</v>
      </c>
      <c r="C426" s="72">
        <v>127</v>
      </c>
      <c r="D426" s="71">
        <v>1757</v>
      </c>
      <c r="E426" s="72">
        <v>1183</v>
      </c>
      <c r="F426" s="73"/>
      <c r="G426" s="71">
        <f t="shared" si="72"/>
        <v>114</v>
      </c>
      <c r="H426" s="72">
        <f t="shared" si="73"/>
        <v>574</v>
      </c>
      <c r="I426" s="37">
        <f t="shared" si="74"/>
        <v>0.89763779527559051</v>
      </c>
      <c r="J426" s="38">
        <f t="shared" si="75"/>
        <v>0.48520710059171596</v>
      </c>
    </row>
    <row r="427" spans="1:10" x14ac:dyDescent="0.25">
      <c r="A427" s="177"/>
      <c r="B427" s="143"/>
      <c r="C427" s="144"/>
      <c r="D427" s="143"/>
      <c r="E427" s="144"/>
      <c r="F427" s="145"/>
      <c r="G427" s="143"/>
      <c r="H427" s="144"/>
      <c r="I427" s="151"/>
      <c r="J427" s="152"/>
    </row>
    <row r="428" spans="1:10" s="139" customFormat="1" ht="13" x14ac:dyDescent="0.3">
      <c r="A428" s="159" t="s">
        <v>82</v>
      </c>
      <c r="B428" s="65"/>
      <c r="C428" s="66"/>
      <c r="D428" s="65"/>
      <c r="E428" s="66"/>
      <c r="F428" s="67"/>
      <c r="G428" s="65"/>
      <c r="H428" s="66"/>
      <c r="I428" s="20"/>
      <c r="J428" s="21"/>
    </row>
    <row r="429" spans="1:10" x14ac:dyDescent="0.25">
      <c r="A429" s="158" t="s">
        <v>358</v>
      </c>
      <c r="B429" s="65">
        <v>0</v>
      </c>
      <c r="C429" s="66">
        <v>2</v>
      </c>
      <c r="D429" s="65">
        <v>6</v>
      </c>
      <c r="E429" s="66">
        <v>5</v>
      </c>
      <c r="F429" s="67"/>
      <c r="G429" s="65">
        <f t="shared" ref="G429:G437" si="76">B429-C429</f>
        <v>-2</v>
      </c>
      <c r="H429" s="66">
        <f t="shared" ref="H429:H437" si="77">D429-E429</f>
        <v>1</v>
      </c>
      <c r="I429" s="20">
        <f t="shared" ref="I429:I437" si="78">IF(C429=0, "-", IF(G429/C429&lt;10, G429/C429, "&gt;999%"))</f>
        <v>-1</v>
      </c>
      <c r="J429" s="21">
        <f t="shared" ref="J429:J437" si="79">IF(E429=0, "-", IF(H429/E429&lt;10, H429/E429, "&gt;999%"))</f>
        <v>0.2</v>
      </c>
    </row>
    <row r="430" spans="1:10" x14ac:dyDescent="0.25">
      <c r="A430" s="158" t="s">
        <v>397</v>
      </c>
      <c r="B430" s="65">
        <v>3</v>
      </c>
      <c r="C430" s="66">
        <v>0</v>
      </c>
      <c r="D430" s="65">
        <v>17</v>
      </c>
      <c r="E430" s="66">
        <v>20</v>
      </c>
      <c r="F430" s="67"/>
      <c r="G430" s="65">
        <f t="shared" si="76"/>
        <v>3</v>
      </c>
      <c r="H430" s="66">
        <f t="shared" si="77"/>
        <v>-3</v>
      </c>
      <c r="I430" s="20" t="str">
        <f t="shared" si="78"/>
        <v>-</v>
      </c>
      <c r="J430" s="21">
        <f t="shared" si="79"/>
        <v>-0.15</v>
      </c>
    </row>
    <row r="431" spans="1:10" x14ac:dyDescent="0.25">
      <c r="A431" s="158" t="s">
        <v>237</v>
      </c>
      <c r="B431" s="65">
        <v>1</v>
      </c>
      <c r="C431" s="66">
        <v>0</v>
      </c>
      <c r="D431" s="65">
        <v>8</v>
      </c>
      <c r="E431" s="66">
        <v>0</v>
      </c>
      <c r="F431" s="67"/>
      <c r="G431" s="65">
        <f t="shared" si="76"/>
        <v>1</v>
      </c>
      <c r="H431" s="66">
        <f t="shared" si="77"/>
        <v>8</v>
      </c>
      <c r="I431" s="20" t="str">
        <f t="shared" si="78"/>
        <v>-</v>
      </c>
      <c r="J431" s="21" t="str">
        <f t="shared" si="79"/>
        <v>-</v>
      </c>
    </row>
    <row r="432" spans="1:10" x14ac:dyDescent="0.25">
      <c r="A432" s="158" t="s">
        <v>398</v>
      </c>
      <c r="B432" s="65">
        <v>1</v>
      </c>
      <c r="C432" s="66">
        <v>0</v>
      </c>
      <c r="D432" s="65">
        <v>3</v>
      </c>
      <c r="E432" s="66">
        <v>5</v>
      </c>
      <c r="F432" s="67"/>
      <c r="G432" s="65">
        <f t="shared" si="76"/>
        <v>1</v>
      </c>
      <c r="H432" s="66">
        <f t="shared" si="77"/>
        <v>-2</v>
      </c>
      <c r="I432" s="20" t="str">
        <f t="shared" si="78"/>
        <v>-</v>
      </c>
      <c r="J432" s="21">
        <f t="shared" si="79"/>
        <v>-0.4</v>
      </c>
    </row>
    <row r="433" spans="1:10" x14ac:dyDescent="0.25">
      <c r="A433" s="158" t="s">
        <v>258</v>
      </c>
      <c r="B433" s="65">
        <v>1</v>
      </c>
      <c r="C433" s="66">
        <v>1</v>
      </c>
      <c r="D433" s="65">
        <v>7</v>
      </c>
      <c r="E433" s="66">
        <v>5</v>
      </c>
      <c r="F433" s="67"/>
      <c r="G433" s="65">
        <f t="shared" si="76"/>
        <v>0</v>
      </c>
      <c r="H433" s="66">
        <f t="shared" si="77"/>
        <v>2</v>
      </c>
      <c r="I433" s="20">
        <f t="shared" si="78"/>
        <v>0</v>
      </c>
      <c r="J433" s="21">
        <f t="shared" si="79"/>
        <v>0.4</v>
      </c>
    </row>
    <row r="434" spans="1:10" x14ac:dyDescent="0.25">
      <c r="A434" s="158" t="s">
        <v>541</v>
      </c>
      <c r="B434" s="65">
        <v>0</v>
      </c>
      <c r="C434" s="66">
        <v>0</v>
      </c>
      <c r="D434" s="65">
        <v>1</v>
      </c>
      <c r="E434" s="66">
        <v>0</v>
      </c>
      <c r="F434" s="67"/>
      <c r="G434" s="65">
        <f t="shared" si="76"/>
        <v>0</v>
      </c>
      <c r="H434" s="66">
        <f t="shared" si="77"/>
        <v>1</v>
      </c>
      <c r="I434" s="20" t="str">
        <f t="shared" si="78"/>
        <v>-</v>
      </c>
      <c r="J434" s="21" t="str">
        <f t="shared" si="79"/>
        <v>-</v>
      </c>
    </row>
    <row r="435" spans="1:10" x14ac:dyDescent="0.25">
      <c r="A435" s="158" t="s">
        <v>499</v>
      </c>
      <c r="B435" s="65">
        <v>2</v>
      </c>
      <c r="C435" s="66">
        <v>0</v>
      </c>
      <c r="D435" s="65">
        <v>11</v>
      </c>
      <c r="E435" s="66">
        <v>7</v>
      </c>
      <c r="F435" s="67"/>
      <c r="G435" s="65">
        <f t="shared" si="76"/>
        <v>2</v>
      </c>
      <c r="H435" s="66">
        <f t="shared" si="77"/>
        <v>4</v>
      </c>
      <c r="I435" s="20" t="str">
        <f t="shared" si="78"/>
        <v>-</v>
      </c>
      <c r="J435" s="21">
        <f t="shared" si="79"/>
        <v>0.5714285714285714</v>
      </c>
    </row>
    <row r="436" spans="1:10" x14ac:dyDescent="0.25">
      <c r="A436" s="158" t="s">
        <v>490</v>
      </c>
      <c r="B436" s="65">
        <v>3</v>
      </c>
      <c r="C436" s="66">
        <v>0</v>
      </c>
      <c r="D436" s="65">
        <v>16</v>
      </c>
      <c r="E436" s="66">
        <v>5</v>
      </c>
      <c r="F436" s="67"/>
      <c r="G436" s="65">
        <f t="shared" si="76"/>
        <v>3</v>
      </c>
      <c r="H436" s="66">
        <f t="shared" si="77"/>
        <v>11</v>
      </c>
      <c r="I436" s="20" t="str">
        <f t="shared" si="78"/>
        <v>-</v>
      </c>
      <c r="J436" s="21">
        <f t="shared" si="79"/>
        <v>2.2000000000000002</v>
      </c>
    </row>
    <row r="437" spans="1:10" s="160" customFormat="1" ht="13" x14ac:dyDescent="0.3">
      <c r="A437" s="178" t="s">
        <v>679</v>
      </c>
      <c r="B437" s="71">
        <v>11</v>
      </c>
      <c r="C437" s="72">
        <v>3</v>
      </c>
      <c r="D437" s="71">
        <v>69</v>
      </c>
      <c r="E437" s="72">
        <v>47</v>
      </c>
      <c r="F437" s="73"/>
      <c r="G437" s="71">
        <f t="shared" si="76"/>
        <v>8</v>
      </c>
      <c r="H437" s="72">
        <f t="shared" si="77"/>
        <v>22</v>
      </c>
      <c r="I437" s="37">
        <f t="shared" si="78"/>
        <v>2.6666666666666665</v>
      </c>
      <c r="J437" s="38">
        <f t="shared" si="79"/>
        <v>0.46808510638297873</v>
      </c>
    </row>
    <row r="438" spans="1:10" x14ac:dyDescent="0.25">
      <c r="A438" s="177"/>
      <c r="B438" s="143"/>
      <c r="C438" s="144"/>
      <c r="D438" s="143"/>
      <c r="E438" s="144"/>
      <c r="F438" s="145"/>
      <c r="G438" s="143"/>
      <c r="H438" s="144"/>
      <c r="I438" s="151"/>
      <c r="J438" s="152"/>
    </row>
    <row r="439" spans="1:10" s="139" customFormat="1" ht="13" x14ac:dyDescent="0.3">
      <c r="A439" s="159" t="s">
        <v>83</v>
      </c>
      <c r="B439" s="65"/>
      <c r="C439" s="66"/>
      <c r="D439" s="65"/>
      <c r="E439" s="66"/>
      <c r="F439" s="67"/>
      <c r="G439" s="65"/>
      <c r="H439" s="66"/>
      <c r="I439" s="20"/>
      <c r="J439" s="21"/>
    </row>
    <row r="440" spans="1:10" x14ac:dyDescent="0.25">
      <c r="A440" s="158" t="s">
        <v>259</v>
      </c>
      <c r="B440" s="65">
        <v>3</v>
      </c>
      <c r="C440" s="66">
        <v>1</v>
      </c>
      <c r="D440" s="65">
        <v>31</v>
      </c>
      <c r="E440" s="66">
        <v>34</v>
      </c>
      <c r="F440" s="67"/>
      <c r="G440" s="65">
        <f>B440-C440</f>
        <v>2</v>
      </c>
      <c r="H440" s="66">
        <f>D440-E440</f>
        <v>-3</v>
      </c>
      <c r="I440" s="20">
        <f>IF(C440=0, "-", IF(G440/C440&lt;10, G440/C440, "&gt;999%"))</f>
        <v>2</v>
      </c>
      <c r="J440" s="21">
        <f>IF(E440=0, "-", IF(H440/E440&lt;10, H440/E440, "&gt;999%"))</f>
        <v>-8.8235294117647065E-2</v>
      </c>
    </row>
    <row r="441" spans="1:10" s="160" customFormat="1" ht="13" x14ac:dyDescent="0.3">
      <c r="A441" s="178" t="s">
        <v>680</v>
      </c>
      <c r="B441" s="71">
        <v>3</v>
      </c>
      <c r="C441" s="72">
        <v>1</v>
      </c>
      <c r="D441" s="71">
        <v>31</v>
      </c>
      <c r="E441" s="72">
        <v>34</v>
      </c>
      <c r="F441" s="73"/>
      <c r="G441" s="71">
        <f>B441-C441</f>
        <v>2</v>
      </c>
      <c r="H441" s="72">
        <f>D441-E441</f>
        <v>-3</v>
      </c>
      <c r="I441" s="37">
        <f>IF(C441=0, "-", IF(G441/C441&lt;10, G441/C441, "&gt;999%"))</f>
        <v>2</v>
      </c>
      <c r="J441" s="38">
        <f>IF(E441=0, "-", IF(H441/E441&lt;10, H441/E441, "&gt;999%"))</f>
        <v>-8.8235294117647065E-2</v>
      </c>
    </row>
    <row r="442" spans="1:10" x14ac:dyDescent="0.25">
      <c r="A442" s="177"/>
      <c r="B442" s="143"/>
      <c r="C442" s="144"/>
      <c r="D442" s="143"/>
      <c r="E442" s="144"/>
      <c r="F442" s="145"/>
      <c r="G442" s="143"/>
      <c r="H442" s="144"/>
      <c r="I442" s="151"/>
      <c r="J442" s="152"/>
    </row>
    <row r="443" spans="1:10" s="139" customFormat="1" ht="13" x14ac:dyDescent="0.3">
      <c r="A443" s="159" t="s">
        <v>84</v>
      </c>
      <c r="B443" s="65"/>
      <c r="C443" s="66"/>
      <c r="D443" s="65"/>
      <c r="E443" s="66"/>
      <c r="F443" s="67"/>
      <c r="G443" s="65"/>
      <c r="H443" s="66"/>
      <c r="I443" s="20"/>
      <c r="J443" s="21"/>
    </row>
    <row r="444" spans="1:10" x14ac:dyDescent="0.25">
      <c r="A444" s="158" t="s">
        <v>334</v>
      </c>
      <c r="B444" s="65">
        <v>7</v>
      </c>
      <c r="C444" s="66">
        <v>0</v>
      </c>
      <c r="D444" s="65">
        <v>28</v>
      </c>
      <c r="E444" s="66">
        <v>22</v>
      </c>
      <c r="F444" s="67"/>
      <c r="G444" s="65">
        <f t="shared" ref="G444:G452" si="80">B444-C444</f>
        <v>7</v>
      </c>
      <c r="H444" s="66">
        <f t="shared" ref="H444:H452" si="81">D444-E444</f>
        <v>6</v>
      </c>
      <c r="I444" s="20" t="str">
        <f t="shared" ref="I444:I452" si="82">IF(C444=0, "-", IF(G444/C444&lt;10, G444/C444, "&gt;999%"))</f>
        <v>-</v>
      </c>
      <c r="J444" s="21">
        <f t="shared" ref="J444:J452" si="83">IF(E444=0, "-", IF(H444/E444&lt;10, H444/E444, "&gt;999%"))</f>
        <v>0.27272727272727271</v>
      </c>
    </row>
    <row r="445" spans="1:10" x14ac:dyDescent="0.25">
      <c r="A445" s="158" t="s">
        <v>323</v>
      </c>
      <c r="B445" s="65">
        <v>1</v>
      </c>
      <c r="C445" s="66">
        <v>0</v>
      </c>
      <c r="D445" s="65">
        <v>8</v>
      </c>
      <c r="E445" s="66">
        <v>5</v>
      </c>
      <c r="F445" s="67"/>
      <c r="G445" s="65">
        <f t="shared" si="80"/>
        <v>1</v>
      </c>
      <c r="H445" s="66">
        <f t="shared" si="81"/>
        <v>3</v>
      </c>
      <c r="I445" s="20" t="str">
        <f t="shared" si="82"/>
        <v>-</v>
      </c>
      <c r="J445" s="21">
        <f t="shared" si="83"/>
        <v>0.6</v>
      </c>
    </row>
    <row r="446" spans="1:10" x14ac:dyDescent="0.25">
      <c r="A446" s="158" t="s">
        <v>467</v>
      </c>
      <c r="B446" s="65">
        <v>5</v>
      </c>
      <c r="C446" s="66">
        <v>5</v>
      </c>
      <c r="D446" s="65">
        <v>35</v>
      </c>
      <c r="E446" s="66">
        <v>26</v>
      </c>
      <c r="F446" s="67"/>
      <c r="G446" s="65">
        <f t="shared" si="80"/>
        <v>0</v>
      </c>
      <c r="H446" s="66">
        <f t="shared" si="81"/>
        <v>9</v>
      </c>
      <c r="I446" s="20">
        <f t="shared" si="82"/>
        <v>0</v>
      </c>
      <c r="J446" s="21">
        <f t="shared" si="83"/>
        <v>0.34615384615384615</v>
      </c>
    </row>
    <row r="447" spans="1:10" x14ac:dyDescent="0.25">
      <c r="A447" s="158" t="s">
        <v>468</v>
      </c>
      <c r="B447" s="65">
        <v>3</v>
      </c>
      <c r="C447" s="66">
        <v>6</v>
      </c>
      <c r="D447" s="65">
        <v>22</v>
      </c>
      <c r="E447" s="66">
        <v>29</v>
      </c>
      <c r="F447" s="67"/>
      <c r="G447" s="65">
        <f t="shared" si="80"/>
        <v>-3</v>
      </c>
      <c r="H447" s="66">
        <f t="shared" si="81"/>
        <v>-7</v>
      </c>
      <c r="I447" s="20">
        <f t="shared" si="82"/>
        <v>-0.5</v>
      </c>
      <c r="J447" s="21">
        <f t="shared" si="83"/>
        <v>-0.2413793103448276</v>
      </c>
    </row>
    <row r="448" spans="1:10" x14ac:dyDescent="0.25">
      <c r="A448" s="158" t="s">
        <v>324</v>
      </c>
      <c r="B448" s="65">
        <v>3</v>
      </c>
      <c r="C448" s="66">
        <v>1</v>
      </c>
      <c r="D448" s="65">
        <v>17</v>
      </c>
      <c r="E448" s="66">
        <v>5</v>
      </c>
      <c r="F448" s="67"/>
      <c r="G448" s="65">
        <f t="shared" si="80"/>
        <v>2</v>
      </c>
      <c r="H448" s="66">
        <f t="shared" si="81"/>
        <v>12</v>
      </c>
      <c r="I448" s="20">
        <f t="shared" si="82"/>
        <v>2</v>
      </c>
      <c r="J448" s="21">
        <f t="shared" si="83"/>
        <v>2.4</v>
      </c>
    </row>
    <row r="449" spans="1:10" x14ac:dyDescent="0.25">
      <c r="A449" s="158" t="s">
        <v>423</v>
      </c>
      <c r="B449" s="65">
        <v>16</v>
      </c>
      <c r="C449" s="66">
        <v>12</v>
      </c>
      <c r="D449" s="65">
        <v>129</v>
      </c>
      <c r="E449" s="66">
        <v>133</v>
      </c>
      <c r="F449" s="67"/>
      <c r="G449" s="65">
        <f t="shared" si="80"/>
        <v>4</v>
      </c>
      <c r="H449" s="66">
        <f t="shared" si="81"/>
        <v>-4</v>
      </c>
      <c r="I449" s="20">
        <f t="shared" si="82"/>
        <v>0.33333333333333331</v>
      </c>
      <c r="J449" s="21">
        <f t="shared" si="83"/>
        <v>-3.007518796992481E-2</v>
      </c>
    </row>
    <row r="450" spans="1:10" x14ac:dyDescent="0.25">
      <c r="A450" s="158" t="s">
        <v>288</v>
      </c>
      <c r="B450" s="65">
        <v>0</v>
      </c>
      <c r="C450" s="66">
        <v>0</v>
      </c>
      <c r="D450" s="65">
        <v>1</v>
      </c>
      <c r="E450" s="66">
        <v>1</v>
      </c>
      <c r="F450" s="67"/>
      <c r="G450" s="65">
        <f t="shared" si="80"/>
        <v>0</v>
      </c>
      <c r="H450" s="66">
        <f t="shared" si="81"/>
        <v>0</v>
      </c>
      <c r="I450" s="20" t="str">
        <f t="shared" si="82"/>
        <v>-</v>
      </c>
      <c r="J450" s="21">
        <f t="shared" si="83"/>
        <v>0</v>
      </c>
    </row>
    <row r="451" spans="1:10" x14ac:dyDescent="0.25">
      <c r="A451" s="158" t="s">
        <v>277</v>
      </c>
      <c r="B451" s="65">
        <v>4</v>
      </c>
      <c r="C451" s="66">
        <v>0</v>
      </c>
      <c r="D451" s="65">
        <v>18</v>
      </c>
      <c r="E451" s="66">
        <v>21</v>
      </c>
      <c r="F451" s="67"/>
      <c r="G451" s="65">
        <f t="shared" si="80"/>
        <v>4</v>
      </c>
      <c r="H451" s="66">
        <f t="shared" si="81"/>
        <v>-3</v>
      </c>
      <c r="I451" s="20" t="str">
        <f t="shared" si="82"/>
        <v>-</v>
      </c>
      <c r="J451" s="21">
        <f t="shared" si="83"/>
        <v>-0.14285714285714285</v>
      </c>
    </row>
    <row r="452" spans="1:10" s="160" customFormat="1" ht="13" x14ac:dyDescent="0.3">
      <c r="A452" s="178" t="s">
        <v>681</v>
      </c>
      <c r="B452" s="71">
        <v>39</v>
      </c>
      <c r="C452" s="72">
        <v>24</v>
      </c>
      <c r="D452" s="71">
        <v>258</v>
      </c>
      <c r="E452" s="72">
        <v>242</v>
      </c>
      <c r="F452" s="73"/>
      <c r="G452" s="71">
        <f t="shared" si="80"/>
        <v>15</v>
      </c>
      <c r="H452" s="72">
        <f t="shared" si="81"/>
        <v>16</v>
      </c>
      <c r="I452" s="37">
        <f t="shared" si="82"/>
        <v>0.625</v>
      </c>
      <c r="J452" s="38">
        <f t="shared" si="83"/>
        <v>6.6115702479338845E-2</v>
      </c>
    </row>
    <row r="453" spans="1:10" x14ac:dyDescent="0.25">
      <c r="A453" s="177"/>
      <c r="B453" s="143"/>
      <c r="C453" s="144"/>
      <c r="D453" s="143"/>
      <c r="E453" s="144"/>
      <c r="F453" s="145"/>
      <c r="G453" s="143"/>
      <c r="H453" s="144"/>
      <c r="I453" s="151"/>
      <c r="J453" s="152"/>
    </row>
    <row r="454" spans="1:10" s="139" customFormat="1" ht="13" x14ac:dyDescent="0.3">
      <c r="A454" s="159" t="s">
        <v>85</v>
      </c>
      <c r="B454" s="65"/>
      <c r="C454" s="66"/>
      <c r="D454" s="65"/>
      <c r="E454" s="66"/>
      <c r="F454" s="67"/>
      <c r="G454" s="65"/>
      <c r="H454" s="66"/>
      <c r="I454" s="20"/>
      <c r="J454" s="21"/>
    </row>
    <row r="455" spans="1:10" x14ac:dyDescent="0.25">
      <c r="A455" s="158" t="s">
        <v>526</v>
      </c>
      <c r="B455" s="65">
        <v>34</v>
      </c>
      <c r="C455" s="66">
        <v>15</v>
      </c>
      <c r="D455" s="65">
        <v>269</v>
      </c>
      <c r="E455" s="66">
        <v>174</v>
      </c>
      <c r="F455" s="67"/>
      <c r="G455" s="65">
        <f>B455-C455</f>
        <v>19</v>
      </c>
      <c r="H455" s="66">
        <f>D455-E455</f>
        <v>95</v>
      </c>
      <c r="I455" s="20">
        <f>IF(C455=0, "-", IF(G455/C455&lt;10, G455/C455, "&gt;999%"))</f>
        <v>1.2666666666666666</v>
      </c>
      <c r="J455" s="21">
        <f>IF(E455=0, "-", IF(H455/E455&lt;10, H455/E455, "&gt;999%"))</f>
        <v>0.54597701149425293</v>
      </c>
    </row>
    <row r="456" spans="1:10" x14ac:dyDescent="0.25">
      <c r="A456" s="158" t="s">
        <v>527</v>
      </c>
      <c r="B456" s="65">
        <v>2</v>
      </c>
      <c r="C456" s="66">
        <v>2</v>
      </c>
      <c r="D456" s="65">
        <v>39</v>
      </c>
      <c r="E456" s="66">
        <v>20</v>
      </c>
      <c r="F456" s="67"/>
      <c r="G456" s="65">
        <f>B456-C456</f>
        <v>0</v>
      </c>
      <c r="H456" s="66">
        <f>D456-E456</f>
        <v>19</v>
      </c>
      <c r="I456" s="20">
        <f>IF(C456=0, "-", IF(G456/C456&lt;10, G456/C456, "&gt;999%"))</f>
        <v>0</v>
      </c>
      <c r="J456" s="21">
        <f>IF(E456=0, "-", IF(H456/E456&lt;10, H456/E456, "&gt;999%"))</f>
        <v>0.95</v>
      </c>
    </row>
    <row r="457" spans="1:10" x14ac:dyDescent="0.25">
      <c r="A457" s="158" t="s">
        <v>528</v>
      </c>
      <c r="B457" s="65">
        <v>0</v>
      </c>
      <c r="C457" s="66">
        <v>0</v>
      </c>
      <c r="D457" s="65">
        <v>2</v>
      </c>
      <c r="E457" s="66">
        <v>0</v>
      </c>
      <c r="F457" s="67"/>
      <c r="G457" s="65">
        <f>B457-C457</f>
        <v>0</v>
      </c>
      <c r="H457" s="66">
        <f>D457-E457</f>
        <v>2</v>
      </c>
      <c r="I457" s="20" t="str">
        <f>IF(C457=0, "-", IF(G457/C457&lt;10, G457/C457, "&gt;999%"))</f>
        <v>-</v>
      </c>
      <c r="J457" s="21" t="str">
        <f>IF(E457=0, "-", IF(H457/E457&lt;10, H457/E457, "&gt;999%"))</f>
        <v>-</v>
      </c>
    </row>
    <row r="458" spans="1:10" s="160" customFormat="1" ht="13" x14ac:dyDescent="0.3">
      <c r="A458" s="178" t="s">
        <v>682</v>
      </c>
      <c r="B458" s="71">
        <v>36</v>
      </c>
      <c r="C458" s="72">
        <v>17</v>
      </c>
      <c r="D458" s="71">
        <v>310</v>
      </c>
      <c r="E458" s="72">
        <v>194</v>
      </c>
      <c r="F458" s="73"/>
      <c r="G458" s="71">
        <f>B458-C458</f>
        <v>19</v>
      </c>
      <c r="H458" s="72">
        <f>D458-E458</f>
        <v>116</v>
      </c>
      <c r="I458" s="37">
        <f>IF(C458=0, "-", IF(G458/C458&lt;10, G458/C458, "&gt;999%"))</f>
        <v>1.1176470588235294</v>
      </c>
      <c r="J458" s="38">
        <f>IF(E458=0, "-", IF(H458/E458&lt;10, H458/E458, "&gt;999%"))</f>
        <v>0.59793814432989689</v>
      </c>
    </row>
    <row r="459" spans="1:10" x14ac:dyDescent="0.25">
      <c r="A459" s="177"/>
      <c r="B459" s="143"/>
      <c r="C459" s="144"/>
      <c r="D459" s="143"/>
      <c r="E459" s="144"/>
      <c r="F459" s="145"/>
      <c r="G459" s="143"/>
      <c r="H459" s="144"/>
      <c r="I459" s="151"/>
      <c r="J459" s="152"/>
    </row>
    <row r="460" spans="1:10" s="139" customFormat="1" ht="13" x14ac:dyDescent="0.3">
      <c r="A460" s="159" t="s">
        <v>86</v>
      </c>
      <c r="B460" s="65"/>
      <c r="C460" s="66"/>
      <c r="D460" s="65"/>
      <c r="E460" s="66"/>
      <c r="F460" s="67"/>
      <c r="G460" s="65"/>
      <c r="H460" s="66"/>
      <c r="I460" s="20"/>
      <c r="J460" s="21"/>
    </row>
    <row r="461" spans="1:10" x14ac:dyDescent="0.25">
      <c r="A461" s="158" t="s">
        <v>359</v>
      </c>
      <c r="B461" s="65">
        <v>12</v>
      </c>
      <c r="C461" s="66">
        <v>5</v>
      </c>
      <c r="D461" s="65">
        <v>70</v>
      </c>
      <c r="E461" s="66">
        <v>65</v>
      </c>
      <c r="F461" s="67"/>
      <c r="G461" s="65">
        <f t="shared" ref="G461:G469" si="84">B461-C461</f>
        <v>7</v>
      </c>
      <c r="H461" s="66">
        <f t="shared" ref="H461:H469" si="85">D461-E461</f>
        <v>5</v>
      </c>
      <c r="I461" s="20">
        <f t="shared" ref="I461:I469" si="86">IF(C461=0, "-", IF(G461/C461&lt;10, G461/C461, "&gt;999%"))</f>
        <v>1.4</v>
      </c>
      <c r="J461" s="21">
        <f t="shared" ref="J461:J469" si="87">IF(E461=0, "-", IF(H461/E461&lt;10, H461/E461, "&gt;999%"))</f>
        <v>7.6923076923076927E-2</v>
      </c>
    </row>
    <row r="462" spans="1:10" x14ac:dyDescent="0.25">
      <c r="A462" s="158" t="s">
        <v>340</v>
      </c>
      <c r="B462" s="65">
        <v>10</v>
      </c>
      <c r="C462" s="66">
        <v>14</v>
      </c>
      <c r="D462" s="65">
        <v>41</v>
      </c>
      <c r="E462" s="66">
        <v>86</v>
      </c>
      <c r="F462" s="67"/>
      <c r="G462" s="65">
        <f t="shared" si="84"/>
        <v>-4</v>
      </c>
      <c r="H462" s="66">
        <f t="shared" si="85"/>
        <v>-45</v>
      </c>
      <c r="I462" s="20">
        <f t="shared" si="86"/>
        <v>-0.2857142857142857</v>
      </c>
      <c r="J462" s="21">
        <f t="shared" si="87"/>
        <v>-0.52325581395348841</v>
      </c>
    </row>
    <row r="463" spans="1:10" x14ac:dyDescent="0.25">
      <c r="A463" s="158" t="s">
        <v>491</v>
      </c>
      <c r="B463" s="65">
        <v>0</v>
      </c>
      <c r="C463" s="66">
        <v>1</v>
      </c>
      <c r="D463" s="65">
        <v>1</v>
      </c>
      <c r="E463" s="66">
        <v>30</v>
      </c>
      <c r="F463" s="67"/>
      <c r="G463" s="65">
        <f t="shared" si="84"/>
        <v>-1</v>
      </c>
      <c r="H463" s="66">
        <f t="shared" si="85"/>
        <v>-29</v>
      </c>
      <c r="I463" s="20">
        <f t="shared" si="86"/>
        <v>-1</v>
      </c>
      <c r="J463" s="21">
        <f t="shared" si="87"/>
        <v>-0.96666666666666667</v>
      </c>
    </row>
    <row r="464" spans="1:10" x14ac:dyDescent="0.25">
      <c r="A464" s="158" t="s">
        <v>399</v>
      </c>
      <c r="B464" s="65">
        <v>5</v>
      </c>
      <c r="C464" s="66">
        <v>7</v>
      </c>
      <c r="D464" s="65">
        <v>114</v>
      </c>
      <c r="E464" s="66">
        <v>98</v>
      </c>
      <c r="F464" s="67"/>
      <c r="G464" s="65">
        <f t="shared" si="84"/>
        <v>-2</v>
      </c>
      <c r="H464" s="66">
        <f t="shared" si="85"/>
        <v>16</v>
      </c>
      <c r="I464" s="20">
        <f t="shared" si="86"/>
        <v>-0.2857142857142857</v>
      </c>
      <c r="J464" s="21">
        <f t="shared" si="87"/>
        <v>0.16326530612244897</v>
      </c>
    </row>
    <row r="465" spans="1:10" x14ac:dyDescent="0.25">
      <c r="A465" s="158" t="s">
        <v>542</v>
      </c>
      <c r="B465" s="65">
        <v>14</v>
      </c>
      <c r="C465" s="66">
        <v>9</v>
      </c>
      <c r="D465" s="65">
        <v>33</v>
      </c>
      <c r="E465" s="66">
        <v>81</v>
      </c>
      <c r="F465" s="67"/>
      <c r="G465" s="65">
        <f t="shared" si="84"/>
        <v>5</v>
      </c>
      <c r="H465" s="66">
        <f t="shared" si="85"/>
        <v>-48</v>
      </c>
      <c r="I465" s="20">
        <f t="shared" si="86"/>
        <v>0.55555555555555558</v>
      </c>
      <c r="J465" s="21">
        <f t="shared" si="87"/>
        <v>-0.59259259259259256</v>
      </c>
    </row>
    <row r="466" spans="1:10" x14ac:dyDescent="0.25">
      <c r="A466" s="158" t="s">
        <v>487</v>
      </c>
      <c r="B466" s="65">
        <v>0</v>
      </c>
      <c r="C466" s="66">
        <v>0</v>
      </c>
      <c r="D466" s="65">
        <v>0</v>
      </c>
      <c r="E466" s="66">
        <v>1</v>
      </c>
      <c r="F466" s="67"/>
      <c r="G466" s="65">
        <f t="shared" si="84"/>
        <v>0</v>
      </c>
      <c r="H466" s="66">
        <f t="shared" si="85"/>
        <v>-1</v>
      </c>
      <c r="I466" s="20" t="str">
        <f t="shared" si="86"/>
        <v>-</v>
      </c>
      <c r="J466" s="21">
        <f t="shared" si="87"/>
        <v>-1</v>
      </c>
    </row>
    <row r="467" spans="1:10" x14ac:dyDescent="0.25">
      <c r="A467" s="158" t="s">
        <v>238</v>
      </c>
      <c r="B467" s="65">
        <v>0</v>
      </c>
      <c r="C467" s="66">
        <v>0</v>
      </c>
      <c r="D467" s="65">
        <v>2</v>
      </c>
      <c r="E467" s="66">
        <v>12</v>
      </c>
      <c r="F467" s="67"/>
      <c r="G467" s="65">
        <f t="shared" si="84"/>
        <v>0</v>
      </c>
      <c r="H467" s="66">
        <f t="shared" si="85"/>
        <v>-10</v>
      </c>
      <c r="I467" s="20" t="str">
        <f t="shared" si="86"/>
        <v>-</v>
      </c>
      <c r="J467" s="21">
        <f t="shared" si="87"/>
        <v>-0.83333333333333337</v>
      </c>
    </row>
    <row r="468" spans="1:10" x14ac:dyDescent="0.25">
      <c r="A468" s="158" t="s">
        <v>500</v>
      </c>
      <c r="B468" s="65">
        <v>2</v>
      </c>
      <c r="C468" s="66">
        <v>4</v>
      </c>
      <c r="D468" s="65">
        <v>53</v>
      </c>
      <c r="E468" s="66">
        <v>43</v>
      </c>
      <c r="F468" s="67"/>
      <c r="G468" s="65">
        <f t="shared" si="84"/>
        <v>-2</v>
      </c>
      <c r="H468" s="66">
        <f t="shared" si="85"/>
        <v>10</v>
      </c>
      <c r="I468" s="20">
        <f t="shared" si="86"/>
        <v>-0.5</v>
      </c>
      <c r="J468" s="21">
        <f t="shared" si="87"/>
        <v>0.23255813953488372</v>
      </c>
    </row>
    <row r="469" spans="1:10" s="160" customFormat="1" ht="13" x14ac:dyDescent="0.3">
      <c r="A469" s="178" t="s">
        <v>683</v>
      </c>
      <c r="B469" s="71">
        <v>43</v>
      </c>
      <c r="C469" s="72">
        <v>40</v>
      </c>
      <c r="D469" s="71">
        <v>314</v>
      </c>
      <c r="E469" s="72">
        <v>416</v>
      </c>
      <c r="F469" s="73"/>
      <c r="G469" s="71">
        <f t="shared" si="84"/>
        <v>3</v>
      </c>
      <c r="H469" s="72">
        <f t="shared" si="85"/>
        <v>-102</v>
      </c>
      <c r="I469" s="37">
        <f t="shared" si="86"/>
        <v>7.4999999999999997E-2</v>
      </c>
      <c r="J469" s="38">
        <f t="shared" si="87"/>
        <v>-0.24519230769230768</v>
      </c>
    </row>
    <row r="470" spans="1:10" x14ac:dyDescent="0.25">
      <c r="A470" s="177"/>
      <c r="B470" s="143"/>
      <c r="C470" s="144"/>
      <c r="D470" s="143"/>
      <c r="E470" s="144"/>
      <c r="F470" s="145"/>
      <c r="G470" s="143"/>
      <c r="H470" s="144"/>
      <c r="I470" s="151"/>
      <c r="J470" s="152"/>
    </row>
    <row r="471" spans="1:10" s="139" customFormat="1" ht="13" x14ac:dyDescent="0.3">
      <c r="A471" s="159" t="s">
        <v>87</v>
      </c>
      <c r="B471" s="65"/>
      <c r="C471" s="66"/>
      <c r="D471" s="65"/>
      <c r="E471" s="66"/>
      <c r="F471" s="67"/>
      <c r="G471" s="65"/>
      <c r="H471" s="66"/>
      <c r="I471" s="20"/>
      <c r="J471" s="21"/>
    </row>
    <row r="472" spans="1:10" x14ac:dyDescent="0.25">
      <c r="A472" s="158" t="s">
        <v>566</v>
      </c>
      <c r="B472" s="65">
        <v>11</v>
      </c>
      <c r="C472" s="66">
        <v>20</v>
      </c>
      <c r="D472" s="65">
        <v>101</v>
      </c>
      <c r="E472" s="66">
        <v>72</v>
      </c>
      <c r="F472" s="67"/>
      <c r="G472" s="65">
        <f>B472-C472</f>
        <v>-9</v>
      </c>
      <c r="H472" s="66">
        <f>D472-E472</f>
        <v>29</v>
      </c>
      <c r="I472" s="20">
        <f>IF(C472=0, "-", IF(G472/C472&lt;10, G472/C472, "&gt;999%"))</f>
        <v>-0.45</v>
      </c>
      <c r="J472" s="21">
        <f>IF(E472=0, "-", IF(H472/E472&lt;10, H472/E472, "&gt;999%"))</f>
        <v>0.40277777777777779</v>
      </c>
    </row>
    <row r="473" spans="1:10" s="160" customFormat="1" ht="13" x14ac:dyDescent="0.3">
      <c r="A473" s="178" t="s">
        <v>684</v>
      </c>
      <c r="B473" s="71">
        <v>11</v>
      </c>
      <c r="C473" s="72">
        <v>20</v>
      </c>
      <c r="D473" s="71">
        <v>101</v>
      </c>
      <c r="E473" s="72">
        <v>72</v>
      </c>
      <c r="F473" s="73"/>
      <c r="G473" s="71">
        <f>B473-C473</f>
        <v>-9</v>
      </c>
      <c r="H473" s="72">
        <f>D473-E473</f>
        <v>29</v>
      </c>
      <c r="I473" s="37">
        <f>IF(C473=0, "-", IF(G473/C473&lt;10, G473/C473, "&gt;999%"))</f>
        <v>-0.45</v>
      </c>
      <c r="J473" s="38">
        <f>IF(E473=0, "-", IF(H473/E473&lt;10, H473/E473, "&gt;999%"))</f>
        <v>0.40277777777777779</v>
      </c>
    </row>
    <row r="474" spans="1:10" x14ac:dyDescent="0.25">
      <c r="A474" s="177"/>
      <c r="B474" s="143"/>
      <c r="C474" s="144"/>
      <c r="D474" s="143"/>
      <c r="E474" s="144"/>
      <c r="F474" s="145"/>
      <c r="G474" s="143"/>
      <c r="H474" s="144"/>
      <c r="I474" s="151"/>
      <c r="J474" s="152"/>
    </row>
    <row r="475" spans="1:10" s="139" customFormat="1" ht="13" x14ac:dyDescent="0.3">
      <c r="A475" s="159" t="s">
        <v>88</v>
      </c>
      <c r="B475" s="65"/>
      <c r="C475" s="66"/>
      <c r="D475" s="65"/>
      <c r="E475" s="66"/>
      <c r="F475" s="67"/>
      <c r="G475" s="65"/>
      <c r="H475" s="66"/>
      <c r="I475" s="20"/>
      <c r="J475" s="21"/>
    </row>
    <row r="476" spans="1:10" x14ac:dyDescent="0.25">
      <c r="A476" s="158" t="s">
        <v>553</v>
      </c>
      <c r="B476" s="65">
        <v>0</v>
      </c>
      <c r="C476" s="66">
        <v>0</v>
      </c>
      <c r="D476" s="65">
        <v>0</v>
      </c>
      <c r="E476" s="66">
        <v>1</v>
      </c>
      <c r="F476" s="67"/>
      <c r="G476" s="65">
        <f>B476-C476</f>
        <v>0</v>
      </c>
      <c r="H476" s="66">
        <f>D476-E476</f>
        <v>-1</v>
      </c>
      <c r="I476" s="20" t="str">
        <f>IF(C476=0, "-", IF(G476/C476&lt;10, G476/C476, "&gt;999%"))</f>
        <v>-</v>
      </c>
      <c r="J476" s="21">
        <f>IF(E476=0, "-", IF(H476/E476&lt;10, H476/E476, "&gt;999%"))</f>
        <v>-1</v>
      </c>
    </row>
    <row r="477" spans="1:10" s="160" customFormat="1" ht="13" x14ac:dyDescent="0.3">
      <c r="A477" s="178" t="s">
        <v>685</v>
      </c>
      <c r="B477" s="71">
        <v>0</v>
      </c>
      <c r="C477" s="72">
        <v>0</v>
      </c>
      <c r="D477" s="71">
        <v>0</v>
      </c>
      <c r="E477" s="72">
        <v>1</v>
      </c>
      <c r="F477" s="73"/>
      <c r="G477" s="71">
        <f>B477-C477</f>
        <v>0</v>
      </c>
      <c r="H477" s="72">
        <f>D477-E477</f>
        <v>-1</v>
      </c>
      <c r="I477" s="37" t="str">
        <f>IF(C477=0, "-", IF(G477/C477&lt;10, G477/C477, "&gt;999%"))</f>
        <v>-</v>
      </c>
      <c r="J477" s="38">
        <f>IF(E477=0, "-", IF(H477/E477&lt;10, H477/E477, "&gt;999%"))</f>
        <v>-1</v>
      </c>
    </row>
    <row r="478" spans="1:10" x14ac:dyDescent="0.25">
      <c r="A478" s="177"/>
      <c r="B478" s="143"/>
      <c r="C478" s="144"/>
      <c r="D478" s="143"/>
      <c r="E478" s="144"/>
      <c r="F478" s="145"/>
      <c r="G478" s="143"/>
      <c r="H478" s="144"/>
      <c r="I478" s="151"/>
      <c r="J478" s="152"/>
    </row>
    <row r="479" spans="1:10" s="139" customFormat="1" ht="13" x14ac:dyDescent="0.3">
      <c r="A479" s="159" t="s">
        <v>89</v>
      </c>
      <c r="B479" s="65"/>
      <c r="C479" s="66"/>
      <c r="D479" s="65"/>
      <c r="E479" s="66"/>
      <c r="F479" s="67"/>
      <c r="G479" s="65"/>
      <c r="H479" s="66"/>
      <c r="I479" s="20"/>
      <c r="J479" s="21"/>
    </row>
    <row r="480" spans="1:10" x14ac:dyDescent="0.25">
      <c r="A480" s="158" t="s">
        <v>214</v>
      </c>
      <c r="B480" s="65">
        <v>1</v>
      </c>
      <c r="C480" s="66">
        <v>2</v>
      </c>
      <c r="D480" s="65">
        <v>15</v>
      </c>
      <c r="E480" s="66">
        <v>5</v>
      </c>
      <c r="F480" s="67"/>
      <c r="G480" s="65">
        <f t="shared" ref="G480:G487" si="88">B480-C480</f>
        <v>-1</v>
      </c>
      <c r="H480" s="66">
        <f t="shared" ref="H480:H487" si="89">D480-E480</f>
        <v>10</v>
      </c>
      <c r="I480" s="20">
        <f t="shared" ref="I480:I487" si="90">IF(C480=0, "-", IF(G480/C480&lt;10, G480/C480, "&gt;999%"))</f>
        <v>-0.5</v>
      </c>
      <c r="J480" s="21">
        <f t="shared" ref="J480:J487" si="91">IF(E480=0, "-", IF(H480/E480&lt;10, H480/E480, "&gt;999%"))</f>
        <v>2</v>
      </c>
    </row>
    <row r="481" spans="1:10" x14ac:dyDescent="0.25">
      <c r="A481" s="158" t="s">
        <v>360</v>
      </c>
      <c r="B481" s="65">
        <v>7</v>
      </c>
      <c r="C481" s="66">
        <v>8</v>
      </c>
      <c r="D481" s="65">
        <v>68</v>
      </c>
      <c r="E481" s="66">
        <v>59</v>
      </c>
      <c r="F481" s="67"/>
      <c r="G481" s="65">
        <f t="shared" si="88"/>
        <v>-1</v>
      </c>
      <c r="H481" s="66">
        <f t="shared" si="89"/>
        <v>9</v>
      </c>
      <c r="I481" s="20">
        <f t="shared" si="90"/>
        <v>-0.125</v>
      </c>
      <c r="J481" s="21">
        <f t="shared" si="91"/>
        <v>0.15254237288135594</v>
      </c>
    </row>
    <row r="482" spans="1:10" x14ac:dyDescent="0.25">
      <c r="A482" s="158" t="s">
        <v>400</v>
      </c>
      <c r="B482" s="65">
        <v>10</v>
      </c>
      <c r="C482" s="66">
        <v>3</v>
      </c>
      <c r="D482" s="65">
        <v>59</v>
      </c>
      <c r="E482" s="66">
        <v>27</v>
      </c>
      <c r="F482" s="67"/>
      <c r="G482" s="65">
        <f t="shared" si="88"/>
        <v>7</v>
      </c>
      <c r="H482" s="66">
        <f t="shared" si="89"/>
        <v>32</v>
      </c>
      <c r="I482" s="20">
        <f t="shared" si="90"/>
        <v>2.3333333333333335</v>
      </c>
      <c r="J482" s="21">
        <f t="shared" si="91"/>
        <v>1.1851851851851851</v>
      </c>
    </row>
    <row r="483" spans="1:10" x14ac:dyDescent="0.25">
      <c r="A483" s="158" t="s">
        <v>439</v>
      </c>
      <c r="B483" s="65">
        <v>7</v>
      </c>
      <c r="C483" s="66">
        <v>4</v>
      </c>
      <c r="D483" s="65">
        <v>55</v>
      </c>
      <c r="E483" s="66">
        <v>55</v>
      </c>
      <c r="F483" s="67"/>
      <c r="G483" s="65">
        <f t="shared" si="88"/>
        <v>3</v>
      </c>
      <c r="H483" s="66">
        <f t="shared" si="89"/>
        <v>0</v>
      </c>
      <c r="I483" s="20">
        <f t="shared" si="90"/>
        <v>0.75</v>
      </c>
      <c r="J483" s="21">
        <f t="shared" si="91"/>
        <v>0</v>
      </c>
    </row>
    <row r="484" spans="1:10" x14ac:dyDescent="0.25">
      <c r="A484" s="158" t="s">
        <v>244</v>
      </c>
      <c r="B484" s="65">
        <v>9</v>
      </c>
      <c r="C484" s="66">
        <v>0</v>
      </c>
      <c r="D484" s="65">
        <v>48</v>
      </c>
      <c r="E484" s="66">
        <v>38</v>
      </c>
      <c r="F484" s="67"/>
      <c r="G484" s="65">
        <f t="shared" si="88"/>
        <v>9</v>
      </c>
      <c r="H484" s="66">
        <f t="shared" si="89"/>
        <v>10</v>
      </c>
      <c r="I484" s="20" t="str">
        <f t="shared" si="90"/>
        <v>-</v>
      </c>
      <c r="J484" s="21">
        <f t="shared" si="91"/>
        <v>0.26315789473684209</v>
      </c>
    </row>
    <row r="485" spans="1:10" x14ac:dyDescent="0.25">
      <c r="A485" s="158" t="s">
        <v>220</v>
      </c>
      <c r="B485" s="65">
        <v>3</v>
      </c>
      <c r="C485" s="66">
        <v>2</v>
      </c>
      <c r="D485" s="65">
        <v>16</v>
      </c>
      <c r="E485" s="66">
        <v>16</v>
      </c>
      <c r="F485" s="67"/>
      <c r="G485" s="65">
        <f t="shared" si="88"/>
        <v>1</v>
      </c>
      <c r="H485" s="66">
        <f t="shared" si="89"/>
        <v>0</v>
      </c>
      <c r="I485" s="20">
        <f t="shared" si="90"/>
        <v>0.5</v>
      </c>
      <c r="J485" s="21">
        <f t="shared" si="91"/>
        <v>0</v>
      </c>
    </row>
    <row r="486" spans="1:10" x14ac:dyDescent="0.25">
      <c r="A486" s="158" t="s">
        <v>266</v>
      </c>
      <c r="B486" s="65">
        <v>2</v>
      </c>
      <c r="C486" s="66">
        <v>2</v>
      </c>
      <c r="D486" s="65">
        <v>14</v>
      </c>
      <c r="E486" s="66">
        <v>29</v>
      </c>
      <c r="F486" s="67"/>
      <c r="G486" s="65">
        <f t="shared" si="88"/>
        <v>0</v>
      </c>
      <c r="H486" s="66">
        <f t="shared" si="89"/>
        <v>-15</v>
      </c>
      <c r="I486" s="20">
        <f t="shared" si="90"/>
        <v>0</v>
      </c>
      <c r="J486" s="21">
        <f t="shared" si="91"/>
        <v>-0.51724137931034486</v>
      </c>
    </row>
    <row r="487" spans="1:10" s="160" customFormat="1" ht="13" x14ac:dyDescent="0.3">
      <c r="A487" s="178" t="s">
        <v>686</v>
      </c>
      <c r="B487" s="71">
        <v>39</v>
      </c>
      <c r="C487" s="72">
        <v>21</v>
      </c>
      <c r="D487" s="71">
        <v>275</v>
      </c>
      <c r="E487" s="72">
        <v>229</v>
      </c>
      <c r="F487" s="73"/>
      <c r="G487" s="71">
        <f t="shared" si="88"/>
        <v>18</v>
      </c>
      <c r="H487" s="72">
        <f t="shared" si="89"/>
        <v>46</v>
      </c>
      <c r="I487" s="37">
        <f t="shared" si="90"/>
        <v>0.8571428571428571</v>
      </c>
      <c r="J487" s="38">
        <f t="shared" si="91"/>
        <v>0.20087336244541484</v>
      </c>
    </row>
    <row r="488" spans="1:10" x14ac:dyDescent="0.25">
      <c r="A488" s="177"/>
      <c r="B488" s="143"/>
      <c r="C488" s="144"/>
      <c r="D488" s="143"/>
      <c r="E488" s="144"/>
      <c r="F488" s="145"/>
      <c r="G488" s="143"/>
      <c r="H488" s="144"/>
      <c r="I488" s="151"/>
      <c r="J488" s="152"/>
    </row>
    <row r="489" spans="1:10" s="139" customFormat="1" ht="13" x14ac:dyDescent="0.3">
      <c r="A489" s="159" t="s">
        <v>90</v>
      </c>
      <c r="B489" s="65"/>
      <c r="C489" s="66"/>
      <c r="D489" s="65"/>
      <c r="E489" s="66"/>
      <c r="F489" s="67"/>
      <c r="G489" s="65"/>
      <c r="H489" s="66"/>
      <c r="I489" s="20"/>
      <c r="J489" s="21"/>
    </row>
    <row r="490" spans="1:10" x14ac:dyDescent="0.25">
      <c r="A490" s="158" t="s">
        <v>401</v>
      </c>
      <c r="B490" s="65">
        <v>3</v>
      </c>
      <c r="C490" s="66">
        <v>1</v>
      </c>
      <c r="D490" s="65">
        <v>28</v>
      </c>
      <c r="E490" s="66">
        <v>11</v>
      </c>
      <c r="F490" s="67"/>
      <c r="G490" s="65">
        <f>B490-C490</f>
        <v>2</v>
      </c>
      <c r="H490" s="66">
        <f>D490-E490</f>
        <v>17</v>
      </c>
      <c r="I490" s="20">
        <f>IF(C490=0, "-", IF(G490/C490&lt;10, G490/C490, "&gt;999%"))</f>
        <v>2</v>
      </c>
      <c r="J490" s="21">
        <f>IF(E490=0, "-", IF(H490/E490&lt;10, H490/E490, "&gt;999%"))</f>
        <v>1.5454545454545454</v>
      </c>
    </row>
    <row r="491" spans="1:10" x14ac:dyDescent="0.25">
      <c r="A491" s="158" t="s">
        <v>520</v>
      </c>
      <c r="B491" s="65">
        <v>12</v>
      </c>
      <c r="C491" s="66">
        <v>12</v>
      </c>
      <c r="D491" s="65">
        <v>168</v>
      </c>
      <c r="E491" s="66">
        <v>39</v>
      </c>
      <c r="F491" s="67"/>
      <c r="G491" s="65">
        <f>B491-C491</f>
        <v>0</v>
      </c>
      <c r="H491" s="66">
        <f>D491-E491</f>
        <v>129</v>
      </c>
      <c r="I491" s="20">
        <f>IF(C491=0, "-", IF(G491/C491&lt;10, G491/C491, "&gt;999%"))</f>
        <v>0</v>
      </c>
      <c r="J491" s="21">
        <f>IF(E491=0, "-", IF(H491/E491&lt;10, H491/E491, "&gt;999%"))</f>
        <v>3.3076923076923075</v>
      </c>
    </row>
    <row r="492" spans="1:10" x14ac:dyDescent="0.25">
      <c r="A492" s="158" t="s">
        <v>440</v>
      </c>
      <c r="B492" s="65">
        <v>7</v>
      </c>
      <c r="C492" s="66">
        <v>9</v>
      </c>
      <c r="D492" s="65">
        <v>91</v>
      </c>
      <c r="E492" s="66">
        <v>32</v>
      </c>
      <c r="F492" s="67"/>
      <c r="G492" s="65">
        <f>B492-C492</f>
        <v>-2</v>
      </c>
      <c r="H492" s="66">
        <f>D492-E492</f>
        <v>59</v>
      </c>
      <c r="I492" s="20">
        <f>IF(C492=0, "-", IF(G492/C492&lt;10, G492/C492, "&gt;999%"))</f>
        <v>-0.22222222222222221</v>
      </c>
      <c r="J492" s="21">
        <f>IF(E492=0, "-", IF(H492/E492&lt;10, H492/E492, "&gt;999%"))</f>
        <v>1.84375</v>
      </c>
    </row>
    <row r="493" spans="1:10" s="160" customFormat="1" ht="13" x14ac:dyDescent="0.3">
      <c r="A493" s="178" t="s">
        <v>687</v>
      </c>
      <c r="B493" s="71">
        <v>22</v>
      </c>
      <c r="C493" s="72">
        <v>22</v>
      </c>
      <c r="D493" s="71">
        <v>287</v>
      </c>
      <c r="E493" s="72">
        <v>82</v>
      </c>
      <c r="F493" s="73"/>
      <c r="G493" s="71">
        <f>B493-C493</f>
        <v>0</v>
      </c>
      <c r="H493" s="72">
        <f>D493-E493</f>
        <v>205</v>
      </c>
      <c r="I493" s="37">
        <f>IF(C493=0, "-", IF(G493/C493&lt;10, G493/C493, "&gt;999%"))</f>
        <v>0</v>
      </c>
      <c r="J493" s="38">
        <f>IF(E493=0, "-", IF(H493/E493&lt;10, H493/E493, "&gt;999%"))</f>
        <v>2.5</v>
      </c>
    </row>
    <row r="494" spans="1:10" x14ac:dyDescent="0.25">
      <c r="A494" s="177"/>
      <c r="B494" s="143"/>
      <c r="C494" s="144"/>
      <c r="D494" s="143"/>
      <c r="E494" s="144"/>
      <c r="F494" s="145"/>
      <c r="G494" s="143"/>
      <c r="H494" s="144"/>
      <c r="I494" s="151"/>
      <c r="J494" s="152"/>
    </row>
    <row r="495" spans="1:10" s="139" customFormat="1" ht="13" x14ac:dyDescent="0.3">
      <c r="A495" s="159" t="s">
        <v>91</v>
      </c>
      <c r="B495" s="65"/>
      <c r="C495" s="66"/>
      <c r="D495" s="65"/>
      <c r="E495" s="66"/>
      <c r="F495" s="67"/>
      <c r="G495" s="65"/>
      <c r="H495" s="66"/>
      <c r="I495" s="20"/>
      <c r="J495" s="21"/>
    </row>
    <row r="496" spans="1:10" x14ac:dyDescent="0.25">
      <c r="A496" s="158" t="s">
        <v>309</v>
      </c>
      <c r="B496" s="65">
        <v>9</v>
      </c>
      <c r="C496" s="66">
        <v>5</v>
      </c>
      <c r="D496" s="65">
        <v>98</v>
      </c>
      <c r="E496" s="66">
        <v>62</v>
      </c>
      <c r="F496" s="67"/>
      <c r="G496" s="65">
        <f t="shared" ref="G496:G503" si="92">B496-C496</f>
        <v>4</v>
      </c>
      <c r="H496" s="66">
        <f t="shared" ref="H496:H503" si="93">D496-E496</f>
        <v>36</v>
      </c>
      <c r="I496" s="20">
        <f t="shared" ref="I496:I503" si="94">IF(C496=0, "-", IF(G496/C496&lt;10, G496/C496, "&gt;999%"))</f>
        <v>0.8</v>
      </c>
      <c r="J496" s="21">
        <f t="shared" ref="J496:J503" si="95">IF(E496=0, "-", IF(H496/E496&lt;10, H496/E496, "&gt;999%"))</f>
        <v>0.58064516129032262</v>
      </c>
    </row>
    <row r="497" spans="1:10" x14ac:dyDescent="0.25">
      <c r="A497" s="158" t="s">
        <v>361</v>
      </c>
      <c r="B497" s="65">
        <v>80</v>
      </c>
      <c r="C497" s="66">
        <v>0</v>
      </c>
      <c r="D497" s="65">
        <v>451</v>
      </c>
      <c r="E497" s="66">
        <v>0</v>
      </c>
      <c r="F497" s="67"/>
      <c r="G497" s="65">
        <f t="shared" si="92"/>
        <v>80</v>
      </c>
      <c r="H497" s="66">
        <f t="shared" si="93"/>
        <v>451</v>
      </c>
      <c r="I497" s="20" t="str">
        <f t="shared" si="94"/>
        <v>-</v>
      </c>
      <c r="J497" s="21" t="str">
        <f t="shared" si="95"/>
        <v>-</v>
      </c>
    </row>
    <row r="498" spans="1:10" x14ac:dyDescent="0.25">
      <c r="A498" s="158" t="s">
        <v>402</v>
      </c>
      <c r="B498" s="65">
        <v>88</v>
      </c>
      <c r="C498" s="66">
        <v>87</v>
      </c>
      <c r="D498" s="65">
        <v>962</v>
      </c>
      <c r="E498" s="66">
        <v>663</v>
      </c>
      <c r="F498" s="67"/>
      <c r="G498" s="65">
        <f t="shared" si="92"/>
        <v>1</v>
      </c>
      <c r="H498" s="66">
        <f t="shared" si="93"/>
        <v>299</v>
      </c>
      <c r="I498" s="20">
        <f t="shared" si="94"/>
        <v>1.1494252873563218E-2</v>
      </c>
      <c r="J498" s="21">
        <f t="shared" si="95"/>
        <v>0.45098039215686275</v>
      </c>
    </row>
    <row r="499" spans="1:10" x14ac:dyDescent="0.25">
      <c r="A499" s="158" t="s">
        <v>221</v>
      </c>
      <c r="B499" s="65">
        <v>5</v>
      </c>
      <c r="C499" s="66">
        <v>32</v>
      </c>
      <c r="D499" s="65">
        <v>148</v>
      </c>
      <c r="E499" s="66">
        <v>161</v>
      </c>
      <c r="F499" s="67"/>
      <c r="G499" s="65">
        <f t="shared" si="92"/>
        <v>-27</v>
      </c>
      <c r="H499" s="66">
        <f t="shared" si="93"/>
        <v>-13</v>
      </c>
      <c r="I499" s="20">
        <f t="shared" si="94"/>
        <v>-0.84375</v>
      </c>
      <c r="J499" s="21">
        <f t="shared" si="95"/>
        <v>-8.0745341614906832E-2</v>
      </c>
    </row>
    <row r="500" spans="1:10" x14ac:dyDescent="0.25">
      <c r="A500" s="158" t="s">
        <v>441</v>
      </c>
      <c r="B500" s="65">
        <v>80</v>
      </c>
      <c r="C500" s="66">
        <v>73</v>
      </c>
      <c r="D500" s="65">
        <v>696</v>
      </c>
      <c r="E500" s="66">
        <v>527</v>
      </c>
      <c r="F500" s="67"/>
      <c r="G500" s="65">
        <f t="shared" si="92"/>
        <v>7</v>
      </c>
      <c r="H500" s="66">
        <f t="shared" si="93"/>
        <v>169</v>
      </c>
      <c r="I500" s="20">
        <f t="shared" si="94"/>
        <v>9.5890410958904104E-2</v>
      </c>
      <c r="J500" s="21">
        <f t="shared" si="95"/>
        <v>0.3206831119544592</v>
      </c>
    </row>
    <row r="501" spans="1:10" x14ac:dyDescent="0.25">
      <c r="A501" s="158" t="s">
        <v>239</v>
      </c>
      <c r="B501" s="65">
        <v>6</v>
      </c>
      <c r="C501" s="66">
        <v>31</v>
      </c>
      <c r="D501" s="65">
        <v>146</v>
      </c>
      <c r="E501" s="66">
        <v>100</v>
      </c>
      <c r="F501" s="67"/>
      <c r="G501" s="65">
        <f t="shared" si="92"/>
        <v>-25</v>
      </c>
      <c r="H501" s="66">
        <f t="shared" si="93"/>
        <v>46</v>
      </c>
      <c r="I501" s="20">
        <f t="shared" si="94"/>
        <v>-0.80645161290322576</v>
      </c>
      <c r="J501" s="21">
        <f t="shared" si="95"/>
        <v>0.46</v>
      </c>
    </row>
    <row r="502" spans="1:10" x14ac:dyDescent="0.25">
      <c r="A502" s="158" t="s">
        <v>362</v>
      </c>
      <c r="B502" s="65">
        <v>0</v>
      </c>
      <c r="C502" s="66">
        <v>89</v>
      </c>
      <c r="D502" s="65">
        <v>121</v>
      </c>
      <c r="E502" s="66">
        <v>494</v>
      </c>
      <c r="F502" s="67"/>
      <c r="G502" s="65">
        <f t="shared" si="92"/>
        <v>-89</v>
      </c>
      <c r="H502" s="66">
        <f t="shared" si="93"/>
        <v>-373</v>
      </c>
      <c r="I502" s="20">
        <f t="shared" si="94"/>
        <v>-1</v>
      </c>
      <c r="J502" s="21">
        <f t="shared" si="95"/>
        <v>-0.75506072874493924</v>
      </c>
    </row>
    <row r="503" spans="1:10" s="160" customFormat="1" ht="13" x14ac:dyDescent="0.3">
      <c r="A503" s="178" t="s">
        <v>688</v>
      </c>
      <c r="B503" s="71">
        <v>268</v>
      </c>
      <c r="C503" s="72">
        <v>317</v>
      </c>
      <c r="D503" s="71">
        <v>2622</v>
      </c>
      <c r="E503" s="72">
        <v>2007</v>
      </c>
      <c r="F503" s="73"/>
      <c r="G503" s="71">
        <f t="shared" si="92"/>
        <v>-49</v>
      </c>
      <c r="H503" s="72">
        <f t="shared" si="93"/>
        <v>615</v>
      </c>
      <c r="I503" s="37">
        <f t="shared" si="94"/>
        <v>-0.15457413249211358</v>
      </c>
      <c r="J503" s="38">
        <f t="shared" si="95"/>
        <v>0.30642750373692079</v>
      </c>
    </row>
    <row r="504" spans="1:10" x14ac:dyDescent="0.25">
      <c r="A504" s="177"/>
      <c r="B504" s="143"/>
      <c r="C504" s="144"/>
      <c r="D504" s="143"/>
      <c r="E504" s="144"/>
      <c r="F504" s="145"/>
      <c r="G504" s="143"/>
      <c r="H504" s="144"/>
      <c r="I504" s="151"/>
      <c r="J504" s="152"/>
    </row>
    <row r="505" spans="1:10" s="139" customFormat="1" ht="13" x14ac:dyDescent="0.3">
      <c r="A505" s="159" t="s">
        <v>92</v>
      </c>
      <c r="B505" s="65"/>
      <c r="C505" s="66"/>
      <c r="D505" s="65"/>
      <c r="E505" s="66"/>
      <c r="F505" s="67"/>
      <c r="G505" s="65"/>
      <c r="H505" s="66"/>
      <c r="I505" s="20"/>
      <c r="J505" s="21"/>
    </row>
    <row r="506" spans="1:10" x14ac:dyDescent="0.25">
      <c r="A506" s="158" t="s">
        <v>207</v>
      </c>
      <c r="B506" s="65">
        <v>0</v>
      </c>
      <c r="C506" s="66">
        <v>22</v>
      </c>
      <c r="D506" s="65">
        <v>14</v>
      </c>
      <c r="E506" s="66">
        <v>445</v>
      </c>
      <c r="F506" s="67"/>
      <c r="G506" s="65">
        <f t="shared" ref="G506:G512" si="96">B506-C506</f>
        <v>-22</v>
      </c>
      <c r="H506" s="66">
        <f t="shared" ref="H506:H512" si="97">D506-E506</f>
        <v>-431</v>
      </c>
      <c r="I506" s="20">
        <f t="shared" ref="I506:I512" si="98">IF(C506=0, "-", IF(G506/C506&lt;10, G506/C506, "&gt;999%"))</f>
        <v>-1</v>
      </c>
      <c r="J506" s="21">
        <f t="shared" ref="J506:J512" si="99">IF(E506=0, "-", IF(H506/E506&lt;10, H506/E506, "&gt;999%"))</f>
        <v>-0.96853932584269664</v>
      </c>
    </row>
    <row r="507" spans="1:10" x14ac:dyDescent="0.25">
      <c r="A507" s="158" t="s">
        <v>341</v>
      </c>
      <c r="B507" s="65">
        <v>11</v>
      </c>
      <c r="C507" s="66">
        <v>13</v>
      </c>
      <c r="D507" s="65">
        <v>130</v>
      </c>
      <c r="E507" s="66">
        <v>119</v>
      </c>
      <c r="F507" s="67"/>
      <c r="G507" s="65">
        <f t="shared" si="96"/>
        <v>-2</v>
      </c>
      <c r="H507" s="66">
        <f t="shared" si="97"/>
        <v>11</v>
      </c>
      <c r="I507" s="20">
        <f t="shared" si="98"/>
        <v>-0.15384615384615385</v>
      </c>
      <c r="J507" s="21">
        <f t="shared" si="99"/>
        <v>9.2436974789915971E-2</v>
      </c>
    </row>
    <row r="508" spans="1:10" x14ac:dyDescent="0.25">
      <c r="A508" s="158" t="s">
        <v>342</v>
      </c>
      <c r="B508" s="65">
        <v>25</v>
      </c>
      <c r="C508" s="66">
        <v>43</v>
      </c>
      <c r="D508" s="65">
        <v>314</v>
      </c>
      <c r="E508" s="66">
        <v>415</v>
      </c>
      <c r="F508" s="67"/>
      <c r="G508" s="65">
        <f t="shared" si="96"/>
        <v>-18</v>
      </c>
      <c r="H508" s="66">
        <f t="shared" si="97"/>
        <v>-101</v>
      </c>
      <c r="I508" s="20">
        <f t="shared" si="98"/>
        <v>-0.41860465116279072</v>
      </c>
      <c r="J508" s="21">
        <f t="shared" si="99"/>
        <v>-0.2433734939759036</v>
      </c>
    </row>
    <row r="509" spans="1:10" x14ac:dyDescent="0.25">
      <c r="A509" s="158" t="s">
        <v>363</v>
      </c>
      <c r="B509" s="65">
        <v>7</v>
      </c>
      <c r="C509" s="66">
        <v>10</v>
      </c>
      <c r="D509" s="65">
        <v>36</v>
      </c>
      <c r="E509" s="66">
        <v>18</v>
      </c>
      <c r="F509" s="67"/>
      <c r="G509" s="65">
        <f t="shared" si="96"/>
        <v>-3</v>
      </c>
      <c r="H509" s="66">
        <f t="shared" si="97"/>
        <v>18</v>
      </c>
      <c r="I509" s="20">
        <f t="shared" si="98"/>
        <v>-0.3</v>
      </c>
      <c r="J509" s="21">
        <f t="shared" si="99"/>
        <v>1</v>
      </c>
    </row>
    <row r="510" spans="1:10" x14ac:dyDescent="0.25">
      <c r="A510" s="158" t="s">
        <v>208</v>
      </c>
      <c r="B510" s="65">
        <v>35</v>
      </c>
      <c r="C510" s="66">
        <v>27</v>
      </c>
      <c r="D510" s="65">
        <v>382</v>
      </c>
      <c r="E510" s="66">
        <v>247</v>
      </c>
      <c r="F510" s="67"/>
      <c r="G510" s="65">
        <f t="shared" si="96"/>
        <v>8</v>
      </c>
      <c r="H510" s="66">
        <f t="shared" si="97"/>
        <v>135</v>
      </c>
      <c r="I510" s="20">
        <f t="shared" si="98"/>
        <v>0.29629629629629628</v>
      </c>
      <c r="J510" s="21">
        <f t="shared" si="99"/>
        <v>0.54655870445344135</v>
      </c>
    </row>
    <row r="511" spans="1:10" x14ac:dyDescent="0.25">
      <c r="A511" s="158" t="s">
        <v>364</v>
      </c>
      <c r="B511" s="65">
        <v>34</v>
      </c>
      <c r="C511" s="66">
        <v>20</v>
      </c>
      <c r="D511" s="65">
        <v>115</v>
      </c>
      <c r="E511" s="66">
        <v>170</v>
      </c>
      <c r="F511" s="67"/>
      <c r="G511" s="65">
        <f t="shared" si="96"/>
        <v>14</v>
      </c>
      <c r="H511" s="66">
        <f t="shared" si="97"/>
        <v>-55</v>
      </c>
      <c r="I511" s="20">
        <f t="shared" si="98"/>
        <v>0.7</v>
      </c>
      <c r="J511" s="21">
        <f t="shared" si="99"/>
        <v>-0.3235294117647059</v>
      </c>
    </row>
    <row r="512" spans="1:10" s="160" customFormat="1" ht="13" x14ac:dyDescent="0.3">
      <c r="A512" s="178" t="s">
        <v>689</v>
      </c>
      <c r="B512" s="71">
        <v>112</v>
      </c>
      <c r="C512" s="72">
        <v>135</v>
      </c>
      <c r="D512" s="71">
        <v>991</v>
      </c>
      <c r="E512" s="72">
        <v>1414</v>
      </c>
      <c r="F512" s="73"/>
      <c r="G512" s="71">
        <f t="shared" si="96"/>
        <v>-23</v>
      </c>
      <c r="H512" s="72">
        <f t="shared" si="97"/>
        <v>-423</v>
      </c>
      <c r="I512" s="37">
        <f t="shared" si="98"/>
        <v>-0.17037037037037037</v>
      </c>
      <c r="J512" s="38">
        <f t="shared" si="99"/>
        <v>-0.29915134370579916</v>
      </c>
    </row>
    <row r="513" spans="1:10" x14ac:dyDescent="0.25">
      <c r="A513" s="177"/>
      <c r="B513" s="143"/>
      <c r="C513" s="144"/>
      <c r="D513" s="143"/>
      <c r="E513" s="144"/>
      <c r="F513" s="145"/>
      <c r="G513" s="143"/>
      <c r="H513" s="144"/>
      <c r="I513" s="151"/>
      <c r="J513" s="152"/>
    </row>
    <row r="514" spans="1:10" s="139" customFormat="1" ht="13" x14ac:dyDescent="0.3">
      <c r="A514" s="159" t="s">
        <v>93</v>
      </c>
      <c r="B514" s="65"/>
      <c r="C514" s="66"/>
      <c r="D514" s="65"/>
      <c r="E514" s="66"/>
      <c r="F514" s="67"/>
      <c r="G514" s="65"/>
      <c r="H514" s="66"/>
      <c r="I514" s="20"/>
      <c r="J514" s="21"/>
    </row>
    <row r="515" spans="1:10" x14ac:dyDescent="0.25">
      <c r="A515" s="158" t="s">
        <v>260</v>
      </c>
      <c r="B515" s="65">
        <v>5</v>
      </c>
      <c r="C515" s="66">
        <v>81</v>
      </c>
      <c r="D515" s="65">
        <v>671</v>
      </c>
      <c r="E515" s="66">
        <v>289</v>
      </c>
      <c r="F515" s="67"/>
      <c r="G515" s="65">
        <f>B515-C515</f>
        <v>-76</v>
      </c>
      <c r="H515" s="66">
        <f>D515-E515</f>
        <v>382</v>
      </c>
      <c r="I515" s="20">
        <f>IF(C515=0, "-", IF(G515/C515&lt;10, G515/C515, "&gt;999%"))</f>
        <v>-0.93827160493827155</v>
      </c>
      <c r="J515" s="21">
        <f>IF(E515=0, "-", IF(H515/E515&lt;10, H515/E515, "&gt;999%"))</f>
        <v>1.3217993079584776</v>
      </c>
    </row>
    <row r="516" spans="1:10" x14ac:dyDescent="0.25">
      <c r="A516" s="158" t="s">
        <v>424</v>
      </c>
      <c r="B516" s="65">
        <v>114</v>
      </c>
      <c r="C516" s="66">
        <v>127</v>
      </c>
      <c r="D516" s="65">
        <v>817</v>
      </c>
      <c r="E516" s="66">
        <v>151</v>
      </c>
      <c r="F516" s="67"/>
      <c r="G516" s="65">
        <f>B516-C516</f>
        <v>-13</v>
      </c>
      <c r="H516" s="66">
        <f>D516-E516</f>
        <v>666</v>
      </c>
      <c r="I516" s="20">
        <f>IF(C516=0, "-", IF(G516/C516&lt;10, G516/C516, "&gt;999%"))</f>
        <v>-0.10236220472440945</v>
      </c>
      <c r="J516" s="21">
        <f>IF(E516=0, "-", IF(H516/E516&lt;10, H516/E516, "&gt;999%"))</f>
        <v>4.4105960264900661</v>
      </c>
    </row>
    <row r="517" spans="1:10" s="160" customFormat="1" ht="13" x14ac:dyDescent="0.3">
      <c r="A517" s="178" t="s">
        <v>690</v>
      </c>
      <c r="B517" s="71">
        <v>119</v>
      </c>
      <c r="C517" s="72">
        <v>208</v>
      </c>
      <c r="D517" s="71">
        <v>1488</v>
      </c>
      <c r="E517" s="72">
        <v>440</v>
      </c>
      <c r="F517" s="73"/>
      <c r="G517" s="71">
        <f>B517-C517</f>
        <v>-89</v>
      </c>
      <c r="H517" s="72">
        <f>D517-E517</f>
        <v>1048</v>
      </c>
      <c r="I517" s="37">
        <f>IF(C517=0, "-", IF(G517/C517&lt;10, G517/C517, "&gt;999%"))</f>
        <v>-0.42788461538461536</v>
      </c>
      <c r="J517" s="38">
        <f>IF(E517=0, "-", IF(H517/E517&lt;10, H517/E517, "&gt;999%"))</f>
        <v>2.3818181818181818</v>
      </c>
    </row>
    <row r="518" spans="1:10" x14ac:dyDescent="0.25">
      <c r="A518" s="177"/>
      <c r="B518" s="143"/>
      <c r="C518" s="144"/>
      <c r="D518" s="143"/>
      <c r="E518" s="144"/>
      <c r="F518" s="145"/>
      <c r="G518" s="143"/>
      <c r="H518" s="144"/>
      <c r="I518" s="151"/>
      <c r="J518" s="152"/>
    </row>
    <row r="519" spans="1:10" s="139" customFormat="1" ht="13" x14ac:dyDescent="0.3">
      <c r="A519" s="159" t="s">
        <v>94</v>
      </c>
      <c r="B519" s="65"/>
      <c r="C519" s="66"/>
      <c r="D519" s="65"/>
      <c r="E519" s="66"/>
      <c r="F519" s="67"/>
      <c r="G519" s="65"/>
      <c r="H519" s="66"/>
      <c r="I519" s="20"/>
      <c r="J519" s="21"/>
    </row>
    <row r="520" spans="1:10" x14ac:dyDescent="0.25">
      <c r="A520" s="158" t="s">
        <v>245</v>
      </c>
      <c r="B520" s="65">
        <v>90</v>
      </c>
      <c r="C520" s="66">
        <v>67</v>
      </c>
      <c r="D520" s="65">
        <v>800</v>
      </c>
      <c r="E520" s="66">
        <v>939</v>
      </c>
      <c r="F520" s="67"/>
      <c r="G520" s="65">
        <f t="shared" ref="G520:G541" si="100">B520-C520</f>
        <v>23</v>
      </c>
      <c r="H520" s="66">
        <f t="shared" ref="H520:H541" si="101">D520-E520</f>
        <v>-139</v>
      </c>
      <c r="I520" s="20">
        <f t="shared" ref="I520:I541" si="102">IF(C520=0, "-", IF(G520/C520&lt;10, G520/C520, "&gt;999%"))</f>
        <v>0.34328358208955223</v>
      </c>
      <c r="J520" s="21">
        <f t="shared" ref="J520:J541" si="103">IF(E520=0, "-", IF(H520/E520&lt;10, H520/E520, "&gt;999%"))</f>
        <v>-0.14802981895633652</v>
      </c>
    </row>
    <row r="521" spans="1:10" x14ac:dyDescent="0.25">
      <c r="A521" s="158" t="s">
        <v>365</v>
      </c>
      <c r="B521" s="65">
        <v>22</v>
      </c>
      <c r="C521" s="66">
        <v>13</v>
      </c>
      <c r="D521" s="65">
        <v>296</v>
      </c>
      <c r="E521" s="66">
        <v>373</v>
      </c>
      <c r="F521" s="67"/>
      <c r="G521" s="65">
        <f t="shared" si="100"/>
        <v>9</v>
      </c>
      <c r="H521" s="66">
        <f t="shared" si="101"/>
        <v>-77</v>
      </c>
      <c r="I521" s="20">
        <f t="shared" si="102"/>
        <v>0.69230769230769229</v>
      </c>
      <c r="J521" s="21">
        <f t="shared" si="103"/>
        <v>-0.2064343163538874</v>
      </c>
    </row>
    <row r="522" spans="1:10" x14ac:dyDescent="0.25">
      <c r="A522" s="158" t="s">
        <v>489</v>
      </c>
      <c r="B522" s="65">
        <v>0</v>
      </c>
      <c r="C522" s="66">
        <v>4</v>
      </c>
      <c r="D522" s="65">
        <v>11</v>
      </c>
      <c r="E522" s="66">
        <v>21</v>
      </c>
      <c r="F522" s="67"/>
      <c r="G522" s="65">
        <f t="shared" si="100"/>
        <v>-4</v>
      </c>
      <c r="H522" s="66">
        <f t="shared" si="101"/>
        <v>-10</v>
      </c>
      <c r="I522" s="20">
        <f t="shared" si="102"/>
        <v>-1</v>
      </c>
      <c r="J522" s="21">
        <f t="shared" si="103"/>
        <v>-0.47619047619047616</v>
      </c>
    </row>
    <row r="523" spans="1:10" x14ac:dyDescent="0.25">
      <c r="A523" s="158" t="s">
        <v>222</v>
      </c>
      <c r="B523" s="65">
        <v>122</v>
      </c>
      <c r="C523" s="66">
        <v>152</v>
      </c>
      <c r="D523" s="65">
        <v>1100</v>
      </c>
      <c r="E523" s="66">
        <v>1430</v>
      </c>
      <c r="F523" s="67"/>
      <c r="G523" s="65">
        <f t="shared" si="100"/>
        <v>-30</v>
      </c>
      <c r="H523" s="66">
        <f t="shared" si="101"/>
        <v>-330</v>
      </c>
      <c r="I523" s="20">
        <f t="shared" si="102"/>
        <v>-0.19736842105263158</v>
      </c>
      <c r="J523" s="21">
        <f t="shared" si="103"/>
        <v>-0.23076923076923078</v>
      </c>
    </row>
    <row r="524" spans="1:10" x14ac:dyDescent="0.25">
      <c r="A524" s="158" t="s">
        <v>366</v>
      </c>
      <c r="B524" s="65">
        <v>43</v>
      </c>
      <c r="C524" s="66">
        <v>0</v>
      </c>
      <c r="D524" s="65">
        <v>433</v>
      </c>
      <c r="E524" s="66">
        <v>0</v>
      </c>
      <c r="F524" s="67"/>
      <c r="G524" s="65">
        <f t="shared" si="100"/>
        <v>43</v>
      </c>
      <c r="H524" s="66">
        <f t="shared" si="101"/>
        <v>433</v>
      </c>
      <c r="I524" s="20" t="str">
        <f t="shared" si="102"/>
        <v>-</v>
      </c>
      <c r="J524" s="21" t="str">
        <f t="shared" si="103"/>
        <v>-</v>
      </c>
    </row>
    <row r="525" spans="1:10" x14ac:dyDescent="0.25">
      <c r="A525" s="158" t="s">
        <v>442</v>
      </c>
      <c r="B525" s="65">
        <v>22</v>
      </c>
      <c r="C525" s="66">
        <v>19</v>
      </c>
      <c r="D525" s="65">
        <v>186</v>
      </c>
      <c r="E525" s="66">
        <v>266</v>
      </c>
      <c r="F525" s="67"/>
      <c r="G525" s="65">
        <f t="shared" si="100"/>
        <v>3</v>
      </c>
      <c r="H525" s="66">
        <f t="shared" si="101"/>
        <v>-80</v>
      </c>
      <c r="I525" s="20">
        <f t="shared" si="102"/>
        <v>0.15789473684210525</v>
      </c>
      <c r="J525" s="21">
        <f t="shared" si="103"/>
        <v>-0.3007518796992481</v>
      </c>
    </row>
    <row r="526" spans="1:10" x14ac:dyDescent="0.25">
      <c r="A526" s="158" t="s">
        <v>310</v>
      </c>
      <c r="B526" s="65">
        <v>6</v>
      </c>
      <c r="C526" s="66">
        <v>8</v>
      </c>
      <c r="D526" s="65">
        <v>68</v>
      </c>
      <c r="E526" s="66">
        <v>8</v>
      </c>
      <c r="F526" s="67"/>
      <c r="G526" s="65">
        <f t="shared" si="100"/>
        <v>-2</v>
      </c>
      <c r="H526" s="66">
        <f t="shared" si="101"/>
        <v>60</v>
      </c>
      <c r="I526" s="20">
        <f t="shared" si="102"/>
        <v>-0.25</v>
      </c>
      <c r="J526" s="21">
        <f t="shared" si="103"/>
        <v>7.5</v>
      </c>
    </row>
    <row r="527" spans="1:10" x14ac:dyDescent="0.25">
      <c r="A527" s="158" t="s">
        <v>301</v>
      </c>
      <c r="B527" s="65">
        <v>0</v>
      </c>
      <c r="C527" s="66">
        <v>1</v>
      </c>
      <c r="D527" s="65">
        <v>12</v>
      </c>
      <c r="E527" s="66">
        <v>9</v>
      </c>
      <c r="F527" s="67"/>
      <c r="G527" s="65">
        <f t="shared" si="100"/>
        <v>-1</v>
      </c>
      <c r="H527" s="66">
        <f t="shared" si="101"/>
        <v>3</v>
      </c>
      <c r="I527" s="20">
        <f t="shared" si="102"/>
        <v>-1</v>
      </c>
      <c r="J527" s="21">
        <f t="shared" si="103"/>
        <v>0.33333333333333331</v>
      </c>
    </row>
    <row r="528" spans="1:10" x14ac:dyDescent="0.25">
      <c r="A528" s="158" t="s">
        <v>488</v>
      </c>
      <c r="B528" s="65">
        <v>12</v>
      </c>
      <c r="C528" s="66">
        <v>13</v>
      </c>
      <c r="D528" s="65">
        <v>146</v>
      </c>
      <c r="E528" s="66">
        <v>176</v>
      </c>
      <c r="F528" s="67"/>
      <c r="G528" s="65">
        <f t="shared" si="100"/>
        <v>-1</v>
      </c>
      <c r="H528" s="66">
        <f t="shared" si="101"/>
        <v>-30</v>
      </c>
      <c r="I528" s="20">
        <f t="shared" si="102"/>
        <v>-7.6923076923076927E-2</v>
      </c>
      <c r="J528" s="21">
        <f t="shared" si="103"/>
        <v>-0.17045454545454544</v>
      </c>
    </row>
    <row r="529" spans="1:10" x14ac:dyDescent="0.25">
      <c r="A529" s="158" t="s">
        <v>501</v>
      </c>
      <c r="B529" s="65">
        <v>42</v>
      </c>
      <c r="C529" s="66">
        <v>45</v>
      </c>
      <c r="D529" s="65">
        <v>421</v>
      </c>
      <c r="E529" s="66">
        <v>605</v>
      </c>
      <c r="F529" s="67"/>
      <c r="G529" s="65">
        <f t="shared" si="100"/>
        <v>-3</v>
      </c>
      <c r="H529" s="66">
        <f t="shared" si="101"/>
        <v>-184</v>
      </c>
      <c r="I529" s="20">
        <f t="shared" si="102"/>
        <v>-6.6666666666666666E-2</v>
      </c>
      <c r="J529" s="21">
        <f t="shared" si="103"/>
        <v>-0.30413223140495865</v>
      </c>
    </row>
    <row r="530" spans="1:10" x14ac:dyDescent="0.25">
      <c r="A530" s="158" t="s">
        <v>511</v>
      </c>
      <c r="B530" s="65">
        <v>71</v>
      </c>
      <c r="C530" s="66">
        <v>68</v>
      </c>
      <c r="D530" s="65">
        <v>552</v>
      </c>
      <c r="E530" s="66">
        <v>657</v>
      </c>
      <c r="F530" s="67"/>
      <c r="G530" s="65">
        <f t="shared" si="100"/>
        <v>3</v>
      </c>
      <c r="H530" s="66">
        <f t="shared" si="101"/>
        <v>-105</v>
      </c>
      <c r="I530" s="20">
        <f t="shared" si="102"/>
        <v>4.4117647058823532E-2</v>
      </c>
      <c r="J530" s="21">
        <f t="shared" si="103"/>
        <v>-0.15981735159817351</v>
      </c>
    </row>
    <row r="531" spans="1:10" x14ac:dyDescent="0.25">
      <c r="A531" s="158" t="s">
        <v>521</v>
      </c>
      <c r="B531" s="65">
        <v>373</v>
      </c>
      <c r="C531" s="66">
        <v>260</v>
      </c>
      <c r="D531" s="65">
        <v>2727</v>
      </c>
      <c r="E531" s="66">
        <v>2521</v>
      </c>
      <c r="F531" s="67"/>
      <c r="G531" s="65">
        <f t="shared" si="100"/>
        <v>113</v>
      </c>
      <c r="H531" s="66">
        <f t="shared" si="101"/>
        <v>206</v>
      </c>
      <c r="I531" s="20">
        <f t="shared" si="102"/>
        <v>0.43461538461538463</v>
      </c>
      <c r="J531" s="21">
        <f t="shared" si="103"/>
        <v>8.1713605712019036E-2</v>
      </c>
    </row>
    <row r="532" spans="1:10" x14ac:dyDescent="0.25">
      <c r="A532" s="158" t="s">
        <v>443</v>
      </c>
      <c r="B532" s="65">
        <v>68</v>
      </c>
      <c r="C532" s="66">
        <v>16</v>
      </c>
      <c r="D532" s="65">
        <v>575</v>
      </c>
      <c r="E532" s="66">
        <v>668</v>
      </c>
      <c r="F532" s="67"/>
      <c r="G532" s="65">
        <f t="shared" si="100"/>
        <v>52</v>
      </c>
      <c r="H532" s="66">
        <f t="shared" si="101"/>
        <v>-93</v>
      </c>
      <c r="I532" s="20">
        <f t="shared" si="102"/>
        <v>3.25</v>
      </c>
      <c r="J532" s="21">
        <f t="shared" si="103"/>
        <v>-0.13922155688622753</v>
      </c>
    </row>
    <row r="533" spans="1:10" x14ac:dyDescent="0.25">
      <c r="A533" s="158" t="s">
        <v>522</v>
      </c>
      <c r="B533" s="65">
        <v>84</v>
      </c>
      <c r="C533" s="66">
        <v>43</v>
      </c>
      <c r="D533" s="65">
        <v>609</v>
      </c>
      <c r="E533" s="66">
        <v>507</v>
      </c>
      <c r="F533" s="67"/>
      <c r="G533" s="65">
        <f t="shared" si="100"/>
        <v>41</v>
      </c>
      <c r="H533" s="66">
        <f t="shared" si="101"/>
        <v>102</v>
      </c>
      <c r="I533" s="20">
        <f t="shared" si="102"/>
        <v>0.95348837209302328</v>
      </c>
      <c r="J533" s="21">
        <f t="shared" si="103"/>
        <v>0.20118343195266272</v>
      </c>
    </row>
    <row r="534" spans="1:10" x14ac:dyDescent="0.25">
      <c r="A534" s="158" t="s">
        <v>473</v>
      </c>
      <c r="B534" s="65">
        <v>97</v>
      </c>
      <c r="C534" s="66">
        <v>55</v>
      </c>
      <c r="D534" s="65">
        <v>817</v>
      </c>
      <c r="E534" s="66">
        <v>718</v>
      </c>
      <c r="F534" s="67"/>
      <c r="G534" s="65">
        <f t="shared" si="100"/>
        <v>42</v>
      </c>
      <c r="H534" s="66">
        <f t="shared" si="101"/>
        <v>99</v>
      </c>
      <c r="I534" s="20">
        <f t="shared" si="102"/>
        <v>0.76363636363636367</v>
      </c>
      <c r="J534" s="21">
        <f t="shared" si="103"/>
        <v>0.13788300835654596</v>
      </c>
    </row>
    <row r="535" spans="1:10" x14ac:dyDescent="0.25">
      <c r="A535" s="158" t="s">
        <v>444</v>
      </c>
      <c r="B535" s="65">
        <v>109</v>
      </c>
      <c r="C535" s="66">
        <v>121</v>
      </c>
      <c r="D535" s="65">
        <v>816</v>
      </c>
      <c r="E535" s="66">
        <v>1224</v>
      </c>
      <c r="F535" s="67"/>
      <c r="G535" s="65">
        <f t="shared" si="100"/>
        <v>-12</v>
      </c>
      <c r="H535" s="66">
        <f t="shared" si="101"/>
        <v>-408</v>
      </c>
      <c r="I535" s="20">
        <f t="shared" si="102"/>
        <v>-9.9173553719008267E-2</v>
      </c>
      <c r="J535" s="21">
        <f t="shared" si="103"/>
        <v>-0.33333333333333331</v>
      </c>
    </row>
    <row r="536" spans="1:10" x14ac:dyDescent="0.25">
      <c r="A536" s="158" t="s">
        <v>223</v>
      </c>
      <c r="B536" s="65">
        <v>0</v>
      </c>
      <c r="C536" s="66">
        <v>0</v>
      </c>
      <c r="D536" s="65">
        <v>0</v>
      </c>
      <c r="E536" s="66">
        <v>3</v>
      </c>
      <c r="F536" s="67"/>
      <c r="G536" s="65">
        <f t="shared" si="100"/>
        <v>0</v>
      </c>
      <c r="H536" s="66">
        <f t="shared" si="101"/>
        <v>-3</v>
      </c>
      <c r="I536" s="20" t="str">
        <f t="shared" si="102"/>
        <v>-</v>
      </c>
      <c r="J536" s="21">
        <f t="shared" si="103"/>
        <v>-1</v>
      </c>
    </row>
    <row r="537" spans="1:10" x14ac:dyDescent="0.25">
      <c r="A537" s="158" t="s">
        <v>403</v>
      </c>
      <c r="B537" s="65">
        <v>144</v>
      </c>
      <c r="C537" s="66">
        <v>174</v>
      </c>
      <c r="D537" s="65">
        <v>1711</v>
      </c>
      <c r="E537" s="66">
        <v>2160</v>
      </c>
      <c r="F537" s="67"/>
      <c r="G537" s="65">
        <f t="shared" si="100"/>
        <v>-30</v>
      </c>
      <c r="H537" s="66">
        <f t="shared" si="101"/>
        <v>-449</v>
      </c>
      <c r="I537" s="20">
        <f t="shared" si="102"/>
        <v>-0.17241379310344829</v>
      </c>
      <c r="J537" s="21">
        <f t="shared" si="103"/>
        <v>-0.20787037037037037</v>
      </c>
    </row>
    <row r="538" spans="1:10" x14ac:dyDescent="0.25">
      <c r="A538" s="158" t="s">
        <v>325</v>
      </c>
      <c r="B538" s="65">
        <v>0</v>
      </c>
      <c r="C538" s="66">
        <v>0</v>
      </c>
      <c r="D538" s="65">
        <v>9</v>
      </c>
      <c r="E538" s="66">
        <v>1</v>
      </c>
      <c r="F538" s="67"/>
      <c r="G538" s="65">
        <f t="shared" si="100"/>
        <v>0</v>
      </c>
      <c r="H538" s="66">
        <f t="shared" si="101"/>
        <v>8</v>
      </c>
      <c r="I538" s="20" t="str">
        <f t="shared" si="102"/>
        <v>-</v>
      </c>
      <c r="J538" s="21">
        <f t="shared" si="103"/>
        <v>8</v>
      </c>
    </row>
    <row r="539" spans="1:10" x14ac:dyDescent="0.25">
      <c r="A539" s="158" t="s">
        <v>209</v>
      </c>
      <c r="B539" s="65">
        <v>8</v>
      </c>
      <c r="C539" s="66">
        <v>16</v>
      </c>
      <c r="D539" s="65">
        <v>114</v>
      </c>
      <c r="E539" s="66">
        <v>150</v>
      </c>
      <c r="F539" s="67"/>
      <c r="G539" s="65">
        <f t="shared" si="100"/>
        <v>-8</v>
      </c>
      <c r="H539" s="66">
        <f t="shared" si="101"/>
        <v>-36</v>
      </c>
      <c r="I539" s="20">
        <f t="shared" si="102"/>
        <v>-0.5</v>
      </c>
      <c r="J539" s="21">
        <f t="shared" si="103"/>
        <v>-0.24</v>
      </c>
    </row>
    <row r="540" spans="1:10" x14ac:dyDescent="0.25">
      <c r="A540" s="158" t="s">
        <v>343</v>
      </c>
      <c r="B540" s="65">
        <v>32</v>
      </c>
      <c r="C540" s="66">
        <v>31</v>
      </c>
      <c r="D540" s="65">
        <v>288</v>
      </c>
      <c r="E540" s="66">
        <v>469</v>
      </c>
      <c r="F540" s="67"/>
      <c r="G540" s="65">
        <f t="shared" si="100"/>
        <v>1</v>
      </c>
      <c r="H540" s="66">
        <f t="shared" si="101"/>
        <v>-181</v>
      </c>
      <c r="I540" s="20">
        <f t="shared" si="102"/>
        <v>3.2258064516129031E-2</v>
      </c>
      <c r="J540" s="21">
        <f t="shared" si="103"/>
        <v>-0.38592750533049042</v>
      </c>
    </row>
    <row r="541" spans="1:10" s="160" customFormat="1" ht="13" x14ac:dyDescent="0.3">
      <c r="A541" s="178" t="s">
        <v>691</v>
      </c>
      <c r="B541" s="71">
        <v>1345</v>
      </c>
      <c r="C541" s="72">
        <v>1106</v>
      </c>
      <c r="D541" s="71">
        <v>11691</v>
      </c>
      <c r="E541" s="72">
        <v>12905</v>
      </c>
      <c r="F541" s="73"/>
      <c r="G541" s="71">
        <f t="shared" si="100"/>
        <v>239</v>
      </c>
      <c r="H541" s="72">
        <f t="shared" si="101"/>
        <v>-1214</v>
      </c>
      <c r="I541" s="37">
        <f t="shared" si="102"/>
        <v>0.21609403254972875</v>
      </c>
      <c r="J541" s="38">
        <f t="shared" si="103"/>
        <v>-9.4072065091049983E-2</v>
      </c>
    </row>
    <row r="542" spans="1:10" x14ac:dyDescent="0.25">
      <c r="A542" s="177"/>
      <c r="B542" s="143"/>
      <c r="C542" s="144"/>
      <c r="D542" s="143"/>
      <c r="E542" s="144"/>
      <c r="F542" s="145"/>
      <c r="G542" s="143"/>
      <c r="H542" s="144"/>
      <c r="I542" s="151"/>
      <c r="J542" s="152"/>
    </row>
    <row r="543" spans="1:10" s="139" customFormat="1" ht="13" x14ac:dyDescent="0.3">
      <c r="A543" s="159" t="s">
        <v>95</v>
      </c>
      <c r="B543" s="65"/>
      <c r="C543" s="66"/>
      <c r="D543" s="65"/>
      <c r="E543" s="66"/>
      <c r="F543" s="67"/>
      <c r="G543" s="65"/>
      <c r="H543" s="66"/>
      <c r="I543" s="20"/>
      <c r="J543" s="21"/>
    </row>
    <row r="544" spans="1:10" x14ac:dyDescent="0.25">
      <c r="A544" s="158" t="s">
        <v>567</v>
      </c>
      <c r="B544" s="65">
        <v>5</v>
      </c>
      <c r="C544" s="66">
        <v>5</v>
      </c>
      <c r="D544" s="65">
        <v>40</v>
      </c>
      <c r="E544" s="66">
        <v>40</v>
      </c>
      <c r="F544" s="67"/>
      <c r="G544" s="65">
        <f>B544-C544</f>
        <v>0</v>
      </c>
      <c r="H544" s="66">
        <f>D544-E544</f>
        <v>0</v>
      </c>
      <c r="I544" s="20">
        <f>IF(C544=0, "-", IF(G544/C544&lt;10, G544/C544, "&gt;999%"))</f>
        <v>0</v>
      </c>
      <c r="J544" s="21">
        <f>IF(E544=0, "-", IF(H544/E544&lt;10, H544/E544, "&gt;999%"))</f>
        <v>0</v>
      </c>
    </row>
    <row r="545" spans="1:10" x14ac:dyDescent="0.25">
      <c r="A545" s="158" t="s">
        <v>554</v>
      </c>
      <c r="B545" s="65">
        <v>1</v>
      </c>
      <c r="C545" s="66">
        <v>3</v>
      </c>
      <c r="D545" s="65">
        <v>12</v>
      </c>
      <c r="E545" s="66">
        <v>8</v>
      </c>
      <c r="F545" s="67"/>
      <c r="G545" s="65">
        <f>B545-C545</f>
        <v>-2</v>
      </c>
      <c r="H545" s="66">
        <f>D545-E545</f>
        <v>4</v>
      </c>
      <c r="I545" s="20">
        <f>IF(C545=0, "-", IF(G545/C545&lt;10, G545/C545, "&gt;999%"))</f>
        <v>-0.66666666666666663</v>
      </c>
      <c r="J545" s="21">
        <f>IF(E545=0, "-", IF(H545/E545&lt;10, H545/E545, "&gt;999%"))</f>
        <v>0.5</v>
      </c>
    </row>
    <row r="546" spans="1:10" s="160" customFormat="1" ht="13" x14ac:dyDescent="0.3">
      <c r="A546" s="178" t="s">
        <v>692</v>
      </c>
      <c r="B546" s="71">
        <v>6</v>
      </c>
      <c r="C546" s="72">
        <v>8</v>
      </c>
      <c r="D546" s="71">
        <v>52</v>
      </c>
      <c r="E546" s="72">
        <v>48</v>
      </c>
      <c r="F546" s="73"/>
      <c r="G546" s="71">
        <f>B546-C546</f>
        <v>-2</v>
      </c>
      <c r="H546" s="72">
        <f>D546-E546</f>
        <v>4</v>
      </c>
      <c r="I546" s="37">
        <f>IF(C546=0, "-", IF(G546/C546&lt;10, G546/C546, "&gt;999%"))</f>
        <v>-0.25</v>
      </c>
      <c r="J546" s="38">
        <f>IF(E546=0, "-", IF(H546/E546&lt;10, H546/E546, "&gt;999%"))</f>
        <v>8.3333333333333329E-2</v>
      </c>
    </row>
    <row r="547" spans="1:10" x14ac:dyDescent="0.25">
      <c r="A547" s="177"/>
      <c r="B547" s="143"/>
      <c r="C547" s="144"/>
      <c r="D547" s="143"/>
      <c r="E547" s="144"/>
      <c r="F547" s="145"/>
      <c r="G547" s="143"/>
      <c r="H547" s="144"/>
      <c r="I547" s="151"/>
      <c r="J547" s="152"/>
    </row>
    <row r="548" spans="1:10" s="139" customFormat="1" ht="13" x14ac:dyDescent="0.3">
      <c r="A548" s="159" t="s">
        <v>96</v>
      </c>
      <c r="B548" s="65"/>
      <c r="C548" s="66"/>
      <c r="D548" s="65"/>
      <c r="E548" s="66"/>
      <c r="F548" s="67"/>
      <c r="G548" s="65"/>
      <c r="H548" s="66"/>
      <c r="I548" s="20"/>
      <c r="J548" s="21"/>
    </row>
    <row r="549" spans="1:10" x14ac:dyDescent="0.25">
      <c r="A549" s="158" t="s">
        <v>523</v>
      </c>
      <c r="B549" s="65">
        <v>48</v>
      </c>
      <c r="C549" s="66">
        <v>21</v>
      </c>
      <c r="D549" s="65">
        <v>271</v>
      </c>
      <c r="E549" s="66">
        <v>196</v>
      </c>
      <c r="F549" s="67"/>
      <c r="G549" s="65">
        <f t="shared" ref="G549:G567" si="104">B549-C549</f>
        <v>27</v>
      </c>
      <c r="H549" s="66">
        <f t="shared" ref="H549:H567" si="105">D549-E549</f>
        <v>75</v>
      </c>
      <c r="I549" s="20">
        <f t="shared" ref="I549:I567" si="106">IF(C549=0, "-", IF(G549/C549&lt;10, G549/C549, "&gt;999%"))</f>
        <v>1.2857142857142858</v>
      </c>
      <c r="J549" s="21">
        <f t="shared" ref="J549:J567" si="107">IF(E549=0, "-", IF(H549/E549&lt;10, H549/E549, "&gt;999%"))</f>
        <v>0.38265306122448978</v>
      </c>
    </row>
    <row r="550" spans="1:10" x14ac:dyDescent="0.25">
      <c r="A550" s="158" t="s">
        <v>261</v>
      </c>
      <c r="B550" s="65">
        <v>3</v>
      </c>
      <c r="C550" s="66">
        <v>3</v>
      </c>
      <c r="D550" s="65">
        <v>39</v>
      </c>
      <c r="E550" s="66">
        <v>35</v>
      </c>
      <c r="F550" s="67"/>
      <c r="G550" s="65">
        <f t="shared" si="104"/>
        <v>0</v>
      </c>
      <c r="H550" s="66">
        <f t="shared" si="105"/>
        <v>4</v>
      </c>
      <c r="I550" s="20">
        <f t="shared" si="106"/>
        <v>0</v>
      </c>
      <c r="J550" s="21">
        <f t="shared" si="107"/>
        <v>0.11428571428571428</v>
      </c>
    </row>
    <row r="551" spans="1:10" x14ac:dyDescent="0.25">
      <c r="A551" s="158" t="s">
        <v>294</v>
      </c>
      <c r="B551" s="65">
        <v>0</v>
      </c>
      <c r="C551" s="66">
        <v>0</v>
      </c>
      <c r="D551" s="65">
        <v>3</v>
      </c>
      <c r="E551" s="66">
        <v>9</v>
      </c>
      <c r="F551" s="67"/>
      <c r="G551" s="65">
        <f t="shared" si="104"/>
        <v>0</v>
      </c>
      <c r="H551" s="66">
        <f t="shared" si="105"/>
        <v>-6</v>
      </c>
      <c r="I551" s="20" t="str">
        <f t="shared" si="106"/>
        <v>-</v>
      </c>
      <c r="J551" s="21">
        <f t="shared" si="107"/>
        <v>-0.66666666666666663</v>
      </c>
    </row>
    <row r="552" spans="1:10" x14ac:dyDescent="0.25">
      <c r="A552" s="158" t="s">
        <v>492</v>
      </c>
      <c r="B552" s="65">
        <v>1</v>
      </c>
      <c r="C552" s="66">
        <v>1</v>
      </c>
      <c r="D552" s="65">
        <v>12</v>
      </c>
      <c r="E552" s="66">
        <v>17</v>
      </c>
      <c r="F552" s="67"/>
      <c r="G552" s="65">
        <f t="shared" si="104"/>
        <v>0</v>
      </c>
      <c r="H552" s="66">
        <f t="shared" si="105"/>
        <v>-5</v>
      </c>
      <c r="I552" s="20">
        <f t="shared" si="106"/>
        <v>0</v>
      </c>
      <c r="J552" s="21">
        <f t="shared" si="107"/>
        <v>-0.29411764705882354</v>
      </c>
    </row>
    <row r="553" spans="1:10" x14ac:dyDescent="0.25">
      <c r="A553" s="158" t="s">
        <v>302</v>
      </c>
      <c r="B553" s="65">
        <v>1</v>
      </c>
      <c r="C553" s="66">
        <v>1</v>
      </c>
      <c r="D553" s="65">
        <v>6</v>
      </c>
      <c r="E553" s="66">
        <v>1</v>
      </c>
      <c r="F553" s="67"/>
      <c r="G553" s="65">
        <f t="shared" si="104"/>
        <v>0</v>
      </c>
      <c r="H553" s="66">
        <f t="shared" si="105"/>
        <v>5</v>
      </c>
      <c r="I553" s="20">
        <f t="shared" si="106"/>
        <v>0</v>
      </c>
      <c r="J553" s="21">
        <f t="shared" si="107"/>
        <v>5</v>
      </c>
    </row>
    <row r="554" spans="1:10" x14ac:dyDescent="0.25">
      <c r="A554" s="158" t="s">
        <v>295</v>
      </c>
      <c r="B554" s="65">
        <v>0</v>
      </c>
      <c r="C554" s="66">
        <v>0</v>
      </c>
      <c r="D554" s="65">
        <v>1</v>
      </c>
      <c r="E554" s="66">
        <v>0</v>
      </c>
      <c r="F554" s="67"/>
      <c r="G554" s="65">
        <f t="shared" si="104"/>
        <v>0</v>
      </c>
      <c r="H554" s="66">
        <f t="shared" si="105"/>
        <v>1</v>
      </c>
      <c r="I554" s="20" t="str">
        <f t="shared" si="106"/>
        <v>-</v>
      </c>
      <c r="J554" s="21" t="str">
        <f t="shared" si="107"/>
        <v>-</v>
      </c>
    </row>
    <row r="555" spans="1:10" x14ac:dyDescent="0.25">
      <c r="A555" s="158" t="s">
        <v>543</v>
      </c>
      <c r="B555" s="65">
        <v>1</v>
      </c>
      <c r="C555" s="66">
        <v>3</v>
      </c>
      <c r="D555" s="65">
        <v>45</v>
      </c>
      <c r="E555" s="66">
        <v>19</v>
      </c>
      <c r="F555" s="67"/>
      <c r="G555" s="65">
        <f t="shared" si="104"/>
        <v>-2</v>
      </c>
      <c r="H555" s="66">
        <f t="shared" si="105"/>
        <v>26</v>
      </c>
      <c r="I555" s="20">
        <f t="shared" si="106"/>
        <v>-0.66666666666666663</v>
      </c>
      <c r="J555" s="21">
        <f t="shared" si="107"/>
        <v>1.368421052631579</v>
      </c>
    </row>
    <row r="556" spans="1:10" x14ac:dyDescent="0.25">
      <c r="A556" s="158" t="s">
        <v>240</v>
      </c>
      <c r="B556" s="65">
        <v>30</v>
      </c>
      <c r="C556" s="66">
        <v>22</v>
      </c>
      <c r="D556" s="65">
        <v>202</v>
      </c>
      <c r="E556" s="66">
        <v>150</v>
      </c>
      <c r="F556" s="67"/>
      <c r="G556" s="65">
        <f t="shared" si="104"/>
        <v>8</v>
      </c>
      <c r="H556" s="66">
        <f t="shared" si="105"/>
        <v>52</v>
      </c>
      <c r="I556" s="20">
        <f t="shared" si="106"/>
        <v>0.36363636363636365</v>
      </c>
      <c r="J556" s="21">
        <f t="shared" si="107"/>
        <v>0.34666666666666668</v>
      </c>
    </row>
    <row r="557" spans="1:10" x14ac:dyDescent="0.25">
      <c r="A557" s="158" t="s">
        <v>296</v>
      </c>
      <c r="B557" s="65">
        <v>1</v>
      </c>
      <c r="C557" s="66">
        <v>0</v>
      </c>
      <c r="D557" s="65">
        <v>23</v>
      </c>
      <c r="E557" s="66">
        <v>10</v>
      </c>
      <c r="F557" s="67"/>
      <c r="G557" s="65">
        <f t="shared" si="104"/>
        <v>1</v>
      </c>
      <c r="H557" s="66">
        <f t="shared" si="105"/>
        <v>13</v>
      </c>
      <c r="I557" s="20" t="str">
        <f t="shared" si="106"/>
        <v>-</v>
      </c>
      <c r="J557" s="21">
        <f t="shared" si="107"/>
        <v>1.3</v>
      </c>
    </row>
    <row r="558" spans="1:10" x14ac:dyDescent="0.25">
      <c r="A558" s="158" t="s">
        <v>246</v>
      </c>
      <c r="B558" s="65">
        <v>7</v>
      </c>
      <c r="C558" s="66">
        <v>4</v>
      </c>
      <c r="D558" s="65">
        <v>25</v>
      </c>
      <c r="E558" s="66">
        <v>10</v>
      </c>
      <c r="F558" s="67"/>
      <c r="G558" s="65">
        <f t="shared" si="104"/>
        <v>3</v>
      </c>
      <c r="H558" s="66">
        <f t="shared" si="105"/>
        <v>15</v>
      </c>
      <c r="I558" s="20">
        <f t="shared" si="106"/>
        <v>0.75</v>
      </c>
      <c r="J558" s="21">
        <f t="shared" si="107"/>
        <v>1.5</v>
      </c>
    </row>
    <row r="559" spans="1:10" x14ac:dyDescent="0.25">
      <c r="A559" s="158" t="s">
        <v>445</v>
      </c>
      <c r="B559" s="65">
        <v>2</v>
      </c>
      <c r="C559" s="66">
        <v>0</v>
      </c>
      <c r="D559" s="65">
        <v>21</v>
      </c>
      <c r="E559" s="66">
        <v>8</v>
      </c>
      <c r="F559" s="67"/>
      <c r="G559" s="65">
        <f t="shared" si="104"/>
        <v>2</v>
      </c>
      <c r="H559" s="66">
        <f t="shared" si="105"/>
        <v>13</v>
      </c>
      <c r="I559" s="20" t="str">
        <f t="shared" si="106"/>
        <v>-</v>
      </c>
      <c r="J559" s="21">
        <f t="shared" si="107"/>
        <v>1.625</v>
      </c>
    </row>
    <row r="560" spans="1:10" x14ac:dyDescent="0.25">
      <c r="A560" s="158" t="s">
        <v>210</v>
      </c>
      <c r="B560" s="65">
        <v>6</v>
      </c>
      <c r="C560" s="66">
        <v>4</v>
      </c>
      <c r="D560" s="65">
        <v>34</v>
      </c>
      <c r="E560" s="66">
        <v>92</v>
      </c>
      <c r="F560" s="67"/>
      <c r="G560" s="65">
        <f t="shared" si="104"/>
        <v>2</v>
      </c>
      <c r="H560" s="66">
        <f t="shared" si="105"/>
        <v>-58</v>
      </c>
      <c r="I560" s="20">
        <f t="shared" si="106"/>
        <v>0.5</v>
      </c>
      <c r="J560" s="21">
        <f t="shared" si="107"/>
        <v>-0.63043478260869568</v>
      </c>
    </row>
    <row r="561" spans="1:10" x14ac:dyDescent="0.25">
      <c r="A561" s="158" t="s">
        <v>344</v>
      </c>
      <c r="B561" s="65">
        <v>12</v>
      </c>
      <c r="C561" s="66">
        <v>55</v>
      </c>
      <c r="D561" s="65">
        <v>363</v>
      </c>
      <c r="E561" s="66">
        <v>281</v>
      </c>
      <c r="F561" s="67"/>
      <c r="G561" s="65">
        <f t="shared" si="104"/>
        <v>-43</v>
      </c>
      <c r="H561" s="66">
        <f t="shared" si="105"/>
        <v>82</v>
      </c>
      <c r="I561" s="20">
        <f t="shared" si="106"/>
        <v>-0.78181818181818186</v>
      </c>
      <c r="J561" s="21">
        <f t="shared" si="107"/>
        <v>0.29181494661921709</v>
      </c>
    </row>
    <row r="562" spans="1:10" x14ac:dyDescent="0.25">
      <c r="A562" s="158" t="s">
        <v>404</v>
      </c>
      <c r="B562" s="65">
        <v>68</v>
      </c>
      <c r="C562" s="66">
        <v>30</v>
      </c>
      <c r="D562" s="65">
        <v>453</v>
      </c>
      <c r="E562" s="66">
        <v>125</v>
      </c>
      <c r="F562" s="67"/>
      <c r="G562" s="65">
        <f t="shared" si="104"/>
        <v>38</v>
      </c>
      <c r="H562" s="66">
        <f t="shared" si="105"/>
        <v>328</v>
      </c>
      <c r="I562" s="20">
        <f t="shared" si="106"/>
        <v>1.2666666666666666</v>
      </c>
      <c r="J562" s="21">
        <f t="shared" si="107"/>
        <v>2.6240000000000001</v>
      </c>
    </row>
    <row r="563" spans="1:10" x14ac:dyDescent="0.25">
      <c r="A563" s="158" t="s">
        <v>446</v>
      </c>
      <c r="B563" s="65">
        <v>15</v>
      </c>
      <c r="C563" s="66">
        <v>50</v>
      </c>
      <c r="D563" s="65">
        <v>245</v>
      </c>
      <c r="E563" s="66">
        <v>140</v>
      </c>
      <c r="F563" s="67"/>
      <c r="G563" s="65">
        <f t="shared" si="104"/>
        <v>-35</v>
      </c>
      <c r="H563" s="66">
        <f t="shared" si="105"/>
        <v>105</v>
      </c>
      <c r="I563" s="20">
        <f t="shared" si="106"/>
        <v>-0.7</v>
      </c>
      <c r="J563" s="21">
        <f t="shared" si="107"/>
        <v>0.75</v>
      </c>
    </row>
    <row r="564" spans="1:10" x14ac:dyDescent="0.25">
      <c r="A564" s="158" t="s">
        <v>469</v>
      </c>
      <c r="B564" s="65">
        <v>5</v>
      </c>
      <c r="C564" s="66">
        <v>11</v>
      </c>
      <c r="D564" s="65">
        <v>65</v>
      </c>
      <c r="E564" s="66">
        <v>54</v>
      </c>
      <c r="F564" s="67"/>
      <c r="G564" s="65">
        <f t="shared" si="104"/>
        <v>-6</v>
      </c>
      <c r="H564" s="66">
        <f t="shared" si="105"/>
        <v>11</v>
      </c>
      <c r="I564" s="20">
        <f t="shared" si="106"/>
        <v>-0.54545454545454541</v>
      </c>
      <c r="J564" s="21">
        <f t="shared" si="107"/>
        <v>0.20370370370370369</v>
      </c>
    </row>
    <row r="565" spans="1:10" x14ac:dyDescent="0.25">
      <c r="A565" s="158" t="s">
        <v>502</v>
      </c>
      <c r="B565" s="65">
        <v>1</v>
      </c>
      <c r="C565" s="66">
        <v>8</v>
      </c>
      <c r="D565" s="65">
        <v>25</v>
      </c>
      <c r="E565" s="66">
        <v>41</v>
      </c>
      <c r="F565" s="67"/>
      <c r="G565" s="65">
        <f t="shared" si="104"/>
        <v>-7</v>
      </c>
      <c r="H565" s="66">
        <f t="shared" si="105"/>
        <v>-16</v>
      </c>
      <c r="I565" s="20">
        <f t="shared" si="106"/>
        <v>-0.875</v>
      </c>
      <c r="J565" s="21">
        <f t="shared" si="107"/>
        <v>-0.3902439024390244</v>
      </c>
    </row>
    <row r="566" spans="1:10" x14ac:dyDescent="0.25">
      <c r="A566" s="158" t="s">
        <v>367</v>
      </c>
      <c r="B566" s="65">
        <v>59</v>
      </c>
      <c r="C566" s="66">
        <v>44</v>
      </c>
      <c r="D566" s="65">
        <v>467</v>
      </c>
      <c r="E566" s="66">
        <v>138</v>
      </c>
      <c r="F566" s="67"/>
      <c r="G566" s="65">
        <f t="shared" si="104"/>
        <v>15</v>
      </c>
      <c r="H566" s="66">
        <f t="shared" si="105"/>
        <v>329</v>
      </c>
      <c r="I566" s="20">
        <f t="shared" si="106"/>
        <v>0.34090909090909088</v>
      </c>
      <c r="J566" s="21">
        <f t="shared" si="107"/>
        <v>2.3840579710144927</v>
      </c>
    </row>
    <row r="567" spans="1:10" s="160" customFormat="1" ht="13" x14ac:dyDescent="0.3">
      <c r="A567" s="178" t="s">
        <v>693</v>
      </c>
      <c r="B567" s="71">
        <v>260</v>
      </c>
      <c r="C567" s="72">
        <v>257</v>
      </c>
      <c r="D567" s="71">
        <v>2300</v>
      </c>
      <c r="E567" s="72">
        <v>1326</v>
      </c>
      <c r="F567" s="73"/>
      <c r="G567" s="71">
        <f t="shared" si="104"/>
        <v>3</v>
      </c>
      <c r="H567" s="72">
        <f t="shared" si="105"/>
        <v>974</v>
      </c>
      <c r="I567" s="37">
        <f t="shared" si="106"/>
        <v>1.1673151750972763E-2</v>
      </c>
      <c r="J567" s="38">
        <f t="shared" si="107"/>
        <v>0.73453996983408754</v>
      </c>
    </row>
    <row r="568" spans="1:10" x14ac:dyDescent="0.25">
      <c r="A568" s="177"/>
      <c r="B568" s="143"/>
      <c r="C568" s="144"/>
      <c r="D568" s="143"/>
      <c r="E568" s="144"/>
      <c r="F568" s="145"/>
      <c r="G568" s="143"/>
      <c r="H568" s="144"/>
      <c r="I568" s="151"/>
      <c r="J568" s="152"/>
    </row>
    <row r="569" spans="1:10" s="139" customFormat="1" ht="13" x14ac:dyDescent="0.3">
      <c r="A569" s="159" t="s">
        <v>97</v>
      </c>
      <c r="B569" s="65"/>
      <c r="C569" s="66"/>
      <c r="D569" s="65"/>
      <c r="E569" s="66"/>
      <c r="F569" s="67"/>
      <c r="G569" s="65"/>
      <c r="H569" s="66"/>
      <c r="I569" s="20"/>
      <c r="J569" s="21"/>
    </row>
    <row r="570" spans="1:10" x14ac:dyDescent="0.25">
      <c r="A570" s="158" t="s">
        <v>380</v>
      </c>
      <c r="B570" s="65">
        <v>2</v>
      </c>
      <c r="C570" s="66">
        <v>0</v>
      </c>
      <c r="D570" s="65">
        <v>32</v>
      </c>
      <c r="E570" s="66">
        <v>0</v>
      </c>
      <c r="F570" s="67"/>
      <c r="G570" s="65">
        <f t="shared" ref="G570:G576" si="108">B570-C570</f>
        <v>2</v>
      </c>
      <c r="H570" s="66">
        <f t="shared" ref="H570:H576" si="109">D570-E570</f>
        <v>32</v>
      </c>
      <c r="I570" s="20" t="str">
        <f t="shared" ref="I570:I576" si="110">IF(C570=0, "-", IF(G570/C570&lt;10, G570/C570, "&gt;999%"))</f>
        <v>-</v>
      </c>
      <c r="J570" s="21" t="str">
        <f t="shared" ref="J570:J576" si="111">IF(E570=0, "-", IF(H570/E570&lt;10, H570/E570, "&gt;999%"))</f>
        <v>-</v>
      </c>
    </row>
    <row r="571" spans="1:10" x14ac:dyDescent="0.25">
      <c r="A571" s="158" t="s">
        <v>262</v>
      </c>
      <c r="B571" s="65">
        <v>0</v>
      </c>
      <c r="C571" s="66">
        <v>0</v>
      </c>
      <c r="D571" s="65">
        <v>3</v>
      </c>
      <c r="E571" s="66">
        <v>4</v>
      </c>
      <c r="F571" s="67"/>
      <c r="G571" s="65">
        <f t="shared" si="108"/>
        <v>0</v>
      </c>
      <c r="H571" s="66">
        <f t="shared" si="109"/>
        <v>-1</v>
      </c>
      <c r="I571" s="20" t="str">
        <f t="shared" si="110"/>
        <v>-</v>
      </c>
      <c r="J571" s="21">
        <f t="shared" si="111"/>
        <v>-0.25</v>
      </c>
    </row>
    <row r="572" spans="1:10" x14ac:dyDescent="0.25">
      <c r="A572" s="158" t="s">
        <v>263</v>
      </c>
      <c r="B572" s="65">
        <v>2</v>
      </c>
      <c r="C572" s="66">
        <v>0</v>
      </c>
      <c r="D572" s="65">
        <v>6</v>
      </c>
      <c r="E572" s="66">
        <v>3</v>
      </c>
      <c r="F572" s="67"/>
      <c r="G572" s="65">
        <f t="shared" si="108"/>
        <v>2</v>
      </c>
      <c r="H572" s="66">
        <f t="shared" si="109"/>
        <v>3</v>
      </c>
      <c r="I572" s="20" t="str">
        <f t="shared" si="110"/>
        <v>-</v>
      </c>
      <c r="J572" s="21">
        <f t="shared" si="111"/>
        <v>1</v>
      </c>
    </row>
    <row r="573" spans="1:10" x14ac:dyDescent="0.25">
      <c r="A573" s="158" t="s">
        <v>381</v>
      </c>
      <c r="B573" s="65">
        <v>12</v>
      </c>
      <c r="C573" s="66">
        <v>11</v>
      </c>
      <c r="D573" s="65">
        <v>191</v>
      </c>
      <c r="E573" s="66">
        <v>145</v>
      </c>
      <c r="F573" s="67"/>
      <c r="G573" s="65">
        <f t="shared" si="108"/>
        <v>1</v>
      </c>
      <c r="H573" s="66">
        <f t="shared" si="109"/>
        <v>46</v>
      </c>
      <c r="I573" s="20">
        <f t="shared" si="110"/>
        <v>9.0909090909090912E-2</v>
      </c>
      <c r="J573" s="21">
        <f t="shared" si="111"/>
        <v>0.31724137931034485</v>
      </c>
    </row>
    <row r="574" spans="1:10" x14ac:dyDescent="0.25">
      <c r="A574" s="158" t="s">
        <v>425</v>
      </c>
      <c r="B574" s="65">
        <v>7</v>
      </c>
      <c r="C574" s="66">
        <v>1</v>
      </c>
      <c r="D574" s="65">
        <v>70</v>
      </c>
      <c r="E574" s="66">
        <v>71</v>
      </c>
      <c r="F574" s="67"/>
      <c r="G574" s="65">
        <f t="shared" si="108"/>
        <v>6</v>
      </c>
      <c r="H574" s="66">
        <f t="shared" si="109"/>
        <v>-1</v>
      </c>
      <c r="I574" s="20">
        <f t="shared" si="110"/>
        <v>6</v>
      </c>
      <c r="J574" s="21">
        <f t="shared" si="111"/>
        <v>-1.4084507042253521E-2</v>
      </c>
    </row>
    <row r="575" spans="1:10" x14ac:dyDescent="0.25">
      <c r="A575" s="158" t="s">
        <v>470</v>
      </c>
      <c r="B575" s="65">
        <v>1</v>
      </c>
      <c r="C575" s="66">
        <v>3</v>
      </c>
      <c r="D575" s="65">
        <v>32</v>
      </c>
      <c r="E575" s="66">
        <v>27</v>
      </c>
      <c r="F575" s="67"/>
      <c r="G575" s="65">
        <f t="shared" si="108"/>
        <v>-2</v>
      </c>
      <c r="H575" s="66">
        <f t="shared" si="109"/>
        <v>5</v>
      </c>
      <c r="I575" s="20">
        <f t="shared" si="110"/>
        <v>-0.66666666666666663</v>
      </c>
      <c r="J575" s="21">
        <f t="shared" si="111"/>
        <v>0.18518518518518517</v>
      </c>
    </row>
    <row r="576" spans="1:10" s="160" customFormat="1" ht="13" x14ac:dyDescent="0.3">
      <c r="A576" s="178" t="s">
        <v>694</v>
      </c>
      <c r="B576" s="71">
        <v>24</v>
      </c>
      <c r="C576" s="72">
        <v>15</v>
      </c>
      <c r="D576" s="71">
        <v>334</v>
      </c>
      <c r="E576" s="72">
        <v>250</v>
      </c>
      <c r="F576" s="73"/>
      <c r="G576" s="71">
        <f t="shared" si="108"/>
        <v>9</v>
      </c>
      <c r="H576" s="72">
        <f t="shared" si="109"/>
        <v>84</v>
      </c>
      <c r="I576" s="37">
        <f t="shared" si="110"/>
        <v>0.6</v>
      </c>
      <c r="J576" s="38">
        <f t="shared" si="111"/>
        <v>0.33600000000000002</v>
      </c>
    </row>
    <row r="577" spans="1:10" x14ac:dyDescent="0.25">
      <c r="A577" s="177"/>
      <c r="B577" s="143"/>
      <c r="C577" s="144"/>
      <c r="D577" s="143"/>
      <c r="E577" s="144"/>
      <c r="F577" s="145"/>
      <c r="G577" s="143"/>
      <c r="H577" s="144"/>
      <c r="I577" s="151"/>
      <c r="J577" s="152"/>
    </row>
    <row r="578" spans="1:10" s="139" customFormat="1" ht="13" x14ac:dyDescent="0.3">
      <c r="A578" s="159" t="s">
        <v>98</v>
      </c>
      <c r="B578" s="65"/>
      <c r="C578" s="66"/>
      <c r="D578" s="65"/>
      <c r="E578" s="66"/>
      <c r="F578" s="67"/>
      <c r="G578" s="65"/>
      <c r="H578" s="66"/>
      <c r="I578" s="20"/>
      <c r="J578" s="21"/>
    </row>
    <row r="579" spans="1:10" x14ac:dyDescent="0.25">
      <c r="A579" s="158" t="s">
        <v>568</v>
      </c>
      <c r="B579" s="65">
        <v>17</v>
      </c>
      <c r="C579" s="66">
        <v>10</v>
      </c>
      <c r="D579" s="65">
        <v>164</v>
      </c>
      <c r="E579" s="66">
        <v>65</v>
      </c>
      <c r="F579" s="67"/>
      <c r="G579" s="65">
        <f>B579-C579</f>
        <v>7</v>
      </c>
      <c r="H579" s="66">
        <f>D579-E579</f>
        <v>99</v>
      </c>
      <c r="I579" s="20">
        <f>IF(C579=0, "-", IF(G579/C579&lt;10, G579/C579, "&gt;999%"))</f>
        <v>0.7</v>
      </c>
      <c r="J579" s="21">
        <f>IF(E579=0, "-", IF(H579/E579&lt;10, H579/E579, "&gt;999%"))</f>
        <v>1.523076923076923</v>
      </c>
    </row>
    <row r="580" spans="1:10" s="160" customFormat="1" ht="13" x14ac:dyDescent="0.3">
      <c r="A580" s="178" t="s">
        <v>695</v>
      </c>
      <c r="B580" s="71">
        <v>17</v>
      </c>
      <c r="C580" s="72">
        <v>10</v>
      </c>
      <c r="D580" s="71">
        <v>164</v>
      </c>
      <c r="E580" s="72">
        <v>65</v>
      </c>
      <c r="F580" s="73"/>
      <c r="G580" s="71">
        <f>B580-C580</f>
        <v>7</v>
      </c>
      <c r="H580" s="72">
        <f>D580-E580</f>
        <v>99</v>
      </c>
      <c r="I580" s="37">
        <f>IF(C580=0, "-", IF(G580/C580&lt;10, G580/C580, "&gt;999%"))</f>
        <v>0.7</v>
      </c>
      <c r="J580" s="38">
        <f>IF(E580=0, "-", IF(H580/E580&lt;10, H580/E580, "&gt;999%"))</f>
        <v>1.523076923076923</v>
      </c>
    </row>
    <row r="581" spans="1:10" x14ac:dyDescent="0.25">
      <c r="A581" s="177"/>
      <c r="B581" s="143"/>
      <c r="C581" s="144"/>
      <c r="D581" s="143"/>
      <c r="E581" s="144"/>
      <c r="F581" s="145"/>
      <c r="G581" s="143"/>
      <c r="H581" s="144"/>
      <c r="I581" s="151"/>
      <c r="J581" s="152"/>
    </row>
    <row r="582" spans="1:10" s="139" customFormat="1" ht="13" x14ac:dyDescent="0.3">
      <c r="A582" s="159" t="s">
        <v>99</v>
      </c>
      <c r="B582" s="65"/>
      <c r="C582" s="66"/>
      <c r="D582" s="65"/>
      <c r="E582" s="66"/>
      <c r="F582" s="67"/>
      <c r="G582" s="65"/>
      <c r="H582" s="66"/>
      <c r="I582" s="20"/>
      <c r="J582" s="21"/>
    </row>
    <row r="583" spans="1:10" x14ac:dyDescent="0.25">
      <c r="A583" s="158" t="s">
        <v>569</v>
      </c>
      <c r="B583" s="65">
        <v>0</v>
      </c>
      <c r="C583" s="66">
        <v>0</v>
      </c>
      <c r="D583" s="65">
        <v>10</v>
      </c>
      <c r="E583" s="66">
        <v>28</v>
      </c>
      <c r="F583" s="67"/>
      <c r="G583" s="65">
        <f>B583-C583</f>
        <v>0</v>
      </c>
      <c r="H583" s="66">
        <f>D583-E583</f>
        <v>-18</v>
      </c>
      <c r="I583" s="20" t="str">
        <f>IF(C583=0, "-", IF(G583/C583&lt;10, G583/C583, "&gt;999%"))</f>
        <v>-</v>
      </c>
      <c r="J583" s="21">
        <f>IF(E583=0, "-", IF(H583/E583&lt;10, H583/E583, "&gt;999%"))</f>
        <v>-0.6428571428571429</v>
      </c>
    </row>
    <row r="584" spans="1:10" s="160" customFormat="1" ht="13" x14ac:dyDescent="0.3">
      <c r="A584" s="165" t="s">
        <v>696</v>
      </c>
      <c r="B584" s="166">
        <v>0</v>
      </c>
      <c r="C584" s="167">
        <v>0</v>
      </c>
      <c r="D584" s="166">
        <v>10</v>
      </c>
      <c r="E584" s="167">
        <v>28</v>
      </c>
      <c r="F584" s="168"/>
      <c r="G584" s="166">
        <f>B584-C584</f>
        <v>0</v>
      </c>
      <c r="H584" s="167">
        <f>D584-E584</f>
        <v>-18</v>
      </c>
      <c r="I584" s="169" t="str">
        <f>IF(C584=0, "-", IF(G584/C584&lt;10, G584/C584, "&gt;999%"))</f>
        <v>-</v>
      </c>
      <c r="J584" s="170">
        <f>IF(E584=0, "-", IF(H584/E584&lt;10, H584/E584, "&gt;999%"))</f>
        <v>-0.6428571428571429</v>
      </c>
    </row>
    <row r="585" spans="1:10" x14ac:dyDescent="0.25">
      <c r="A585" s="171"/>
      <c r="B585" s="172"/>
      <c r="C585" s="173"/>
      <c r="D585" s="172"/>
      <c r="E585" s="173"/>
      <c r="F585" s="174"/>
      <c r="G585" s="172"/>
      <c r="H585" s="173"/>
      <c r="I585" s="175"/>
      <c r="J585" s="176"/>
    </row>
    <row r="586" spans="1:10" ht="13" x14ac:dyDescent="0.3">
      <c r="A586" s="27" t="s">
        <v>16</v>
      </c>
      <c r="B586" s="71">
        <f>SUM(B7:B585)/2</f>
        <v>6676</v>
      </c>
      <c r="C586" s="77">
        <f>SUM(C7:C585)/2</f>
        <v>6005</v>
      </c>
      <c r="D586" s="71">
        <f>SUM(D7:D585)/2</f>
        <v>57916</v>
      </c>
      <c r="E586" s="77">
        <f>SUM(E7:E585)/2</f>
        <v>52487</v>
      </c>
      <c r="F586" s="73"/>
      <c r="G586" s="71">
        <f>B586-C586</f>
        <v>671</v>
      </c>
      <c r="H586" s="72">
        <f>D586-E586</f>
        <v>5429</v>
      </c>
      <c r="I586" s="37">
        <f>IF(C586=0, 0, G586/C586)</f>
        <v>0.11174021648626145</v>
      </c>
      <c r="J586" s="38">
        <f>IF(E586=0, 0, H586/E586)</f>
        <v>0.10343513631946959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6" max="16383" man="1"/>
    <brk id="118" max="16383" man="1"/>
    <brk id="178" max="16383" man="1"/>
    <brk id="235" max="16383" man="1"/>
    <brk id="288" max="16383" man="1"/>
    <brk id="342" max="16383" man="1"/>
    <brk id="401" max="16383" man="1"/>
    <brk id="458" max="16383" man="1"/>
    <brk id="517" max="16383" man="1"/>
    <brk id="57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111</v>
      </c>
      <c r="B7" s="65">
        <v>977</v>
      </c>
      <c r="C7" s="66">
        <v>1217</v>
      </c>
      <c r="D7" s="65">
        <v>9908</v>
      </c>
      <c r="E7" s="66">
        <v>10081</v>
      </c>
      <c r="F7" s="67"/>
      <c r="G7" s="65">
        <f>B7-C7</f>
        <v>-240</v>
      </c>
      <c r="H7" s="66">
        <f>D7-E7</f>
        <v>-173</v>
      </c>
      <c r="I7" s="28">
        <f>IF(C7=0, "-", IF(G7/C7&lt;10, G7/C7*100, "&gt;999"))</f>
        <v>-19.72062448644207</v>
      </c>
      <c r="J7" s="29">
        <f>IF(E7=0, "-", IF(H7/E7&lt;10, H7/E7*100, "&gt;999"))</f>
        <v>-1.7160995932943162</v>
      </c>
    </row>
    <row r="8" spans="1:10" x14ac:dyDescent="0.25">
      <c r="A8" s="7" t="s">
        <v>120</v>
      </c>
      <c r="B8" s="65">
        <v>3611</v>
      </c>
      <c r="C8" s="66">
        <v>3062</v>
      </c>
      <c r="D8" s="65">
        <v>32459</v>
      </c>
      <c r="E8" s="66">
        <v>27607</v>
      </c>
      <c r="F8" s="67"/>
      <c r="G8" s="65">
        <f>B8-C8</f>
        <v>549</v>
      </c>
      <c r="H8" s="66">
        <f>D8-E8</f>
        <v>4852</v>
      </c>
      <c r="I8" s="28">
        <f>IF(C8=0, "-", IF(G8/C8&lt;10, G8/C8*100, "&gt;999"))</f>
        <v>17.929457870672763</v>
      </c>
      <c r="J8" s="29">
        <f>IF(E8=0, "-", IF(H8/E8&lt;10, H8/E8*100, "&gt;999"))</f>
        <v>17.575252653312564</v>
      </c>
    </row>
    <row r="9" spans="1:10" x14ac:dyDescent="0.25">
      <c r="A9" s="7" t="s">
        <v>126</v>
      </c>
      <c r="B9" s="65">
        <v>1849</v>
      </c>
      <c r="C9" s="66">
        <v>1476</v>
      </c>
      <c r="D9" s="65">
        <v>13298</v>
      </c>
      <c r="E9" s="66">
        <v>12665</v>
      </c>
      <c r="F9" s="67"/>
      <c r="G9" s="65">
        <f>B9-C9</f>
        <v>373</v>
      </c>
      <c r="H9" s="66">
        <f>D9-E9</f>
        <v>633</v>
      </c>
      <c r="I9" s="28">
        <f>IF(C9=0, "-", IF(G9/C9&lt;10, G9/C9*100, "&gt;999"))</f>
        <v>25.271002710027101</v>
      </c>
      <c r="J9" s="29">
        <f>IF(E9=0, "-", IF(H9/E9&lt;10, H9/E9*100, "&gt;999"))</f>
        <v>4.9980260560600076</v>
      </c>
    </row>
    <row r="10" spans="1:10" x14ac:dyDescent="0.25">
      <c r="A10" s="7" t="s">
        <v>127</v>
      </c>
      <c r="B10" s="65">
        <v>239</v>
      </c>
      <c r="C10" s="66">
        <v>250</v>
      </c>
      <c r="D10" s="65">
        <v>2251</v>
      </c>
      <c r="E10" s="66">
        <v>2134</v>
      </c>
      <c r="F10" s="67"/>
      <c r="G10" s="65">
        <f>B10-C10</f>
        <v>-11</v>
      </c>
      <c r="H10" s="66">
        <f>D10-E10</f>
        <v>117</v>
      </c>
      <c r="I10" s="28">
        <f>IF(C10=0, "-", IF(G10/C10&lt;10, G10/C10*100, "&gt;999"))</f>
        <v>-4.3999999999999995</v>
      </c>
      <c r="J10" s="29">
        <f>IF(E10=0, "-", IF(H10/E10&lt;10, H10/E10*100, "&gt;999"))</f>
        <v>5.4826616682286788</v>
      </c>
    </row>
    <row r="11" spans="1:10" s="43" customFormat="1" ht="13" x14ac:dyDescent="0.3">
      <c r="A11" s="27" t="s">
        <v>0</v>
      </c>
      <c r="B11" s="71">
        <f>SUM(B7:B10)</f>
        <v>6676</v>
      </c>
      <c r="C11" s="72">
        <f>SUM(C7:C10)</f>
        <v>6005</v>
      </c>
      <c r="D11" s="71">
        <f>SUM(D7:D10)</f>
        <v>57916</v>
      </c>
      <c r="E11" s="72">
        <f>SUM(E7:E10)</f>
        <v>52487</v>
      </c>
      <c r="F11" s="73"/>
      <c r="G11" s="71">
        <f>B11-C11</f>
        <v>671</v>
      </c>
      <c r="H11" s="72">
        <f>D11-E11</f>
        <v>5429</v>
      </c>
      <c r="I11" s="44">
        <f>IF(C11=0, 0, G11/C11*100)</f>
        <v>11.174021648626145</v>
      </c>
      <c r="J11" s="45">
        <f>IF(E11=0, 0, H11/E11*100)</f>
        <v>10.343513631946958</v>
      </c>
    </row>
    <row r="13" spans="1:10" ht="13" x14ac:dyDescent="0.3">
      <c r="A13" s="3"/>
      <c r="B13" s="196" t="s">
        <v>1</v>
      </c>
      <c r="C13" s="197"/>
      <c r="D13" s="196" t="s">
        <v>2</v>
      </c>
      <c r="E13" s="197"/>
      <c r="F13" s="59"/>
      <c r="G13" s="196" t="s">
        <v>3</v>
      </c>
      <c r="H13" s="200"/>
      <c r="I13" s="200"/>
      <c r="J13" s="197"/>
    </row>
    <row r="14" spans="1:10" x14ac:dyDescent="0.25">
      <c r="A14" s="7" t="s">
        <v>112</v>
      </c>
      <c r="B14" s="65">
        <v>51</v>
      </c>
      <c r="C14" s="66">
        <v>34</v>
      </c>
      <c r="D14" s="65">
        <v>377</v>
      </c>
      <c r="E14" s="66">
        <v>323</v>
      </c>
      <c r="F14" s="67"/>
      <c r="G14" s="65">
        <f t="shared" ref="G14:G35" si="0">B14-C14</f>
        <v>17</v>
      </c>
      <c r="H14" s="66">
        <f t="shared" ref="H14:H35" si="1">D14-E14</f>
        <v>54</v>
      </c>
      <c r="I14" s="28">
        <f t="shared" ref="I14:I34" si="2">IF(C14=0, "-", IF(G14/C14&lt;10, G14/C14*100, "&gt;999"))</f>
        <v>50</v>
      </c>
      <c r="J14" s="29">
        <f t="shared" ref="J14:J34" si="3">IF(E14=0, "-", IF(H14/E14&lt;10, H14/E14*100, "&gt;999"))</f>
        <v>16.718266253869967</v>
      </c>
    </row>
    <row r="15" spans="1:10" x14ac:dyDescent="0.25">
      <c r="A15" s="7" t="s">
        <v>113</v>
      </c>
      <c r="B15" s="65">
        <v>168</v>
      </c>
      <c r="C15" s="66">
        <v>208</v>
      </c>
      <c r="D15" s="65">
        <v>1796</v>
      </c>
      <c r="E15" s="66">
        <v>2264</v>
      </c>
      <c r="F15" s="67"/>
      <c r="G15" s="65">
        <f t="shared" si="0"/>
        <v>-40</v>
      </c>
      <c r="H15" s="66">
        <f t="shared" si="1"/>
        <v>-468</v>
      </c>
      <c r="I15" s="28">
        <f t="shared" si="2"/>
        <v>-19.230769230769234</v>
      </c>
      <c r="J15" s="29">
        <f t="shared" si="3"/>
        <v>-20.671378091872793</v>
      </c>
    </row>
    <row r="16" spans="1:10" x14ac:dyDescent="0.25">
      <c r="A16" s="7" t="s">
        <v>114</v>
      </c>
      <c r="B16" s="65">
        <v>418</v>
      </c>
      <c r="C16" s="66">
        <v>587</v>
      </c>
      <c r="D16" s="65">
        <v>4008</v>
      </c>
      <c r="E16" s="66">
        <v>4490</v>
      </c>
      <c r="F16" s="67"/>
      <c r="G16" s="65">
        <f t="shared" si="0"/>
        <v>-169</v>
      </c>
      <c r="H16" s="66">
        <f t="shared" si="1"/>
        <v>-482</v>
      </c>
      <c r="I16" s="28">
        <f t="shared" si="2"/>
        <v>-28.790459965928449</v>
      </c>
      <c r="J16" s="29">
        <f t="shared" si="3"/>
        <v>-10.734966592427616</v>
      </c>
    </row>
    <row r="17" spans="1:10" x14ac:dyDescent="0.25">
      <c r="A17" s="7" t="s">
        <v>115</v>
      </c>
      <c r="B17" s="65">
        <v>160</v>
      </c>
      <c r="C17" s="66">
        <v>218</v>
      </c>
      <c r="D17" s="65">
        <v>2144</v>
      </c>
      <c r="E17" s="66">
        <v>1858</v>
      </c>
      <c r="F17" s="67"/>
      <c r="G17" s="65">
        <f t="shared" si="0"/>
        <v>-58</v>
      </c>
      <c r="H17" s="66">
        <f t="shared" si="1"/>
        <v>286</v>
      </c>
      <c r="I17" s="28">
        <f t="shared" si="2"/>
        <v>-26.605504587155966</v>
      </c>
      <c r="J17" s="29">
        <f t="shared" si="3"/>
        <v>15.392895586652314</v>
      </c>
    </row>
    <row r="18" spans="1:10" x14ac:dyDescent="0.25">
      <c r="A18" s="7" t="s">
        <v>116</v>
      </c>
      <c r="B18" s="65">
        <v>15</v>
      </c>
      <c r="C18" s="66">
        <v>16</v>
      </c>
      <c r="D18" s="65">
        <v>243</v>
      </c>
      <c r="E18" s="66">
        <v>212</v>
      </c>
      <c r="F18" s="67"/>
      <c r="G18" s="65">
        <f t="shared" si="0"/>
        <v>-1</v>
      </c>
      <c r="H18" s="66">
        <f t="shared" si="1"/>
        <v>31</v>
      </c>
      <c r="I18" s="28">
        <f t="shared" si="2"/>
        <v>-6.25</v>
      </c>
      <c r="J18" s="29">
        <f t="shared" si="3"/>
        <v>14.622641509433961</v>
      </c>
    </row>
    <row r="19" spans="1:10" x14ac:dyDescent="0.25">
      <c r="A19" s="7" t="s">
        <v>117</v>
      </c>
      <c r="B19" s="65">
        <v>3</v>
      </c>
      <c r="C19" s="66">
        <v>3</v>
      </c>
      <c r="D19" s="65">
        <v>17</v>
      </c>
      <c r="E19" s="66">
        <v>30</v>
      </c>
      <c r="F19" s="67"/>
      <c r="G19" s="65">
        <f t="shared" si="0"/>
        <v>0</v>
      </c>
      <c r="H19" s="66">
        <f t="shared" si="1"/>
        <v>-13</v>
      </c>
      <c r="I19" s="28">
        <f t="shared" si="2"/>
        <v>0</v>
      </c>
      <c r="J19" s="29">
        <f t="shared" si="3"/>
        <v>-43.333333333333336</v>
      </c>
    </row>
    <row r="20" spans="1:10" x14ac:dyDescent="0.25">
      <c r="A20" s="7" t="s">
        <v>118</v>
      </c>
      <c r="B20" s="65">
        <v>96</v>
      </c>
      <c r="C20" s="66">
        <v>101</v>
      </c>
      <c r="D20" s="65">
        <v>724</v>
      </c>
      <c r="E20" s="66">
        <v>509</v>
      </c>
      <c r="F20" s="67"/>
      <c r="G20" s="65">
        <f t="shared" si="0"/>
        <v>-5</v>
      </c>
      <c r="H20" s="66">
        <f t="shared" si="1"/>
        <v>215</v>
      </c>
      <c r="I20" s="28">
        <f t="shared" si="2"/>
        <v>-4.9504950495049505</v>
      </c>
      <c r="J20" s="29">
        <f t="shared" si="3"/>
        <v>42.239685658153242</v>
      </c>
    </row>
    <row r="21" spans="1:10" x14ac:dyDescent="0.25">
      <c r="A21" s="7" t="s">
        <v>119</v>
      </c>
      <c r="B21" s="65">
        <v>66</v>
      </c>
      <c r="C21" s="66">
        <v>50</v>
      </c>
      <c r="D21" s="65">
        <v>599</v>
      </c>
      <c r="E21" s="66">
        <v>395</v>
      </c>
      <c r="F21" s="67"/>
      <c r="G21" s="65">
        <f t="shared" si="0"/>
        <v>16</v>
      </c>
      <c r="H21" s="66">
        <f t="shared" si="1"/>
        <v>204</v>
      </c>
      <c r="I21" s="28">
        <f t="shared" si="2"/>
        <v>32</v>
      </c>
      <c r="J21" s="29">
        <f t="shared" si="3"/>
        <v>51.645569620253163</v>
      </c>
    </row>
    <row r="22" spans="1:10" x14ac:dyDescent="0.25">
      <c r="A22" s="142" t="s">
        <v>121</v>
      </c>
      <c r="B22" s="143">
        <v>239</v>
      </c>
      <c r="C22" s="144">
        <v>346</v>
      </c>
      <c r="D22" s="143">
        <v>2924</v>
      </c>
      <c r="E22" s="144">
        <v>2927</v>
      </c>
      <c r="F22" s="145"/>
      <c r="G22" s="143">
        <f t="shared" si="0"/>
        <v>-107</v>
      </c>
      <c r="H22" s="144">
        <f t="shared" si="1"/>
        <v>-3</v>
      </c>
      <c r="I22" s="146">
        <f t="shared" si="2"/>
        <v>-30.924855491329478</v>
      </c>
      <c r="J22" s="147">
        <f t="shared" si="3"/>
        <v>-0.10249402118209772</v>
      </c>
    </row>
    <row r="23" spans="1:10" x14ac:dyDescent="0.25">
      <c r="A23" s="7" t="s">
        <v>122</v>
      </c>
      <c r="B23" s="65">
        <v>983</v>
      </c>
      <c r="C23" s="66">
        <v>668</v>
      </c>
      <c r="D23" s="65">
        <v>8472</v>
      </c>
      <c r="E23" s="66">
        <v>6703</v>
      </c>
      <c r="F23" s="67"/>
      <c r="G23" s="65">
        <f t="shared" si="0"/>
        <v>315</v>
      </c>
      <c r="H23" s="66">
        <f t="shared" si="1"/>
        <v>1769</v>
      </c>
      <c r="I23" s="28">
        <f t="shared" si="2"/>
        <v>47.155688622754496</v>
      </c>
      <c r="J23" s="29">
        <f t="shared" si="3"/>
        <v>26.391168133671489</v>
      </c>
    </row>
    <row r="24" spans="1:10" x14ac:dyDescent="0.25">
      <c r="A24" s="7" t="s">
        <v>123</v>
      </c>
      <c r="B24" s="65">
        <v>1353</v>
      </c>
      <c r="C24" s="66">
        <v>1177</v>
      </c>
      <c r="D24" s="65">
        <v>12424</v>
      </c>
      <c r="E24" s="66">
        <v>9890</v>
      </c>
      <c r="F24" s="67"/>
      <c r="G24" s="65">
        <f t="shared" si="0"/>
        <v>176</v>
      </c>
      <c r="H24" s="66">
        <f t="shared" si="1"/>
        <v>2534</v>
      </c>
      <c r="I24" s="28">
        <f t="shared" si="2"/>
        <v>14.953271028037381</v>
      </c>
      <c r="J24" s="29">
        <f t="shared" si="3"/>
        <v>25.621840242669364</v>
      </c>
    </row>
    <row r="25" spans="1:10" x14ac:dyDescent="0.25">
      <c r="A25" s="7" t="s">
        <v>124</v>
      </c>
      <c r="B25" s="65">
        <v>880</v>
      </c>
      <c r="C25" s="66">
        <v>761</v>
      </c>
      <c r="D25" s="65">
        <v>7368</v>
      </c>
      <c r="E25" s="66">
        <v>7006</v>
      </c>
      <c r="F25" s="67"/>
      <c r="G25" s="65">
        <f t="shared" si="0"/>
        <v>119</v>
      </c>
      <c r="H25" s="66">
        <f t="shared" si="1"/>
        <v>362</v>
      </c>
      <c r="I25" s="28">
        <f t="shared" si="2"/>
        <v>15.637319316688567</v>
      </c>
      <c r="J25" s="29">
        <f t="shared" si="3"/>
        <v>5.1669997145304025</v>
      </c>
    </row>
    <row r="26" spans="1:10" x14ac:dyDescent="0.25">
      <c r="A26" s="7" t="s">
        <v>125</v>
      </c>
      <c r="B26" s="65">
        <v>156</v>
      </c>
      <c r="C26" s="66">
        <v>110</v>
      </c>
      <c r="D26" s="65">
        <v>1271</v>
      </c>
      <c r="E26" s="66">
        <v>1081</v>
      </c>
      <c r="F26" s="67"/>
      <c r="G26" s="65">
        <f t="shared" si="0"/>
        <v>46</v>
      </c>
      <c r="H26" s="66">
        <f t="shared" si="1"/>
        <v>190</v>
      </c>
      <c r="I26" s="28">
        <f t="shared" si="2"/>
        <v>41.818181818181813</v>
      </c>
      <c r="J26" s="29">
        <f t="shared" si="3"/>
        <v>17.576318223866792</v>
      </c>
    </row>
    <row r="27" spans="1:10" x14ac:dyDescent="0.25">
      <c r="A27" s="142" t="s">
        <v>128</v>
      </c>
      <c r="B27" s="143">
        <v>13</v>
      </c>
      <c r="C27" s="144">
        <v>14</v>
      </c>
      <c r="D27" s="143">
        <v>155</v>
      </c>
      <c r="E27" s="144">
        <v>185</v>
      </c>
      <c r="F27" s="145"/>
      <c r="G27" s="143">
        <f t="shared" si="0"/>
        <v>-1</v>
      </c>
      <c r="H27" s="144">
        <f t="shared" si="1"/>
        <v>-30</v>
      </c>
      <c r="I27" s="146">
        <f t="shared" si="2"/>
        <v>-7.1428571428571423</v>
      </c>
      <c r="J27" s="147">
        <f t="shared" si="3"/>
        <v>-16.216216216216218</v>
      </c>
    </row>
    <row r="28" spans="1:10" x14ac:dyDescent="0.25">
      <c r="A28" s="7" t="s">
        <v>129</v>
      </c>
      <c r="B28" s="65">
        <v>0</v>
      </c>
      <c r="C28" s="66">
        <v>4</v>
      </c>
      <c r="D28" s="65">
        <v>11</v>
      </c>
      <c r="E28" s="66">
        <v>21</v>
      </c>
      <c r="F28" s="67"/>
      <c r="G28" s="65">
        <f t="shared" si="0"/>
        <v>-4</v>
      </c>
      <c r="H28" s="66">
        <f t="shared" si="1"/>
        <v>-10</v>
      </c>
      <c r="I28" s="28">
        <f t="shared" si="2"/>
        <v>-100</v>
      </c>
      <c r="J28" s="29">
        <f t="shared" si="3"/>
        <v>-47.619047619047613</v>
      </c>
    </row>
    <row r="29" spans="1:10" x14ac:dyDescent="0.25">
      <c r="A29" s="7" t="s">
        <v>130</v>
      </c>
      <c r="B29" s="65">
        <v>4</v>
      </c>
      <c r="C29" s="66">
        <v>2</v>
      </c>
      <c r="D29" s="65">
        <v>29</v>
      </c>
      <c r="E29" s="66">
        <v>52</v>
      </c>
      <c r="F29" s="67"/>
      <c r="G29" s="65">
        <f t="shared" si="0"/>
        <v>2</v>
      </c>
      <c r="H29" s="66">
        <f t="shared" si="1"/>
        <v>-23</v>
      </c>
      <c r="I29" s="28">
        <f t="shared" si="2"/>
        <v>100</v>
      </c>
      <c r="J29" s="29">
        <f t="shared" si="3"/>
        <v>-44.230769230769226</v>
      </c>
    </row>
    <row r="30" spans="1:10" x14ac:dyDescent="0.25">
      <c r="A30" s="7" t="s">
        <v>131</v>
      </c>
      <c r="B30" s="65">
        <v>105</v>
      </c>
      <c r="C30" s="66">
        <v>136</v>
      </c>
      <c r="D30" s="65">
        <v>955</v>
      </c>
      <c r="E30" s="66">
        <v>1130</v>
      </c>
      <c r="F30" s="67"/>
      <c r="G30" s="65">
        <f t="shared" si="0"/>
        <v>-31</v>
      </c>
      <c r="H30" s="66">
        <f t="shared" si="1"/>
        <v>-175</v>
      </c>
      <c r="I30" s="28">
        <f t="shared" si="2"/>
        <v>-22.794117647058822</v>
      </c>
      <c r="J30" s="29">
        <f t="shared" si="3"/>
        <v>-15.486725663716813</v>
      </c>
    </row>
    <row r="31" spans="1:10" x14ac:dyDescent="0.25">
      <c r="A31" s="7" t="s">
        <v>132</v>
      </c>
      <c r="B31" s="65">
        <v>181</v>
      </c>
      <c r="C31" s="66">
        <v>184</v>
      </c>
      <c r="D31" s="65">
        <v>1497</v>
      </c>
      <c r="E31" s="66">
        <v>1530</v>
      </c>
      <c r="F31" s="67"/>
      <c r="G31" s="65">
        <f t="shared" si="0"/>
        <v>-3</v>
      </c>
      <c r="H31" s="66">
        <f t="shared" si="1"/>
        <v>-33</v>
      </c>
      <c r="I31" s="28">
        <f t="shared" si="2"/>
        <v>-1.6304347826086956</v>
      </c>
      <c r="J31" s="29">
        <f t="shared" si="3"/>
        <v>-2.1568627450980391</v>
      </c>
    </row>
    <row r="32" spans="1:10" x14ac:dyDescent="0.25">
      <c r="A32" s="7" t="s">
        <v>133</v>
      </c>
      <c r="B32" s="65">
        <v>1500</v>
      </c>
      <c r="C32" s="66">
        <v>1104</v>
      </c>
      <c r="D32" s="65">
        <v>10248</v>
      </c>
      <c r="E32" s="66">
        <v>9474</v>
      </c>
      <c r="F32" s="67"/>
      <c r="G32" s="65">
        <f t="shared" si="0"/>
        <v>396</v>
      </c>
      <c r="H32" s="66">
        <f t="shared" si="1"/>
        <v>774</v>
      </c>
      <c r="I32" s="28">
        <f t="shared" si="2"/>
        <v>35.869565217391305</v>
      </c>
      <c r="J32" s="29">
        <f t="shared" si="3"/>
        <v>8.1697276757441415</v>
      </c>
    </row>
    <row r="33" spans="1:10" x14ac:dyDescent="0.25">
      <c r="A33" s="7" t="s">
        <v>134</v>
      </c>
      <c r="B33" s="65">
        <v>46</v>
      </c>
      <c r="C33" s="66">
        <v>32</v>
      </c>
      <c r="D33" s="65">
        <v>403</v>
      </c>
      <c r="E33" s="66">
        <v>273</v>
      </c>
      <c r="F33" s="67"/>
      <c r="G33" s="65">
        <f t="shared" si="0"/>
        <v>14</v>
      </c>
      <c r="H33" s="66">
        <f t="shared" si="1"/>
        <v>130</v>
      </c>
      <c r="I33" s="28">
        <f t="shared" si="2"/>
        <v>43.75</v>
      </c>
      <c r="J33" s="29">
        <f t="shared" si="3"/>
        <v>47.619047619047613</v>
      </c>
    </row>
    <row r="34" spans="1:10" x14ac:dyDescent="0.25">
      <c r="A34" s="142" t="s">
        <v>127</v>
      </c>
      <c r="B34" s="143">
        <v>239</v>
      </c>
      <c r="C34" s="144">
        <v>250</v>
      </c>
      <c r="D34" s="143">
        <v>2251</v>
      </c>
      <c r="E34" s="144">
        <v>2134</v>
      </c>
      <c r="F34" s="145"/>
      <c r="G34" s="143">
        <f t="shared" si="0"/>
        <v>-11</v>
      </c>
      <c r="H34" s="144">
        <f t="shared" si="1"/>
        <v>117</v>
      </c>
      <c r="I34" s="146">
        <f t="shared" si="2"/>
        <v>-4.3999999999999995</v>
      </c>
      <c r="J34" s="147">
        <f t="shared" si="3"/>
        <v>5.4826616682286788</v>
      </c>
    </row>
    <row r="35" spans="1:10" s="43" customFormat="1" ht="13" x14ac:dyDescent="0.3">
      <c r="A35" s="27" t="s">
        <v>0</v>
      </c>
      <c r="B35" s="71">
        <f>SUM(B14:B34)</f>
        <v>6676</v>
      </c>
      <c r="C35" s="72">
        <f>SUM(C14:C34)</f>
        <v>6005</v>
      </c>
      <c r="D35" s="71">
        <f>SUM(D14:D34)</f>
        <v>57916</v>
      </c>
      <c r="E35" s="72">
        <f>SUM(E14:E34)</f>
        <v>52487</v>
      </c>
      <c r="F35" s="73"/>
      <c r="G35" s="71">
        <f t="shared" si="0"/>
        <v>671</v>
      </c>
      <c r="H35" s="72">
        <f t="shared" si="1"/>
        <v>5429</v>
      </c>
      <c r="I35" s="44">
        <f>IF(C35=0, 0, G35/C35*100)</f>
        <v>11.174021648626145</v>
      </c>
      <c r="J35" s="45">
        <f>IF(E35=0, 0, H35/E35*100)</f>
        <v>10.343513631946958</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111</v>
      </c>
      <c r="B40" s="30">
        <f>$B$7/$B$11*100</f>
        <v>14.6345116836429</v>
      </c>
      <c r="C40" s="31">
        <f>$C$7/$C$11*100</f>
        <v>20.266444629475437</v>
      </c>
      <c r="D40" s="30">
        <f>$D$7/$D$11*100</f>
        <v>17.107535050763172</v>
      </c>
      <c r="E40" s="31">
        <f>$E$7/$E$11*100</f>
        <v>19.206660696934481</v>
      </c>
      <c r="F40" s="32"/>
      <c r="G40" s="30">
        <f>B40-C40</f>
        <v>-5.6319329458325367</v>
      </c>
      <c r="H40" s="31">
        <f>D40-E40</f>
        <v>-2.0991256461713093</v>
      </c>
    </row>
    <row r="41" spans="1:10" x14ac:dyDescent="0.25">
      <c r="A41" s="7" t="s">
        <v>120</v>
      </c>
      <c r="B41" s="30">
        <f>$B$8/$B$11*100</f>
        <v>54.08927501497903</v>
      </c>
      <c r="C41" s="31">
        <f>$C$8/$C$11*100</f>
        <v>50.990840965861786</v>
      </c>
      <c r="D41" s="30">
        <f>$D$8/$D$11*100</f>
        <v>56.044961668623529</v>
      </c>
      <c r="E41" s="31">
        <f>$E$8/$E$11*100</f>
        <v>52.597786118467425</v>
      </c>
      <c r="F41" s="32"/>
      <c r="G41" s="30">
        <f>B41-C41</f>
        <v>3.0984340491172446</v>
      </c>
      <c r="H41" s="31">
        <f>D41-E41</f>
        <v>3.4471755501561034</v>
      </c>
    </row>
    <row r="42" spans="1:10" x14ac:dyDescent="0.25">
      <c r="A42" s="7" t="s">
        <v>126</v>
      </c>
      <c r="B42" s="30">
        <f>$B$9/$B$11*100</f>
        <v>27.696225284601557</v>
      </c>
      <c r="C42" s="31">
        <f>$C$9/$C$11*100</f>
        <v>24.579517069109073</v>
      </c>
      <c r="D42" s="30">
        <f>$D$9/$D$11*100</f>
        <v>22.960839837005317</v>
      </c>
      <c r="E42" s="31">
        <f>$E$9/$E$11*100</f>
        <v>24.129784518071141</v>
      </c>
      <c r="F42" s="32"/>
      <c r="G42" s="30">
        <f>B42-C42</f>
        <v>3.1167082154924834</v>
      </c>
      <c r="H42" s="31">
        <f>D42-E42</f>
        <v>-1.1689446810658239</v>
      </c>
    </row>
    <row r="43" spans="1:10" x14ac:dyDescent="0.25">
      <c r="A43" s="7" t="s">
        <v>127</v>
      </c>
      <c r="B43" s="30">
        <f>$B$10/$B$11*100</f>
        <v>3.5799880167765128</v>
      </c>
      <c r="C43" s="31">
        <f>$C$10/$C$11*100</f>
        <v>4.1631973355537051</v>
      </c>
      <c r="D43" s="30">
        <f>$D$10/$D$11*100</f>
        <v>3.8866634436079841</v>
      </c>
      <c r="E43" s="31">
        <f>$E$10/$E$11*100</f>
        <v>4.0657686665269495</v>
      </c>
      <c r="F43" s="32"/>
      <c r="G43" s="30">
        <f>B43-C43</f>
        <v>-0.58320931877719229</v>
      </c>
      <c r="H43" s="31">
        <f>D43-E43</f>
        <v>-0.17910522291896536</v>
      </c>
    </row>
    <row r="44" spans="1:10" s="43" customFormat="1" ht="13" x14ac:dyDescent="0.3">
      <c r="A44" s="27" t="s">
        <v>0</v>
      </c>
      <c r="B44" s="46">
        <f>SUM(B40:B43)</f>
        <v>100</v>
      </c>
      <c r="C44" s="47">
        <f>SUM(C40:C43)</f>
        <v>100</v>
      </c>
      <c r="D44" s="46">
        <f>SUM(D40:D43)</f>
        <v>100.00000000000001</v>
      </c>
      <c r="E44" s="47">
        <f>SUM(E40:E43)</f>
        <v>99.999999999999986</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112</v>
      </c>
      <c r="B47" s="30">
        <f>$B$14/$B$35*100</f>
        <v>0.76393049730377471</v>
      </c>
      <c r="C47" s="31">
        <f>$C$14/$C$35*100</f>
        <v>0.56619483763530387</v>
      </c>
      <c r="D47" s="30">
        <f>$D$14/$D$35*100</f>
        <v>0.65094274466468682</v>
      </c>
      <c r="E47" s="31">
        <f>$E$14/$E$35*100</f>
        <v>0.61539047764208277</v>
      </c>
      <c r="F47" s="32"/>
      <c r="G47" s="30">
        <f t="shared" ref="G47:G68" si="4">B47-C47</f>
        <v>0.19773565966847084</v>
      </c>
      <c r="H47" s="31">
        <f t="shared" ref="H47:H68" si="5">D47-E47</f>
        <v>3.5552267022604056E-2</v>
      </c>
    </row>
    <row r="48" spans="1:10" x14ac:dyDescent="0.25">
      <c r="A48" s="7" t="s">
        <v>113</v>
      </c>
      <c r="B48" s="30">
        <f>$B$15/$B$35*100</f>
        <v>2.5164769322947875</v>
      </c>
      <c r="C48" s="31">
        <f>$C$15/$C$35*100</f>
        <v>3.4637801831806829</v>
      </c>
      <c r="D48" s="30">
        <f>$D$15/$D$35*100</f>
        <v>3.1010428897023274</v>
      </c>
      <c r="E48" s="31">
        <f>$E$15/$E$35*100</f>
        <v>4.3134490445253109</v>
      </c>
      <c r="F48" s="32"/>
      <c r="G48" s="30">
        <f t="shared" si="4"/>
        <v>-0.9473032508858954</v>
      </c>
      <c r="H48" s="31">
        <f t="shared" si="5"/>
        <v>-1.2124061548229834</v>
      </c>
    </row>
    <row r="49" spans="1:8" x14ac:dyDescent="0.25">
      <c r="A49" s="7" t="s">
        <v>114</v>
      </c>
      <c r="B49" s="30">
        <f>$B$16/$B$35*100</f>
        <v>6.2612342720191725</v>
      </c>
      <c r="C49" s="31">
        <f>$C$16/$C$35*100</f>
        <v>9.7751873438801002</v>
      </c>
      <c r="D49" s="30">
        <f>$D$16/$D$35*100</f>
        <v>6.9203674286898265</v>
      </c>
      <c r="E49" s="31">
        <f>$E$16/$E$35*100</f>
        <v>8.554499209328025</v>
      </c>
      <c r="F49" s="32"/>
      <c r="G49" s="30">
        <f t="shared" si="4"/>
        <v>-3.5139530718609278</v>
      </c>
      <c r="H49" s="31">
        <f t="shared" si="5"/>
        <v>-1.6341317806381985</v>
      </c>
    </row>
    <row r="50" spans="1:8" x14ac:dyDescent="0.25">
      <c r="A50" s="7" t="s">
        <v>115</v>
      </c>
      <c r="B50" s="30">
        <f>$B$17/$B$35*100</f>
        <v>2.3966446974236071</v>
      </c>
      <c r="C50" s="31">
        <f>$C$17/$C$35*100</f>
        <v>3.6303080766028311</v>
      </c>
      <c r="D50" s="30">
        <f>$D$17/$D$35*100</f>
        <v>3.7019131155466538</v>
      </c>
      <c r="E50" s="31">
        <f>$E$17/$E$35*100</f>
        <v>3.539924171699659</v>
      </c>
      <c r="F50" s="32"/>
      <c r="G50" s="30">
        <f t="shared" si="4"/>
        <v>-1.233663379179224</v>
      </c>
      <c r="H50" s="31">
        <f t="shared" si="5"/>
        <v>0.1619889438469948</v>
      </c>
    </row>
    <row r="51" spans="1:8" x14ac:dyDescent="0.25">
      <c r="A51" s="7" t="s">
        <v>116</v>
      </c>
      <c r="B51" s="30">
        <f>$B$18/$B$35*100</f>
        <v>0.22468544038346314</v>
      </c>
      <c r="C51" s="31">
        <f>$C$18/$C$35*100</f>
        <v>0.26644462947543718</v>
      </c>
      <c r="D51" s="30">
        <f>$D$18/$D$35*100</f>
        <v>0.41957317494302093</v>
      </c>
      <c r="E51" s="31">
        <f>$E$18/$E$35*100</f>
        <v>0.40390953950502029</v>
      </c>
      <c r="F51" s="32"/>
      <c r="G51" s="30">
        <f t="shared" si="4"/>
        <v>-4.1759189091974042E-2</v>
      </c>
      <c r="H51" s="31">
        <f t="shared" si="5"/>
        <v>1.5663635438000645E-2</v>
      </c>
    </row>
    <row r="52" spans="1:8" x14ac:dyDescent="0.25">
      <c r="A52" s="7" t="s">
        <v>117</v>
      </c>
      <c r="B52" s="30">
        <f>$B$19/$B$35*100</f>
        <v>4.4937088076692631E-2</v>
      </c>
      <c r="C52" s="31">
        <f>$C$19/$C$35*100</f>
        <v>4.995836802664446E-2</v>
      </c>
      <c r="D52" s="30">
        <f>$D$19/$D$35*100</f>
        <v>2.935285586021134E-2</v>
      </c>
      <c r="E52" s="31">
        <f>$E$19/$E$35*100</f>
        <v>5.7157010307314189E-2</v>
      </c>
      <c r="F52" s="32"/>
      <c r="G52" s="30">
        <f t="shared" si="4"/>
        <v>-5.021279949951829E-3</v>
      </c>
      <c r="H52" s="31">
        <f t="shared" si="5"/>
        <v>-2.7804154447102849E-2</v>
      </c>
    </row>
    <row r="53" spans="1:8" x14ac:dyDescent="0.25">
      <c r="A53" s="7" t="s">
        <v>118</v>
      </c>
      <c r="B53" s="30">
        <f>$B$20/$B$35*100</f>
        <v>1.4379868184541642</v>
      </c>
      <c r="C53" s="31">
        <f>$C$20/$C$35*100</f>
        <v>1.6819317235636968</v>
      </c>
      <c r="D53" s="30">
        <f>$D$20/$D$35*100</f>
        <v>1.2500863319290008</v>
      </c>
      <c r="E53" s="31">
        <f>$E$20/$E$35*100</f>
        <v>0.96976394154743084</v>
      </c>
      <c r="F53" s="32"/>
      <c r="G53" s="30">
        <f t="shared" si="4"/>
        <v>-0.24394490510953259</v>
      </c>
      <c r="H53" s="31">
        <f t="shared" si="5"/>
        <v>0.28032239038156992</v>
      </c>
    </row>
    <row r="54" spans="1:8" x14ac:dyDescent="0.25">
      <c r="A54" s="7" t="s">
        <v>119</v>
      </c>
      <c r="B54" s="30">
        <f>$B$21/$B$35*100</f>
        <v>0.98861593768723788</v>
      </c>
      <c r="C54" s="31">
        <f>$C$21/$C$35*100</f>
        <v>0.83263946711074099</v>
      </c>
      <c r="D54" s="30">
        <f>$D$21/$D$35*100</f>
        <v>1.0342565094274467</v>
      </c>
      <c r="E54" s="31">
        <f>$E$21/$E$35*100</f>
        <v>0.75256730237963687</v>
      </c>
      <c r="F54" s="32"/>
      <c r="G54" s="30">
        <f t="shared" si="4"/>
        <v>0.15597647057649688</v>
      </c>
      <c r="H54" s="31">
        <f t="shared" si="5"/>
        <v>0.28168920704780986</v>
      </c>
    </row>
    <row r="55" spans="1:8" x14ac:dyDescent="0.25">
      <c r="A55" s="142" t="s">
        <v>121</v>
      </c>
      <c r="B55" s="148">
        <f>$B$22/$B$35*100</f>
        <v>3.5799880167765128</v>
      </c>
      <c r="C55" s="149">
        <f>$C$22/$C$35*100</f>
        <v>5.761865112406328</v>
      </c>
      <c r="D55" s="148">
        <f>$D$22/$D$35*100</f>
        <v>5.0486912079563506</v>
      </c>
      <c r="E55" s="149">
        <f>$E$22/$E$35*100</f>
        <v>5.5766189723169548</v>
      </c>
      <c r="F55" s="150"/>
      <c r="G55" s="148">
        <f t="shared" si="4"/>
        <v>-2.1818770956298152</v>
      </c>
      <c r="H55" s="149">
        <f t="shared" si="5"/>
        <v>-0.52792776436060418</v>
      </c>
    </row>
    <row r="56" spans="1:8" x14ac:dyDescent="0.25">
      <c r="A56" s="7" t="s">
        <v>122</v>
      </c>
      <c r="B56" s="30">
        <f>$B$23/$B$35*100</f>
        <v>14.724385859796286</v>
      </c>
      <c r="C56" s="31">
        <f>$C$23/$C$35*100</f>
        <v>11.124063280599501</v>
      </c>
      <c r="D56" s="30">
        <f>$D$23/$D$35*100</f>
        <v>14.628082049865323</v>
      </c>
      <c r="E56" s="31">
        <f>$E$23/$E$35*100</f>
        <v>12.7707813363309</v>
      </c>
      <c r="F56" s="32"/>
      <c r="G56" s="30">
        <f t="shared" si="4"/>
        <v>3.600322579196785</v>
      </c>
      <c r="H56" s="31">
        <f t="shared" si="5"/>
        <v>1.8573007135344231</v>
      </c>
    </row>
    <row r="57" spans="1:8" x14ac:dyDescent="0.25">
      <c r="A57" s="7" t="s">
        <v>123</v>
      </c>
      <c r="B57" s="30">
        <f>$B$24/$B$35*100</f>
        <v>20.266626722588377</v>
      </c>
      <c r="C57" s="31">
        <f>$C$24/$C$35*100</f>
        <v>19.600333055786844</v>
      </c>
      <c r="D57" s="30">
        <f>$D$24/$D$35*100</f>
        <v>21.45175771807445</v>
      </c>
      <c r="E57" s="31">
        <f>$E$24/$E$35*100</f>
        <v>18.842761064644577</v>
      </c>
      <c r="F57" s="32"/>
      <c r="G57" s="30">
        <f t="shared" si="4"/>
        <v>0.66629366680153268</v>
      </c>
      <c r="H57" s="31">
        <f t="shared" si="5"/>
        <v>2.6089966534298732</v>
      </c>
    </row>
    <row r="58" spans="1:8" x14ac:dyDescent="0.25">
      <c r="A58" s="7" t="s">
        <v>124</v>
      </c>
      <c r="B58" s="30">
        <f>$B$25/$B$35*100</f>
        <v>13.181545835829839</v>
      </c>
      <c r="C58" s="31">
        <f>$C$25/$C$35*100</f>
        <v>12.672772689425479</v>
      </c>
      <c r="D58" s="30">
        <f>$D$25/$D$35*100</f>
        <v>12.721873057531596</v>
      </c>
      <c r="E58" s="31">
        <f>$E$25/$E$35*100</f>
        <v>13.348067140434775</v>
      </c>
      <c r="F58" s="32"/>
      <c r="G58" s="30">
        <f t="shared" si="4"/>
        <v>0.50877314640436033</v>
      </c>
      <c r="H58" s="31">
        <f t="shared" si="5"/>
        <v>-0.62619408290317935</v>
      </c>
    </row>
    <row r="59" spans="1:8" x14ac:dyDescent="0.25">
      <c r="A59" s="7" t="s">
        <v>125</v>
      </c>
      <c r="B59" s="30">
        <f>$B$26/$B$35*100</f>
        <v>2.3367285799880166</v>
      </c>
      <c r="C59" s="31">
        <f>$C$26/$C$35*100</f>
        <v>1.8318068276436303</v>
      </c>
      <c r="D59" s="30">
        <f>$D$26/$D$35*100</f>
        <v>2.1945576351958009</v>
      </c>
      <c r="E59" s="31">
        <f>$E$26/$E$35*100</f>
        <v>2.0595576047402213</v>
      </c>
      <c r="F59" s="32"/>
      <c r="G59" s="30">
        <f t="shared" si="4"/>
        <v>0.5049217523443863</v>
      </c>
      <c r="H59" s="31">
        <f t="shared" si="5"/>
        <v>0.13500003045557962</v>
      </c>
    </row>
    <row r="60" spans="1:8" x14ac:dyDescent="0.25">
      <c r="A60" s="142" t="s">
        <v>128</v>
      </c>
      <c r="B60" s="148">
        <f>$B$27/$B$35*100</f>
        <v>0.19472738166566805</v>
      </c>
      <c r="C60" s="149">
        <f>$C$27/$C$35*100</f>
        <v>0.23313905079100752</v>
      </c>
      <c r="D60" s="148">
        <f>$D$27/$D$35*100</f>
        <v>0.26762897990192691</v>
      </c>
      <c r="E60" s="149">
        <f>$E$27/$E$35*100</f>
        <v>0.35246823022843754</v>
      </c>
      <c r="F60" s="150"/>
      <c r="G60" s="148">
        <f t="shared" si="4"/>
        <v>-3.841166912533947E-2</v>
      </c>
      <c r="H60" s="149">
        <f t="shared" si="5"/>
        <v>-8.4839250326510629E-2</v>
      </c>
    </row>
    <row r="61" spans="1:8" x14ac:dyDescent="0.25">
      <c r="A61" s="7" t="s">
        <v>129</v>
      </c>
      <c r="B61" s="30">
        <f>$B$28/$B$35*100</f>
        <v>0</v>
      </c>
      <c r="C61" s="31">
        <f>$C$28/$C$35*100</f>
        <v>6.6611157368859295E-2</v>
      </c>
      <c r="D61" s="30">
        <f>$D$28/$D$35*100</f>
        <v>1.8993024380136749E-2</v>
      </c>
      <c r="E61" s="31">
        <f>$E$28/$E$35*100</f>
        <v>4.0009907215119933E-2</v>
      </c>
      <c r="F61" s="32"/>
      <c r="G61" s="30">
        <f t="shared" si="4"/>
        <v>-6.6611157368859295E-2</v>
      </c>
      <c r="H61" s="31">
        <f t="shared" si="5"/>
        <v>-2.1016882834983184E-2</v>
      </c>
    </row>
    <row r="62" spans="1:8" x14ac:dyDescent="0.25">
      <c r="A62" s="7" t="s">
        <v>130</v>
      </c>
      <c r="B62" s="30">
        <f>$B$29/$B$35*100</f>
        <v>5.9916117435590173E-2</v>
      </c>
      <c r="C62" s="31">
        <f>$C$29/$C$35*100</f>
        <v>3.3305578684429647E-2</v>
      </c>
      <c r="D62" s="30">
        <f>$D$29/$D$35*100</f>
        <v>5.0072518820360519E-2</v>
      </c>
      <c r="E62" s="31">
        <f>$E$29/$E$35*100</f>
        <v>9.9072151199344607E-2</v>
      </c>
      <c r="F62" s="32"/>
      <c r="G62" s="30">
        <f t="shared" si="4"/>
        <v>2.6610538751160526E-2</v>
      </c>
      <c r="H62" s="31">
        <f t="shared" si="5"/>
        <v>-4.8999632378984088E-2</v>
      </c>
    </row>
    <row r="63" spans="1:8" x14ac:dyDescent="0.25">
      <c r="A63" s="7" t="s">
        <v>131</v>
      </c>
      <c r="B63" s="30">
        <f>$B$30/$B$35*100</f>
        <v>1.572798082684242</v>
      </c>
      <c r="C63" s="31">
        <f>$C$30/$C$35*100</f>
        <v>2.2647793505412155</v>
      </c>
      <c r="D63" s="30">
        <f>$D$30/$D$35*100</f>
        <v>1.6489398439118723</v>
      </c>
      <c r="E63" s="31">
        <f>$E$30/$E$35*100</f>
        <v>2.1529140549088348</v>
      </c>
      <c r="F63" s="32"/>
      <c r="G63" s="30">
        <f t="shared" si="4"/>
        <v>-0.69198126785697345</v>
      </c>
      <c r="H63" s="31">
        <f t="shared" si="5"/>
        <v>-0.50397421099696249</v>
      </c>
    </row>
    <row r="64" spans="1:8" x14ac:dyDescent="0.25">
      <c r="A64" s="7" t="s">
        <v>132</v>
      </c>
      <c r="B64" s="30">
        <f>$B$31/$B$35*100</f>
        <v>2.7112043139604554</v>
      </c>
      <c r="C64" s="31">
        <f>$C$31/$C$35*100</f>
        <v>3.064113238967527</v>
      </c>
      <c r="D64" s="30">
        <f>$D$31/$D$35*100</f>
        <v>2.5847779542786107</v>
      </c>
      <c r="E64" s="31">
        <f>$E$31/$E$35*100</f>
        <v>2.9150075256730239</v>
      </c>
      <c r="F64" s="32"/>
      <c r="G64" s="30">
        <f t="shared" si="4"/>
        <v>-0.35290892500707161</v>
      </c>
      <c r="H64" s="31">
        <f t="shared" si="5"/>
        <v>-0.33022957139441322</v>
      </c>
    </row>
    <row r="65" spans="1:8" x14ac:dyDescent="0.25">
      <c r="A65" s="7" t="s">
        <v>133</v>
      </c>
      <c r="B65" s="30">
        <f>$B$32/$B$35*100</f>
        <v>22.468544038346316</v>
      </c>
      <c r="C65" s="31">
        <f>$C$32/$C$35*100</f>
        <v>18.384679433805161</v>
      </c>
      <c r="D65" s="30">
        <f>$D$32/$D$35*100</f>
        <v>17.6945921679674</v>
      </c>
      <c r="E65" s="31">
        <f>$E$32/$E$35*100</f>
        <v>18.050183855049823</v>
      </c>
      <c r="F65" s="32"/>
      <c r="G65" s="30">
        <f t="shared" si="4"/>
        <v>4.0838646045411551</v>
      </c>
      <c r="H65" s="31">
        <f t="shared" si="5"/>
        <v>-0.35559168708242339</v>
      </c>
    </row>
    <row r="66" spans="1:8" x14ac:dyDescent="0.25">
      <c r="A66" s="7" t="s">
        <v>134</v>
      </c>
      <c r="B66" s="30">
        <f>$B$33/$B$35*100</f>
        <v>0.68903535050928699</v>
      </c>
      <c r="C66" s="31">
        <f>$C$33/$C$35*100</f>
        <v>0.53288925895087436</v>
      </c>
      <c r="D66" s="30">
        <f>$D$33/$D$35*100</f>
        <v>0.69583534774500999</v>
      </c>
      <c r="E66" s="31">
        <f>$E$33/$E$35*100</f>
        <v>0.52012879379655907</v>
      </c>
      <c r="F66" s="32"/>
      <c r="G66" s="30">
        <f t="shared" si="4"/>
        <v>0.15614609155841264</v>
      </c>
      <c r="H66" s="31">
        <f t="shared" si="5"/>
        <v>0.17570655394845092</v>
      </c>
    </row>
    <row r="67" spans="1:8" x14ac:dyDescent="0.25">
      <c r="A67" s="142" t="s">
        <v>127</v>
      </c>
      <c r="B67" s="148">
        <f>$B$34/$B$35*100</f>
        <v>3.5799880167765128</v>
      </c>
      <c r="C67" s="149">
        <f>$C$34/$C$35*100</f>
        <v>4.1631973355537051</v>
      </c>
      <c r="D67" s="148">
        <f>$D$34/$D$35*100</f>
        <v>3.8866634436079841</v>
      </c>
      <c r="E67" s="149">
        <f>$E$34/$E$35*100</f>
        <v>4.0657686665269495</v>
      </c>
      <c r="F67" s="150"/>
      <c r="G67" s="148">
        <f t="shared" si="4"/>
        <v>-0.58320931877719229</v>
      </c>
      <c r="H67" s="149">
        <f t="shared" si="5"/>
        <v>-0.17910522291896536</v>
      </c>
    </row>
    <row r="68" spans="1:8" s="43" customFormat="1" ht="13" x14ac:dyDescent="0.3">
      <c r="A68" s="27" t="s">
        <v>0</v>
      </c>
      <c r="B68" s="46">
        <f>SUM(B47:B67)</f>
        <v>100</v>
      </c>
      <c r="C68" s="47">
        <f>SUM(C47:C67)</f>
        <v>100</v>
      </c>
      <c r="D68" s="46">
        <f>SUM(D47:D67)</f>
        <v>100</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13</v>
      </c>
      <c r="C6" s="66">
        <v>6</v>
      </c>
      <c r="D6" s="65">
        <v>58</v>
      </c>
      <c r="E6" s="66">
        <v>39</v>
      </c>
      <c r="F6" s="67"/>
      <c r="G6" s="65">
        <f t="shared" ref="G6:G37" si="0">B6-C6</f>
        <v>7</v>
      </c>
      <c r="H6" s="66">
        <f t="shared" ref="H6:H37" si="1">D6-E6</f>
        <v>19</v>
      </c>
      <c r="I6" s="20">
        <f t="shared" ref="I6:I37" si="2">IF(C6=0, "-", IF(G6/C6&lt;10, G6/C6, "&gt;999%"))</f>
        <v>1.1666666666666667</v>
      </c>
      <c r="J6" s="21">
        <f t="shared" ref="J6:J37" si="3">IF(E6=0, "-", IF(H6/E6&lt;10, H6/E6, "&gt;999%"))</f>
        <v>0.48717948717948717</v>
      </c>
    </row>
    <row r="7" spans="1:10" x14ac:dyDescent="0.25">
      <c r="A7" s="7" t="s">
        <v>32</v>
      </c>
      <c r="B7" s="65">
        <v>0</v>
      </c>
      <c r="C7" s="66">
        <v>0</v>
      </c>
      <c r="D7" s="65">
        <v>6</v>
      </c>
      <c r="E7" s="66">
        <v>6</v>
      </c>
      <c r="F7" s="67"/>
      <c r="G7" s="65">
        <f t="shared" si="0"/>
        <v>0</v>
      </c>
      <c r="H7" s="66">
        <f t="shared" si="1"/>
        <v>0</v>
      </c>
      <c r="I7" s="20" t="str">
        <f t="shared" si="2"/>
        <v>-</v>
      </c>
      <c r="J7" s="21">
        <f t="shared" si="3"/>
        <v>0</v>
      </c>
    </row>
    <row r="8" spans="1:10" x14ac:dyDescent="0.25">
      <c r="A8" s="7" t="s">
        <v>33</v>
      </c>
      <c r="B8" s="65">
        <v>56</v>
      </c>
      <c r="C8" s="66">
        <v>57</v>
      </c>
      <c r="D8" s="65">
        <v>490</v>
      </c>
      <c r="E8" s="66">
        <v>412</v>
      </c>
      <c r="F8" s="67"/>
      <c r="G8" s="65">
        <f t="shared" si="0"/>
        <v>-1</v>
      </c>
      <c r="H8" s="66">
        <f t="shared" si="1"/>
        <v>78</v>
      </c>
      <c r="I8" s="20">
        <f t="shared" si="2"/>
        <v>-1.7543859649122806E-2</v>
      </c>
      <c r="J8" s="21">
        <f t="shared" si="3"/>
        <v>0.18932038834951456</v>
      </c>
    </row>
    <row r="9" spans="1:10" x14ac:dyDescent="0.25">
      <c r="A9" s="7" t="s">
        <v>34</v>
      </c>
      <c r="B9" s="65">
        <v>0</v>
      </c>
      <c r="C9" s="66">
        <v>2</v>
      </c>
      <c r="D9" s="65">
        <v>8</v>
      </c>
      <c r="E9" s="66">
        <v>12</v>
      </c>
      <c r="F9" s="67"/>
      <c r="G9" s="65">
        <f t="shared" si="0"/>
        <v>-2</v>
      </c>
      <c r="H9" s="66">
        <f t="shared" si="1"/>
        <v>-4</v>
      </c>
      <c r="I9" s="20">
        <f t="shared" si="2"/>
        <v>-1</v>
      </c>
      <c r="J9" s="21">
        <f t="shared" si="3"/>
        <v>-0.33333333333333331</v>
      </c>
    </row>
    <row r="10" spans="1:10" x14ac:dyDescent="0.25">
      <c r="A10" s="7" t="s">
        <v>35</v>
      </c>
      <c r="B10" s="65">
        <v>79</v>
      </c>
      <c r="C10" s="66">
        <v>66</v>
      </c>
      <c r="D10" s="65">
        <v>706</v>
      </c>
      <c r="E10" s="66">
        <v>736</v>
      </c>
      <c r="F10" s="67"/>
      <c r="G10" s="65">
        <f t="shared" si="0"/>
        <v>13</v>
      </c>
      <c r="H10" s="66">
        <f t="shared" si="1"/>
        <v>-30</v>
      </c>
      <c r="I10" s="20">
        <f t="shared" si="2"/>
        <v>0.19696969696969696</v>
      </c>
      <c r="J10" s="21">
        <f t="shared" si="3"/>
        <v>-4.0760869565217392E-2</v>
      </c>
    </row>
    <row r="11" spans="1:10" x14ac:dyDescent="0.25">
      <c r="A11" s="7" t="s">
        <v>36</v>
      </c>
      <c r="B11" s="65">
        <v>58</v>
      </c>
      <c r="C11" s="66">
        <v>0</v>
      </c>
      <c r="D11" s="65">
        <v>578</v>
      </c>
      <c r="E11" s="66">
        <v>0</v>
      </c>
      <c r="F11" s="67"/>
      <c r="G11" s="65">
        <f t="shared" si="0"/>
        <v>58</v>
      </c>
      <c r="H11" s="66">
        <f t="shared" si="1"/>
        <v>578</v>
      </c>
      <c r="I11" s="20" t="str">
        <f t="shared" si="2"/>
        <v>-</v>
      </c>
      <c r="J11" s="21" t="str">
        <f t="shared" si="3"/>
        <v>-</v>
      </c>
    </row>
    <row r="12" spans="1:10" x14ac:dyDescent="0.25">
      <c r="A12" s="7" t="s">
        <v>37</v>
      </c>
      <c r="B12" s="65">
        <v>51</v>
      </c>
      <c r="C12" s="66">
        <v>0</v>
      </c>
      <c r="D12" s="65">
        <v>217</v>
      </c>
      <c r="E12" s="66">
        <v>0</v>
      </c>
      <c r="F12" s="67"/>
      <c r="G12" s="65">
        <f t="shared" si="0"/>
        <v>51</v>
      </c>
      <c r="H12" s="66">
        <f t="shared" si="1"/>
        <v>217</v>
      </c>
      <c r="I12" s="20" t="str">
        <f t="shared" si="2"/>
        <v>-</v>
      </c>
      <c r="J12" s="21" t="str">
        <f t="shared" si="3"/>
        <v>-</v>
      </c>
    </row>
    <row r="13" spans="1:10" x14ac:dyDescent="0.25">
      <c r="A13" s="7" t="s">
        <v>38</v>
      </c>
      <c r="B13" s="65">
        <v>12</v>
      </c>
      <c r="C13" s="66">
        <v>16</v>
      </c>
      <c r="D13" s="65">
        <v>107</v>
      </c>
      <c r="E13" s="66">
        <v>88</v>
      </c>
      <c r="F13" s="67"/>
      <c r="G13" s="65">
        <f t="shared" si="0"/>
        <v>-4</v>
      </c>
      <c r="H13" s="66">
        <f t="shared" si="1"/>
        <v>19</v>
      </c>
      <c r="I13" s="20">
        <f t="shared" si="2"/>
        <v>-0.25</v>
      </c>
      <c r="J13" s="21">
        <f t="shared" si="3"/>
        <v>0.21590909090909091</v>
      </c>
    </row>
    <row r="14" spans="1:10" x14ac:dyDescent="0.25">
      <c r="A14" s="7" t="s">
        <v>39</v>
      </c>
      <c r="B14" s="65">
        <v>0</v>
      </c>
      <c r="C14" s="66">
        <v>0</v>
      </c>
      <c r="D14" s="65">
        <v>0</v>
      </c>
      <c r="E14" s="66">
        <v>6</v>
      </c>
      <c r="F14" s="67"/>
      <c r="G14" s="65">
        <f t="shared" si="0"/>
        <v>0</v>
      </c>
      <c r="H14" s="66">
        <f t="shared" si="1"/>
        <v>-6</v>
      </c>
      <c r="I14" s="20" t="str">
        <f t="shared" si="2"/>
        <v>-</v>
      </c>
      <c r="J14" s="21">
        <f t="shared" si="3"/>
        <v>-1</v>
      </c>
    </row>
    <row r="15" spans="1:10" x14ac:dyDescent="0.25">
      <c r="A15" s="7" t="s">
        <v>40</v>
      </c>
      <c r="B15" s="65">
        <v>0</v>
      </c>
      <c r="C15" s="66">
        <v>0</v>
      </c>
      <c r="D15" s="65">
        <v>9</v>
      </c>
      <c r="E15" s="66">
        <v>11</v>
      </c>
      <c r="F15" s="67"/>
      <c r="G15" s="65">
        <f t="shared" si="0"/>
        <v>0</v>
      </c>
      <c r="H15" s="66">
        <f t="shared" si="1"/>
        <v>-2</v>
      </c>
      <c r="I15" s="20" t="str">
        <f t="shared" si="2"/>
        <v>-</v>
      </c>
      <c r="J15" s="21">
        <f t="shared" si="3"/>
        <v>-0.18181818181818182</v>
      </c>
    </row>
    <row r="16" spans="1:10" x14ac:dyDescent="0.25">
      <c r="A16" s="7" t="s">
        <v>41</v>
      </c>
      <c r="B16" s="65">
        <v>25</v>
      </c>
      <c r="C16" s="66">
        <v>16</v>
      </c>
      <c r="D16" s="65">
        <v>141</v>
      </c>
      <c r="E16" s="66">
        <v>29</v>
      </c>
      <c r="F16" s="67"/>
      <c r="G16" s="65">
        <f t="shared" si="0"/>
        <v>9</v>
      </c>
      <c r="H16" s="66">
        <f t="shared" si="1"/>
        <v>112</v>
      </c>
      <c r="I16" s="20">
        <f t="shared" si="2"/>
        <v>0.5625</v>
      </c>
      <c r="J16" s="21">
        <f t="shared" si="3"/>
        <v>3.8620689655172415</v>
      </c>
    </row>
    <row r="17" spans="1:10" x14ac:dyDescent="0.25">
      <c r="A17" s="7" t="s">
        <v>44</v>
      </c>
      <c r="B17" s="65">
        <v>0</v>
      </c>
      <c r="C17" s="66">
        <v>0</v>
      </c>
      <c r="D17" s="65">
        <v>19</v>
      </c>
      <c r="E17" s="66">
        <v>9</v>
      </c>
      <c r="F17" s="67"/>
      <c r="G17" s="65">
        <f t="shared" si="0"/>
        <v>0</v>
      </c>
      <c r="H17" s="66">
        <f t="shared" si="1"/>
        <v>10</v>
      </c>
      <c r="I17" s="20" t="str">
        <f t="shared" si="2"/>
        <v>-</v>
      </c>
      <c r="J17" s="21">
        <f t="shared" si="3"/>
        <v>1.1111111111111112</v>
      </c>
    </row>
    <row r="18" spans="1:10" x14ac:dyDescent="0.25">
      <c r="A18" s="7" t="s">
        <v>45</v>
      </c>
      <c r="B18" s="65">
        <v>11</v>
      </c>
      <c r="C18" s="66">
        <v>0</v>
      </c>
      <c r="D18" s="65">
        <v>45</v>
      </c>
      <c r="E18" s="66">
        <v>34</v>
      </c>
      <c r="F18" s="67"/>
      <c r="G18" s="65">
        <f t="shared" si="0"/>
        <v>11</v>
      </c>
      <c r="H18" s="66">
        <f t="shared" si="1"/>
        <v>11</v>
      </c>
      <c r="I18" s="20" t="str">
        <f t="shared" si="2"/>
        <v>-</v>
      </c>
      <c r="J18" s="21">
        <f t="shared" si="3"/>
        <v>0.3235294117647059</v>
      </c>
    </row>
    <row r="19" spans="1:10" x14ac:dyDescent="0.25">
      <c r="A19" s="7" t="s">
        <v>46</v>
      </c>
      <c r="B19" s="65">
        <v>10</v>
      </c>
      <c r="C19" s="66">
        <v>5</v>
      </c>
      <c r="D19" s="65">
        <v>54</v>
      </c>
      <c r="E19" s="66">
        <v>35</v>
      </c>
      <c r="F19" s="67"/>
      <c r="G19" s="65">
        <f t="shared" si="0"/>
        <v>5</v>
      </c>
      <c r="H19" s="66">
        <f t="shared" si="1"/>
        <v>19</v>
      </c>
      <c r="I19" s="20">
        <f t="shared" si="2"/>
        <v>1</v>
      </c>
      <c r="J19" s="21">
        <f t="shared" si="3"/>
        <v>0.54285714285714282</v>
      </c>
    </row>
    <row r="20" spans="1:10" x14ac:dyDescent="0.25">
      <c r="A20" s="7" t="s">
        <v>47</v>
      </c>
      <c r="B20" s="65">
        <v>656</v>
      </c>
      <c r="C20" s="66">
        <v>455</v>
      </c>
      <c r="D20" s="65">
        <v>3973</v>
      </c>
      <c r="E20" s="66">
        <v>2952</v>
      </c>
      <c r="F20" s="67"/>
      <c r="G20" s="65">
        <f t="shared" si="0"/>
        <v>201</v>
      </c>
      <c r="H20" s="66">
        <f t="shared" si="1"/>
        <v>1021</v>
      </c>
      <c r="I20" s="20">
        <f t="shared" si="2"/>
        <v>0.44175824175824174</v>
      </c>
      <c r="J20" s="21">
        <f t="shared" si="3"/>
        <v>0.3458672086720867</v>
      </c>
    </row>
    <row r="21" spans="1:10" x14ac:dyDescent="0.25">
      <c r="A21" s="7" t="s">
        <v>51</v>
      </c>
      <c r="B21" s="65">
        <v>2</v>
      </c>
      <c r="C21" s="66">
        <v>7</v>
      </c>
      <c r="D21" s="65">
        <v>21</v>
      </c>
      <c r="E21" s="66">
        <v>18</v>
      </c>
      <c r="F21" s="67"/>
      <c r="G21" s="65">
        <f t="shared" si="0"/>
        <v>-5</v>
      </c>
      <c r="H21" s="66">
        <f t="shared" si="1"/>
        <v>3</v>
      </c>
      <c r="I21" s="20">
        <f t="shared" si="2"/>
        <v>-0.7142857142857143</v>
      </c>
      <c r="J21" s="21">
        <f t="shared" si="3"/>
        <v>0.16666666666666666</v>
      </c>
    </row>
    <row r="22" spans="1:10" x14ac:dyDescent="0.25">
      <c r="A22" s="7" t="s">
        <v>52</v>
      </c>
      <c r="B22" s="65">
        <v>121</v>
      </c>
      <c r="C22" s="66">
        <v>131</v>
      </c>
      <c r="D22" s="65">
        <v>1278</v>
      </c>
      <c r="E22" s="66">
        <v>833</v>
      </c>
      <c r="F22" s="67"/>
      <c r="G22" s="65">
        <f t="shared" si="0"/>
        <v>-10</v>
      </c>
      <c r="H22" s="66">
        <f t="shared" si="1"/>
        <v>445</v>
      </c>
      <c r="I22" s="20">
        <f t="shared" si="2"/>
        <v>-7.6335877862595422E-2</v>
      </c>
      <c r="J22" s="21">
        <f t="shared" si="3"/>
        <v>0.53421368547418968</v>
      </c>
    </row>
    <row r="23" spans="1:10" x14ac:dyDescent="0.25">
      <c r="A23" s="7" t="s">
        <v>54</v>
      </c>
      <c r="B23" s="65">
        <v>16</v>
      </c>
      <c r="C23" s="66">
        <v>41</v>
      </c>
      <c r="D23" s="65">
        <v>454</v>
      </c>
      <c r="E23" s="66">
        <v>469</v>
      </c>
      <c r="F23" s="67"/>
      <c r="G23" s="65">
        <f t="shared" si="0"/>
        <v>-25</v>
      </c>
      <c r="H23" s="66">
        <f t="shared" si="1"/>
        <v>-15</v>
      </c>
      <c r="I23" s="20">
        <f t="shared" si="2"/>
        <v>-0.6097560975609756</v>
      </c>
      <c r="J23" s="21">
        <f t="shared" si="3"/>
        <v>-3.1982942430703626E-2</v>
      </c>
    </row>
    <row r="24" spans="1:10" x14ac:dyDescent="0.25">
      <c r="A24" s="7" t="s">
        <v>55</v>
      </c>
      <c r="B24" s="65">
        <v>371</v>
      </c>
      <c r="C24" s="66">
        <v>337</v>
      </c>
      <c r="D24" s="65">
        <v>3345</v>
      </c>
      <c r="E24" s="66">
        <v>3283</v>
      </c>
      <c r="F24" s="67"/>
      <c r="G24" s="65">
        <f t="shared" si="0"/>
        <v>34</v>
      </c>
      <c r="H24" s="66">
        <f t="shared" si="1"/>
        <v>62</v>
      </c>
      <c r="I24" s="20">
        <f t="shared" si="2"/>
        <v>0.10089020771513353</v>
      </c>
      <c r="J24" s="21">
        <f t="shared" si="3"/>
        <v>1.8885166006701187E-2</v>
      </c>
    </row>
    <row r="25" spans="1:10" x14ac:dyDescent="0.25">
      <c r="A25" s="7" t="s">
        <v>58</v>
      </c>
      <c r="B25" s="65">
        <v>383</v>
      </c>
      <c r="C25" s="66">
        <v>276</v>
      </c>
      <c r="D25" s="65">
        <v>2996</v>
      </c>
      <c r="E25" s="66">
        <v>2299</v>
      </c>
      <c r="F25" s="67"/>
      <c r="G25" s="65">
        <f t="shared" si="0"/>
        <v>107</v>
      </c>
      <c r="H25" s="66">
        <f t="shared" si="1"/>
        <v>697</v>
      </c>
      <c r="I25" s="20">
        <f t="shared" si="2"/>
        <v>0.38768115942028986</v>
      </c>
      <c r="J25" s="21">
        <f t="shared" si="3"/>
        <v>0.30317529360591561</v>
      </c>
    </row>
    <row r="26" spans="1:10" x14ac:dyDescent="0.25">
      <c r="A26" s="7" t="s">
        <v>59</v>
      </c>
      <c r="B26" s="65">
        <v>0</v>
      </c>
      <c r="C26" s="66">
        <v>0</v>
      </c>
      <c r="D26" s="65">
        <v>0</v>
      </c>
      <c r="E26" s="66">
        <v>2</v>
      </c>
      <c r="F26" s="67"/>
      <c r="G26" s="65">
        <f t="shared" si="0"/>
        <v>0</v>
      </c>
      <c r="H26" s="66">
        <f t="shared" si="1"/>
        <v>-2</v>
      </c>
      <c r="I26" s="20" t="str">
        <f t="shared" si="2"/>
        <v>-</v>
      </c>
      <c r="J26" s="21">
        <f t="shared" si="3"/>
        <v>-1</v>
      </c>
    </row>
    <row r="27" spans="1:10" x14ac:dyDescent="0.25">
      <c r="A27" s="7" t="s">
        <v>61</v>
      </c>
      <c r="B27" s="65">
        <v>0</v>
      </c>
      <c r="C27" s="66">
        <v>5</v>
      </c>
      <c r="D27" s="65">
        <v>21</v>
      </c>
      <c r="E27" s="66">
        <v>49</v>
      </c>
      <c r="F27" s="67"/>
      <c r="G27" s="65">
        <f t="shared" si="0"/>
        <v>-5</v>
      </c>
      <c r="H27" s="66">
        <f t="shared" si="1"/>
        <v>-28</v>
      </c>
      <c r="I27" s="20">
        <f t="shared" si="2"/>
        <v>-1</v>
      </c>
      <c r="J27" s="21">
        <f t="shared" si="3"/>
        <v>-0.5714285714285714</v>
      </c>
    </row>
    <row r="28" spans="1:10" x14ac:dyDescent="0.25">
      <c r="A28" s="7" t="s">
        <v>62</v>
      </c>
      <c r="B28" s="65">
        <v>22</v>
      </c>
      <c r="C28" s="66">
        <v>31</v>
      </c>
      <c r="D28" s="65">
        <v>221</v>
      </c>
      <c r="E28" s="66">
        <v>252</v>
      </c>
      <c r="F28" s="67"/>
      <c r="G28" s="65">
        <f t="shared" si="0"/>
        <v>-9</v>
      </c>
      <c r="H28" s="66">
        <f t="shared" si="1"/>
        <v>-31</v>
      </c>
      <c r="I28" s="20">
        <f t="shared" si="2"/>
        <v>-0.29032258064516131</v>
      </c>
      <c r="J28" s="21">
        <f t="shared" si="3"/>
        <v>-0.12301587301587301</v>
      </c>
    </row>
    <row r="29" spans="1:10" x14ac:dyDescent="0.25">
      <c r="A29" s="7" t="s">
        <v>64</v>
      </c>
      <c r="B29" s="65">
        <v>417</v>
      </c>
      <c r="C29" s="66">
        <v>445</v>
      </c>
      <c r="D29" s="65">
        <v>3912</v>
      </c>
      <c r="E29" s="66">
        <v>3565</v>
      </c>
      <c r="F29" s="67"/>
      <c r="G29" s="65">
        <f t="shared" si="0"/>
        <v>-28</v>
      </c>
      <c r="H29" s="66">
        <f t="shared" si="1"/>
        <v>347</v>
      </c>
      <c r="I29" s="20">
        <f t="shared" si="2"/>
        <v>-6.2921348314606745E-2</v>
      </c>
      <c r="J29" s="21">
        <f t="shared" si="3"/>
        <v>9.7335203366058901E-2</v>
      </c>
    </row>
    <row r="30" spans="1:10" x14ac:dyDescent="0.25">
      <c r="A30" s="7" t="s">
        <v>65</v>
      </c>
      <c r="B30" s="65">
        <v>0</v>
      </c>
      <c r="C30" s="66">
        <v>0</v>
      </c>
      <c r="D30" s="65">
        <v>7</v>
      </c>
      <c r="E30" s="66">
        <v>6</v>
      </c>
      <c r="F30" s="67"/>
      <c r="G30" s="65">
        <f t="shared" si="0"/>
        <v>0</v>
      </c>
      <c r="H30" s="66">
        <f t="shared" si="1"/>
        <v>1</v>
      </c>
      <c r="I30" s="20" t="str">
        <f t="shared" si="2"/>
        <v>-</v>
      </c>
      <c r="J30" s="21">
        <f t="shared" si="3"/>
        <v>0.16666666666666666</v>
      </c>
    </row>
    <row r="31" spans="1:10" x14ac:dyDescent="0.25">
      <c r="A31" s="7" t="s">
        <v>66</v>
      </c>
      <c r="B31" s="65">
        <v>30</v>
      </c>
      <c r="C31" s="66">
        <v>20</v>
      </c>
      <c r="D31" s="65">
        <v>268</v>
      </c>
      <c r="E31" s="66">
        <v>180</v>
      </c>
      <c r="F31" s="67"/>
      <c r="G31" s="65">
        <f t="shared" si="0"/>
        <v>10</v>
      </c>
      <c r="H31" s="66">
        <f t="shared" si="1"/>
        <v>88</v>
      </c>
      <c r="I31" s="20">
        <f t="shared" si="2"/>
        <v>0.5</v>
      </c>
      <c r="J31" s="21">
        <f t="shared" si="3"/>
        <v>0.48888888888888887</v>
      </c>
    </row>
    <row r="32" spans="1:10" x14ac:dyDescent="0.25">
      <c r="A32" s="7" t="s">
        <v>67</v>
      </c>
      <c r="B32" s="65">
        <v>84</v>
      </c>
      <c r="C32" s="66">
        <v>51</v>
      </c>
      <c r="D32" s="65">
        <v>712</v>
      </c>
      <c r="E32" s="66">
        <v>366</v>
      </c>
      <c r="F32" s="67"/>
      <c r="G32" s="65">
        <f t="shared" si="0"/>
        <v>33</v>
      </c>
      <c r="H32" s="66">
        <f t="shared" si="1"/>
        <v>346</v>
      </c>
      <c r="I32" s="20">
        <f t="shared" si="2"/>
        <v>0.6470588235294118</v>
      </c>
      <c r="J32" s="21">
        <f t="shared" si="3"/>
        <v>0.94535519125683065</v>
      </c>
    </row>
    <row r="33" spans="1:10" x14ac:dyDescent="0.25">
      <c r="A33" s="7" t="s">
        <v>68</v>
      </c>
      <c r="B33" s="65">
        <v>65</v>
      </c>
      <c r="C33" s="66">
        <v>14</v>
      </c>
      <c r="D33" s="65">
        <v>429</v>
      </c>
      <c r="E33" s="66">
        <v>213</v>
      </c>
      <c r="F33" s="67"/>
      <c r="G33" s="65">
        <f t="shared" si="0"/>
        <v>51</v>
      </c>
      <c r="H33" s="66">
        <f t="shared" si="1"/>
        <v>216</v>
      </c>
      <c r="I33" s="20">
        <f t="shared" si="2"/>
        <v>3.6428571428571428</v>
      </c>
      <c r="J33" s="21">
        <f t="shared" si="3"/>
        <v>1.0140845070422535</v>
      </c>
    </row>
    <row r="34" spans="1:10" x14ac:dyDescent="0.25">
      <c r="A34" s="7" t="s">
        <v>69</v>
      </c>
      <c r="B34" s="65">
        <v>3</v>
      </c>
      <c r="C34" s="66">
        <v>0</v>
      </c>
      <c r="D34" s="65">
        <v>10</v>
      </c>
      <c r="E34" s="66">
        <v>3</v>
      </c>
      <c r="F34" s="67"/>
      <c r="G34" s="65">
        <f t="shared" si="0"/>
        <v>3</v>
      </c>
      <c r="H34" s="66">
        <f t="shared" si="1"/>
        <v>7</v>
      </c>
      <c r="I34" s="20" t="str">
        <f t="shared" si="2"/>
        <v>-</v>
      </c>
      <c r="J34" s="21">
        <f t="shared" si="3"/>
        <v>2.3333333333333335</v>
      </c>
    </row>
    <row r="35" spans="1:10" x14ac:dyDescent="0.25">
      <c r="A35" s="7" t="s">
        <v>72</v>
      </c>
      <c r="B35" s="65">
        <v>4</v>
      </c>
      <c r="C35" s="66">
        <v>2</v>
      </c>
      <c r="D35" s="65">
        <v>22</v>
      </c>
      <c r="E35" s="66">
        <v>15</v>
      </c>
      <c r="F35" s="67"/>
      <c r="G35" s="65">
        <f t="shared" si="0"/>
        <v>2</v>
      </c>
      <c r="H35" s="66">
        <f t="shared" si="1"/>
        <v>7</v>
      </c>
      <c r="I35" s="20">
        <f t="shared" si="2"/>
        <v>1</v>
      </c>
      <c r="J35" s="21">
        <f t="shared" si="3"/>
        <v>0.46666666666666667</v>
      </c>
    </row>
    <row r="36" spans="1:10" x14ac:dyDescent="0.25">
      <c r="A36" s="7" t="s">
        <v>73</v>
      </c>
      <c r="B36" s="65">
        <v>499</v>
      </c>
      <c r="C36" s="66">
        <v>618</v>
      </c>
      <c r="D36" s="65">
        <v>5736</v>
      </c>
      <c r="E36" s="66">
        <v>5571</v>
      </c>
      <c r="F36" s="67"/>
      <c r="G36" s="65">
        <f t="shared" si="0"/>
        <v>-119</v>
      </c>
      <c r="H36" s="66">
        <f t="shared" si="1"/>
        <v>165</v>
      </c>
      <c r="I36" s="20">
        <f t="shared" si="2"/>
        <v>-0.19255663430420711</v>
      </c>
      <c r="J36" s="21">
        <f t="shared" si="3"/>
        <v>2.9617662897145933E-2</v>
      </c>
    </row>
    <row r="37" spans="1:10" x14ac:dyDescent="0.25">
      <c r="A37" s="7" t="s">
        <v>74</v>
      </c>
      <c r="B37" s="65">
        <v>0</v>
      </c>
      <c r="C37" s="66">
        <v>0</v>
      </c>
      <c r="D37" s="65">
        <v>6</v>
      </c>
      <c r="E37" s="66">
        <v>7</v>
      </c>
      <c r="F37" s="67"/>
      <c r="G37" s="65">
        <f t="shared" si="0"/>
        <v>0</v>
      </c>
      <c r="H37" s="66">
        <f t="shared" si="1"/>
        <v>-1</v>
      </c>
      <c r="I37" s="20" t="str">
        <f t="shared" si="2"/>
        <v>-</v>
      </c>
      <c r="J37" s="21">
        <f t="shared" si="3"/>
        <v>-0.14285714285714285</v>
      </c>
    </row>
    <row r="38" spans="1:10" x14ac:dyDescent="0.25">
      <c r="A38" s="7" t="s">
        <v>75</v>
      </c>
      <c r="B38" s="65">
        <v>89</v>
      </c>
      <c r="C38" s="66">
        <v>128</v>
      </c>
      <c r="D38" s="65">
        <v>874</v>
      </c>
      <c r="E38" s="66">
        <v>1066</v>
      </c>
      <c r="F38" s="67"/>
      <c r="G38" s="65">
        <f t="shared" ref="G38:G74" si="4">B38-C38</f>
        <v>-39</v>
      </c>
      <c r="H38" s="66">
        <f t="shared" ref="H38:H74" si="5">D38-E38</f>
        <v>-192</v>
      </c>
      <c r="I38" s="20">
        <f t="shared" ref="I38:I74" si="6">IF(C38=0, "-", IF(G38/C38&lt;10, G38/C38, "&gt;999%"))</f>
        <v>-0.3046875</v>
      </c>
      <c r="J38" s="21">
        <f t="shared" ref="J38:J74" si="7">IF(E38=0, "-", IF(H38/E38&lt;10, H38/E38, "&gt;999%"))</f>
        <v>-0.1801125703564728</v>
      </c>
    </row>
    <row r="39" spans="1:10" x14ac:dyDescent="0.25">
      <c r="A39" s="7" t="s">
        <v>77</v>
      </c>
      <c r="B39" s="65">
        <v>21</v>
      </c>
      <c r="C39" s="66">
        <v>10</v>
      </c>
      <c r="D39" s="65">
        <v>169</v>
      </c>
      <c r="E39" s="66">
        <v>169</v>
      </c>
      <c r="F39" s="67"/>
      <c r="G39" s="65">
        <f t="shared" si="4"/>
        <v>11</v>
      </c>
      <c r="H39" s="66">
        <f t="shared" si="5"/>
        <v>0</v>
      </c>
      <c r="I39" s="20">
        <f t="shared" si="6"/>
        <v>1.1000000000000001</v>
      </c>
      <c r="J39" s="21">
        <f t="shared" si="7"/>
        <v>0</v>
      </c>
    </row>
    <row r="40" spans="1:10" x14ac:dyDescent="0.25">
      <c r="A40" s="7" t="s">
        <v>78</v>
      </c>
      <c r="B40" s="65">
        <v>315</v>
      </c>
      <c r="C40" s="66">
        <v>142</v>
      </c>
      <c r="D40" s="65">
        <v>2399</v>
      </c>
      <c r="E40" s="66">
        <v>2115</v>
      </c>
      <c r="F40" s="67"/>
      <c r="G40" s="65">
        <f t="shared" si="4"/>
        <v>173</v>
      </c>
      <c r="H40" s="66">
        <f t="shared" si="5"/>
        <v>284</v>
      </c>
      <c r="I40" s="20">
        <f t="shared" si="6"/>
        <v>1.2183098591549295</v>
      </c>
      <c r="J40" s="21">
        <f t="shared" si="7"/>
        <v>0.1342789598108747</v>
      </c>
    </row>
    <row r="41" spans="1:10" x14ac:dyDescent="0.25">
      <c r="A41" s="7" t="s">
        <v>79</v>
      </c>
      <c r="B41" s="65">
        <v>27</v>
      </c>
      <c r="C41" s="66">
        <v>28</v>
      </c>
      <c r="D41" s="65">
        <v>181</v>
      </c>
      <c r="E41" s="66">
        <v>159</v>
      </c>
      <c r="F41" s="67"/>
      <c r="G41" s="65">
        <f t="shared" si="4"/>
        <v>-1</v>
      </c>
      <c r="H41" s="66">
        <f t="shared" si="5"/>
        <v>22</v>
      </c>
      <c r="I41" s="20">
        <f t="shared" si="6"/>
        <v>-3.5714285714285712E-2</v>
      </c>
      <c r="J41" s="21">
        <f t="shared" si="7"/>
        <v>0.13836477987421383</v>
      </c>
    </row>
    <row r="42" spans="1:10" x14ac:dyDescent="0.25">
      <c r="A42" s="7" t="s">
        <v>80</v>
      </c>
      <c r="B42" s="65">
        <v>497</v>
      </c>
      <c r="C42" s="66">
        <v>580</v>
      </c>
      <c r="D42" s="65">
        <v>3882</v>
      </c>
      <c r="E42" s="66">
        <v>4938</v>
      </c>
      <c r="F42" s="67"/>
      <c r="G42" s="65">
        <f t="shared" si="4"/>
        <v>-83</v>
      </c>
      <c r="H42" s="66">
        <f t="shared" si="5"/>
        <v>-1056</v>
      </c>
      <c r="I42" s="20">
        <f t="shared" si="6"/>
        <v>-0.14310344827586208</v>
      </c>
      <c r="J42" s="21">
        <f t="shared" si="7"/>
        <v>-0.21385176184690158</v>
      </c>
    </row>
    <row r="43" spans="1:10" x14ac:dyDescent="0.25">
      <c r="A43" s="7" t="s">
        <v>81</v>
      </c>
      <c r="B43" s="65">
        <v>241</v>
      </c>
      <c r="C43" s="66">
        <v>127</v>
      </c>
      <c r="D43" s="65">
        <v>1757</v>
      </c>
      <c r="E43" s="66">
        <v>1183</v>
      </c>
      <c r="F43" s="67"/>
      <c r="G43" s="65">
        <f t="shared" si="4"/>
        <v>114</v>
      </c>
      <c r="H43" s="66">
        <f t="shared" si="5"/>
        <v>574</v>
      </c>
      <c r="I43" s="20">
        <f t="shared" si="6"/>
        <v>0.89763779527559051</v>
      </c>
      <c r="J43" s="21">
        <f t="shared" si="7"/>
        <v>0.48520710059171596</v>
      </c>
    </row>
    <row r="44" spans="1:10" x14ac:dyDescent="0.25">
      <c r="A44" s="7" t="s">
        <v>82</v>
      </c>
      <c r="B44" s="65">
        <v>11</v>
      </c>
      <c r="C44" s="66">
        <v>3</v>
      </c>
      <c r="D44" s="65">
        <v>69</v>
      </c>
      <c r="E44" s="66">
        <v>47</v>
      </c>
      <c r="F44" s="67"/>
      <c r="G44" s="65">
        <f t="shared" si="4"/>
        <v>8</v>
      </c>
      <c r="H44" s="66">
        <f t="shared" si="5"/>
        <v>22</v>
      </c>
      <c r="I44" s="20">
        <f t="shared" si="6"/>
        <v>2.6666666666666665</v>
      </c>
      <c r="J44" s="21">
        <f t="shared" si="7"/>
        <v>0.46808510638297873</v>
      </c>
    </row>
    <row r="45" spans="1:10" x14ac:dyDescent="0.25">
      <c r="A45" s="7" t="s">
        <v>83</v>
      </c>
      <c r="B45" s="65">
        <v>3</v>
      </c>
      <c r="C45" s="66">
        <v>1</v>
      </c>
      <c r="D45" s="65">
        <v>31</v>
      </c>
      <c r="E45" s="66">
        <v>34</v>
      </c>
      <c r="F45" s="67"/>
      <c r="G45" s="65">
        <f t="shared" si="4"/>
        <v>2</v>
      </c>
      <c r="H45" s="66">
        <f t="shared" si="5"/>
        <v>-3</v>
      </c>
      <c r="I45" s="20">
        <f t="shared" si="6"/>
        <v>2</v>
      </c>
      <c r="J45" s="21">
        <f t="shared" si="7"/>
        <v>-8.8235294117647065E-2</v>
      </c>
    </row>
    <row r="46" spans="1:10" x14ac:dyDescent="0.25">
      <c r="A46" s="7" t="s">
        <v>84</v>
      </c>
      <c r="B46" s="65">
        <v>39</v>
      </c>
      <c r="C46" s="66">
        <v>24</v>
      </c>
      <c r="D46" s="65">
        <v>258</v>
      </c>
      <c r="E46" s="66">
        <v>242</v>
      </c>
      <c r="F46" s="67"/>
      <c r="G46" s="65">
        <f t="shared" si="4"/>
        <v>15</v>
      </c>
      <c r="H46" s="66">
        <f t="shared" si="5"/>
        <v>16</v>
      </c>
      <c r="I46" s="20">
        <f t="shared" si="6"/>
        <v>0.625</v>
      </c>
      <c r="J46" s="21">
        <f t="shared" si="7"/>
        <v>6.6115702479338845E-2</v>
      </c>
    </row>
    <row r="47" spans="1:10" x14ac:dyDescent="0.25">
      <c r="A47" s="7" t="s">
        <v>85</v>
      </c>
      <c r="B47" s="65">
        <v>36</v>
      </c>
      <c r="C47" s="66">
        <v>17</v>
      </c>
      <c r="D47" s="65">
        <v>310</v>
      </c>
      <c r="E47" s="66">
        <v>194</v>
      </c>
      <c r="F47" s="67"/>
      <c r="G47" s="65">
        <f t="shared" si="4"/>
        <v>19</v>
      </c>
      <c r="H47" s="66">
        <f t="shared" si="5"/>
        <v>116</v>
      </c>
      <c r="I47" s="20">
        <f t="shared" si="6"/>
        <v>1.1176470588235294</v>
      </c>
      <c r="J47" s="21">
        <f t="shared" si="7"/>
        <v>0.59793814432989689</v>
      </c>
    </row>
    <row r="48" spans="1:10" x14ac:dyDescent="0.25">
      <c r="A48" s="7" t="s">
        <v>86</v>
      </c>
      <c r="B48" s="65">
        <v>43</v>
      </c>
      <c r="C48" s="66">
        <v>40</v>
      </c>
      <c r="D48" s="65">
        <v>314</v>
      </c>
      <c r="E48" s="66">
        <v>416</v>
      </c>
      <c r="F48" s="67"/>
      <c r="G48" s="65">
        <f t="shared" si="4"/>
        <v>3</v>
      </c>
      <c r="H48" s="66">
        <f t="shared" si="5"/>
        <v>-102</v>
      </c>
      <c r="I48" s="20">
        <f t="shared" si="6"/>
        <v>7.4999999999999997E-2</v>
      </c>
      <c r="J48" s="21">
        <f t="shared" si="7"/>
        <v>-0.24519230769230768</v>
      </c>
    </row>
    <row r="49" spans="1:10" x14ac:dyDescent="0.25">
      <c r="A49" s="7" t="s">
        <v>89</v>
      </c>
      <c r="B49" s="65">
        <v>39</v>
      </c>
      <c r="C49" s="66">
        <v>21</v>
      </c>
      <c r="D49" s="65">
        <v>275</v>
      </c>
      <c r="E49" s="66">
        <v>229</v>
      </c>
      <c r="F49" s="67"/>
      <c r="G49" s="65">
        <f t="shared" si="4"/>
        <v>18</v>
      </c>
      <c r="H49" s="66">
        <f t="shared" si="5"/>
        <v>46</v>
      </c>
      <c r="I49" s="20">
        <f t="shared" si="6"/>
        <v>0.8571428571428571</v>
      </c>
      <c r="J49" s="21">
        <f t="shared" si="7"/>
        <v>0.20087336244541484</v>
      </c>
    </row>
    <row r="50" spans="1:10" x14ac:dyDescent="0.25">
      <c r="A50" s="7" t="s">
        <v>90</v>
      </c>
      <c r="B50" s="65">
        <v>22</v>
      </c>
      <c r="C50" s="66">
        <v>22</v>
      </c>
      <c r="D50" s="65">
        <v>287</v>
      </c>
      <c r="E50" s="66">
        <v>82</v>
      </c>
      <c r="F50" s="67"/>
      <c r="G50" s="65">
        <f t="shared" si="4"/>
        <v>0</v>
      </c>
      <c r="H50" s="66">
        <f t="shared" si="5"/>
        <v>205</v>
      </c>
      <c r="I50" s="20">
        <f t="shared" si="6"/>
        <v>0</v>
      </c>
      <c r="J50" s="21">
        <f t="shared" si="7"/>
        <v>2.5</v>
      </c>
    </row>
    <row r="51" spans="1:10" x14ac:dyDescent="0.25">
      <c r="A51" s="7" t="s">
        <v>91</v>
      </c>
      <c r="B51" s="65">
        <v>268</v>
      </c>
      <c r="C51" s="66">
        <v>317</v>
      </c>
      <c r="D51" s="65">
        <v>2622</v>
      </c>
      <c r="E51" s="66">
        <v>2007</v>
      </c>
      <c r="F51" s="67"/>
      <c r="G51" s="65">
        <f t="shared" si="4"/>
        <v>-49</v>
      </c>
      <c r="H51" s="66">
        <f t="shared" si="5"/>
        <v>615</v>
      </c>
      <c r="I51" s="20">
        <f t="shared" si="6"/>
        <v>-0.15457413249211358</v>
      </c>
      <c r="J51" s="21">
        <f t="shared" si="7"/>
        <v>0.30642750373692079</v>
      </c>
    </row>
    <row r="52" spans="1:10" x14ac:dyDescent="0.25">
      <c r="A52" s="7" t="s">
        <v>92</v>
      </c>
      <c r="B52" s="65">
        <v>112</v>
      </c>
      <c r="C52" s="66">
        <v>135</v>
      </c>
      <c r="D52" s="65">
        <v>991</v>
      </c>
      <c r="E52" s="66">
        <v>1414</v>
      </c>
      <c r="F52" s="67"/>
      <c r="G52" s="65">
        <f t="shared" si="4"/>
        <v>-23</v>
      </c>
      <c r="H52" s="66">
        <f t="shared" si="5"/>
        <v>-423</v>
      </c>
      <c r="I52" s="20">
        <f t="shared" si="6"/>
        <v>-0.17037037037037037</v>
      </c>
      <c r="J52" s="21">
        <f t="shared" si="7"/>
        <v>-0.29915134370579916</v>
      </c>
    </row>
    <row r="53" spans="1:10" x14ac:dyDescent="0.25">
      <c r="A53" s="7" t="s">
        <v>93</v>
      </c>
      <c r="B53" s="65">
        <v>119</v>
      </c>
      <c r="C53" s="66">
        <v>208</v>
      </c>
      <c r="D53" s="65">
        <v>1488</v>
      </c>
      <c r="E53" s="66">
        <v>440</v>
      </c>
      <c r="F53" s="67"/>
      <c r="G53" s="65">
        <f t="shared" si="4"/>
        <v>-89</v>
      </c>
      <c r="H53" s="66">
        <f t="shared" si="5"/>
        <v>1048</v>
      </c>
      <c r="I53" s="20">
        <f t="shared" si="6"/>
        <v>-0.42788461538461536</v>
      </c>
      <c r="J53" s="21">
        <f t="shared" si="7"/>
        <v>2.3818181818181818</v>
      </c>
    </row>
    <row r="54" spans="1:10" x14ac:dyDescent="0.25">
      <c r="A54" s="7" t="s">
        <v>94</v>
      </c>
      <c r="B54" s="65">
        <v>1345</v>
      </c>
      <c r="C54" s="66">
        <v>1106</v>
      </c>
      <c r="D54" s="65">
        <v>11691</v>
      </c>
      <c r="E54" s="66">
        <v>12905</v>
      </c>
      <c r="F54" s="67"/>
      <c r="G54" s="65">
        <f t="shared" si="4"/>
        <v>239</v>
      </c>
      <c r="H54" s="66">
        <f t="shared" si="5"/>
        <v>-1214</v>
      </c>
      <c r="I54" s="20">
        <f t="shared" si="6"/>
        <v>0.21609403254972875</v>
      </c>
      <c r="J54" s="21">
        <f t="shared" si="7"/>
        <v>-9.4072065091049983E-2</v>
      </c>
    </row>
    <row r="55" spans="1:10" x14ac:dyDescent="0.25">
      <c r="A55" s="7" t="s">
        <v>96</v>
      </c>
      <c r="B55" s="65">
        <v>260</v>
      </c>
      <c r="C55" s="66">
        <v>257</v>
      </c>
      <c r="D55" s="65">
        <v>2300</v>
      </c>
      <c r="E55" s="66">
        <v>1326</v>
      </c>
      <c r="F55" s="67"/>
      <c r="G55" s="65">
        <f t="shared" si="4"/>
        <v>3</v>
      </c>
      <c r="H55" s="66">
        <f t="shared" si="5"/>
        <v>974</v>
      </c>
      <c r="I55" s="20">
        <f t="shared" si="6"/>
        <v>1.1673151750972763E-2</v>
      </c>
      <c r="J55" s="21">
        <f t="shared" si="7"/>
        <v>0.73453996983408754</v>
      </c>
    </row>
    <row r="56" spans="1:10" x14ac:dyDescent="0.25">
      <c r="A56" s="7" t="s">
        <v>97</v>
      </c>
      <c r="B56" s="65">
        <v>24</v>
      </c>
      <c r="C56" s="66">
        <v>15</v>
      </c>
      <c r="D56" s="65">
        <v>334</v>
      </c>
      <c r="E56" s="66">
        <v>250</v>
      </c>
      <c r="F56" s="67"/>
      <c r="G56" s="65">
        <f t="shared" si="4"/>
        <v>9</v>
      </c>
      <c r="H56" s="66">
        <f t="shared" si="5"/>
        <v>84</v>
      </c>
      <c r="I56" s="20">
        <f t="shared" si="6"/>
        <v>0.6</v>
      </c>
      <c r="J56" s="21">
        <f t="shared" si="7"/>
        <v>0.33600000000000002</v>
      </c>
    </row>
    <row r="57" spans="1:10" x14ac:dyDescent="0.25">
      <c r="A57" s="142" t="s">
        <v>42</v>
      </c>
      <c r="B57" s="143">
        <v>2</v>
      </c>
      <c r="C57" s="144">
        <v>7</v>
      </c>
      <c r="D57" s="143">
        <v>35</v>
      </c>
      <c r="E57" s="144">
        <v>41</v>
      </c>
      <c r="F57" s="145"/>
      <c r="G57" s="143">
        <f t="shared" si="4"/>
        <v>-5</v>
      </c>
      <c r="H57" s="144">
        <f t="shared" si="5"/>
        <v>-6</v>
      </c>
      <c r="I57" s="151">
        <f t="shared" si="6"/>
        <v>-0.7142857142857143</v>
      </c>
      <c r="J57" s="152">
        <f t="shared" si="7"/>
        <v>-0.14634146341463414</v>
      </c>
    </row>
    <row r="58" spans="1:10" x14ac:dyDescent="0.25">
      <c r="A58" s="7" t="s">
        <v>43</v>
      </c>
      <c r="B58" s="65">
        <v>0</v>
      </c>
      <c r="C58" s="66">
        <v>0</v>
      </c>
      <c r="D58" s="65">
        <v>0</v>
      </c>
      <c r="E58" s="66">
        <v>2</v>
      </c>
      <c r="F58" s="67"/>
      <c r="G58" s="65">
        <f t="shared" si="4"/>
        <v>0</v>
      </c>
      <c r="H58" s="66">
        <f t="shared" si="5"/>
        <v>-2</v>
      </c>
      <c r="I58" s="20" t="str">
        <f t="shared" si="6"/>
        <v>-</v>
      </c>
      <c r="J58" s="21">
        <f t="shared" si="7"/>
        <v>-1</v>
      </c>
    </row>
    <row r="59" spans="1:10" x14ac:dyDescent="0.25">
      <c r="A59" s="7" t="s">
        <v>48</v>
      </c>
      <c r="B59" s="65">
        <v>0</v>
      </c>
      <c r="C59" s="66">
        <v>0</v>
      </c>
      <c r="D59" s="65">
        <v>3</v>
      </c>
      <c r="E59" s="66">
        <v>0</v>
      </c>
      <c r="F59" s="67"/>
      <c r="G59" s="65">
        <f t="shared" si="4"/>
        <v>0</v>
      </c>
      <c r="H59" s="66">
        <f t="shared" si="5"/>
        <v>3</v>
      </c>
      <c r="I59" s="20" t="str">
        <f t="shared" si="6"/>
        <v>-</v>
      </c>
      <c r="J59" s="21" t="str">
        <f t="shared" si="7"/>
        <v>-</v>
      </c>
    </row>
    <row r="60" spans="1:10" x14ac:dyDescent="0.25">
      <c r="A60" s="7" t="s">
        <v>49</v>
      </c>
      <c r="B60" s="65">
        <v>5</v>
      </c>
      <c r="C60" s="66">
        <v>4</v>
      </c>
      <c r="D60" s="65">
        <v>37</v>
      </c>
      <c r="E60" s="66">
        <v>29</v>
      </c>
      <c r="F60" s="67"/>
      <c r="G60" s="65">
        <f t="shared" si="4"/>
        <v>1</v>
      </c>
      <c r="H60" s="66">
        <f t="shared" si="5"/>
        <v>8</v>
      </c>
      <c r="I60" s="20">
        <f t="shared" si="6"/>
        <v>0.25</v>
      </c>
      <c r="J60" s="21">
        <f t="shared" si="7"/>
        <v>0.27586206896551724</v>
      </c>
    </row>
    <row r="61" spans="1:10" x14ac:dyDescent="0.25">
      <c r="A61" s="7" t="s">
        <v>50</v>
      </c>
      <c r="B61" s="65">
        <v>13</v>
      </c>
      <c r="C61" s="66">
        <v>35</v>
      </c>
      <c r="D61" s="65">
        <v>167</v>
      </c>
      <c r="E61" s="66">
        <v>166</v>
      </c>
      <c r="F61" s="67"/>
      <c r="G61" s="65">
        <f t="shared" si="4"/>
        <v>-22</v>
      </c>
      <c r="H61" s="66">
        <f t="shared" si="5"/>
        <v>1</v>
      </c>
      <c r="I61" s="20">
        <f t="shared" si="6"/>
        <v>-0.62857142857142856</v>
      </c>
      <c r="J61" s="21">
        <f t="shared" si="7"/>
        <v>6.024096385542169E-3</v>
      </c>
    </row>
    <row r="62" spans="1:10" x14ac:dyDescent="0.25">
      <c r="A62" s="7" t="s">
        <v>53</v>
      </c>
      <c r="B62" s="65">
        <v>31</v>
      </c>
      <c r="C62" s="66">
        <v>25</v>
      </c>
      <c r="D62" s="65">
        <v>253</v>
      </c>
      <c r="E62" s="66">
        <v>306</v>
      </c>
      <c r="F62" s="67"/>
      <c r="G62" s="65">
        <f t="shared" si="4"/>
        <v>6</v>
      </c>
      <c r="H62" s="66">
        <f t="shared" si="5"/>
        <v>-53</v>
      </c>
      <c r="I62" s="20">
        <f t="shared" si="6"/>
        <v>0.24</v>
      </c>
      <c r="J62" s="21">
        <f t="shared" si="7"/>
        <v>-0.17320261437908496</v>
      </c>
    </row>
    <row r="63" spans="1:10" x14ac:dyDescent="0.25">
      <c r="A63" s="7" t="s">
        <v>56</v>
      </c>
      <c r="B63" s="65">
        <v>0</v>
      </c>
      <c r="C63" s="66">
        <v>1</v>
      </c>
      <c r="D63" s="65">
        <v>22</v>
      </c>
      <c r="E63" s="66">
        <v>29</v>
      </c>
      <c r="F63" s="67"/>
      <c r="G63" s="65">
        <f t="shared" si="4"/>
        <v>-1</v>
      </c>
      <c r="H63" s="66">
        <f t="shared" si="5"/>
        <v>-7</v>
      </c>
      <c r="I63" s="20">
        <f t="shared" si="6"/>
        <v>-1</v>
      </c>
      <c r="J63" s="21">
        <f t="shared" si="7"/>
        <v>-0.2413793103448276</v>
      </c>
    </row>
    <row r="64" spans="1:10" x14ac:dyDescent="0.25">
      <c r="A64" s="7" t="s">
        <v>57</v>
      </c>
      <c r="B64" s="65">
        <v>60</v>
      </c>
      <c r="C64" s="66">
        <v>86</v>
      </c>
      <c r="D64" s="65">
        <v>641</v>
      </c>
      <c r="E64" s="66">
        <v>710</v>
      </c>
      <c r="F64" s="67"/>
      <c r="G64" s="65">
        <f t="shared" si="4"/>
        <v>-26</v>
      </c>
      <c r="H64" s="66">
        <f t="shared" si="5"/>
        <v>-69</v>
      </c>
      <c r="I64" s="20">
        <f t="shared" si="6"/>
        <v>-0.30232558139534882</v>
      </c>
      <c r="J64" s="21">
        <f t="shared" si="7"/>
        <v>-9.7183098591549291E-2</v>
      </c>
    </row>
    <row r="65" spans="1:10" x14ac:dyDescent="0.25">
      <c r="A65" s="7" t="s">
        <v>60</v>
      </c>
      <c r="B65" s="65">
        <v>2</v>
      </c>
      <c r="C65" s="66">
        <v>7</v>
      </c>
      <c r="D65" s="65">
        <v>44</v>
      </c>
      <c r="E65" s="66">
        <v>50</v>
      </c>
      <c r="F65" s="67"/>
      <c r="G65" s="65">
        <f t="shared" si="4"/>
        <v>-5</v>
      </c>
      <c r="H65" s="66">
        <f t="shared" si="5"/>
        <v>-6</v>
      </c>
      <c r="I65" s="20">
        <f t="shared" si="6"/>
        <v>-0.7142857142857143</v>
      </c>
      <c r="J65" s="21">
        <f t="shared" si="7"/>
        <v>-0.12</v>
      </c>
    </row>
    <row r="66" spans="1:10" x14ac:dyDescent="0.25">
      <c r="A66" s="7" t="s">
        <v>63</v>
      </c>
      <c r="B66" s="65">
        <v>22</v>
      </c>
      <c r="C66" s="66">
        <v>15</v>
      </c>
      <c r="D66" s="65">
        <v>213</v>
      </c>
      <c r="E66" s="66">
        <v>171</v>
      </c>
      <c r="F66" s="67"/>
      <c r="G66" s="65">
        <f t="shared" si="4"/>
        <v>7</v>
      </c>
      <c r="H66" s="66">
        <f t="shared" si="5"/>
        <v>42</v>
      </c>
      <c r="I66" s="20">
        <f t="shared" si="6"/>
        <v>0.46666666666666667</v>
      </c>
      <c r="J66" s="21">
        <f t="shared" si="7"/>
        <v>0.24561403508771928</v>
      </c>
    </row>
    <row r="67" spans="1:10" x14ac:dyDescent="0.25">
      <c r="A67" s="7" t="s">
        <v>70</v>
      </c>
      <c r="B67" s="65">
        <v>4</v>
      </c>
      <c r="C67" s="66">
        <v>2</v>
      </c>
      <c r="D67" s="65">
        <v>41</v>
      </c>
      <c r="E67" s="66">
        <v>21</v>
      </c>
      <c r="F67" s="67"/>
      <c r="G67" s="65">
        <f t="shared" si="4"/>
        <v>2</v>
      </c>
      <c r="H67" s="66">
        <f t="shared" si="5"/>
        <v>20</v>
      </c>
      <c r="I67" s="20">
        <f t="shared" si="6"/>
        <v>1</v>
      </c>
      <c r="J67" s="21">
        <f t="shared" si="7"/>
        <v>0.95238095238095233</v>
      </c>
    </row>
    <row r="68" spans="1:10" x14ac:dyDescent="0.25">
      <c r="A68" s="7" t="s">
        <v>71</v>
      </c>
      <c r="B68" s="65">
        <v>0</v>
      </c>
      <c r="C68" s="66">
        <v>0</v>
      </c>
      <c r="D68" s="65">
        <v>15</v>
      </c>
      <c r="E68" s="66">
        <v>5</v>
      </c>
      <c r="F68" s="67"/>
      <c r="G68" s="65">
        <f t="shared" si="4"/>
        <v>0</v>
      </c>
      <c r="H68" s="66">
        <f t="shared" si="5"/>
        <v>10</v>
      </c>
      <c r="I68" s="20" t="str">
        <f t="shared" si="6"/>
        <v>-</v>
      </c>
      <c r="J68" s="21">
        <f t="shared" si="7"/>
        <v>2</v>
      </c>
    </row>
    <row r="69" spans="1:10" x14ac:dyDescent="0.25">
      <c r="A69" s="7" t="s">
        <v>76</v>
      </c>
      <c r="B69" s="65">
        <v>4</v>
      </c>
      <c r="C69" s="66">
        <v>3</v>
      </c>
      <c r="D69" s="65">
        <v>37</v>
      </c>
      <c r="E69" s="66">
        <v>27</v>
      </c>
      <c r="F69" s="67"/>
      <c r="G69" s="65">
        <f t="shared" si="4"/>
        <v>1</v>
      </c>
      <c r="H69" s="66">
        <f t="shared" si="5"/>
        <v>10</v>
      </c>
      <c r="I69" s="20">
        <f t="shared" si="6"/>
        <v>0.33333333333333331</v>
      </c>
      <c r="J69" s="21">
        <f t="shared" si="7"/>
        <v>0.37037037037037035</v>
      </c>
    </row>
    <row r="70" spans="1:10" x14ac:dyDescent="0.25">
      <c r="A70" s="7" t="s">
        <v>87</v>
      </c>
      <c r="B70" s="65">
        <v>11</v>
      </c>
      <c r="C70" s="66">
        <v>20</v>
      </c>
      <c r="D70" s="65">
        <v>101</v>
      </c>
      <c r="E70" s="66">
        <v>72</v>
      </c>
      <c r="F70" s="67"/>
      <c r="G70" s="65">
        <f t="shared" si="4"/>
        <v>-9</v>
      </c>
      <c r="H70" s="66">
        <f t="shared" si="5"/>
        <v>29</v>
      </c>
      <c r="I70" s="20">
        <f t="shared" si="6"/>
        <v>-0.45</v>
      </c>
      <c r="J70" s="21">
        <f t="shared" si="7"/>
        <v>0.40277777777777779</v>
      </c>
    </row>
    <row r="71" spans="1:10" x14ac:dyDescent="0.25">
      <c r="A71" s="7" t="s">
        <v>88</v>
      </c>
      <c r="B71" s="65">
        <v>0</v>
      </c>
      <c r="C71" s="66">
        <v>0</v>
      </c>
      <c r="D71" s="65">
        <v>0</v>
      </c>
      <c r="E71" s="66">
        <v>1</v>
      </c>
      <c r="F71" s="67"/>
      <c r="G71" s="65">
        <f t="shared" si="4"/>
        <v>0</v>
      </c>
      <c r="H71" s="66">
        <f t="shared" si="5"/>
        <v>-1</v>
      </c>
      <c r="I71" s="20" t="str">
        <f t="shared" si="6"/>
        <v>-</v>
      </c>
      <c r="J71" s="21">
        <f t="shared" si="7"/>
        <v>-1</v>
      </c>
    </row>
    <row r="72" spans="1:10" x14ac:dyDescent="0.25">
      <c r="A72" s="7" t="s">
        <v>95</v>
      </c>
      <c r="B72" s="65">
        <v>6</v>
      </c>
      <c r="C72" s="66">
        <v>8</v>
      </c>
      <c r="D72" s="65">
        <v>52</v>
      </c>
      <c r="E72" s="66">
        <v>48</v>
      </c>
      <c r="F72" s="67"/>
      <c r="G72" s="65">
        <f t="shared" si="4"/>
        <v>-2</v>
      </c>
      <c r="H72" s="66">
        <f t="shared" si="5"/>
        <v>4</v>
      </c>
      <c r="I72" s="20">
        <f t="shared" si="6"/>
        <v>-0.25</v>
      </c>
      <c r="J72" s="21">
        <f t="shared" si="7"/>
        <v>8.3333333333333329E-2</v>
      </c>
    </row>
    <row r="73" spans="1:10" x14ac:dyDescent="0.25">
      <c r="A73" s="7" t="s">
        <v>98</v>
      </c>
      <c r="B73" s="65">
        <v>17</v>
      </c>
      <c r="C73" s="66">
        <v>10</v>
      </c>
      <c r="D73" s="65">
        <v>164</v>
      </c>
      <c r="E73" s="66">
        <v>65</v>
      </c>
      <c r="F73" s="67"/>
      <c r="G73" s="65">
        <f t="shared" si="4"/>
        <v>7</v>
      </c>
      <c r="H73" s="66">
        <f t="shared" si="5"/>
        <v>99</v>
      </c>
      <c r="I73" s="20">
        <f t="shared" si="6"/>
        <v>0.7</v>
      </c>
      <c r="J73" s="21">
        <f t="shared" si="7"/>
        <v>1.523076923076923</v>
      </c>
    </row>
    <row r="74" spans="1:10" x14ac:dyDescent="0.25">
      <c r="A74" s="7" t="s">
        <v>99</v>
      </c>
      <c r="B74" s="65">
        <v>0</v>
      </c>
      <c r="C74" s="66">
        <v>0</v>
      </c>
      <c r="D74" s="65">
        <v>10</v>
      </c>
      <c r="E74" s="66">
        <v>28</v>
      </c>
      <c r="F74" s="67"/>
      <c r="G74" s="65">
        <f t="shared" si="4"/>
        <v>0</v>
      </c>
      <c r="H74" s="66">
        <f t="shared" si="5"/>
        <v>-18</v>
      </c>
      <c r="I74" s="20" t="str">
        <f t="shared" si="6"/>
        <v>-</v>
      </c>
      <c r="J74" s="21">
        <f t="shared" si="7"/>
        <v>-0.6428571428571429</v>
      </c>
    </row>
    <row r="75" spans="1:10" x14ac:dyDescent="0.25">
      <c r="A75" s="1"/>
      <c r="B75" s="68"/>
      <c r="C75" s="69"/>
      <c r="D75" s="68"/>
      <c r="E75" s="69"/>
      <c r="F75" s="70"/>
      <c r="G75" s="68"/>
      <c r="H75" s="69"/>
      <c r="I75" s="5"/>
      <c r="J75" s="6"/>
    </row>
    <row r="76" spans="1:10" s="43" customFormat="1" ht="13" x14ac:dyDescent="0.3">
      <c r="A76" s="27" t="s">
        <v>5</v>
      </c>
      <c r="B76" s="71">
        <f>SUM(B6:B75)</f>
        <v>6676</v>
      </c>
      <c r="C76" s="72">
        <f>SUM(C6:C75)</f>
        <v>6005</v>
      </c>
      <c r="D76" s="71">
        <f>SUM(D6:D75)</f>
        <v>57916</v>
      </c>
      <c r="E76" s="72">
        <f>SUM(E6:E75)</f>
        <v>52487</v>
      </c>
      <c r="F76" s="73"/>
      <c r="G76" s="71">
        <f>SUM(G6:G75)</f>
        <v>671</v>
      </c>
      <c r="H76" s="72">
        <f>SUM(H6:H75)</f>
        <v>5429</v>
      </c>
      <c r="I76" s="37">
        <f>IF(C76=0, 0, G76/C76)</f>
        <v>0.11174021648626145</v>
      </c>
      <c r="J76" s="38">
        <f>IF(E76=0, 0, H76/E76)</f>
        <v>0.10343513631946959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110</v>
      </c>
      <c r="B2" s="202" t="s">
        <v>101</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0.194727381665668</v>
      </c>
      <c r="C6" s="17">
        <v>9.9916736053288893E-2</v>
      </c>
      <c r="D6" s="16">
        <v>0.100145037640721</v>
      </c>
      <c r="E6" s="17">
        <v>7.4304113399508501E-2</v>
      </c>
      <c r="F6" s="12"/>
      <c r="G6" s="10">
        <f t="shared" ref="G6:G37" si="0">B6-C6</f>
        <v>9.4810645612379105E-2</v>
      </c>
      <c r="H6" s="11">
        <f t="shared" ref="H6:H37" si="1">D6-E6</f>
        <v>2.5840924241212496E-2</v>
      </c>
    </row>
    <row r="7" spans="1:8" x14ac:dyDescent="0.25">
      <c r="A7" s="7" t="s">
        <v>32</v>
      </c>
      <c r="B7" s="16">
        <v>0</v>
      </c>
      <c r="C7" s="17">
        <v>0</v>
      </c>
      <c r="D7" s="16">
        <v>1.03598314800746E-2</v>
      </c>
      <c r="E7" s="17">
        <v>1.14314020614628E-2</v>
      </c>
      <c r="F7" s="12"/>
      <c r="G7" s="10">
        <f t="shared" si="0"/>
        <v>0</v>
      </c>
      <c r="H7" s="11">
        <f t="shared" si="1"/>
        <v>-1.0715705813882006E-3</v>
      </c>
    </row>
    <row r="8" spans="1:8" x14ac:dyDescent="0.25">
      <c r="A8" s="7" t="s">
        <v>33</v>
      </c>
      <c r="B8" s="16">
        <v>0.83882564409826199</v>
      </c>
      <c r="C8" s="17">
        <v>0.94920899250624502</v>
      </c>
      <c r="D8" s="16">
        <v>0.84605290420609203</v>
      </c>
      <c r="E8" s="17">
        <v>0.78495627488711506</v>
      </c>
      <c r="F8" s="12"/>
      <c r="G8" s="10">
        <f t="shared" si="0"/>
        <v>-0.11038334840798303</v>
      </c>
      <c r="H8" s="11">
        <f t="shared" si="1"/>
        <v>6.1096629318976969E-2</v>
      </c>
    </row>
    <row r="9" spans="1:8" x14ac:dyDescent="0.25">
      <c r="A9" s="7" t="s">
        <v>34</v>
      </c>
      <c r="B9" s="16">
        <v>0</v>
      </c>
      <c r="C9" s="17">
        <v>3.3305578684429599E-2</v>
      </c>
      <c r="D9" s="16">
        <v>1.38131086400995E-2</v>
      </c>
      <c r="E9" s="17">
        <v>2.2862804122925698E-2</v>
      </c>
      <c r="F9" s="12"/>
      <c r="G9" s="10">
        <f t="shared" si="0"/>
        <v>-3.3305578684429599E-2</v>
      </c>
      <c r="H9" s="11">
        <f t="shared" si="1"/>
        <v>-9.0496954828261974E-3</v>
      </c>
    </row>
    <row r="10" spans="1:8" x14ac:dyDescent="0.25">
      <c r="A10" s="7" t="s">
        <v>35</v>
      </c>
      <c r="B10" s="16">
        <v>1.1833433193529099</v>
      </c>
      <c r="C10" s="17">
        <v>1.0990840965861801</v>
      </c>
      <c r="D10" s="16">
        <v>1.2190068374887799</v>
      </c>
      <c r="E10" s="17">
        <v>1.40225198620611</v>
      </c>
      <c r="F10" s="12"/>
      <c r="G10" s="10">
        <f t="shared" si="0"/>
        <v>8.4259222766729813E-2</v>
      </c>
      <c r="H10" s="11">
        <f t="shared" si="1"/>
        <v>-0.18324514871733011</v>
      </c>
    </row>
    <row r="11" spans="1:8" x14ac:dyDescent="0.25">
      <c r="A11" s="7" t="s">
        <v>36</v>
      </c>
      <c r="B11" s="16">
        <v>0.86878370281605699</v>
      </c>
      <c r="C11" s="17">
        <v>0</v>
      </c>
      <c r="D11" s="16">
        <v>0.99799709924718594</v>
      </c>
      <c r="E11" s="17">
        <v>0</v>
      </c>
      <c r="F11" s="12"/>
      <c r="G11" s="10">
        <f t="shared" si="0"/>
        <v>0.86878370281605699</v>
      </c>
      <c r="H11" s="11">
        <f t="shared" si="1"/>
        <v>0.99799709924718594</v>
      </c>
    </row>
    <row r="12" spans="1:8" x14ac:dyDescent="0.25">
      <c r="A12" s="7" t="s">
        <v>37</v>
      </c>
      <c r="B12" s="16">
        <v>0.76393049730377494</v>
      </c>
      <c r="C12" s="17">
        <v>0</v>
      </c>
      <c r="D12" s="16">
        <v>0.37468057186269804</v>
      </c>
      <c r="E12" s="17">
        <v>0</v>
      </c>
      <c r="F12" s="12"/>
      <c r="G12" s="10">
        <f t="shared" si="0"/>
        <v>0.76393049730377494</v>
      </c>
      <c r="H12" s="11">
        <f t="shared" si="1"/>
        <v>0.37468057186269804</v>
      </c>
    </row>
    <row r="13" spans="1:8" x14ac:dyDescent="0.25">
      <c r="A13" s="7" t="s">
        <v>38</v>
      </c>
      <c r="B13" s="16">
        <v>0.179748352306771</v>
      </c>
      <c r="C13" s="17">
        <v>0.26644462947543696</v>
      </c>
      <c r="D13" s="16">
        <v>0.18475032806133002</v>
      </c>
      <c r="E13" s="17">
        <v>0.16766056356812201</v>
      </c>
      <c r="F13" s="12"/>
      <c r="G13" s="10">
        <f t="shared" si="0"/>
        <v>-8.6696277168665958E-2</v>
      </c>
      <c r="H13" s="11">
        <f t="shared" si="1"/>
        <v>1.7089764493208009E-2</v>
      </c>
    </row>
    <row r="14" spans="1:8" x14ac:dyDescent="0.25">
      <c r="A14" s="7" t="s">
        <v>39</v>
      </c>
      <c r="B14" s="16">
        <v>0</v>
      </c>
      <c r="C14" s="17">
        <v>0</v>
      </c>
      <c r="D14" s="16">
        <v>0</v>
      </c>
      <c r="E14" s="17">
        <v>1.14314020614628E-2</v>
      </c>
      <c r="F14" s="12"/>
      <c r="G14" s="10">
        <f t="shared" si="0"/>
        <v>0</v>
      </c>
      <c r="H14" s="11">
        <f t="shared" si="1"/>
        <v>-1.14314020614628E-2</v>
      </c>
    </row>
    <row r="15" spans="1:8" x14ac:dyDescent="0.25">
      <c r="A15" s="7" t="s">
        <v>40</v>
      </c>
      <c r="B15" s="16">
        <v>0</v>
      </c>
      <c r="C15" s="17">
        <v>0</v>
      </c>
      <c r="D15" s="16">
        <v>1.5539747220111899E-2</v>
      </c>
      <c r="E15" s="17">
        <v>2.0957570446015202E-2</v>
      </c>
      <c r="F15" s="12"/>
      <c r="G15" s="10">
        <f t="shared" si="0"/>
        <v>0</v>
      </c>
      <c r="H15" s="11">
        <f t="shared" si="1"/>
        <v>-5.4178232259033034E-3</v>
      </c>
    </row>
    <row r="16" spans="1:8" x14ac:dyDescent="0.25">
      <c r="A16" s="7" t="s">
        <v>41</v>
      </c>
      <c r="B16" s="16">
        <v>0.374475733972439</v>
      </c>
      <c r="C16" s="17">
        <v>0.26644462947543696</v>
      </c>
      <c r="D16" s="16">
        <v>0.24345603978175298</v>
      </c>
      <c r="E16" s="17">
        <v>5.5251776630403704E-2</v>
      </c>
      <c r="F16" s="12"/>
      <c r="G16" s="10">
        <f t="shared" si="0"/>
        <v>0.10803110449700204</v>
      </c>
      <c r="H16" s="11">
        <f t="shared" si="1"/>
        <v>0.18820426315134928</v>
      </c>
    </row>
    <row r="17" spans="1:8" x14ac:dyDescent="0.25">
      <c r="A17" s="7" t="s">
        <v>44</v>
      </c>
      <c r="B17" s="16">
        <v>0</v>
      </c>
      <c r="C17" s="17">
        <v>0</v>
      </c>
      <c r="D17" s="16">
        <v>3.2806133020236203E-2</v>
      </c>
      <c r="E17" s="17">
        <v>1.7147103092194301E-2</v>
      </c>
      <c r="F17" s="12"/>
      <c r="G17" s="10">
        <f t="shared" si="0"/>
        <v>0</v>
      </c>
      <c r="H17" s="11">
        <f t="shared" si="1"/>
        <v>1.5659029928041902E-2</v>
      </c>
    </row>
    <row r="18" spans="1:8" x14ac:dyDescent="0.25">
      <c r="A18" s="7" t="s">
        <v>45</v>
      </c>
      <c r="B18" s="16">
        <v>0.164769322947873</v>
      </c>
      <c r="C18" s="17">
        <v>0</v>
      </c>
      <c r="D18" s="16">
        <v>7.7698736100559398E-2</v>
      </c>
      <c r="E18" s="17">
        <v>6.4777945014956095E-2</v>
      </c>
      <c r="F18" s="12"/>
      <c r="G18" s="10">
        <f t="shared" si="0"/>
        <v>0.164769322947873</v>
      </c>
      <c r="H18" s="11">
        <f t="shared" si="1"/>
        <v>1.2920791085603303E-2</v>
      </c>
    </row>
    <row r="19" spans="1:8" x14ac:dyDescent="0.25">
      <c r="A19" s="7" t="s">
        <v>46</v>
      </c>
      <c r="B19" s="16">
        <v>0.149790293588975</v>
      </c>
      <c r="C19" s="17">
        <v>8.3263946711074094E-2</v>
      </c>
      <c r="D19" s="16">
        <v>9.3238483320671306E-2</v>
      </c>
      <c r="E19" s="17">
        <v>6.6683178691866601E-2</v>
      </c>
      <c r="F19" s="12"/>
      <c r="G19" s="10">
        <f t="shared" si="0"/>
        <v>6.6526346877900905E-2</v>
      </c>
      <c r="H19" s="11">
        <f t="shared" si="1"/>
        <v>2.6555304628804705E-2</v>
      </c>
    </row>
    <row r="20" spans="1:8" x14ac:dyDescent="0.25">
      <c r="A20" s="7" t="s">
        <v>47</v>
      </c>
      <c r="B20" s="16">
        <v>9.8262432594367901</v>
      </c>
      <c r="C20" s="17">
        <v>7.5770191507077396</v>
      </c>
      <c r="D20" s="16">
        <v>6.8599350783893893</v>
      </c>
      <c r="E20" s="17">
        <v>5.6242498142397199</v>
      </c>
      <c r="F20" s="12"/>
      <c r="G20" s="10">
        <f t="shared" si="0"/>
        <v>2.2492241087290505</v>
      </c>
      <c r="H20" s="11">
        <f t="shared" si="1"/>
        <v>1.2356852641496694</v>
      </c>
    </row>
    <row r="21" spans="1:8" x14ac:dyDescent="0.25">
      <c r="A21" s="7" t="s">
        <v>51</v>
      </c>
      <c r="B21" s="16">
        <v>2.9958058717795097E-2</v>
      </c>
      <c r="C21" s="17">
        <v>0.116569525395504</v>
      </c>
      <c r="D21" s="16">
        <v>3.6259410180261097E-2</v>
      </c>
      <c r="E21" s="17">
        <v>3.4294206184388498E-2</v>
      </c>
      <c r="F21" s="12"/>
      <c r="G21" s="10">
        <f t="shared" si="0"/>
        <v>-8.6611466677708901E-2</v>
      </c>
      <c r="H21" s="11">
        <f t="shared" si="1"/>
        <v>1.9652039958725984E-3</v>
      </c>
    </row>
    <row r="22" spans="1:8" x14ac:dyDescent="0.25">
      <c r="A22" s="7" t="s">
        <v>52</v>
      </c>
      <c r="B22" s="16">
        <v>1.8124625524266</v>
      </c>
      <c r="C22" s="17">
        <v>2.1815154038301401</v>
      </c>
      <c r="D22" s="16">
        <v>2.2066441052558901</v>
      </c>
      <c r="E22" s="17">
        <v>1.58705965286642</v>
      </c>
      <c r="F22" s="12"/>
      <c r="G22" s="10">
        <f t="shared" si="0"/>
        <v>-0.36905285140354005</v>
      </c>
      <c r="H22" s="11">
        <f t="shared" si="1"/>
        <v>0.61958445238947002</v>
      </c>
    </row>
    <row r="23" spans="1:8" x14ac:dyDescent="0.25">
      <c r="A23" s="7" t="s">
        <v>54</v>
      </c>
      <c r="B23" s="16">
        <v>0.239664469742361</v>
      </c>
      <c r="C23" s="17">
        <v>0.68276436303080801</v>
      </c>
      <c r="D23" s="16">
        <v>0.78389391532564401</v>
      </c>
      <c r="E23" s="17">
        <v>0.89355459447101204</v>
      </c>
      <c r="F23" s="12"/>
      <c r="G23" s="10">
        <f t="shared" si="0"/>
        <v>-0.44309989328844701</v>
      </c>
      <c r="H23" s="11">
        <f t="shared" si="1"/>
        <v>-0.10966067914536803</v>
      </c>
    </row>
    <row r="24" spans="1:8" x14ac:dyDescent="0.25">
      <c r="A24" s="7" t="s">
        <v>55</v>
      </c>
      <c r="B24" s="16">
        <v>5.5572198921509903</v>
      </c>
      <c r="C24" s="17">
        <v>5.6119900083263907</v>
      </c>
      <c r="D24" s="16">
        <v>5.7756060501415805</v>
      </c>
      <c r="E24" s="17">
        <v>6.25488216129708</v>
      </c>
      <c r="F24" s="12"/>
      <c r="G24" s="10">
        <f t="shared" si="0"/>
        <v>-5.4770116175400396E-2</v>
      </c>
      <c r="H24" s="11">
        <f t="shared" si="1"/>
        <v>-0.47927611115549951</v>
      </c>
    </row>
    <row r="25" spans="1:8" x14ac:dyDescent="0.25">
      <c r="A25" s="7" t="s">
        <v>58</v>
      </c>
      <c r="B25" s="16">
        <v>5.7369682444577599</v>
      </c>
      <c r="C25" s="17">
        <v>4.5961698584512902</v>
      </c>
      <c r="D25" s="16">
        <v>5.17300918571725</v>
      </c>
      <c r="E25" s="17">
        <v>4.3801322232171795</v>
      </c>
      <c r="F25" s="12"/>
      <c r="G25" s="10">
        <f t="shared" si="0"/>
        <v>1.1407983860064697</v>
      </c>
      <c r="H25" s="11">
        <f t="shared" si="1"/>
        <v>0.79287696250007045</v>
      </c>
    </row>
    <row r="26" spans="1:8" x14ac:dyDescent="0.25">
      <c r="A26" s="7" t="s">
        <v>59</v>
      </c>
      <c r="B26" s="16">
        <v>0</v>
      </c>
      <c r="C26" s="17">
        <v>0</v>
      </c>
      <c r="D26" s="16">
        <v>0</v>
      </c>
      <c r="E26" s="17">
        <v>3.8104673538209501E-3</v>
      </c>
      <c r="F26" s="12"/>
      <c r="G26" s="10">
        <f t="shared" si="0"/>
        <v>0</v>
      </c>
      <c r="H26" s="11">
        <f t="shared" si="1"/>
        <v>-3.8104673538209501E-3</v>
      </c>
    </row>
    <row r="27" spans="1:8" x14ac:dyDescent="0.25">
      <c r="A27" s="7" t="s">
        <v>61</v>
      </c>
      <c r="B27" s="16">
        <v>0</v>
      </c>
      <c r="C27" s="17">
        <v>8.3263946711074094E-2</v>
      </c>
      <c r="D27" s="16">
        <v>3.6259410180261097E-2</v>
      </c>
      <c r="E27" s="17">
        <v>9.33564501686132E-2</v>
      </c>
      <c r="F27" s="12"/>
      <c r="G27" s="10">
        <f t="shared" si="0"/>
        <v>-8.3263946711074094E-2</v>
      </c>
      <c r="H27" s="11">
        <f t="shared" si="1"/>
        <v>-5.7097039988352104E-2</v>
      </c>
    </row>
    <row r="28" spans="1:8" x14ac:dyDescent="0.25">
      <c r="A28" s="7" t="s">
        <v>62</v>
      </c>
      <c r="B28" s="16">
        <v>0.329538645895746</v>
      </c>
      <c r="C28" s="17">
        <v>0.51623646960865899</v>
      </c>
      <c r="D28" s="16">
        <v>0.38158712618274698</v>
      </c>
      <c r="E28" s="17">
        <v>0.48011888658143903</v>
      </c>
      <c r="F28" s="12"/>
      <c r="G28" s="10">
        <f t="shared" si="0"/>
        <v>-0.18669782371291299</v>
      </c>
      <c r="H28" s="11">
        <f t="shared" si="1"/>
        <v>-9.8531760398692048E-2</v>
      </c>
    </row>
    <row r="29" spans="1:8" x14ac:dyDescent="0.25">
      <c r="A29" s="7" t="s">
        <v>64</v>
      </c>
      <c r="B29" s="16">
        <v>6.24625524266028</v>
      </c>
      <c r="C29" s="17">
        <v>7.4104912572855994</v>
      </c>
      <c r="D29" s="16">
        <v>6.7546101250086297</v>
      </c>
      <c r="E29" s="17">
        <v>6.7921580581858407</v>
      </c>
      <c r="F29" s="12"/>
      <c r="G29" s="10">
        <f t="shared" si="0"/>
        <v>-1.1642360146253194</v>
      </c>
      <c r="H29" s="11">
        <f t="shared" si="1"/>
        <v>-3.7547933177211057E-2</v>
      </c>
    </row>
    <row r="30" spans="1:8" x14ac:dyDescent="0.25">
      <c r="A30" s="7" t="s">
        <v>65</v>
      </c>
      <c r="B30" s="16">
        <v>0</v>
      </c>
      <c r="C30" s="17">
        <v>0</v>
      </c>
      <c r="D30" s="16">
        <v>1.2086470060087E-2</v>
      </c>
      <c r="E30" s="17">
        <v>1.14314020614628E-2</v>
      </c>
      <c r="F30" s="12"/>
      <c r="G30" s="10">
        <f t="shared" si="0"/>
        <v>0</v>
      </c>
      <c r="H30" s="11">
        <f t="shared" si="1"/>
        <v>6.5506799862419945E-4</v>
      </c>
    </row>
    <row r="31" spans="1:8" x14ac:dyDescent="0.25">
      <c r="A31" s="7" t="s">
        <v>66</v>
      </c>
      <c r="B31" s="16">
        <v>0.44937088076692605</v>
      </c>
      <c r="C31" s="17">
        <v>0.33305578684429599</v>
      </c>
      <c r="D31" s="16">
        <v>0.462739139443332</v>
      </c>
      <c r="E31" s="17">
        <v>0.34294206184388498</v>
      </c>
      <c r="F31" s="12"/>
      <c r="G31" s="10">
        <f t="shared" si="0"/>
        <v>0.11631509392263006</v>
      </c>
      <c r="H31" s="11">
        <f t="shared" si="1"/>
        <v>0.11979707759944702</v>
      </c>
    </row>
    <row r="32" spans="1:8" x14ac:dyDescent="0.25">
      <c r="A32" s="7" t="s">
        <v>67</v>
      </c>
      <c r="B32" s="16">
        <v>1.25823846614739</v>
      </c>
      <c r="C32" s="17">
        <v>0.84929225645295603</v>
      </c>
      <c r="D32" s="16">
        <v>1.2293666689688501</v>
      </c>
      <c r="E32" s="17">
        <v>0.69731552574923306</v>
      </c>
      <c r="F32" s="12"/>
      <c r="G32" s="10">
        <f t="shared" si="0"/>
        <v>0.40894620969443396</v>
      </c>
      <c r="H32" s="11">
        <f t="shared" si="1"/>
        <v>0.532051143219617</v>
      </c>
    </row>
    <row r="33" spans="1:8" x14ac:dyDescent="0.25">
      <c r="A33" s="7" t="s">
        <v>68</v>
      </c>
      <c r="B33" s="16">
        <v>0.97363690832833993</v>
      </c>
      <c r="C33" s="17">
        <v>0.233139050791008</v>
      </c>
      <c r="D33" s="16">
        <v>0.74072795082533305</v>
      </c>
      <c r="E33" s="17">
        <v>0.40581477318193099</v>
      </c>
      <c r="F33" s="12"/>
      <c r="G33" s="10">
        <f t="shared" si="0"/>
        <v>0.74049785753733199</v>
      </c>
      <c r="H33" s="11">
        <f t="shared" si="1"/>
        <v>0.33491317764340206</v>
      </c>
    </row>
    <row r="34" spans="1:8" x14ac:dyDescent="0.25">
      <c r="A34" s="7" t="s">
        <v>69</v>
      </c>
      <c r="B34" s="16">
        <v>4.4937088076692604E-2</v>
      </c>
      <c r="C34" s="17">
        <v>0</v>
      </c>
      <c r="D34" s="16">
        <v>1.7266385800124302E-2</v>
      </c>
      <c r="E34" s="17">
        <v>5.7157010307314201E-3</v>
      </c>
      <c r="F34" s="12"/>
      <c r="G34" s="10">
        <f t="shared" si="0"/>
        <v>4.4937088076692604E-2</v>
      </c>
      <c r="H34" s="11">
        <f t="shared" si="1"/>
        <v>1.1550684769392881E-2</v>
      </c>
    </row>
    <row r="35" spans="1:8" x14ac:dyDescent="0.25">
      <c r="A35" s="7" t="s">
        <v>72</v>
      </c>
      <c r="B35" s="16">
        <v>5.9916117435590194E-2</v>
      </c>
      <c r="C35" s="17">
        <v>3.3305578684429599E-2</v>
      </c>
      <c r="D35" s="16">
        <v>3.7986048760273498E-2</v>
      </c>
      <c r="E35" s="17">
        <v>2.8578505153657102E-2</v>
      </c>
      <c r="F35" s="12"/>
      <c r="G35" s="10">
        <f t="shared" si="0"/>
        <v>2.6610538751160595E-2</v>
      </c>
      <c r="H35" s="11">
        <f t="shared" si="1"/>
        <v>9.4075436066163969E-3</v>
      </c>
    </row>
    <row r="36" spans="1:8" x14ac:dyDescent="0.25">
      <c r="A36" s="7" t="s">
        <v>73</v>
      </c>
      <c r="B36" s="16">
        <v>7.4745356500898694</v>
      </c>
      <c r="C36" s="17">
        <v>10.2914238134888</v>
      </c>
      <c r="D36" s="16">
        <v>9.9039988949513109</v>
      </c>
      <c r="E36" s="17">
        <v>10.614056814068199</v>
      </c>
      <c r="F36" s="12"/>
      <c r="G36" s="10">
        <f t="shared" si="0"/>
        <v>-2.8168881633989304</v>
      </c>
      <c r="H36" s="11">
        <f t="shared" si="1"/>
        <v>-0.71005791911688831</v>
      </c>
    </row>
    <row r="37" spans="1:8" x14ac:dyDescent="0.25">
      <c r="A37" s="7" t="s">
        <v>74</v>
      </c>
      <c r="B37" s="16">
        <v>0</v>
      </c>
      <c r="C37" s="17">
        <v>0</v>
      </c>
      <c r="D37" s="16">
        <v>1.03598314800746E-2</v>
      </c>
      <c r="E37" s="17">
        <v>1.3336635738373301E-2</v>
      </c>
      <c r="F37" s="12"/>
      <c r="G37" s="10">
        <f t="shared" si="0"/>
        <v>0</v>
      </c>
      <c r="H37" s="11">
        <f t="shared" si="1"/>
        <v>-2.9768042582987014E-3</v>
      </c>
    </row>
    <row r="38" spans="1:8" x14ac:dyDescent="0.25">
      <c r="A38" s="7" t="s">
        <v>75</v>
      </c>
      <c r="B38" s="16">
        <v>1.33313361294188</v>
      </c>
      <c r="C38" s="17">
        <v>2.1315570358035001</v>
      </c>
      <c r="D38" s="16">
        <v>1.5090821189308701</v>
      </c>
      <c r="E38" s="17">
        <v>2.0309790995865598</v>
      </c>
      <c r="F38" s="12"/>
      <c r="G38" s="10">
        <f t="shared" ref="G38:G74" si="2">B38-C38</f>
        <v>-0.79842342286162005</v>
      </c>
      <c r="H38" s="11">
        <f t="shared" ref="H38:H74" si="3">D38-E38</f>
        <v>-0.52189698065568968</v>
      </c>
    </row>
    <row r="39" spans="1:8" x14ac:dyDescent="0.25">
      <c r="A39" s="7" t="s">
        <v>77</v>
      </c>
      <c r="B39" s="16">
        <v>0.314559616536848</v>
      </c>
      <c r="C39" s="17">
        <v>0.16652789342214799</v>
      </c>
      <c r="D39" s="16">
        <v>0.29180192002210098</v>
      </c>
      <c r="E39" s="17">
        <v>0.32198449139787</v>
      </c>
      <c r="F39" s="12"/>
      <c r="G39" s="10">
        <f t="shared" si="2"/>
        <v>0.1480317231147</v>
      </c>
      <c r="H39" s="11">
        <f t="shared" si="3"/>
        <v>-3.0182571375769018E-2</v>
      </c>
    </row>
    <row r="40" spans="1:8" x14ac:dyDescent="0.25">
      <c r="A40" s="7" t="s">
        <v>78</v>
      </c>
      <c r="B40" s="16">
        <v>4.7183942480527294</v>
      </c>
      <c r="C40" s="17">
        <v>2.3646960865944999</v>
      </c>
      <c r="D40" s="16">
        <v>4.1422059534498201</v>
      </c>
      <c r="E40" s="17">
        <v>4.0295692266656502</v>
      </c>
      <c r="F40" s="12"/>
      <c r="G40" s="10">
        <f t="shared" si="2"/>
        <v>2.3536981614582295</v>
      </c>
      <c r="H40" s="11">
        <f t="shared" si="3"/>
        <v>0.11263672678416992</v>
      </c>
    </row>
    <row r="41" spans="1:8" x14ac:dyDescent="0.25">
      <c r="A41" s="7" t="s">
        <v>79</v>
      </c>
      <c r="B41" s="16">
        <v>0.404433792690234</v>
      </c>
      <c r="C41" s="17">
        <v>0.46627810158201505</v>
      </c>
      <c r="D41" s="16">
        <v>0.31252158298225002</v>
      </c>
      <c r="E41" s="17">
        <v>0.30293215462876499</v>
      </c>
      <c r="F41" s="12"/>
      <c r="G41" s="10">
        <f t="shared" si="2"/>
        <v>-6.1844308891781052E-2</v>
      </c>
      <c r="H41" s="11">
        <f t="shared" si="3"/>
        <v>9.58942835348503E-3</v>
      </c>
    </row>
    <row r="42" spans="1:8" x14ac:dyDescent="0.25">
      <c r="A42" s="7" t="s">
        <v>80</v>
      </c>
      <c r="B42" s="16">
        <v>7.44457759137208</v>
      </c>
      <c r="C42" s="17">
        <v>9.6586178184845988</v>
      </c>
      <c r="D42" s="16">
        <v>6.7028109676082597</v>
      </c>
      <c r="E42" s="17">
        <v>9.408043896583921</v>
      </c>
      <c r="F42" s="12"/>
      <c r="G42" s="10">
        <f t="shared" si="2"/>
        <v>-2.2140402271125188</v>
      </c>
      <c r="H42" s="11">
        <f t="shared" si="3"/>
        <v>-2.7052329289756614</v>
      </c>
    </row>
    <row r="43" spans="1:8" x14ac:dyDescent="0.25">
      <c r="A43" s="7" t="s">
        <v>81</v>
      </c>
      <c r="B43" s="16">
        <v>3.6099460754943102</v>
      </c>
      <c r="C43" s="17">
        <v>2.1149042464612799</v>
      </c>
      <c r="D43" s="16">
        <v>3.0337039850818401</v>
      </c>
      <c r="E43" s="17">
        <v>2.25389143978509</v>
      </c>
      <c r="F43" s="12"/>
      <c r="G43" s="10">
        <f t="shared" si="2"/>
        <v>1.4950418290330303</v>
      </c>
      <c r="H43" s="11">
        <f t="shared" si="3"/>
        <v>0.77981254529675015</v>
      </c>
    </row>
    <row r="44" spans="1:8" x14ac:dyDescent="0.25">
      <c r="A44" s="7" t="s">
        <v>82</v>
      </c>
      <c r="B44" s="16">
        <v>0.164769322947873</v>
      </c>
      <c r="C44" s="17">
        <v>4.9958368026644502E-2</v>
      </c>
      <c r="D44" s="16">
        <v>0.119138062020858</v>
      </c>
      <c r="E44" s="17">
        <v>8.9545982814792202E-2</v>
      </c>
      <c r="F44" s="12"/>
      <c r="G44" s="10">
        <f t="shared" si="2"/>
        <v>0.1148109549212285</v>
      </c>
      <c r="H44" s="11">
        <f t="shared" si="3"/>
        <v>2.9592079206065797E-2</v>
      </c>
    </row>
    <row r="45" spans="1:8" x14ac:dyDescent="0.25">
      <c r="A45" s="7" t="s">
        <v>83</v>
      </c>
      <c r="B45" s="16">
        <v>4.4937088076692604E-2</v>
      </c>
      <c r="C45" s="17">
        <v>1.6652789342214799E-2</v>
      </c>
      <c r="D45" s="16">
        <v>5.3525795980385406E-2</v>
      </c>
      <c r="E45" s="17">
        <v>6.4777945014956095E-2</v>
      </c>
      <c r="F45" s="12"/>
      <c r="G45" s="10">
        <f t="shared" si="2"/>
        <v>2.8284298734477804E-2</v>
      </c>
      <c r="H45" s="11">
        <f t="shared" si="3"/>
        <v>-1.125214903457069E-2</v>
      </c>
    </row>
    <row r="46" spans="1:8" x14ac:dyDescent="0.25">
      <c r="A46" s="7" t="s">
        <v>84</v>
      </c>
      <c r="B46" s="16">
        <v>0.58418214499700405</v>
      </c>
      <c r="C46" s="17">
        <v>0.39966694421315602</v>
      </c>
      <c r="D46" s="16">
        <v>0.44547275364320699</v>
      </c>
      <c r="E46" s="17">
        <v>0.46106654981233403</v>
      </c>
      <c r="F46" s="12"/>
      <c r="G46" s="10">
        <f t="shared" si="2"/>
        <v>0.18451520078384803</v>
      </c>
      <c r="H46" s="11">
        <f t="shared" si="3"/>
        <v>-1.5593796169127039E-2</v>
      </c>
    </row>
    <row r="47" spans="1:8" x14ac:dyDescent="0.25">
      <c r="A47" s="7" t="s">
        <v>85</v>
      </c>
      <c r="B47" s="16">
        <v>0.53924505692031199</v>
      </c>
      <c r="C47" s="17">
        <v>0.28309741881765199</v>
      </c>
      <c r="D47" s="16">
        <v>0.53525795980385404</v>
      </c>
      <c r="E47" s="17">
        <v>0.36961533332063201</v>
      </c>
      <c r="F47" s="12"/>
      <c r="G47" s="10">
        <f t="shared" si="2"/>
        <v>0.25614763810266</v>
      </c>
      <c r="H47" s="11">
        <f t="shared" si="3"/>
        <v>0.16564262648322203</v>
      </c>
    </row>
    <row r="48" spans="1:8" x14ac:dyDescent="0.25">
      <c r="A48" s="7" t="s">
        <v>86</v>
      </c>
      <c r="B48" s="16">
        <v>0.64409826243259405</v>
      </c>
      <c r="C48" s="17">
        <v>0.66611157368859308</v>
      </c>
      <c r="D48" s="16">
        <v>0.54216451412390398</v>
      </c>
      <c r="E48" s="17">
        <v>0.79257720959475708</v>
      </c>
      <c r="F48" s="12"/>
      <c r="G48" s="10">
        <f t="shared" si="2"/>
        <v>-2.2013311255999035E-2</v>
      </c>
      <c r="H48" s="11">
        <f t="shared" si="3"/>
        <v>-0.2504126954708531</v>
      </c>
    </row>
    <row r="49" spans="1:8" x14ac:dyDescent="0.25">
      <c r="A49" s="7" t="s">
        <v>89</v>
      </c>
      <c r="B49" s="16">
        <v>0.58418214499700405</v>
      </c>
      <c r="C49" s="17">
        <v>0.34970857618651102</v>
      </c>
      <c r="D49" s="16">
        <v>0.47482560950341901</v>
      </c>
      <c r="E49" s="17">
        <v>0.43629851201249803</v>
      </c>
      <c r="F49" s="12"/>
      <c r="G49" s="10">
        <f t="shared" si="2"/>
        <v>0.23447356881049303</v>
      </c>
      <c r="H49" s="11">
        <f t="shared" si="3"/>
        <v>3.8527097490920981E-2</v>
      </c>
    </row>
    <row r="50" spans="1:8" x14ac:dyDescent="0.25">
      <c r="A50" s="7" t="s">
        <v>90</v>
      </c>
      <c r="B50" s="16">
        <v>0.329538645895746</v>
      </c>
      <c r="C50" s="17">
        <v>0.366361365528726</v>
      </c>
      <c r="D50" s="16">
        <v>0.49554527246356805</v>
      </c>
      <c r="E50" s="17">
        <v>0.156229161506659</v>
      </c>
      <c r="F50" s="12"/>
      <c r="G50" s="10">
        <f t="shared" si="2"/>
        <v>-3.6822719632980005E-2</v>
      </c>
      <c r="H50" s="11">
        <f t="shared" si="3"/>
        <v>0.33931611095690906</v>
      </c>
    </row>
    <row r="51" spans="1:8" x14ac:dyDescent="0.25">
      <c r="A51" s="7" t="s">
        <v>91</v>
      </c>
      <c r="B51" s="16">
        <v>4.0143798681845402</v>
      </c>
      <c r="C51" s="17">
        <v>5.2789342214820998</v>
      </c>
      <c r="D51" s="16">
        <v>4.5272463567925998</v>
      </c>
      <c r="E51" s="17">
        <v>3.8238039895593197</v>
      </c>
      <c r="F51" s="12"/>
      <c r="G51" s="10">
        <f t="shared" si="2"/>
        <v>-1.2645543532975596</v>
      </c>
      <c r="H51" s="11">
        <f t="shared" si="3"/>
        <v>0.70344236723328013</v>
      </c>
    </row>
    <row r="52" spans="1:8" x14ac:dyDescent="0.25">
      <c r="A52" s="7" t="s">
        <v>92</v>
      </c>
      <c r="B52" s="16">
        <v>1.67765128819652</v>
      </c>
      <c r="C52" s="17">
        <v>2.2481265611990002</v>
      </c>
      <c r="D52" s="16">
        <v>1.71109883279232</v>
      </c>
      <c r="E52" s="17">
        <v>2.69400041915141</v>
      </c>
      <c r="F52" s="12"/>
      <c r="G52" s="10">
        <f t="shared" si="2"/>
        <v>-0.57047527300248024</v>
      </c>
      <c r="H52" s="11">
        <f t="shared" si="3"/>
        <v>-0.98290158635908997</v>
      </c>
    </row>
    <row r="53" spans="1:8" x14ac:dyDescent="0.25">
      <c r="A53" s="7" t="s">
        <v>93</v>
      </c>
      <c r="B53" s="16">
        <v>1.7825044937088099</v>
      </c>
      <c r="C53" s="17">
        <v>3.4637801831806798</v>
      </c>
      <c r="D53" s="16">
        <v>2.5692382070585</v>
      </c>
      <c r="E53" s="17">
        <v>0.83830281784060801</v>
      </c>
      <c r="F53" s="12"/>
      <c r="G53" s="10">
        <f t="shared" si="2"/>
        <v>-1.6812756894718699</v>
      </c>
      <c r="H53" s="11">
        <f t="shared" si="3"/>
        <v>1.730935389217892</v>
      </c>
    </row>
    <row r="54" spans="1:8" x14ac:dyDescent="0.25">
      <c r="A54" s="7" t="s">
        <v>94</v>
      </c>
      <c r="B54" s="16">
        <v>20.146794487717202</v>
      </c>
      <c r="C54" s="17">
        <v>18.417985012489599</v>
      </c>
      <c r="D54" s="16">
        <v>20.1861316389253</v>
      </c>
      <c r="E54" s="17">
        <v>24.587040600529701</v>
      </c>
      <c r="F54" s="12"/>
      <c r="G54" s="10">
        <f t="shared" si="2"/>
        <v>1.7288094752276031</v>
      </c>
      <c r="H54" s="11">
        <f t="shared" si="3"/>
        <v>-4.4009089616044008</v>
      </c>
    </row>
    <row r="55" spans="1:8" x14ac:dyDescent="0.25">
      <c r="A55" s="7" t="s">
        <v>96</v>
      </c>
      <c r="B55" s="16">
        <v>3.8945476333133597</v>
      </c>
      <c r="C55" s="17">
        <v>4.2797668609492101</v>
      </c>
      <c r="D55" s="16">
        <v>3.9712687340285902</v>
      </c>
      <c r="E55" s="17">
        <v>2.5263398555832901</v>
      </c>
      <c r="F55" s="12"/>
      <c r="G55" s="10">
        <f t="shared" si="2"/>
        <v>-0.38521922763585037</v>
      </c>
      <c r="H55" s="11">
        <f t="shared" si="3"/>
        <v>1.4449288784453</v>
      </c>
    </row>
    <row r="56" spans="1:8" x14ac:dyDescent="0.25">
      <c r="A56" s="7" t="s">
        <v>97</v>
      </c>
      <c r="B56" s="16">
        <v>0.359496704613541</v>
      </c>
      <c r="C56" s="17">
        <v>0.249791840133222</v>
      </c>
      <c r="D56" s="16">
        <v>0.57669728572415202</v>
      </c>
      <c r="E56" s="17">
        <v>0.47630841922761802</v>
      </c>
      <c r="F56" s="12"/>
      <c r="G56" s="10">
        <f t="shared" si="2"/>
        <v>0.10970486448031899</v>
      </c>
      <c r="H56" s="11">
        <f t="shared" si="3"/>
        <v>0.100388866496534</v>
      </c>
    </row>
    <row r="57" spans="1:8" x14ac:dyDescent="0.25">
      <c r="A57" s="142" t="s">
        <v>42</v>
      </c>
      <c r="B57" s="153">
        <v>2.9958058717795097E-2</v>
      </c>
      <c r="C57" s="154">
        <v>0.116569525395504</v>
      </c>
      <c r="D57" s="153">
        <v>6.0432350300435096E-2</v>
      </c>
      <c r="E57" s="154">
        <v>7.8114580753329402E-2</v>
      </c>
      <c r="F57" s="155"/>
      <c r="G57" s="156">
        <f t="shared" si="2"/>
        <v>-8.6611466677708901E-2</v>
      </c>
      <c r="H57" s="157">
        <f t="shared" si="3"/>
        <v>-1.7682230452894306E-2</v>
      </c>
    </row>
    <row r="58" spans="1:8" x14ac:dyDescent="0.25">
      <c r="A58" s="7" t="s">
        <v>43</v>
      </c>
      <c r="B58" s="16">
        <v>0</v>
      </c>
      <c r="C58" s="17">
        <v>0</v>
      </c>
      <c r="D58" s="16">
        <v>0</v>
      </c>
      <c r="E58" s="17">
        <v>3.8104673538209501E-3</v>
      </c>
      <c r="F58" s="12"/>
      <c r="G58" s="10">
        <f t="shared" si="2"/>
        <v>0</v>
      </c>
      <c r="H58" s="11">
        <f t="shared" si="3"/>
        <v>-3.8104673538209501E-3</v>
      </c>
    </row>
    <row r="59" spans="1:8" x14ac:dyDescent="0.25">
      <c r="A59" s="7" t="s">
        <v>48</v>
      </c>
      <c r="B59" s="16">
        <v>0</v>
      </c>
      <c r="C59" s="17">
        <v>0</v>
      </c>
      <c r="D59" s="16">
        <v>5.1799157400372999E-3</v>
      </c>
      <c r="E59" s="17">
        <v>0</v>
      </c>
      <c r="F59" s="12"/>
      <c r="G59" s="10">
        <f t="shared" si="2"/>
        <v>0</v>
      </c>
      <c r="H59" s="11">
        <f t="shared" si="3"/>
        <v>5.1799157400372999E-3</v>
      </c>
    </row>
    <row r="60" spans="1:8" x14ac:dyDescent="0.25">
      <c r="A60" s="7" t="s">
        <v>49</v>
      </c>
      <c r="B60" s="16">
        <v>7.4895146794487708E-2</v>
      </c>
      <c r="C60" s="17">
        <v>6.6611157368859295E-2</v>
      </c>
      <c r="D60" s="16">
        <v>6.388562746045999E-2</v>
      </c>
      <c r="E60" s="17">
        <v>5.5251776630403704E-2</v>
      </c>
      <c r="F60" s="12"/>
      <c r="G60" s="10">
        <f t="shared" si="2"/>
        <v>8.283989425628413E-3</v>
      </c>
      <c r="H60" s="11">
        <f t="shared" si="3"/>
        <v>8.6338508300562861E-3</v>
      </c>
    </row>
    <row r="61" spans="1:8" x14ac:dyDescent="0.25">
      <c r="A61" s="7" t="s">
        <v>50</v>
      </c>
      <c r="B61" s="16">
        <v>0.194727381665668</v>
      </c>
      <c r="C61" s="17">
        <v>0.58284762697751902</v>
      </c>
      <c r="D61" s="16">
        <v>0.28834864286207601</v>
      </c>
      <c r="E61" s="17">
        <v>0.31626879036713901</v>
      </c>
      <c r="F61" s="12"/>
      <c r="G61" s="10">
        <f t="shared" si="2"/>
        <v>-0.38812024531185102</v>
      </c>
      <c r="H61" s="11">
        <f t="shared" si="3"/>
        <v>-2.7920147505062998E-2</v>
      </c>
    </row>
    <row r="62" spans="1:8" x14ac:dyDescent="0.25">
      <c r="A62" s="7" t="s">
        <v>53</v>
      </c>
      <c r="B62" s="16">
        <v>0.46434991012582405</v>
      </c>
      <c r="C62" s="17">
        <v>0.416319733555371</v>
      </c>
      <c r="D62" s="16">
        <v>0.43683956074314506</v>
      </c>
      <c r="E62" s="17">
        <v>0.58300150513460502</v>
      </c>
      <c r="F62" s="12"/>
      <c r="G62" s="10">
        <f t="shared" si="2"/>
        <v>4.8030176570453054E-2</v>
      </c>
      <c r="H62" s="11">
        <f t="shared" si="3"/>
        <v>-0.14616194439145996</v>
      </c>
    </row>
    <row r="63" spans="1:8" x14ac:dyDescent="0.25">
      <c r="A63" s="7" t="s">
        <v>56</v>
      </c>
      <c r="B63" s="16">
        <v>0</v>
      </c>
      <c r="C63" s="17">
        <v>1.6652789342214799E-2</v>
      </c>
      <c r="D63" s="16">
        <v>3.7986048760273498E-2</v>
      </c>
      <c r="E63" s="17">
        <v>5.5251776630403704E-2</v>
      </c>
      <c r="F63" s="12"/>
      <c r="G63" s="10">
        <f t="shared" si="2"/>
        <v>-1.6652789342214799E-2</v>
      </c>
      <c r="H63" s="11">
        <f t="shared" si="3"/>
        <v>-1.7265727870130206E-2</v>
      </c>
    </row>
    <row r="64" spans="1:8" x14ac:dyDescent="0.25">
      <c r="A64" s="7" t="s">
        <v>57</v>
      </c>
      <c r="B64" s="16">
        <v>0.89874176153385299</v>
      </c>
      <c r="C64" s="17">
        <v>1.4321398834304702</v>
      </c>
      <c r="D64" s="16">
        <v>1.1067753297879699</v>
      </c>
      <c r="E64" s="17">
        <v>1.3527159106064401</v>
      </c>
      <c r="F64" s="12"/>
      <c r="G64" s="10">
        <f t="shared" si="2"/>
        <v>-0.53339812189661717</v>
      </c>
      <c r="H64" s="11">
        <f t="shared" si="3"/>
        <v>-0.24594058081847026</v>
      </c>
    </row>
    <row r="65" spans="1:8" x14ac:dyDescent="0.25">
      <c r="A65" s="7" t="s">
        <v>60</v>
      </c>
      <c r="B65" s="16">
        <v>2.9958058717795097E-2</v>
      </c>
      <c r="C65" s="17">
        <v>0.116569525395504</v>
      </c>
      <c r="D65" s="16">
        <v>7.5972097520546997E-2</v>
      </c>
      <c r="E65" s="17">
        <v>9.5261683845523693E-2</v>
      </c>
      <c r="F65" s="12"/>
      <c r="G65" s="10">
        <f t="shared" si="2"/>
        <v>-8.6611466677708901E-2</v>
      </c>
      <c r="H65" s="11">
        <f t="shared" si="3"/>
        <v>-1.9289586324976696E-2</v>
      </c>
    </row>
    <row r="66" spans="1:8" x14ac:dyDescent="0.25">
      <c r="A66" s="7" t="s">
        <v>63</v>
      </c>
      <c r="B66" s="16">
        <v>0.329538645895746</v>
      </c>
      <c r="C66" s="17">
        <v>0.249791840133222</v>
      </c>
      <c r="D66" s="16">
        <v>0.36777401754264799</v>
      </c>
      <c r="E66" s="17">
        <v>0.32579495875169101</v>
      </c>
      <c r="F66" s="12"/>
      <c r="G66" s="10">
        <f t="shared" si="2"/>
        <v>7.9746805762523992E-2</v>
      </c>
      <c r="H66" s="11">
        <f t="shared" si="3"/>
        <v>4.197905879095698E-2</v>
      </c>
    </row>
    <row r="67" spans="1:8" x14ac:dyDescent="0.25">
      <c r="A67" s="7" t="s">
        <v>70</v>
      </c>
      <c r="B67" s="16">
        <v>5.9916117435590194E-2</v>
      </c>
      <c r="C67" s="17">
        <v>3.3305578684429599E-2</v>
      </c>
      <c r="D67" s="16">
        <v>7.0792181780509694E-2</v>
      </c>
      <c r="E67" s="17">
        <v>4.0009907215119898E-2</v>
      </c>
      <c r="F67" s="12"/>
      <c r="G67" s="10">
        <f t="shared" si="2"/>
        <v>2.6610538751160595E-2</v>
      </c>
      <c r="H67" s="11">
        <f t="shared" si="3"/>
        <v>3.0782274565389796E-2</v>
      </c>
    </row>
    <row r="68" spans="1:8" x14ac:dyDescent="0.25">
      <c r="A68" s="7" t="s">
        <v>71</v>
      </c>
      <c r="B68" s="16">
        <v>0</v>
      </c>
      <c r="C68" s="17">
        <v>0</v>
      </c>
      <c r="D68" s="16">
        <v>2.5899578700186502E-2</v>
      </c>
      <c r="E68" s="17">
        <v>9.5261683845523706E-3</v>
      </c>
      <c r="F68" s="12"/>
      <c r="G68" s="10">
        <f t="shared" si="2"/>
        <v>0</v>
      </c>
      <c r="H68" s="11">
        <f t="shared" si="3"/>
        <v>1.6373410315634131E-2</v>
      </c>
    </row>
    <row r="69" spans="1:8" x14ac:dyDescent="0.25">
      <c r="A69" s="7" t="s">
        <v>76</v>
      </c>
      <c r="B69" s="16">
        <v>5.9916117435590194E-2</v>
      </c>
      <c r="C69" s="17">
        <v>4.9958368026644502E-2</v>
      </c>
      <c r="D69" s="16">
        <v>6.388562746045999E-2</v>
      </c>
      <c r="E69" s="17">
        <v>5.1441309276582803E-2</v>
      </c>
      <c r="F69" s="12"/>
      <c r="G69" s="10">
        <f t="shared" si="2"/>
        <v>9.9577494089456917E-3</v>
      </c>
      <c r="H69" s="11">
        <f t="shared" si="3"/>
        <v>1.2444318183877187E-2</v>
      </c>
    </row>
    <row r="70" spans="1:8" x14ac:dyDescent="0.25">
      <c r="A70" s="7" t="s">
        <v>87</v>
      </c>
      <c r="B70" s="16">
        <v>0.164769322947873</v>
      </c>
      <c r="C70" s="17">
        <v>0.33305578684429599</v>
      </c>
      <c r="D70" s="16">
        <v>0.17439049658125599</v>
      </c>
      <c r="E70" s="17">
        <v>0.13717682473755399</v>
      </c>
      <c r="F70" s="12"/>
      <c r="G70" s="10">
        <f t="shared" si="2"/>
        <v>-0.16828646389642299</v>
      </c>
      <c r="H70" s="11">
        <f t="shared" si="3"/>
        <v>3.7213671843702001E-2</v>
      </c>
    </row>
    <row r="71" spans="1:8" x14ac:dyDescent="0.25">
      <c r="A71" s="7" t="s">
        <v>88</v>
      </c>
      <c r="B71" s="16">
        <v>0</v>
      </c>
      <c r="C71" s="17">
        <v>0</v>
      </c>
      <c r="D71" s="16">
        <v>0</v>
      </c>
      <c r="E71" s="17">
        <v>1.9052336769104698E-3</v>
      </c>
      <c r="F71" s="12"/>
      <c r="G71" s="10">
        <f t="shared" si="2"/>
        <v>0</v>
      </c>
      <c r="H71" s="11">
        <f t="shared" si="3"/>
        <v>-1.9052336769104698E-3</v>
      </c>
    </row>
    <row r="72" spans="1:8" x14ac:dyDescent="0.25">
      <c r="A72" s="7" t="s">
        <v>95</v>
      </c>
      <c r="B72" s="16">
        <v>8.9874176153385305E-2</v>
      </c>
      <c r="C72" s="17">
        <v>0.13322231473771901</v>
      </c>
      <c r="D72" s="16">
        <v>8.9785206160646405E-2</v>
      </c>
      <c r="E72" s="17">
        <v>9.1451216491702694E-2</v>
      </c>
      <c r="F72" s="12"/>
      <c r="G72" s="10">
        <f t="shared" si="2"/>
        <v>-4.3348138584333701E-2</v>
      </c>
      <c r="H72" s="11">
        <f t="shared" si="3"/>
        <v>-1.666010331056289E-3</v>
      </c>
    </row>
    <row r="73" spans="1:8" x14ac:dyDescent="0.25">
      <c r="A73" s="7" t="s">
        <v>98</v>
      </c>
      <c r="B73" s="16">
        <v>0.254643499101258</v>
      </c>
      <c r="C73" s="17">
        <v>0.16652789342214799</v>
      </c>
      <c r="D73" s="16">
        <v>0.283168727122039</v>
      </c>
      <c r="E73" s="17">
        <v>0.12384018899918099</v>
      </c>
      <c r="F73" s="12"/>
      <c r="G73" s="10">
        <f t="shared" si="2"/>
        <v>8.8115605679110004E-2</v>
      </c>
      <c r="H73" s="11">
        <f t="shared" si="3"/>
        <v>0.15932853812285802</v>
      </c>
    </row>
    <row r="74" spans="1:8" x14ac:dyDescent="0.25">
      <c r="A74" s="7" t="s">
        <v>99</v>
      </c>
      <c r="B74" s="16">
        <v>0</v>
      </c>
      <c r="C74" s="17">
        <v>0</v>
      </c>
      <c r="D74" s="16">
        <v>1.7266385800124302E-2</v>
      </c>
      <c r="E74" s="17">
        <v>5.3346542953493205E-2</v>
      </c>
      <c r="F74" s="12"/>
      <c r="G74" s="10">
        <f t="shared" si="2"/>
        <v>0</v>
      </c>
      <c r="H74" s="11">
        <f t="shared" si="3"/>
        <v>-3.6080157153368903E-2</v>
      </c>
    </row>
    <row r="75" spans="1:8" x14ac:dyDescent="0.25">
      <c r="A75" s="1"/>
      <c r="B75" s="18"/>
      <c r="C75" s="19"/>
      <c r="D75" s="18"/>
      <c r="E75" s="19"/>
      <c r="F75" s="15"/>
      <c r="G75" s="13"/>
      <c r="H75" s="14"/>
    </row>
    <row r="76" spans="1:8" s="43" customFormat="1" ht="13" x14ac:dyDescent="0.3">
      <c r="A76" s="27" t="s">
        <v>5</v>
      </c>
      <c r="B76" s="44">
        <f>SUM(B6:B75)</f>
        <v>100.00000000000004</v>
      </c>
      <c r="C76" s="45">
        <f>SUM(C6:C75)</f>
        <v>100.00000000000006</v>
      </c>
      <c r="D76" s="44">
        <f>SUM(D6:D75)</f>
        <v>99.999999999999957</v>
      </c>
      <c r="E76" s="45">
        <f>SUM(E6:E75)</f>
        <v>99.999999999999986</v>
      </c>
      <c r="F76" s="49"/>
      <c r="G76" s="50">
        <f>SUM(G6:G75)</f>
        <v>-3.2085445411667024E-14</v>
      </c>
      <c r="H76" s="51">
        <f>SUM(H6:H75)</f>
        <v>-5.0362491954558664E-14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111</v>
      </c>
      <c r="B7" s="78">
        <f>SUM($B8:$B11)</f>
        <v>977</v>
      </c>
      <c r="C7" s="79">
        <f>SUM($C8:$C11)</f>
        <v>1217</v>
      </c>
      <c r="D7" s="78">
        <f>SUM($D8:$D11)</f>
        <v>9908</v>
      </c>
      <c r="E7" s="79">
        <f>SUM($E8:$E11)</f>
        <v>10081</v>
      </c>
      <c r="F7" s="80"/>
      <c r="G7" s="78">
        <f>B7-C7</f>
        <v>-240</v>
      </c>
      <c r="H7" s="79">
        <f>D7-E7</f>
        <v>-173</v>
      </c>
      <c r="I7" s="54">
        <f>IF(C7=0, "-", IF(G7/C7&lt;10, G7/C7, "&gt;999%"))</f>
        <v>-0.1972062448644207</v>
      </c>
      <c r="J7" s="55">
        <f>IF(E7=0, "-", IF(H7/E7&lt;10, H7/E7, "&gt;999%"))</f>
        <v>-1.7160995932943162E-2</v>
      </c>
    </row>
    <row r="8" spans="1:10" x14ac:dyDescent="0.25">
      <c r="A8" s="158" t="s">
        <v>161</v>
      </c>
      <c r="B8" s="65">
        <v>541</v>
      </c>
      <c r="C8" s="66">
        <v>755</v>
      </c>
      <c r="D8" s="65">
        <v>5620</v>
      </c>
      <c r="E8" s="66">
        <v>5962</v>
      </c>
      <c r="F8" s="67"/>
      <c r="G8" s="65">
        <f>B8-C8</f>
        <v>-214</v>
      </c>
      <c r="H8" s="66">
        <f>D8-E8</f>
        <v>-342</v>
      </c>
      <c r="I8" s="8">
        <f>IF(C8=0, "-", IF(G8/C8&lt;10, G8/C8, "&gt;999%"))</f>
        <v>-0.28344370860927154</v>
      </c>
      <c r="J8" s="9">
        <f>IF(E8=0, "-", IF(H8/E8&lt;10, H8/E8, "&gt;999%"))</f>
        <v>-5.7363300905736332E-2</v>
      </c>
    </row>
    <row r="9" spans="1:10" x14ac:dyDescent="0.25">
      <c r="A9" s="158" t="s">
        <v>162</v>
      </c>
      <c r="B9" s="65">
        <v>348</v>
      </c>
      <c r="C9" s="66">
        <v>280</v>
      </c>
      <c r="D9" s="65">
        <v>3163</v>
      </c>
      <c r="E9" s="66">
        <v>2748</v>
      </c>
      <c r="F9" s="67"/>
      <c r="G9" s="65">
        <f>B9-C9</f>
        <v>68</v>
      </c>
      <c r="H9" s="66">
        <f>D9-E9</f>
        <v>415</v>
      </c>
      <c r="I9" s="8">
        <f>IF(C9=0, "-", IF(G9/C9&lt;10, G9/C9, "&gt;999%"))</f>
        <v>0.24285714285714285</v>
      </c>
      <c r="J9" s="9">
        <f>IF(E9=0, "-", IF(H9/E9&lt;10, H9/E9, "&gt;999%"))</f>
        <v>0.15101892285298399</v>
      </c>
    </row>
    <row r="10" spans="1:10" x14ac:dyDescent="0.25">
      <c r="A10" s="158" t="s">
        <v>163</v>
      </c>
      <c r="B10" s="65">
        <v>29</v>
      </c>
      <c r="C10" s="66">
        <v>39</v>
      </c>
      <c r="D10" s="65">
        <v>253</v>
      </c>
      <c r="E10" s="66">
        <v>319</v>
      </c>
      <c r="F10" s="67"/>
      <c r="G10" s="65">
        <f>B10-C10</f>
        <v>-10</v>
      </c>
      <c r="H10" s="66">
        <f>D10-E10</f>
        <v>-66</v>
      </c>
      <c r="I10" s="8">
        <f>IF(C10=0, "-", IF(G10/C10&lt;10, G10/C10, "&gt;999%"))</f>
        <v>-0.25641025641025639</v>
      </c>
      <c r="J10" s="9">
        <f>IF(E10=0, "-", IF(H10/E10&lt;10, H10/E10, "&gt;999%"))</f>
        <v>-0.20689655172413793</v>
      </c>
    </row>
    <row r="11" spans="1:10" x14ac:dyDescent="0.25">
      <c r="A11" s="158" t="s">
        <v>164</v>
      </c>
      <c r="B11" s="65">
        <v>59</v>
      </c>
      <c r="C11" s="66">
        <v>143</v>
      </c>
      <c r="D11" s="65">
        <v>872</v>
      </c>
      <c r="E11" s="66">
        <v>1052</v>
      </c>
      <c r="F11" s="67"/>
      <c r="G11" s="65">
        <f>B11-C11</f>
        <v>-84</v>
      </c>
      <c r="H11" s="66">
        <f>D11-E11</f>
        <v>-180</v>
      </c>
      <c r="I11" s="8">
        <f>IF(C11=0, "-", IF(G11/C11&lt;10, G11/C11, "&gt;999%"))</f>
        <v>-0.58741258741258739</v>
      </c>
      <c r="J11" s="9">
        <f>IF(E11=0, "-", IF(H11/E11&lt;10, H11/E11, "&gt;999%"))</f>
        <v>-0.17110266159695817</v>
      </c>
    </row>
    <row r="12" spans="1:10" x14ac:dyDescent="0.25">
      <c r="A12" s="7"/>
      <c r="B12" s="65"/>
      <c r="C12" s="66"/>
      <c r="D12" s="65"/>
      <c r="E12" s="66"/>
      <c r="F12" s="67"/>
      <c r="G12" s="65"/>
      <c r="H12" s="66"/>
      <c r="I12" s="8"/>
      <c r="J12" s="9"/>
    </row>
    <row r="13" spans="1:10" s="160" customFormat="1" ht="13" x14ac:dyDescent="0.3">
      <c r="A13" s="159" t="s">
        <v>120</v>
      </c>
      <c r="B13" s="78">
        <f>SUM($B14:$B17)</f>
        <v>3611</v>
      </c>
      <c r="C13" s="79">
        <f>SUM($C14:$C17)</f>
        <v>3062</v>
      </c>
      <c r="D13" s="78">
        <f>SUM($D14:$D17)</f>
        <v>32459</v>
      </c>
      <c r="E13" s="79">
        <f>SUM($E14:$E17)</f>
        <v>27607</v>
      </c>
      <c r="F13" s="80"/>
      <c r="G13" s="78">
        <f>B13-C13</f>
        <v>549</v>
      </c>
      <c r="H13" s="79">
        <f>D13-E13</f>
        <v>4852</v>
      </c>
      <c r="I13" s="54">
        <f>IF(C13=0, "-", IF(G13/C13&lt;10, G13/C13, "&gt;999%"))</f>
        <v>0.17929457870672763</v>
      </c>
      <c r="J13" s="55">
        <f>IF(E13=0, "-", IF(H13/E13&lt;10, H13/E13, "&gt;999%"))</f>
        <v>0.17575252653312565</v>
      </c>
    </row>
    <row r="14" spans="1:10" x14ac:dyDescent="0.25">
      <c r="A14" s="158" t="s">
        <v>161</v>
      </c>
      <c r="B14" s="65">
        <v>2129</v>
      </c>
      <c r="C14" s="66">
        <v>1938</v>
      </c>
      <c r="D14" s="65">
        <v>19760</v>
      </c>
      <c r="E14" s="66">
        <v>17806</v>
      </c>
      <c r="F14" s="67"/>
      <c r="G14" s="65">
        <f>B14-C14</f>
        <v>191</v>
      </c>
      <c r="H14" s="66">
        <f>D14-E14</f>
        <v>1954</v>
      </c>
      <c r="I14" s="8">
        <f>IF(C14=0, "-", IF(G14/C14&lt;10, G14/C14, "&gt;999%"))</f>
        <v>9.8555211558307529E-2</v>
      </c>
      <c r="J14" s="9">
        <f>IF(E14=0, "-", IF(H14/E14&lt;10, H14/E14, "&gt;999%"))</f>
        <v>0.10973829046388858</v>
      </c>
    </row>
    <row r="15" spans="1:10" x14ac:dyDescent="0.25">
      <c r="A15" s="158" t="s">
        <v>162</v>
      </c>
      <c r="B15" s="65">
        <v>1189</v>
      </c>
      <c r="C15" s="66">
        <v>925</v>
      </c>
      <c r="D15" s="65">
        <v>10473</v>
      </c>
      <c r="E15" s="66">
        <v>7860</v>
      </c>
      <c r="F15" s="67"/>
      <c r="G15" s="65">
        <f>B15-C15</f>
        <v>264</v>
      </c>
      <c r="H15" s="66">
        <f>D15-E15</f>
        <v>2613</v>
      </c>
      <c r="I15" s="8">
        <f>IF(C15=0, "-", IF(G15/C15&lt;10, G15/C15, "&gt;999%"))</f>
        <v>0.28540540540540543</v>
      </c>
      <c r="J15" s="9">
        <f>IF(E15=0, "-", IF(H15/E15&lt;10, H15/E15, "&gt;999%"))</f>
        <v>0.33244274809160307</v>
      </c>
    </row>
    <row r="16" spans="1:10" x14ac:dyDescent="0.25">
      <c r="A16" s="158" t="s">
        <v>163</v>
      </c>
      <c r="B16" s="65">
        <v>120</v>
      </c>
      <c r="C16" s="66">
        <v>114</v>
      </c>
      <c r="D16" s="65">
        <v>1008</v>
      </c>
      <c r="E16" s="66">
        <v>932</v>
      </c>
      <c r="F16" s="67"/>
      <c r="G16" s="65">
        <f>B16-C16</f>
        <v>6</v>
      </c>
      <c r="H16" s="66">
        <f>D16-E16</f>
        <v>76</v>
      </c>
      <c r="I16" s="8">
        <f>IF(C16=0, "-", IF(G16/C16&lt;10, G16/C16, "&gt;999%"))</f>
        <v>5.2631578947368418E-2</v>
      </c>
      <c r="J16" s="9">
        <f>IF(E16=0, "-", IF(H16/E16&lt;10, H16/E16, "&gt;999%"))</f>
        <v>8.15450643776824E-2</v>
      </c>
    </row>
    <row r="17" spans="1:10" x14ac:dyDescent="0.25">
      <c r="A17" s="158" t="s">
        <v>164</v>
      </c>
      <c r="B17" s="65">
        <v>173</v>
      </c>
      <c r="C17" s="66">
        <v>85</v>
      </c>
      <c r="D17" s="65">
        <v>1218</v>
      </c>
      <c r="E17" s="66">
        <v>1009</v>
      </c>
      <c r="F17" s="67"/>
      <c r="G17" s="65">
        <f>B17-C17</f>
        <v>88</v>
      </c>
      <c r="H17" s="66">
        <f>D17-E17</f>
        <v>209</v>
      </c>
      <c r="I17" s="8">
        <f>IF(C17=0, "-", IF(G17/C17&lt;10, G17/C17, "&gt;999%"))</f>
        <v>1.0352941176470589</v>
      </c>
      <c r="J17" s="9">
        <f>IF(E17=0, "-", IF(H17/E17&lt;10, H17/E17, "&gt;999%"))</f>
        <v>0.20713577799801783</v>
      </c>
    </row>
    <row r="18" spans="1:10" ht="13" x14ac:dyDescent="0.3">
      <c r="A18" s="22"/>
      <c r="B18" s="74"/>
      <c r="C18" s="75"/>
      <c r="D18" s="74"/>
      <c r="E18" s="75"/>
      <c r="F18" s="76"/>
      <c r="G18" s="74"/>
      <c r="H18" s="75"/>
      <c r="I18" s="23"/>
      <c r="J18" s="24"/>
    </row>
    <row r="19" spans="1:10" s="160" customFormat="1" ht="13" x14ac:dyDescent="0.3">
      <c r="A19" s="159" t="s">
        <v>126</v>
      </c>
      <c r="B19" s="78">
        <f>SUM($B20:$B23)</f>
        <v>1849</v>
      </c>
      <c r="C19" s="79">
        <f>SUM($C20:$C23)</f>
        <v>1476</v>
      </c>
      <c r="D19" s="78">
        <f>SUM($D20:$D23)</f>
        <v>13298</v>
      </c>
      <c r="E19" s="79">
        <f>SUM($E20:$E23)</f>
        <v>12665</v>
      </c>
      <c r="F19" s="80"/>
      <c r="G19" s="78">
        <f>B19-C19</f>
        <v>373</v>
      </c>
      <c r="H19" s="79">
        <f>D19-E19</f>
        <v>633</v>
      </c>
      <c r="I19" s="54">
        <f>IF(C19=0, "-", IF(G19/C19&lt;10, G19/C19, "&gt;999%"))</f>
        <v>0.25271002710027102</v>
      </c>
      <c r="J19" s="55">
        <f>IF(E19=0, "-", IF(H19/E19&lt;10, H19/E19, "&gt;999%"))</f>
        <v>4.9980260560600079E-2</v>
      </c>
    </row>
    <row r="20" spans="1:10" x14ac:dyDescent="0.25">
      <c r="A20" s="158" t="s">
        <v>161</v>
      </c>
      <c r="B20" s="65">
        <v>526</v>
      </c>
      <c r="C20" s="66">
        <v>416</v>
      </c>
      <c r="D20" s="65">
        <v>3500</v>
      </c>
      <c r="E20" s="66">
        <v>3691</v>
      </c>
      <c r="F20" s="67"/>
      <c r="G20" s="65">
        <f>B20-C20</f>
        <v>110</v>
      </c>
      <c r="H20" s="66">
        <f>D20-E20</f>
        <v>-191</v>
      </c>
      <c r="I20" s="8">
        <f>IF(C20=0, "-", IF(G20/C20&lt;10, G20/C20, "&gt;999%"))</f>
        <v>0.26442307692307693</v>
      </c>
      <c r="J20" s="9">
        <f>IF(E20=0, "-", IF(H20/E20&lt;10, H20/E20, "&gt;999%"))</f>
        <v>-5.174749390409103E-2</v>
      </c>
    </row>
    <row r="21" spans="1:10" x14ac:dyDescent="0.25">
      <c r="A21" s="158" t="s">
        <v>162</v>
      </c>
      <c r="B21" s="65">
        <v>1156</v>
      </c>
      <c r="C21" s="66">
        <v>957</v>
      </c>
      <c r="D21" s="65">
        <v>8498</v>
      </c>
      <c r="E21" s="66">
        <v>7860</v>
      </c>
      <c r="F21" s="67"/>
      <c r="G21" s="65">
        <f>B21-C21</f>
        <v>199</v>
      </c>
      <c r="H21" s="66">
        <f>D21-E21</f>
        <v>638</v>
      </c>
      <c r="I21" s="8">
        <f>IF(C21=0, "-", IF(G21/C21&lt;10, G21/C21, "&gt;999%"))</f>
        <v>0.20794148380355276</v>
      </c>
      <c r="J21" s="9">
        <f>IF(E21=0, "-", IF(H21/E21&lt;10, H21/E21, "&gt;999%"))</f>
        <v>8.11704834605598E-2</v>
      </c>
    </row>
    <row r="22" spans="1:10" x14ac:dyDescent="0.25">
      <c r="A22" s="158" t="s">
        <v>163</v>
      </c>
      <c r="B22" s="65">
        <v>88</v>
      </c>
      <c r="C22" s="66">
        <v>41</v>
      </c>
      <c r="D22" s="65">
        <v>558</v>
      </c>
      <c r="E22" s="66">
        <v>484</v>
      </c>
      <c r="F22" s="67"/>
      <c r="G22" s="65">
        <f>B22-C22</f>
        <v>47</v>
      </c>
      <c r="H22" s="66">
        <f>D22-E22</f>
        <v>74</v>
      </c>
      <c r="I22" s="8">
        <f>IF(C22=0, "-", IF(G22/C22&lt;10, G22/C22, "&gt;999%"))</f>
        <v>1.1463414634146341</v>
      </c>
      <c r="J22" s="9">
        <f>IF(E22=0, "-", IF(H22/E22&lt;10, H22/E22, "&gt;999%"))</f>
        <v>0.15289256198347106</v>
      </c>
    </row>
    <row r="23" spans="1:10" x14ac:dyDescent="0.25">
      <c r="A23" s="158" t="s">
        <v>164</v>
      </c>
      <c r="B23" s="65">
        <v>79</v>
      </c>
      <c r="C23" s="66">
        <v>62</v>
      </c>
      <c r="D23" s="65">
        <v>742</v>
      </c>
      <c r="E23" s="66">
        <v>630</v>
      </c>
      <c r="F23" s="67"/>
      <c r="G23" s="65">
        <f>B23-C23</f>
        <v>17</v>
      </c>
      <c r="H23" s="66">
        <f>D23-E23</f>
        <v>112</v>
      </c>
      <c r="I23" s="8">
        <f>IF(C23=0, "-", IF(G23/C23&lt;10, G23/C23, "&gt;999%"))</f>
        <v>0.27419354838709675</v>
      </c>
      <c r="J23" s="9">
        <f>IF(E23=0, "-", IF(H23/E23&lt;10, H23/E23, "&gt;999%"))</f>
        <v>0.17777777777777778</v>
      </c>
    </row>
    <row r="24" spans="1:10" x14ac:dyDescent="0.25">
      <c r="A24" s="7"/>
      <c r="B24" s="65"/>
      <c r="C24" s="66"/>
      <c r="D24" s="65"/>
      <c r="E24" s="66"/>
      <c r="F24" s="67"/>
      <c r="G24" s="65"/>
      <c r="H24" s="66"/>
      <c r="I24" s="8"/>
      <c r="J24" s="9"/>
    </row>
    <row r="25" spans="1:10" s="43" customFormat="1" ht="13" x14ac:dyDescent="0.3">
      <c r="A25" s="53" t="s">
        <v>29</v>
      </c>
      <c r="B25" s="78">
        <f>SUM($B26:$B29)</f>
        <v>6437</v>
      </c>
      <c r="C25" s="79">
        <f>SUM($C26:$C29)</f>
        <v>5755</v>
      </c>
      <c r="D25" s="78">
        <f>SUM($D26:$D29)</f>
        <v>55665</v>
      </c>
      <c r="E25" s="79">
        <f>SUM($E26:$E29)</f>
        <v>50353</v>
      </c>
      <c r="F25" s="80"/>
      <c r="G25" s="78">
        <f>B25-C25</f>
        <v>682</v>
      </c>
      <c r="H25" s="79">
        <f>D25-E25</f>
        <v>5312</v>
      </c>
      <c r="I25" s="54">
        <f>IF(C25=0, "-", IF(G25/C25&lt;10, G25/C25, "&gt;999%"))</f>
        <v>0.11850564726324934</v>
      </c>
      <c r="J25" s="55">
        <f>IF(E25=0, "-", IF(H25/E25&lt;10, H25/E25, "&gt;999%"))</f>
        <v>0.10549520386074315</v>
      </c>
    </row>
    <row r="26" spans="1:10" x14ac:dyDescent="0.25">
      <c r="A26" s="158" t="s">
        <v>161</v>
      </c>
      <c r="B26" s="65">
        <v>3196</v>
      </c>
      <c r="C26" s="66">
        <v>3109</v>
      </c>
      <c r="D26" s="65">
        <v>28880</v>
      </c>
      <c r="E26" s="66">
        <v>27459</v>
      </c>
      <c r="F26" s="67"/>
      <c r="G26" s="65">
        <f>B26-C26</f>
        <v>87</v>
      </c>
      <c r="H26" s="66">
        <f>D26-E26</f>
        <v>1421</v>
      </c>
      <c r="I26" s="8">
        <f>IF(C26=0, "-", IF(G26/C26&lt;10, G26/C26, "&gt;999%"))</f>
        <v>2.7983274364747509E-2</v>
      </c>
      <c r="J26" s="9">
        <f>IF(E26=0, "-", IF(H26/E26&lt;10, H26/E26, "&gt;999%"))</f>
        <v>5.1749881641720383E-2</v>
      </c>
    </row>
    <row r="27" spans="1:10" x14ac:dyDescent="0.25">
      <c r="A27" s="158" t="s">
        <v>162</v>
      </c>
      <c r="B27" s="65">
        <v>2693</v>
      </c>
      <c r="C27" s="66">
        <v>2162</v>
      </c>
      <c r="D27" s="65">
        <v>22134</v>
      </c>
      <c r="E27" s="66">
        <v>18468</v>
      </c>
      <c r="F27" s="67"/>
      <c r="G27" s="65">
        <f>B27-C27</f>
        <v>531</v>
      </c>
      <c r="H27" s="66">
        <f>D27-E27</f>
        <v>3666</v>
      </c>
      <c r="I27" s="8">
        <f>IF(C27=0, "-", IF(G27/C27&lt;10, G27/C27, "&gt;999%"))</f>
        <v>0.24560592044403332</v>
      </c>
      <c r="J27" s="9">
        <f>IF(E27=0, "-", IF(H27/E27&lt;10, H27/E27, "&gt;999%"))</f>
        <v>0.19850552306692656</v>
      </c>
    </row>
    <row r="28" spans="1:10" x14ac:dyDescent="0.25">
      <c r="A28" s="158" t="s">
        <v>163</v>
      </c>
      <c r="B28" s="65">
        <v>237</v>
      </c>
      <c r="C28" s="66">
        <v>194</v>
      </c>
      <c r="D28" s="65">
        <v>1819</v>
      </c>
      <c r="E28" s="66">
        <v>1735</v>
      </c>
      <c r="F28" s="67"/>
      <c r="G28" s="65">
        <f>B28-C28</f>
        <v>43</v>
      </c>
      <c r="H28" s="66">
        <f>D28-E28</f>
        <v>84</v>
      </c>
      <c r="I28" s="8">
        <f>IF(C28=0, "-", IF(G28/C28&lt;10, G28/C28, "&gt;999%"))</f>
        <v>0.22164948453608246</v>
      </c>
      <c r="J28" s="9">
        <f>IF(E28=0, "-", IF(H28/E28&lt;10, H28/E28, "&gt;999%"))</f>
        <v>4.8414985590778101E-2</v>
      </c>
    </row>
    <row r="29" spans="1:10" x14ac:dyDescent="0.25">
      <c r="A29" s="158" t="s">
        <v>164</v>
      </c>
      <c r="B29" s="65">
        <v>311</v>
      </c>
      <c r="C29" s="66">
        <v>290</v>
      </c>
      <c r="D29" s="65">
        <v>2832</v>
      </c>
      <c r="E29" s="66">
        <v>2691</v>
      </c>
      <c r="F29" s="67"/>
      <c r="G29" s="65">
        <f>B29-C29</f>
        <v>21</v>
      </c>
      <c r="H29" s="66">
        <f>D29-E29</f>
        <v>141</v>
      </c>
      <c r="I29" s="8">
        <f>IF(C29=0, "-", IF(G29/C29&lt;10, G29/C29, "&gt;999%"))</f>
        <v>7.2413793103448282E-2</v>
      </c>
      <c r="J29" s="9">
        <f>IF(E29=0, "-", IF(H29/E29&lt;10, H29/E29, "&gt;999%"))</f>
        <v>5.2396878483835008E-2</v>
      </c>
    </row>
    <row r="30" spans="1:10" x14ac:dyDescent="0.25">
      <c r="A30" s="7"/>
      <c r="B30" s="65"/>
      <c r="C30" s="66"/>
      <c r="D30" s="65"/>
      <c r="E30" s="66"/>
      <c r="F30" s="67"/>
      <c r="G30" s="65"/>
      <c r="H30" s="66"/>
      <c r="I30" s="8"/>
      <c r="J30" s="9"/>
    </row>
    <row r="31" spans="1:10" s="43" customFormat="1" ht="13" x14ac:dyDescent="0.3">
      <c r="A31" s="22" t="s">
        <v>127</v>
      </c>
      <c r="B31" s="78">
        <v>239</v>
      </c>
      <c r="C31" s="79">
        <v>250</v>
      </c>
      <c r="D31" s="78">
        <v>2251</v>
      </c>
      <c r="E31" s="79">
        <v>2134</v>
      </c>
      <c r="F31" s="80"/>
      <c r="G31" s="78">
        <f>B31-C31</f>
        <v>-11</v>
      </c>
      <c r="H31" s="79">
        <f>D31-E31</f>
        <v>117</v>
      </c>
      <c r="I31" s="54">
        <f>IF(C31=0, "-", IF(G31/C31&lt;10, G31/C31, "&gt;999%"))</f>
        <v>-4.3999999999999997E-2</v>
      </c>
      <c r="J31" s="55">
        <f>IF(E31=0, "-", IF(H31/E31&lt;10, H31/E31, "&gt;999%"))</f>
        <v>5.4826616682286784E-2</v>
      </c>
    </row>
    <row r="32" spans="1:10" x14ac:dyDescent="0.25">
      <c r="A32" s="1"/>
      <c r="B32" s="68"/>
      <c r="C32" s="69"/>
      <c r="D32" s="68"/>
      <c r="E32" s="69"/>
      <c r="F32" s="70"/>
      <c r="G32" s="68"/>
      <c r="H32" s="69"/>
      <c r="I32" s="5"/>
      <c r="J32" s="6"/>
    </row>
    <row r="33" spans="1:10" s="43" customFormat="1" ht="13" x14ac:dyDescent="0.3">
      <c r="A33" s="27" t="s">
        <v>5</v>
      </c>
      <c r="B33" s="71">
        <f>SUM(B26:B32)</f>
        <v>6676</v>
      </c>
      <c r="C33" s="77">
        <f>SUM(C26:C32)</f>
        <v>6005</v>
      </c>
      <c r="D33" s="71">
        <f>SUM(D26:D32)</f>
        <v>57916</v>
      </c>
      <c r="E33" s="77">
        <f>SUM(E26:E32)</f>
        <v>52487</v>
      </c>
      <c r="F33" s="73"/>
      <c r="G33" s="71">
        <f>B33-C33</f>
        <v>671</v>
      </c>
      <c r="H33" s="72">
        <f>D33-E33</f>
        <v>5429</v>
      </c>
      <c r="I33" s="37">
        <f>IF(C33=0, 0, G33/C33)</f>
        <v>0.11174021648626145</v>
      </c>
      <c r="J33" s="38">
        <f>IF(E33=0, 0, H33/E33)</f>
        <v>0.10343513631946959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111</v>
      </c>
      <c r="B7" s="65"/>
      <c r="C7" s="66"/>
      <c r="D7" s="65"/>
      <c r="E7" s="66"/>
      <c r="F7" s="67"/>
      <c r="G7" s="65"/>
      <c r="H7" s="66"/>
      <c r="I7" s="20"/>
      <c r="J7" s="21"/>
    </row>
    <row r="8" spans="1:10" x14ac:dyDescent="0.25">
      <c r="A8" s="158" t="s">
        <v>165</v>
      </c>
      <c r="B8" s="65">
        <v>90</v>
      </c>
      <c r="C8" s="66">
        <v>98</v>
      </c>
      <c r="D8" s="65">
        <v>601</v>
      </c>
      <c r="E8" s="66">
        <v>451</v>
      </c>
      <c r="F8" s="67"/>
      <c r="G8" s="65">
        <f>B8-C8</f>
        <v>-8</v>
      </c>
      <c r="H8" s="66">
        <f>D8-E8</f>
        <v>150</v>
      </c>
      <c r="I8" s="20">
        <f>IF(C8=0, "-", IF(G8/C8&lt;10, G8/C8, "&gt;999%"))</f>
        <v>-8.1632653061224483E-2</v>
      </c>
      <c r="J8" s="21">
        <f>IF(E8=0, "-", IF(H8/E8&lt;10, H8/E8, "&gt;999%"))</f>
        <v>0.33259423503325941</v>
      </c>
    </row>
    <row r="9" spans="1:10" x14ac:dyDescent="0.25">
      <c r="A9" s="158" t="s">
        <v>166</v>
      </c>
      <c r="B9" s="65">
        <v>96</v>
      </c>
      <c r="C9" s="66">
        <v>97</v>
      </c>
      <c r="D9" s="65">
        <v>944</v>
      </c>
      <c r="E9" s="66">
        <v>439</v>
      </c>
      <c r="F9" s="67"/>
      <c r="G9" s="65">
        <f>B9-C9</f>
        <v>-1</v>
      </c>
      <c r="H9" s="66">
        <f>D9-E9</f>
        <v>505</v>
      </c>
      <c r="I9" s="20">
        <f>IF(C9=0, "-", IF(G9/C9&lt;10, G9/C9, "&gt;999%"))</f>
        <v>-1.0309278350515464E-2</v>
      </c>
      <c r="J9" s="21">
        <f>IF(E9=0, "-", IF(H9/E9&lt;10, H9/E9, "&gt;999%"))</f>
        <v>1.1503416856492028</v>
      </c>
    </row>
    <row r="10" spans="1:10" x14ac:dyDescent="0.25">
      <c r="A10" s="158" t="s">
        <v>167</v>
      </c>
      <c r="B10" s="65">
        <v>193</v>
      </c>
      <c r="C10" s="66">
        <v>153</v>
      </c>
      <c r="D10" s="65">
        <v>1730</v>
      </c>
      <c r="E10" s="66">
        <v>1835</v>
      </c>
      <c r="F10" s="67"/>
      <c r="G10" s="65">
        <f>B10-C10</f>
        <v>40</v>
      </c>
      <c r="H10" s="66">
        <f>D10-E10</f>
        <v>-105</v>
      </c>
      <c r="I10" s="20">
        <f>IF(C10=0, "-", IF(G10/C10&lt;10, G10/C10, "&gt;999%"))</f>
        <v>0.26143790849673204</v>
      </c>
      <c r="J10" s="21">
        <f>IF(E10=0, "-", IF(H10/E10&lt;10, H10/E10, "&gt;999%"))</f>
        <v>-5.7220708446866483E-2</v>
      </c>
    </row>
    <row r="11" spans="1:10" x14ac:dyDescent="0.25">
      <c r="A11" s="158" t="s">
        <v>168</v>
      </c>
      <c r="B11" s="65">
        <v>597</v>
      </c>
      <c r="C11" s="66">
        <v>869</v>
      </c>
      <c r="D11" s="65">
        <v>6613</v>
      </c>
      <c r="E11" s="66">
        <v>7343</v>
      </c>
      <c r="F11" s="67"/>
      <c r="G11" s="65">
        <f>B11-C11</f>
        <v>-272</v>
      </c>
      <c r="H11" s="66">
        <f>D11-E11</f>
        <v>-730</v>
      </c>
      <c r="I11" s="20">
        <f>IF(C11=0, "-", IF(G11/C11&lt;10, G11/C11, "&gt;999%"))</f>
        <v>-0.31300345224395859</v>
      </c>
      <c r="J11" s="21">
        <f>IF(E11=0, "-", IF(H11/E11&lt;10, H11/E11, "&gt;999%"))</f>
        <v>-9.9414408279994551E-2</v>
      </c>
    </row>
    <row r="12" spans="1:10" x14ac:dyDescent="0.25">
      <c r="A12" s="158" t="s">
        <v>169</v>
      </c>
      <c r="B12" s="65">
        <v>1</v>
      </c>
      <c r="C12" s="66">
        <v>0</v>
      </c>
      <c r="D12" s="65">
        <v>20</v>
      </c>
      <c r="E12" s="66">
        <v>13</v>
      </c>
      <c r="F12" s="67"/>
      <c r="G12" s="65">
        <f>B12-C12</f>
        <v>1</v>
      </c>
      <c r="H12" s="66">
        <f>D12-E12</f>
        <v>7</v>
      </c>
      <c r="I12" s="20" t="str">
        <f>IF(C12=0, "-", IF(G12/C12&lt;10, G12/C12, "&gt;999%"))</f>
        <v>-</v>
      </c>
      <c r="J12" s="21">
        <f>IF(E12=0, "-", IF(H12/E12&lt;10, H12/E12, "&gt;999%"))</f>
        <v>0.53846153846153844</v>
      </c>
    </row>
    <row r="13" spans="1:10" x14ac:dyDescent="0.25">
      <c r="A13" s="7"/>
      <c r="B13" s="65"/>
      <c r="C13" s="66"/>
      <c r="D13" s="65"/>
      <c r="E13" s="66"/>
      <c r="F13" s="67"/>
      <c r="G13" s="65"/>
      <c r="H13" s="66"/>
      <c r="I13" s="20"/>
      <c r="J13" s="21"/>
    </row>
    <row r="14" spans="1:10" s="139" customFormat="1" ht="13" x14ac:dyDescent="0.3">
      <c r="A14" s="159" t="s">
        <v>120</v>
      </c>
      <c r="B14" s="65"/>
      <c r="C14" s="66"/>
      <c r="D14" s="65"/>
      <c r="E14" s="66"/>
      <c r="F14" s="67"/>
      <c r="G14" s="65"/>
      <c r="H14" s="66"/>
      <c r="I14" s="20"/>
      <c r="J14" s="21"/>
    </row>
    <row r="15" spans="1:10" x14ac:dyDescent="0.25">
      <c r="A15" s="158" t="s">
        <v>165</v>
      </c>
      <c r="B15" s="65">
        <v>760</v>
      </c>
      <c r="C15" s="66">
        <v>605</v>
      </c>
      <c r="D15" s="65">
        <v>5705</v>
      </c>
      <c r="E15" s="66">
        <v>6012</v>
      </c>
      <c r="F15" s="67"/>
      <c r="G15" s="65">
        <f>B15-C15</f>
        <v>155</v>
      </c>
      <c r="H15" s="66">
        <f>D15-E15</f>
        <v>-307</v>
      </c>
      <c r="I15" s="20">
        <f>IF(C15=0, "-", IF(G15/C15&lt;10, G15/C15, "&gt;999%"))</f>
        <v>0.256198347107438</v>
      </c>
      <c r="J15" s="21">
        <f>IF(E15=0, "-", IF(H15/E15&lt;10, H15/E15, "&gt;999%"))</f>
        <v>-5.1064537591483702E-2</v>
      </c>
    </row>
    <row r="16" spans="1:10" x14ac:dyDescent="0.25">
      <c r="A16" s="158" t="s">
        <v>166</v>
      </c>
      <c r="B16" s="65">
        <v>258</v>
      </c>
      <c r="C16" s="66">
        <v>164</v>
      </c>
      <c r="D16" s="65">
        <v>2126</v>
      </c>
      <c r="E16" s="66">
        <v>454</v>
      </c>
      <c r="F16" s="67"/>
      <c r="G16" s="65">
        <f>B16-C16</f>
        <v>94</v>
      </c>
      <c r="H16" s="66">
        <f>D16-E16</f>
        <v>1672</v>
      </c>
      <c r="I16" s="20">
        <f>IF(C16=0, "-", IF(G16/C16&lt;10, G16/C16, "&gt;999%"))</f>
        <v>0.57317073170731703</v>
      </c>
      <c r="J16" s="21">
        <f>IF(E16=0, "-", IF(H16/E16&lt;10, H16/E16, "&gt;999%"))</f>
        <v>3.6828193832599121</v>
      </c>
    </row>
    <row r="17" spans="1:10" x14ac:dyDescent="0.25">
      <c r="A17" s="158" t="s">
        <v>167</v>
      </c>
      <c r="B17" s="65">
        <v>382</v>
      </c>
      <c r="C17" s="66">
        <v>231</v>
      </c>
      <c r="D17" s="65">
        <v>3439</v>
      </c>
      <c r="E17" s="66">
        <v>2930</v>
      </c>
      <c r="F17" s="67"/>
      <c r="G17" s="65">
        <f>B17-C17</f>
        <v>151</v>
      </c>
      <c r="H17" s="66">
        <f>D17-E17</f>
        <v>509</v>
      </c>
      <c r="I17" s="20">
        <f>IF(C17=0, "-", IF(G17/C17&lt;10, G17/C17, "&gt;999%"))</f>
        <v>0.65367965367965364</v>
      </c>
      <c r="J17" s="21">
        <f>IF(E17=0, "-", IF(H17/E17&lt;10, H17/E17, "&gt;999%"))</f>
        <v>0.17372013651877133</v>
      </c>
    </row>
    <row r="18" spans="1:10" x14ac:dyDescent="0.25">
      <c r="A18" s="158" t="s">
        <v>168</v>
      </c>
      <c r="B18" s="65">
        <v>2133</v>
      </c>
      <c r="C18" s="66">
        <v>2038</v>
      </c>
      <c r="D18" s="65">
        <v>20753</v>
      </c>
      <c r="E18" s="66">
        <v>17975</v>
      </c>
      <c r="F18" s="67"/>
      <c r="G18" s="65">
        <f>B18-C18</f>
        <v>95</v>
      </c>
      <c r="H18" s="66">
        <f>D18-E18</f>
        <v>2778</v>
      </c>
      <c r="I18" s="20">
        <f>IF(C18=0, "-", IF(G18/C18&lt;10, G18/C18, "&gt;999%"))</f>
        <v>4.6614327772325811E-2</v>
      </c>
      <c r="J18" s="21">
        <f>IF(E18=0, "-", IF(H18/E18&lt;10, H18/E18, "&gt;999%"))</f>
        <v>0.15454798331015299</v>
      </c>
    </row>
    <row r="19" spans="1:10" x14ac:dyDescent="0.25">
      <c r="A19" s="158" t="s">
        <v>169</v>
      </c>
      <c r="B19" s="65">
        <v>78</v>
      </c>
      <c r="C19" s="66">
        <v>24</v>
      </c>
      <c r="D19" s="65">
        <v>436</v>
      </c>
      <c r="E19" s="66">
        <v>236</v>
      </c>
      <c r="F19" s="67"/>
      <c r="G19" s="65">
        <f>B19-C19</f>
        <v>54</v>
      </c>
      <c r="H19" s="66">
        <f>D19-E19</f>
        <v>200</v>
      </c>
      <c r="I19" s="20">
        <f>IF(C19=0, "-", IF(G19/C19&lt;10, G19/C19, "&gt;999%"))</f>
        <v>2.25</v>
      </c>
      <c r="J19" s="21">
        <f>IF(E19=0, "-", IF(H19/E19&lt;10, H19/E19, "&gt;999%"))</f>
        <v>0.84745762711864403</v>
      </c>
    </row>
    <row r="20" spans="1:10" x14ac:dyDescent="0.25">
      <c r="A20" s="7"/>
      <c r="B20" s="65"/>
      <c r="C20" s="66"/>
      <c r="D20" s="65"/>
      <c r="E20" s="66"/>
      <c r="F20" s="67"/>
      <c r="G20" s="65"/>
      <c r="H20" s="66"/>
      <c r="I20" s="20"/>
      <c r="J20" s="21"/>
    </row>
    <row r="21" spans="1:10" s="139" customFormat="1" ht="13" x14ac:dyDescent="0.3">
      <c r="A21" s="159" t="s">
        <v>126</v>
      </c>
      <c r="B21" s="65"/>
      <c r="C21" s="66"/>
      <c r="D21" s="65"/>
      <c r="E21" s="66"/>
      <c r="F21" s="67"/>
      <c r="G21" s="65"/>
      <c r="H21" s="66"/>
      <c r="I21" s="20"/>
      <c r="J21" s="21"/>
    </row>
    <row r="22" spans="1:10" x14ac:dyDescent="0.25">
      <c r="A22" s="158" t="s">
        <v>165</v>
      </c>
      <c r="B22" s="65">
        <v>1644</v>
      </c>
      <c r="C22" s="66">
        <v>1382</v>
      </c>
      <c r="D22" s="65">
        <v>12133</v>
      </c>
      <c r="E22" s="66">
        <v>11843</v>
      </c>
      <c r="F22" s="67"/>
      <c r="G22" s="65">
        <f>B22-C22</f>
        <v>262</v>
      </c>
      <c r="H22" s="66">
        <f>D22-E22</f>
        <v>290</v>
      </c>
      <c r="I22" s="20">
        <f>IF(C22=0, "-", IF(G22/C22&lt;10, G22/C22, "&gt;999%"))</f>
        <v>0.18958031837916064</v>
      </c>
      <c r="J22" s="21">
        <f>IF(E22=0, "-", IF(H22/E22&lt;10, H22/E22, "&gt;999%"))</f>
        <v>2.4487038757071689E-2</v>
      </c>
    </row>
    <row r="23" spans="1:10" x14ac:dyDescent="0.25">
      <c r="A23" s="158" t="s">
        <v>166</v>
      </c>
      <c r="B23" s="65">
        <v>1</v>
      </c>
      <c r="C23" s="66">
        <v>1</v>
      </c>
      <c r="D23" s="65">
        <v>12</v>
      </c>
      <c r="E23" s="66">
        <v>2</v>
      </c>
      <c r="F23" s="67"/>
      <c r="G23" s="65">
        <f>B23-C23</f>
        <v>0</v>
      </c>
      <c r="H23" s="66">
        <f>D23-E23</f>
        <v>10</v>
      </c>
      <c r="I23" s="20">
        <f>IF(C23=0, "-", IF(G23/C23&lt;10, G23/C23, "&gt;999%"))</f>
        <v>0</v>
      </c>
      <c r="J23" s="21">
        <f>IF(E23=0, "-", IF(H23/E23&lt;10, H23/E23, "&gt;999%"))</f>
        <v>5</v>
      </c>
    </row>
    <row r="24" spans="1:10" x14ac:dyDescent="0.25">
      <c r="A24" s="158" t="s">
        <v>168</v>
      </c>
      <c r="B24" s="65">
        <v>204</v>
      </c>
      <c r="C24" s="66">
        <v>93</v>
      </c>
      <c r="D24" s="65">
        <v>1153</v>
      </c>
      <c r="E24" s="66">
        <v>820</v>
      </c>
      <c r="F24" s="67"/>
      <c r="G24" s="65">
        <f>B24-C24</f>
        <v>111</v>
      </c>
      <c r="H24" s="66">
        <f>D24-E24</f>
        <v>333</v>
      </c>
      <c r="I24" s="20">
        <f>IF(C24=0, "-", IF(G24/C24&lt;10, G24/C24, "&gt;999%"))</f>
        <v>1.1935483870967742</v>
      </c>
      <c r="J24" s="21">
        <f>IF(E24=0, "-", IF(H24/E24&lt;10, H24/E24, "&gt;999%"))</f>
        <v>0.40609756097560978</v>
      </c>
    </row>
    <row r="25" spans="1:10" x14ac:dyDescent="0.25">
      <c r="A25" s="7"/>
      <c r="B25" s="65"/>
      <c r="C25" s="66"/>
      <c r="D25" s="65"/>
      <c r="E25" s="66"/>
      <c r="F25" s="67"/>
      <c r="G25" s="65"/>
      <c r="H25" s="66"/>
      <c r="I25" s="20"/>
      <c r="J25" s="21"/>
    </row>
    <row r="26" spans="1:10" x14ac:dyDescent="0.25">
      <c r="A26" s="7" t="s">
        <v>127</v>
      </c>
      <c r="B26" s="65">
        <v>239</v>
      </c>
      <c r="C26" s="66">
        <v>250</v>
      </c>
      <c r="D26" s="65">
        <v>2251</v>
      </c>
      <c r="E26" s="66">
        <v>2134</v>
      </c>
      <c r="F26" s="67"/>
      <c r="G26" s="65">
        <f>B26-C26</f>
        <v>-11</v>
      </c>
      <c r="H26" s="66">
        <f>D26-E26</f>
        <v>117</v>
      </c>
      <c r="I26" s="20">
        <f>IF(C26=0, "-", IF(G26/C26&lt;10, G26/C26, "&gt;999%"))</f>
        <v>-4.3999999999999997E-2</v>
      </c>
      <c r="J26" s="21">
        <f>IF(E26=0, "-", IF(H26/E26&lt;10, H26/E26, "&gt;999%"))</f>
        <v>5.4826616682286784E-2</v>
      </c>
    </row>
    <row r="27" spans="1:10" x14ac:dyDescent="0.25">
      <c r="A27" s="1"/>
      <c r="B27" s="68"/>
      <c r="C27" s="69"/>
      <c r="D27" s="68"/>
      <c r="E27" s="69"/>
      <c r="F27" s="70"/>
      <c r="G27" s="68"/>
      <c r="H27" s="69"/>
      <c r="I27" s="5"/>
      <c r="J27" s="6"/>
    </row>
    <row r="28" spans="1:10" s="43" customFormat="1" ht="13" x14ac:dyDescent="0.3">
      <c r="A28" s="27" t="s">
        <v>5</v>
      </c>
      <c r="B28" s="71">
        <f>SUM(B6:B27)</f>
        <v>6676</v>
      </c>
      <c r="C28" s="77">
        <f>SUM(C6:C27)</f>
        <v>6005</v>
      </c>
      <c r="D28" s="71">
        <f>SUM(D6:D27)</f>
        <v>57916</v>
      </c>
      <c r="E28" s="77">
        <f>SUM(E6:E27)</f>
        <v>52487</v>
      </c>
      <c r="F28" s="73"/>
      <c r="G28" s="71">
        <f>B28-C28</f>
        <v>671</v>
      </c>
      <c r="H28" s="72">
        <f>D28-E28</f>
        <v>5429</v>
      </c>
      <c r="I28" s="37">
        <f>IF(C28=0, 0, G28/C28)</f>
        <v>0.11174021648626145</v>
      </c>
      <c r="J28" s="38">
        <f>IF(E28=0, 0, H28/E28)</f>
        <v>0.10343513631946959</v>
      </c>
    </row>
    <row r="29" spans="1:10" s="43" customFormat="1" ht="13" x14ac:dyDescent="0.3">
      <c r="A29" s="22"/>
      <c r="B29" s="78"/>
      <c r="C29" s="98"/>
      <c r="D29" s="78"/>
      <c r="E29" s="98"/>
      <c r="F29" s="80"/>
      <c r="G29" s="78"/>
      <c r="H29" s="79"/>
      <c r="I29" s="54"/>
      <c r="J29" s="55"/>
    </row>
    <row r="30" spans="1:10" s="139" customFormat="1" ht="13" x14ac:dyDescent="0.3">
      <c r="A30" s="161" t="s">
        <v>170</v>
      </c>
      <c r="B30" s="74"/>
      <c r="C30" s="75"/>
      <c r="D30" s="74"/>
      <c r="E30" s="75"/>
      <c r="F30" s="76"/>
      <c r="G30" s="74"/>
      <c r="H30" s="75"/>
      <c r="I30" s="23"/>
      <c r="J30" s="24"/>
    </row>
    <row r="31" spans="1:10" x14ac:dyDescent="0.25">
      <c r="A31" s="7" t="s">
        <v>165</v>
      </c>
      <c r="B31" s="65">
        <v>2494</v>
      </c>
      <c r="C31" s="66">
        <v>2085</v>
      </c>
      <c r="D31" s="65">
        <v>18439</v>
      </c>
      <c r="E31" s="66">
        <v>18306</v>
      </c>
      <c r="F31" s="67"/>
      <c r="G31" s="65">
        <f>B31-C31</f>
        <v>409</v>
      </c>
      <c r="H31" s="66">
        <f>D31-E31</f>
        <v>133</v>
      </c>
      <c r="I31" s="20">
        <f>IF(C31=0, "-", IF(G31/C31&lt;10, G31/C31, "&gt;999%"))</f>
        <v>0.19616306954436452</v>
      </c>
      <c r="J31" s="21">
        <f>IF(E31=0, "-", IF(H31/E31&lt;10, H31/E31, "&gt;999%"))</f>
        <v>7.2653774718671477E-3</v>
      </c>
    </row>
    <row r="32" spans="1:10" x14ac:dyDescent="0.25">
      <c r="A32" s="7" t="s">
        <v>166</v>
      </c>
      <c r="B32" s="65">
        <v>355</v>
      </c>
      <c r="C32" s="66">
        <v>262</v>
      </c>
      <c r="D32" s="65">
        <v>3082</v>
      </c>
      <c r="E32" s="66">
        <v>895</v>
      </c>
      <c r="F32" s="67"/>
      <c r="G32" s="65">
        <f>B32-C32</f>
        <v>93</v>
      </c>
      <c r="H32" s="66">
        <f>D32-E32</f>
        <v>2187</v>
      </c>
      <c r="I32" s="20">
        <f>IF(C32=0, "-", IF(G32/C32&lt;10, G32/C32, "&gt;999%"))</f>
        <v>0.35496183206106868</v>
      </c>
      <c r="J32" s="21">
        <f>IF(E32=0, "-", IF(H32/E32&lt;10, H32/E32, "&gt;999%"))</f>
        <v>2.4435754189944134</v>
      </c>
    </row>
    <row r="33" spans="1:10" x14ac:dyDescent="0.25">
      <c r="A33" s="7" t="s">
        <v>167</v>
      </c>
      <c r="B33" s="65">
        <v>575</v>
      </c>
      <c r="C33" s="66">
        <v>384</v>
      </c>
      <c r="D33" s="65">
        <v>5169</v>
      </c>
      <c r="E33" s="66">
        <v>4765</v>
      </c>
      <c r="F33" s="67"/>
      <c r="G33" s="65">
        <f>B33-C33</f>
        <v>191</v>
      </c>
      <c r="H33" s="66">
        <f>D33-E33</f>
        <v>404</v>
      </c>
      <c r="I33" s="20">
        <f>IF(C33=0, "-", IF(G33/C33&lt;10, G33/C33, "&gt;999%"))</f>
        <v>0.49739583333333331</v>
      </c>
      <c r="J33" s="21">
        <f>IF(E33=0, "-", IF(H33/E33&lt;10, H33/E33, "&gt;999%"))</f>
        <v>8.4784889821615944E-2</v>
      </c>
    </row>
    <row r="34" spans="1:10" x14ac:dyDescent="0.25">
      <c r="A34" s="7" t="s">
        <v>168</v>
      </c>
      <c r="B34" s="65">
        <v>2934</v>
      </c>
      <c r="C34" s="66">
        <v>3000</v>
      </c>
      <c r="D34" s="65">
        <v>28519</v>
      </c>
      <c r="E34" s="66">
        <v>26138</v>
      </c>
      <c r="F34" s="67"/>
      <c r="G34" s="65">
        <f>B34-C34</f>
        <v>-66</v>
      </c>
      <c r="H34" s="66">
        <f>D34-E34</f>
        <v>2381</v>
      </c>
      <c r="I34" s="20">
        <f>IF(C34=0, "-", IF(G34/C34&lt;10, G34/C34, "&gt;999%"))</f>
        <v>-2.1999999999999999E-2</v>
      </c>
      <c r="J34" s="21">
        <f>IF(E34=0, "-", IF(H34/E34&lt;10, H34/E34, "&gt;999%"))</f>
        <v>9.10934271941235E-2</v>
      </c>
    </row>
    <row r="35" spans="1:10" x14ac:dyDescent="0.25">
      <c r="A35" s="7" t="s">
        <v>169</v>
      </c>
      <c r="B35" s="65">
        <v>79</v>
      </c>
      <c r="C35" s="66">
        <v>24</v>
      </c>
      <c r="D35" s="65">
        <v>456</v>
      </c>
      <c r="E35" s="66">
        <v>249</v>
      </c>
      <c r="F35" s="67"/>
      <c r="G35" s="65">
        <f>B35-C35</f>
        <v>55</v>
      </c>
      <c r="H35" s="66">
        <f>D35-E35</f>
        <v>207</v>
      </c>
      <c r="I35" s="20">
        <f>IF(C35=0, "-", IF(G35/C35&lt;10, G35/C35, "&gt;999%"))</f>
        <v>2.2916666666666665</v>
      </c>
      <c r="J35" s="21">
        <f>IF(E35=0, "-", IF(H35/E35&lt;10, H35/E35, "&gt;999%"))</f>
        <v>0.83132530120481929</v>
      </c>
    </row>
    <row r="36" spans="1:10" x14ac:dyDescent="0.25">
      <c r="A36" s="7"/>
      <c r="B36" s="65"/>
      <c r="C36" s="66"/>
      <c r="D36" s="65"/>
      <c r="E36" s="66"/>
      <c r="F36" s="67"/>
      <c r="G36" s="65"/>
      <c r="H36" s="66"/>
      <c r="I36" s="20"/>
      <c r="J36" s="21"/>
    </row>
    <row r="37" spans="1:10" x14ac:dyDescent="0.25">
      <c r="A37" s="7" t="s">
        <v>127</v>
      </c>
      <c r="B37" s="65">
        <v>239</v>
      </c>
      <c r="C37" s="66">
        <v>250</v>
      </c>
      <c r="D37" s="65">
        <v>2251</v>
      </c>
      <c r="E37" s="66">
        <v>2134</v>
      </c>
      <c r="F37" s="67"/>
      <c r="G37" s="65">
        <f>B37-C37</f>
        <v>-11</v>
      </c>
      <c r="H37" s="66">
        <f>D37-E37</f>
        <v>117</v>
      </c>
      <c r="I37" s="20">
        <f>IF(C37=0, "-", IF(G37/C37&lt;10, G37/C37, "&gt;999%"))</f>
        <v>-4.3999999999999997E-2</v>
      </c>
      <c r="J37" s="21">
        <f>IF(E37=0, "-", IF(H37/E37&lt;10, H37/E37, "&gt;999%"))</f>
        <v>5.4826616682286784E-2</v>
      </c>
    </row>
    <row r="38" spans="1:10" x14ac:dyDescent="0.25">
      <c r="A38" s="7"/>
      <c r="B38" s="65"/>
      <c r="C38" s="66"/>
      <c r="D38" s="65"/>
      <c r="E38" s="66"/>
      <c r="F38" s="67"/>
      <c r="G38" s="65"/>
      <c r="H38" s="66"/>
      <c r="I38" s="20"/>
      <c r="J38" s="21"/>
    </row>
    <row r="39" spans="1:10" s="43" customFormat="1" ht="13" x14ac:dyDescent="0.3">
      <c r="A39" s="27" t="s">
        <v>5</v>
      </c>
      <c r="B39" s="71">
        <f>SUM(B29:B38)</f>
        <v>6676</v>
      </c>
      <c r="C39" s="77">
        <f>SUM(C29:C38)</f>
        <v>6005</v>
      </c>
      <c r="D39" s="71">
        <f>SUM(D29:D38)</f>
        <v>57916</v>
      </c>
      <c r="E39" s="77">
        <f>SUM(E29:E38)</f>
        <v>52487</v>
      </c>
      <c r="F39" s="73"/>
      <c r="G39" s="71">
        <f>B39-C39</f>
        <v>671</v>
      </c>
      <c r="H39" s="72">
        <f>D39-E39</f>
        <v>5429</v>
      </c>
      <c r="I39" s="37">
        <f>IF(C39=0, 0, G39/C39)</f>
        <v>0.11174021648626145</v>
      </c>
      <c r="J39" s="38">
        <f>IF(E39=0, 0, H39/E39)</f>
        <v>0.10343513631946959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110</v>
      </c>
      <c r="B2" s="202" t="s">
        <v>101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198</v>
      </c>
      <c r="B15" s="65">
        <v>0</v>
      </c>
      <c r="C15" s="66">
        <v>21</v>
      </c>
      <c r="D15" s="65">
        <v>98</v>
      </c>
      <c r="E15" s="66">
        <v>196</v>
      </c>
      <c r="F15" s="67"/>
      <c r="G15" s="65">
        <f t="shared" ref="G15:G42" si="0">B15-C15</f>
        <v>-21</v>
      </c>
      <c r="H15" s="66">
        <f t="shared" ref="H15:H42" si="1">D15-E15</f>
        <v>-98</v>
      </c>
      <c r="I15" s="20">
        <f t="shared" ref="I15:I42" si="2">IF(C15=0, "-", IF(G15/C15&lt;10, G15/C15, "&gt;999%"))</f>
        <v>-1</v>
      </c>
      <c r="J15" s="21">
        <f t="shared" ref="J15:J42" si="3">IF(E15=0, "-", IF(H15/E15&lt;10, H15/E15, "&gt;999%"))</f>
        <v>-0.5</v>
      </c>
    </row>
    <row r="16" spans="1:10" x14ac:dyDescent="0.25">
      <c r="A16" s="7" t="s">
        <v>197</v>
      </c>
      <c r="B16" s="65">
        <v>6</v>
      </c>
      <c r="C16" s="66">
        <v>8</v>
      </c>
      <c r="D16" s="65">
        <v>84</v>
      </c>
      <c r="E16" s="66">
        <v>139</v>
      </c>
      <c r="F16" s="67"/>
      <c r="G16" s="65">
        <f t="shared" si="0"/>
        <v>-2</v>
      </c>
      <c r="H16" s="66">
        <f t="shared" si="1"/>
        <v>-55</v>
      </c>
      <c r="I16" s="20">
        <f t="shared" si="2"/>
        <v>-0.25</v>
      </c>
      <c r="J16" s="21">
        <f t="shared" si="3"/>
        <v>-0.39568345323741005</v>
      </c>
    </row>
    <row r="17" spans="1:10" x14ac:dyDescent="0.25">
      <c r="A17" s="7" t="s">
        <v>196</v>
      </c>
      <c r="B17" s="65">
        <v>2</v>
      </c>
      <c r="C17" s="66">
        <v>0</v>
      </c>
      <c r="D17" s="65">
        <v>6</v>
      </c>
      <c r="E17" s="66">
        <v>41</v>
      </c>
      <c r="F17" s="67"/>
      <c r="G17" s="65">
        <f t="shared" si="0"/>
        <v>2</v>
      </c>
      <c r="H17" s="66">
        <f t="shared" si="1"/>
        <v>-35</v>
      </c>
      <c r="I17" s="20" t="str">
        <f t="shared" si="2"/>
        <v>-</v>
      </c>
      <c r="J17" s="21">
        <f t="shared" si="3"/>
        <v>-0.85365853658536583</v>
      </c>
    </row>
    <row r="18" spans="1:10" x14ac:dyDescent="0.25">
      <c r="A18" s="7" t="s">
        <v>195</v>
      </c>
      <c r="B18" s="65">
        <v>776</v>
      </c>
      <c r="C18" s="66">
        <v>552</v>
      </c>
      <c r="D18" s="65">
        <v>7018</v>
      </c>
      <c r="E18" s="66">
        <v>3989</v>
      </c>
      <c r="F18" s="67"/>
      <c r="G18" s="65">
        <f t="shared" si="0"/>
        <v>224</v>
      </c>
      <c r="H18" s="66">
        <f t="shared" si="1"/>
        <v>3029</v>
      </c>
      <c r="I18" s="20">
        <f t="shared" si="2"/>
        <v>0.40579710144927539</v>
      </c>
      <c r="J18" s="21">
        <f t="shared" si="3"/>
        <v>0.75933817999498621</v>
      </c>
    </row>
    <row r="19" spans="1:10" x14ac:dyDescent="0.25">
      <c r="A19" s="7" t="s">
        <v>194</v>
      </c>
      <c r="B19" s="65">
        <v>52</v>
      </c>
      <c r="C19" s="66">
        <v>26</v>
      </c>
      <c r="D19" s="65">
        <v>354</v>
      </c>
      <c r="E19" s="66">
        <v>261</v>
      </c>
      <c r="F19" s="67"/>
      <c r="G19" s="65">
        <f t="shared" si="0"/>
        <v>26</v>
      </c>
      <c r="H19" s="66">
        <f t="shared" si="1"/>
        <v>93</v>
      </c>
      <c r="I19" s="20">
        <f t="shared" si="2"/>
        <v>1</v>
      </c>
      <c r="J19" s="21">
        <f t="shared" si="3"/>
        <v>0.35632183908045978</v>
      </c>
    </row>
    <row r="20" spans="1:10" x14ac:dyDescent="0.25">
      <c r="A20" s="7" t="s">
        <v>193</v>
      </c>
      <c r="B20" s="65">
        <v>92</v>
      </c>
      <c r="C20" s="66">
        <v>50</v>
      </c>
      <c r="D20" s="65">
        <v>796</v>
      </c>
      <c r="E20" s="66">
        <v>444</v>
      </c>
      <c r="F20" s="67"/>
      <c r="G20" s="65">
        <f t="shared" si="0"/>
        <v>42</v>
      </c>
      <c r="H20" s="66">
        <f t="shared" si="1"/>
        <v>352</v>
      </c>
      <c r="I20" s="20">
        <f t="shared" si="2"/>
        <v>0.84</v>
      </c>
      <c r="J20" s="21">
        <f t="shared" si="3"/>
        <v>0.7927927927927928</v>
      </c>
    </row>
    <row r="21" spans="1:10" x14ac:dyDescent="0.25">
      <c r="A21" s="7" t="s">
        <v>192</v>
      </c>
      <c r="B21" s="65">
        <v>0</v>
      </c>
      <c r="C21" s="66">
        <v>1</v>
      </c>
      <c r="D21" s="65">
        <v>0</v>
      </c>
      <c r="E21" s="66">
        <v>20</v>
      </c>
      <c r="F21" s="67"/>
      <c r="G21" s="65">
        <f t="shared" si="0"/>
        <v>-1</v>
      </c>
      <c r="H21" s="66">
        <f t="shared" si="1"/>
        <v>-20</v>
      </c>
      <c r="I21" s="20">
        <f t="shared" si="2"/>
        <v>-1</v>
      </c>
      <c r="J21" s="21">
        <f t="shared" si="3"/>
        <v>-1</v>
      </c>
    </row>
    <row r="22" spans="1:10" x14ac:dyDescent="0.25">
      <c r="A22" s="7" t="s">
        <v>191</v>
      </c>
      <c r="B22" s="65">
        <v>24</v>
      </c>
      <c r="C22" s="66">
        <v>41</v>
      </c>
      <c r="D22" s="65">
        <v>140</v>
      </c>
      <c r="E22" s="66">
        <v>267</v>
      </c>
      <c r="F22" s="67"/>
      <c r="G22" s="65">
        <f t="shared" si="0"/>
        <v>-17</v>
      </c>
      <c r="H22" s="66">
        <f t="shared" si="1"/>
        <v>-127</v>
      </c>
      <c r="I22" s="20">
        <f t="shared" si="2"/>
        <v>-0.41463414634146339</v>
      </c>
      <c r="J22" s="21">
        <f t="shared" si="3"/>
        <v>-0.47565543071161048</v>
      </c>
    </row>
    <row r="23" spans="1:10" x14ac:dyDescent="0.25">
      <c r="A23" s="7" t="s">
        <v>190</v>
      </c>
      <c r="B23" s="65">
        <v>312</v>
      </c>
      <c r="C23" s="66">
        <v>199</v>
      </c>
      <c r="D23" s="65">
        <v>2178</v>
      </c>
      <c r="E23" s="66">
        <v>1633</v>
      </c>
      <c r="F23" s="67"/>
      <c r="G23" s="65">
        <f t="shared" si="0"/>
        <v>113</v>
      </c>
      <c r="H23" s="66">
        <f t="shared" si="1"/>
        <v>545</v>
      </c>
      <c r="I23" s="20">
        <f t="shared" si="2"/>
        <v>0.56783919597989951</v>
      </c>
      <c r="J23" s="21">
        <f t="shared" si="3"/>
        <v>0.33374157991426823</v>
      </c>
    </row>
    <row r="24" spans="1:10" x14ac:dyDescent="0.25">
      <c r="A24" s="7" t="s">
        <v>189</v>
      </c>
      <c r="B24" s="65">
        <v>53</v>
      </c>
      <c r="C24" s="66">
        <v>52</v>
      </c>
      <c r="D24" s="65">
        <v>378</v>
      </c>
      <c r="E24" s="66">
        <v>427</v>
      </c>
      <c r="F24" s="67"/>
      <c r="G24" s="65">
        <f t="shared" si="0"/>
        <v>1</v>
      </c>
      <c r="H24" s="66">
        <f t="shared" si="1"/>
        <v>-49</v>
      </c>
      <c r="I24" s="20">
        <f t="shared" si="2"/>
        <v>1.9230769230769232E-2</v>
      </c>
      <c r="J24" s="21">
        <f t="shared" si="3"/>
        <v>-0.11475409836065574</v>
      </c>
    </row>
    <row r="25" spans="1:10" x14ac:dyDescent="0.25">
      <c r="A25" s="7" t="s">
        <v>188</v>
      </c>
      <c r="B25" s="65">
        <v>0</v>
      </c>
      <c r="C25" s="66">
        <v>22</v>
      </c>
      <c r="D25" s="65">
        <v>14</v>
      </c>
      <c r="E25" s="66">
        <v>445</v>
      </c>
      <c r="F25" s="67"/>
      <c r="G25" s="65">
        <f t="shared" si="0"/>
        <v>-22</v>
      </c>
      <c r="H25" s="66">
        <f t="shared" si="1"/>
        <v>-431</v>
      </c>
      <c r="I25" s="20">
        <f t="shared" si="2"/>
        <v>-1</v>
      </c>
      <c r="J25" s="21">
        <f t="shared" si="3"/>
        <v>-0.96853932584269664</v>
      </c>
    </row>
    <row r="26" spans="1:10" x14ac:dyDescent="0.25">
      <c r="A26" s="7" t="s">
        <v>187</v>
      </c>
      <c r="B26" s="65">
        <v>9</v>
      </c>
      <c r="C26" s="66">
        <v>9</v>
      </c>
      <c r="D26" s="65">
        <v>64</v>
      </c>
      <c r="E26" s="66">
        <v>31</v>
      </c>
      <c r="F26" s="67"/>
      <c r="G26" s="65">
        <f t="shared" si="0"/>
        <v>0</v>
      </c>
      <c r="H26" s="66">
        <f t="shared" si="1"/>
        <v>33</v>
      </c>
      <c r="I26" s="20">
        <f t="shared" si="2"/>
        <v>0</v>
      </c>
      <c r="J26" s="21">
        <f t="shared" si="3"/>
        <v>1.064516129032258</v>
      </c>
    </row>
    <row r="27" spans="1:10" x14ac:dyDescent="0.25">
      <c r="A27" s="7" t="s">
        <v>186</v>
      </c>
      <c r="B27" s="65">
        <v>35</v>
      </c>
      <c r="C27" s="66">
        <v>13</v>
      </c>
      <c r="D27" s="65">
        <v>173</v>
      </c>
      <c r="E27" s="66">
        <v>123</v>
      </c>
      <c r="F27" s="67"/>
      <c r="G27" s="65">
        <f t="shared" si="0"/>
        <v>22</v>
      </c>
      <c r="H27" s="66">
        <f t="shared" si="1"/>
        <v>50</v>
      </c>
      <c r="I27" s="20">
        <f t="shared" si="2"/>
        <v>1.6923076923076923</v>
      </c>
      <c r="J27" s="21">
        <f t="shared" si="3"/>
        <v>0.4065040650406504</v>
      </c>
    </row>
    <row r="28" spans="1:10" x14ac:dyDescent="0.25">
      <c r="A28" s="7" t="s">
        <v>185</v>
      </c>
      <c r="B28" s="65">
        <v>1934</v>
      </c>
      <c r="C28" s="66">
        <v>1998</v>
      </c>
      <c r="D28" s="65">
        <v>18901</v>
      </c>
      <c r="E28" s="66">
        <v>19136</v>
      </c>
      <c r="F28" s="67"/>
      <c r="G28" s="65">
        <f t="shared" si="0"/>
        <v>-64</v>
      </c>
      <c r="H28" s="66">
        <f t="shared" si="1"/>
        <v>-235</v>
      </c>
      <c r="I28" s="20">
        <f t="shared" si="2"/>
        <v>-3.2032032032032032E-2</v>
      </c>
      <c r="J28" s="21">
        <f t="shared" si="3"/>
        <v>-1.228051839464883E-2</v>
      </c>
    </row>
    <row r="29" spans="1:10" x14ac:dyDescent="0.25">
      <c r="A29" s="7" t="s">
        <v>184</v>
      </c>
      <c r="B29" s="65">
        <v>815</v>
      </c>
      <c r="C29" s="66">
        <v>817</v>
      </c>
      <c r="D29" s="65">
        <v>7658</v>
      </c>
      <c r="E29" s="66">
        <v>7057</v>
      </c>
      <c r="F29" s="67"/>
      <c r="G29" s="65">
        <f t="shared" si="0"/>
        <v>-2</v>
      </c>
      <c r="H29" s="66">
        <f t="shared" si="1"/>
        <v>601</v>
      </c>
      <c r="I29" s="20">
        <f t="shared" si="2"/>
        <v>-2.4479804161566705E-3</v>
      </c>
      <c r="J29" s="21">
        <f t="shared" si="3"/>
        <v>8.5163667280714186E-2</v>
      </c>
    </row>
    <row r="30" spans="1:10" x14ac:dyDescent="0.25">
      <c r="A30" s="7" t="s">
        <v>183</v>
      </c>
      <c r="B30" s="65">
        <v>42</v>
      </c>
      <c r="C30" s="66">
        <v>98</v>
      </c>
      <c r="D30" s="65">
        <v>553</v>
      </c>
      <c r="E30" s="66">
        <v>448</v>
      </c>
      <c r="F30" s="67"/>
      <c r="G30" s="65">
        <f t="shared" si="0"/>
        <v>-56</v>
      </c>
      <c r="H30" s="66">
        <f t="shared" si="1"/>
        <v>105</v>
      </c>
      <c r="I30" s="20">
        <f t="shared" si="2"/>
        <v>-0.5714285714285714</v>
      </c>
      <c r="J30" s="21">
        <f t="shared" si="3"/>
        <v>0.234375</v>
      </c>
    </row>
    <row r="31" spans="1:10" x14ac:dyDescent="0.25">
      <c r="A31" s="7" t="s">
        <v>181</v>
      </c>
      <c r="B31" s="65">
        <v>5</v>
      </c>
      <c r="C31" s="66">
        <v>4</v>
      </c>
      <c r="D31" s="65">
        <v>93</v>
      </c>
      <c r="E31" s="66">
        <v>63</v>
      </c>
      <c r="F31" s="67"/>
      <c r="G31" s="65">
        <f t="shared" si="0"/>
        <v>1</v>
      </c>
      <c r="H31" s="66">
        <f t="shared" si="1"/>
        <v>30</v>
      </c>
      <c r="I31" s="20">
        <f t="shared" si="2"/>
        <v>0.25</v>
      </c>
      <c r="J31" s="21">
        <f t="shared" si="3"/>
        <v>0.47619047619047616</v>
      </c>
    </row>
    <row r="32" spans="1:10" x14ac:dyDescent="0.25">
      <c r="A32" s="7" t="s">
        <v>180</v>
      </c>
      <c r="B32" s="65">
        <v>59</v>
      </c>
      <c r="C32" s="66">
        <v>44</v>
      </c>
      <c r="D32" s="65">
        <v>467</v>
      </c>
      <c r="E32" s="66">
        <v>138</v>
      </c>
      <c r="F32" s="67"/>
      <c r="G32" s="65">
        <f t="shared" si="0"/>
        <v>15</v>
      </c>
      <c r="H32" s="66">
        <f t="shared" si="1"/>
        <v>329</v>
      </c>
      <c r="I32" s="20">
        <f t="shared" si="2"/>
        <v>0.34090909090909088</v>
      </c>
      <c r="J32" s="21">
        <f t="shared" si="3"/>
        <v>2.3840579710144927</v>
      </c>
    </row>
    <row r="33" spans="1:10" x14ac:dyDescent="0.25">
      <c r="A33" s="7" t="s">
        <v>179</v>
      </c>
      <c r="B33" s="65">
        <v>11</v>
      </c>
      <c r="C33" s="66">
        <v>6</v>
      </c>
      <c r="D33" s="65">
        <v>141</v>
      </c>
      <c r="E33" s="66">
        <v>123</v>
      </c>
      <c r="F33" s="67"/>
      <c r="G33" s="65">
        <f t="shared" si="0"/>
        <v>5</v>
      </c>
      <c r="H33" s="66">
        <f t="shared" si="1"/>
        <v>18</v>
      </c>
      <c r="I33" s="20">
        <f t="shared" si="2"/>
        <v>0.83333333333333337</v>
      </c>
      <c r="J33" s="21">
        <f t="shared" si="3"/>
        <v>0.14634146341463414</v>
      </c>
    </row>
    <row r="34" spans="1:10" x14ac:dyDescent="0.25">
      <c r="A34" s="7" t="s">
        <v>178</v>
      </c>
      <c r="B34" s="65">
        <v>38</v>
      </c>
      <c r="C34" s="66">
        <v>39</v>
      </c>
      <c r="D34" s="65">
        <v>323</v>
      </c>
      <c r="E34" s="66">
        <v>217</v>
      </c>
      <c r="F34" s="67"/>
      <c r="G34" s="65">
        <f t="shared" si="0"/>
        <v>-1</v>
      </c>
      <c r="H34" s="66">
        <f t="shared" si="1"/>
        <v>106</v>
      </c>
      <c r="I34" s="20">
        <f t="shared" si="2"/>
        <v>-2.564102564102564E-2</v>
      </c>
      <c r="J34" s="21">
        <f t="shared" si="3"/>
        <v>0.48847926267281105</v>
      </c>
    </row>
    <row r="35" spans="1:10" x14ac:dyDescent="0.25">
      <c r="A35" s="7" t="s">
        <v>177</v>
      </c>
      <c r="B35" s="65">
        <v>61</v>
      </c>
      <c r="C35" s="66">
        <v>26</v>
      </c>
      <c r="D35" s="65">
        <v>367</v>
      </c>
      <c r="E35" s="66">
        <v>330</v>
      </c>
      <c r="F35" s="67"/>
      <c r="G35" s="65">
        <f t="shared" si="0"/>
        <v>35</v>
      </c>
      <c r="H35" s="66">
        <f t="shared" si="1"/>
        <v>37</v>
      </c>
      <c r="I35" s="20">
        <f t="shared" si="2"/>
        <v>1.3461538461538463</v>
      </c>
      <c r="J35" s="21">
        <f t="shared" si="3"/>
        <v>0.11212121212121212</v>
      </c>
    </row>
    <row r="36" spans="1:10" x14ac:dyDescent="0.25">
      <c r="A36" s="7" t="s">
        <v>176</v>
      </c>
      <c r="B36" s="65">
        <v>60</v>
      </c>
      <c r="C36" s="66">
        <v>113</v>
      </c>
      <c r="D36" s="65">
        <v>791</v>
      </c>
      <c r="E36" s="66">
        <v>620</v>
      </c>
      <c r="F36" s="67"/>
      <c r="G36" s="65">
        <f t="shared" si="0"/>
        <v>-53</v>
      </c>
      <c r="H36" s="66">
        <f t="shared" si="1"/>
        <v>171</v>
      </c>
      <c r="I36" s="20">
        <f t="shared" si="2"/>
        <v>-0.46902654867256638</v>
      </c>
      <c r="J36" s="21">
        <f t="shared" si="3"/>
        <v>0.27580645161290324</v>
      </c>
    </row>
    <row r="37" spans="1:10" x14ac:dyDescent="0.25">
      <c r="A37" s="7" t="s">
        <v>175</v>
      </c>
      <c r="B37" s="65">
        <v>1</v>
      </c>
      <c r="C37" s="66">
        <v>3</v>
      </c>
      <c r="D37" s="65">
        <v>32</v>
      </c>
      <c r="E37" s="66">
        <v>27</v>
      </c>
      <c r="F37" s="67"/>
      <c r="G37" s="65">
        <f t="shared" si="0"/>
        <v>-2</v>
      </c>
      <c r="H37" s="66">
        <f t="shared" si="1"/>
        <v>5</v>
      </c>
      <c r="I37" s="20">
        <f t="shared" si="2"/>
        <v>-0.66666666666666663</v>
      </c>
      <c r="J37" s="21">
        <f t="shared" si="3"/>
        <v>0.18518518518518517</v>
      </c>
    </row>
    <row r="38" spans="1:10" x14ac:dyDescent="0.25">
      <c r="A38" s="7" t="s">
        <v>174</v>
      </c>
      <c r="B38" s="65">
        <v>1917</v>
      </c>
      <c r="C38" s="66">
        <v>1497</v>
      </c>
      <c r="D38" s="65">
        <v>13653</v>
      </c>
      <c r="E38" s="66">
        <v>12832</v>
      </c>
      <c r="F38" s="67"/>
      <c r="G38" s="65">
        <f t="shared" si="0"/>
        <v>420</v>
      </c>
      <c r="H38" s="66">
        <f t="shared" si="1"/>
        <v>821</v>
      </c>
      <c r="I38" s="20">
        <f t="shared" si="2"/>
        <v>0.28056112224448898</v>
      </c>
      <c r="J38" s="21">
        <f t="shared" si="3"/>
        <v>6.3980673316708231E-2</v>
      </c>
    </row>
    <row r="39" spans="1:10" x14ac:dyDescent="0.25">
      <c r="A39" s="7" t="s">
        <v>173</v>
      </c>
      <c r="B39" s="65">
        <v>27</v>
      </c>
      <c r="C39" s="66">
        <v>31</v>
      </c>
      <c r="D39" s="65">
        <v>216</v>
      </c>
      <c r="E39" s="66">
        <v>156</v>
      </c>
      <c r="F39" s="67"/>
      <c r="G39" s="65">
        <f t="shared" si="0"/>
        <v>-4</v>
      </c>
      <c r="H39" s="66">
        <f t="shared" si="1"/>
        <v>60</v>
      </c>
      <c r="I39" s="20">
        <f t="shared" si="2"/>
        <v>-0.12903225806451613</v>
      </c>
      <c r="J39" s="21">
        <f t="shared" si="3"/>
        <v>0.38461538461538464</v>
      </c>
    </row>
    <row r="40" spans="1:10" x14ac:dyDescent="0.25">
      <c r="A40" s="7" t="s">
        <v>171</v>
      </c>
      <c r="B40" s="65">
        <v>168</v>
      </c>
      <c r="C40" s="66">
        <v>113</v>
      </c>
      <c r="D40" s="65">
        <v>1604</v>
      </c>
      <c r="E40" s="66">
        <v>1580</v>
      </c>
      <c r="F40" s="67"/>
      <c r="G40" s="65">
        <f t="shared" si="0"/>
        <v>55</v>
      </c>
      <c r="H40" s="66">
        <f t="shared" si="1"/>
        <v>24</v>
      </c>
      <c r="I40" s="20">
        <f t="shared" si="2"/>
        <v>0.48672566371681414</v>
      </c>
      <c r="J40" s="21">
        <f t="shared" si="3"/>
        <v>1.5189873417721518E-2</v>
      </c>
    </row>
    <row r="41" spans="1:10" x14ac:dyDescent="0.25">
      <c r="A41" s="7" t="s">
        <v>172</v>
      </c>
      <c r="B41" s="65">
        <v>0</v>
      </c>
      <c r="C41" s="66">
        <v>0</v>
      </c>
      <c r="D41" s="65">
        <v>1</v>
      </c>
      <c r="E41" s="66">
        <v>2</v>
      </c>
      <c r="F41" s="67"/>
      <c r="G41" s="65">
        <f t="shared" si="0"/>
        <v>0</v>
      </c>
      <c r="H41" s="66">
        <f t="shared" si="1"/>
        <v>-1</v>
      </c>
      <c r="I41" s="20" t="str">
        <f t="shared" si="2"/>
        <v>-</v>
      </c>
      <c r="J41" s="21">
        <f t="shared" si="3"/>
        <v>-0.5</v>
      </c>
    </row>
    <row r="42" spans="1:10" x14ac:dyDescent="0.25">
      <c r="A42" s="7" t="s">
        <v>182</v>
      </c>
      <c r="B42" s="65">
        <v>177</v>
      </c>
      <c r="C42" s="66">
        <v>222</v>
      </c>
      <c r="D42" s="65">
        <v>1813</v>
      </c>
      <c r="E42" s="66">
        <v>1742</v>
      </c>
      <c r="F42" s="67"/>
      <c r="G42" s="65">
        <f t="shared" si="0"/>
        <v>-45</v>
      </c>
      <c r="H42" s="66">
        <f t="shared" si="1"/>
        <v>71</v>
      </c>
      <c r="I42" s="20">
        <f t="shared" si="2"/>
        <v>-0.20270270270270271</v>
      </c>
      <c r="J42" s="21">
        <f t="shared" si="3"/>
        <v>4.0757749712973593E-2</v>
      </c>
    </row>
    <row r="43" spans="1:10" x14ac:dyDescent="0.25">
      <c r="A43" s="7"/>
      <c r="B43" s="65"/>
      <c r="C43" s="66"/>
      <c r="D43" s="65"/>
      <c r="E43" s="66"/>
      <c r="F43" s="67"/>
      <c r="G43" s="65"/>
      <c r="H43" s="66"/>
      <c r="I43" s="20"/>
      <c r="J43" s="21"/>
    </row>
    <row r="44" spans="1:10" s="43" customFormat="1" ht="13" x14ac:dyDescent="0.3">
      <c r="A44" s="27" t="s">
        <v>28</v>
      </c>
      <c r="B44" s="71">
        <f>SUM(B15:B43)</f>
        <v>6676</v>
      </c>
      <c r="C44" s="72">
        <f>SUM(C15:C43)</f>
        <v>6005</v>
      </c>
      <c r="D44" s="71">
        <f>SUM(D15:D43)</f>
        <v>57916</v>
      </c>
      <c r="E44" s="72">
        <f>SUM(E15:E43)</f>
        <v>52487</v>
      </c>
      <c r="F44" s="73"/>
      <c r="G44" s="71">
        <f>B44-C44</f>
        <v>671</v>
      </c>
      <c r="H44" s="72">
        <f>D44-E44</f>
        <v>5429</v>
      </c>
      <c r="I44" s="37">
        <f>IF(C44=0, "-", G44/C44)</f>
        <v>0.11174021648626145</v>
      </c>
      <c r="J44" s="38">
        <f>IF(E44=0, "-", H44/E44)</f>
        <v>0.10343513631946959</v>
      </c>
    </row>
    <row r="45" spans="1:10" s="43" customFormat="1" ht="13" x14ac:dyDescent="0.3">
      <c r="A45" s="27" t="s">
        <v>0</v>
      </c>
      <c r="B45" s="71">
        <f>B11+B44</f>
        <v>6676</v>
      </c>
      <c r="C45" s="77">
        <f>C11+C44</f>
        <v>6005</v>
      </c>
      <c r="D45" s="71">
        <f>D11+D44</f>
        <v>57916</v>
      </c>
      <c r="E45" s="77">
        <f>E11+E44</f>
        <v>52487</v>
      </c>
      <c r="F45" s="73"/>
      <c r="G45" s="71">
        <f>B45-C45</f>
        <v>671</v>
      </c>
      <c r="H45" s="72">
        <f>D45-E45</f>
        <v>5429</v>
      </c>
      <c r="I45" s="37">
        <f>IF(C45=0, "-", G45/C45)</f>
        <v>0.11174021648626145</v>
      </c>
      <c r="J45" s="38">
        <f>IF(E45=0, "-", H45/E45)</f>
        <v>0.10343513631946959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0"/>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164" t="s">
        <v>112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112</v>
      </c>
      <c r="B6" s="61" t="s">
        <v>12</v>
      </c>
      <c r="C6" s="62" t="s">
        <v>13</v>
      </c>
      <c r="D6" s="61" t="s">
        <v>12</v>
      </c>
      <c r="E6" s="63" t="s">
        <v>13</v>
      </c>
      <c r="F6" s="62" t="s">
        <v>12</v>
      </c>
      <c r="G6" s="62" t="s">
        <v>13</v>
      </c>
      <c r="H6" s="61" t="s">
        <v>12</v>
      </c>
      <c r="I6" s="63" t="s">
        <v>13</v>
      </c>
      <c r="J6" s="61"/>
      <c r="K6" s="63"/>
    </row>
    <row r="7" spans="1:11" x14ac:dyDescent="0.25">
      <c r="A7" s="7" t="s">
        <v>199</v>
      </c>
      <c r="B7" s="65">
        <v>11</v>
      </c>
      <c r="C7" s="34">
        <f>IF(B11=0, "-", B7/B11)</f>
        <v>0.21568627450980393</v>
      </c>
      <c r="D7" s="65">
        <v>0</v>
      </c>
      <c r="E7" s="9">
        <f>IF(D11=0, "-", D7/D11)</f>
        <v>0</v>
      </c>
      <c r="F7" s="81">
        <v>45</v>
      </c>
      <c r="G7" s="34">
        <f>IF(F11=0, "-", F7/F11)</f>
        <v>0.11936339522546419</v>
      </c>
      <c r="H7" s="65">
        <v>34</v>
      </c>
      <c r="I7" s="9">
        <f>IF(H11=0, "-", H7/H11)</f>
        <v>0.10526315789473684</v>
      </c>
      <c r="J7" s="8" t="str">
        <f>IF(D7=0, "-", IF((B7-D7)/D7&lt;10, (B7-D7)/D7, "&gt;999%"))</f>
        <v>-</v>
      </c>
      <c r="K7" s="9">
        <f>IF(H7=0, "-", IF((F7-H7)/H7&lt;10, (F7-H7)/H7, "&gt;999%"))</f>
        <v>0.3235294117647059</v>
      </c>
    </row>
    <row r="8" spans="1:11" x14ac:dyDescent="0.25">
      <c r="A8" s="7" t="s">
        <v>200</v>
      </c>
      <c r="B8" s="65">
        <v>40</v>
      </c>
      <c r="C8" s="34">
        <f>IF(B11=0, "-", B8/B11)</f>
        <v>0.78431372549019607</v>
      </c>
      <c r="D8" s="65">
        <v>33</v>
      </c>
      <c r="E8" s="9">
        <f>IF(D11=0, "-", D8/D11)</f>
        <v>0.97058823529411764</v>
      </c>
      <c r="F8" s="81">
        <v>332</v>
      </c>
      <c r="G8" s="34">
        <f>IF(F11=0, "-", F8/F11)</f>
        <v>0.88063660477453576</v>
      </c>
      <c r="H8" s="65">
        <v>233</v>
      </c>
      <c r="I8" s="9">
        <f>IF(H11=0, "-", H8/H11)</f>
        <v>0.72136222910216719</v>
      </c>
      <c r="J8" s="8">
        <f>IF(D8=0, "-", IF((B8-D8)/D8&lt;10, (B8-D8)/D8, "&gt;999%"))</f>
        <v>0.21212121212121213</v>
      </c>
      <c r="K8" s="9">
        <f>IF(H8=0, "-", IF((F8-H8)/H8&lt;10, (F8-H8)/H8, "&gt;999%"))</f>
        <v>0.42489270386266093</v>
      </c>
    </row>
    <row r="9" spans="1:11" x14ac:dyDescent="0.25">
      <c r="A9" s="7" t="s">
        <v>201</v>
      </c>
      <c r="B9" s="65">
        <v>0</v>
      </c>
      <c r="C9" s="34">
        <f>IF(B11=0, "-", B9/B11)</f>
        <v>0</v>
      </c>
      <c r="D9" s="65">
        <v>1</v>
      </c>
      <c r="E9" s="9">
        <f>IF(D11=0, "-", D9/D11)</f>
        <v>2.9411764705882353E-2</v>
      </c>
      <c r="F9" s="81">
        <v>0</v>
      </c>
      <c r="G9" s="34">
        <f>IF(F11=0, "-", F9/F11)</f>
        <v>0</v>
      </c>
      <c r="H9" s="65">
        <v>56</v>
      </c>
      <c r="I9" s="9">
        <f>IF(H11=0, "-", H9/H11)</f>
        <v>0.17337461300309598</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595</v>
      </c>
      <c r="B11" s="71">
        <f>SUM(B7:B10)</f>
        <v>51</v>
      </c>
      <c r="C11" s="40">
        <f>B11/6676</f>
        <v>7.6393049730377471E-3</v>
      </c>
      <c r="D11" s="71">
        <f>SUM(D7:D10)</f>
        <v>34</v>
      </c>
      <c r="E11" s="41">
        <f>D11/6005</f>
        <v>5.661948376353039E-3</v>
      </c>
      <c r="F11" s="77">
        <f>SUM(F7:F10)</f>
        <v>377</v>
      </c>
      <c r="G11" s="42">
        <f>F11/57916</f>
        <v>6.5094274466468678E-3</v>
      </c>
      <c r="H11" s="71">
        <f>SUM(H7:H10)</f>
        <v>323</v>
      </c>
      <c r="I11" s="41">
        <f>H11/52487</f>
        <v>6.1539047764208278E-3</v>
      </c>
      <c r="J11" s="37">
        <f>IF(D11=0, "-", IF((B11-D11)/D11&lt;10, (B11-D11)/D11, "&gt;999%"))</f>
        <v>0.5</v>
      </c>
      <c r="K11" s="38">
        <f>IF(H11=0, "-", IF((F11-H11)/H11&lt;10, (F11-H11)/H11, "&gt;999%"))</f>
        <v>0.16718266253869968</v>
      </c>
    </row>
    <row r="12" spans="1:11" x14ac:dyDescent="0.25">
      <c r="B12" s="83"/>
      <c r="D12" s="83"/>
      <c r="F12" s="83"/>
      <c r="H12" s="83"/>
    </row>
    <row r="13" spans="1:11" s="43" customFormat="1" ht="13" x14ac:dyDescent="0.3">
      <c r="A13" s="162" t="s">
        <v>595</v>
      </c>
      <c r="B13" s="71">
        <v>51</v>
      </c>
      <c r="C13" s="40">
        <f>B13/6676</f>
        <v>7.6393049730377471E-3</v>
      </c>
      <c r="D13" s="71">
        <v>34</v>
      </c>
      <c r="E13" s="41">
        <f>D13/6005</f>
        <v>5.661948376353039E-3</v>
      </c>
      <c r="F13" s="77">
        <v>377</v>
      </c>
      <c r="G13" s="42">
        <f>F13/57916</f>
        <v>6.5094274466468678E-3</v>
      </c>
      <c r="H13" s="71">
        <v>323</v>
      </c>
      <c r="I13" s="41">
        <f>H13/52487</f>
        <v>6.1539047764208278E-3</v>
      </c>
      <c r="J13" s="37">
        <f>IF(D13=0, "-", IF((B13-D13)/D13&lt;10, (B13-D13)/D13, "&gt;999%"))</f>
        <v>0.5</v>
      </c>
      <c r="K13" s="38">
        <f>IF(H13=0, "-", IF((F13-H13)/H13&lt;10, (F13-H13)/H13, "&gt;999%"))</f>
        <v>0.16718266253869968</v>
      </c>
    </row>
    <row r="14" spans="1:11" x14ac:dyDescent="0.25">
      <c r="B14" s="83"/>
      <c r="D14" s="83"/>
      <c r="F14" s="83"/>
      <c r="H14" s="83"/>
    </row>
    <row r="15" spans="1:11" ht="15.5" x14ac:dyDescent="0.35">
      <c r="A15" s="164" t="s">
        <v>113</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138</v>
      </c>
      <c r="B17" s="61" t="s">
        <v>12</v>
      </c>
      <c r="C17" s="62" t="s">
        <v>13</v>
      </c>
      <c r="D17" s="61" t="s">
        <v>12</v>
      </c>
      <c r="E17" s="63" t="s">
        <v>13</v>
      </c>
      <c r="F17" s="62" t="s">
        <v>12</v>
      </c>
      <c r="G17" s="62" t="s">
        <v>13</v>
      </c>
      <c r="H17" s="61" t="s">
        <v>12</v>
      </c>
      <c r="I17" s="63" t="s">
        <v>13</v>
      </c>
      <c r="J17" s="61"/>
      <c r="K17" s="63"/>
    </row>
    <row r="18" spans="1:11" x14ac:dyDescent="0.25">
      <c r="A18" s="7" t="s">
        <v>202</v>
      </c>
      <c r="B18" s="65">
        <v>0</v>
      </c>
      <c r="C18" s="34">
        <f>IF(B28=0, "-", B18/B28)</f>
        <v>0</v>
      </c>
      <c r="D18" s="65">
        <v>1</v>
      </c>
      <c r="E18" s="9">
        <f>IF(D28=0, "-", D18/D28)</f>
        <v>5.3191489361702126E-3</v>
      </c>
      <c r="F18" s="81">
        <v>11</v>
      </c>
      <c r="G18" s="34">
        <f>IF(F28=0, "-", F18/F28)</f>
        <v>6.5750149432157803E-3</v>
      </c>
      <c r="H18" s="65">
        <v>7</v>
      </c>
      <c r="I18" s="9">
        <f>IF(H28=0, "-", H18/H28)</f>
        <v>3.2558139534883722E-3</v>
      </c>
      <c r="J18" s="8">
        <f t="shared" ref="J18:J26" si="0">IF(D18=0, "-", IF((B18-D18)/D18&lt;10, (B18-D18)/D18, "&gt;999%"))</f>
        <v>-1</v>
      </c>
      <c r="K18" s="9">
        <f t="shared" ref="K18:K26" si="1">IF(H18=0, "-", IF((F18-H18)/H18&lt;10, (F18-H18)/H18, "&gt;999%"))</f>
        <v>0.5714285714285714</v>
      </c>
    </row>
    <row r="19" spans="1:11" x14ac:dyDescent="0.25">
      <c r="A19" s="7" t="s">
        <v>203</v>
      </c>
      <c r="B19" s="65">
        <v>2</v>
      </c>
      <c r="C19" s="34">
        <f>IF(B28=0, "-", B19/B28)</f>
        <v>1.3605442176870748E-2</v>
      </c>
      <c r="D19" s="65">
        <v>6</v>
      </c>
      <c r="E19" s="9">
        <f>IF(D28=0, "-", D19/D28)</f>
        <v>3.1914893617021274E-2</v>
      </c>
      <c r="F19" s="81">
        <v>42</v>
      </c>
      <c r="G19" s="34">
        <f>IF(F28=0, "-", F19/F28)</f>
        <v>2.5104602510460251E-2</v>
      </c>
      <c r="H19" s="65">
        <v>57</v>
      </c>
      <c r="I19" s="9">
        <f>IF(H28=0, "-", H19/H28)</f>
        <v>2.6511627906976743E-2</v>
      </c>
      <c r="J19" s="8">
        <f t="shared" si="0"/>
        <v>-0.66666666666666663</v>
      </c>
      <c r="K19" s="9">
        <f t="shared" si="1"/>
        <v>-0.26315789473684209</v>
      </c>
    </row>
    <row r="20" spans="1:11" x14ac:dyDescent="0.25">
      <c r="A20" s="7" t="s">
        <v>204</v>
      </c>
      <c r="B20" s="65">
        <v>4</v>
      </c>
      <c r="C20" s="34">
        <f>IF(B28=0, "-", B20/B28)</f>
        <v>2.7210884353741496E-2</v>
      </c>
      <c r="D20" s="65">
        <v>23</v>
      </c>
      <c r="E20" s="9">
        <f>IF(D28=0, "-", D20/D28)</f>
        <v>0.12234042553191489</v>
      </c>
      <c r="F20" s="81">
        <v>232</v>
      </c>
      <c r="G20" s="34">
        <f>IF(F28=0, "-", F20/F28)</f>
        <v>0.13867304243873282</v>
      </c>
      <c r="H20" s="65">
        <v>180</v>
      </c>
      <c r="I20" s="9">
        <f>IF(H28=0, "-", H20/H28)</f>
        <v>8.3720930232558138E-2</v>
      </c>
      <c r="J20" s="8">
        <f t="shared" si="0"/>
        <v>-0.82608695652173914</v>
      </c>
      <c r="K20" s="9">
        <f t="shared" si="1"/>
        <v>0.28888888888888886</v>
      </c>
    </row>
    <row r="21" spans="1:11" x14ac:dyDescent="0.25">
      <c r="A21" s="7" t="s">
        <v>205</v>
      </c>
      <c r="B21" s="65">
        <v>22</v>
      </c>
      <c r="C21" s="34">
        <f>IF(B28=0, "-", B21/B28)</f>
        <v>0.14965986394557823</v>
      </c>
      <c r="D21" s="65">
        <v>25</v>
      </c>
      <c r="E21" s="9">
        <f>IF(D28=0, "-", D21/D28)</f>
        <v>0.13297872340425532</v>
      </c>
      <c r="F21" s="81">
        <v>278</v>
      </c>
      <c r="G21" s="34">
        <f>IF(F28=0, "-", F21/F28)</f>
        <v>0.16616855947399881</v>
      </c>
      <c r="H21" s="65">
        <v>263</v>
      </c>
      <c r="I21" s="9">
        <f>IF(H28=0, "-", H21/H28)</f>
        <v>0.12232558139534884</v>
      </c>
      <c r="J21" s="8">
        <f t="shared" si="0"/>
        <v>-0.12</v>
      </c>
      <c r="K21" s="9">
        <f t="shared" si="1"/>
        <v>5.7034220532319393E-2</v>
      </c>
    </row>
    <row r="22" spans="1:11" x14ac:dyDescent="0.25">
      <c r="A22" s="7" t="s">
        <v>206</v>
      </c>
      <c r="B22" s="65">
        <v>70</v>
      </c>
      <c r="C22" s="34">
        <f>IF(B28=0, "-", B22/B28)</f>
        <v>0.47619047619047616</v>
      </c>
      <c r="D22" s="65">
        <v>64</v>
      </c>
      <c r="E22" s="9">
        <f>IF(D28=0, "-", D22/D28)</f>
        <v>0.34042553191489361</v>
      </c>
      <c r="F22" s="81">
        <v>566</v>
      </c>
      <c r="G22" s="34">
        <f>IF(F28=0, "-", F22/F28)</f>
        <v>0.33831440526001194</v>
      </c>
      <c r="H22" s="65">
        <v>709</v>
      </c>
      <c r="I22" s="9">
        <f>IF(H28=0, "-", H22/H28)</f>
        <v>0.32976744186046514</v>
      </c>
      <c r="J22" s="8">
        <f t="shared" si="0"/>
        <v>9.375E-2</v>
      </c>
      <c r="K22" s="9">
        <f t="shared" si="1"/>
        <v>-0.20169252468265161</v>
      </c>
    </row>
    <row r="23" spans="1:11" x14ac:dyDescent="0.25">
      <c r="A23" s="7" t="s">
        <v>207</v>
      </c>
      <c r="B23" s="65">
        <v>0</v>
      </c>
      <c r="C23" s="34">
        <f>IF(B28=0, "-", B23/B28)</f>
        <v>0</v>
      </c>
      <c r="D23" s="65">
        <v>22</v>
      </c>
      <c r="E23" s="9">
        <f>IF(D28=0, "-", D23/D28)</f>
        <v>0.11702127659574468</v>
      </c>
      <c r="F23" s="81">
        <v>14</v>
      </c>
      <c r="G23" s="34">
        <f>IF(F28=0, "-", F23/F28)</f>
        <v>8.368200836820083E-3</v>
      </c>
      <c r="H23" s="65">
        <v>445</v>
      </c>
      <c r="I23" s="9">
        <f>IF(H28=0, "-", H23/H28)</f>
        <v>0.2069767441860465</v>
      </c>
      <c r="J23" s="8">
        <f t="shared" si="0"/>
        <v>-1</v>
      </c>
      <c r="K23" s="9">
        <f t="shared" si="1"/>
        <v>-0.96853932584269664</v>
      </c>
    </row>
    <row r="24" spans="1:11" x14ac:dyDescent="0.25">
      <c r="A24" s="7" t="s">
        <v>208</v>
      </c>
      <c r="B24" s="65">
        <v>35</v>
      </c>
      <c r="C24" s="34">
        <f>IF(B28=0, "-", B24/B28)</f>
        <v>0.23809523809523808</v>
      </c>
      <c r="D24" s="65">
        <v>27</v>
      </c>
      <c r="E24" s="9">
        <f>IF(D28=0, "-", D24/D28)</f>
        <v>0.14361702127659576</v>
      </c>
      <c r="F24" s="81">
        <v>382</v>
      </c>
      <c r="G24" s="34">
        <f>IF(F28=0, "-", F24/F28)</f>
        <v>0.22833233711894799</v>
      </c>
      <c r="H24" s="65">
        <v>247</v>
      </c>
      <c r="I24" s="9">
        <f>IF(H28=0, "-", H24/H28)</f>
        <v>0.11488372093023255</v>
      </c>
      <c r="J24" s="8">
        <f t="shared" si="0"/>
        <v>0.29629629629629628</v>
      </c>
      <c r="K24" s="9">
        <f t="shared" si="1"/>
        <v>0.54655870445344135</v>
      </c>
    </row>
    <row r="25" spans="1:11" x14ac:dyDescent="0.25">
      <c r="A25" s="7" t="s">
        <v>209</v>
      </c>
      <c r="B25" s="65">
        <v>8</v>
      </c>
      <c r="C25" s="34">
        <f>IF(B28=0, "-", B25/B28)</f>
        <v>5.4421768707482991E-2</v>
      </c>
      <c r="D25" s="65">
        <v>16</v>
      </c>
      <c r="E25" s="9">
        <f>IF(D28=0, "-", D25/D28)</f>
        <v>8.5106382978723402E-2</v>
      </c>
      <c r="F25" s="81">
        <v>114</v>
      </c>
      <c r="G25" s="34">
        <f>IF(F28=0, "-", F25/F28)</f>
        <v>6.8141063956963538E-2</v>
      </c>
      <c r="H25" s="65">
        <v>150</v>
      </c>
      <c r="I25" s="9">
        <f>IF(H28=0, "-", H25/H28)</f>
        <v>6.9767441860465115E-2</v>
      </c>
      <c r="J25" s="8">
        <f t="shared" si="0"/>
        <v>-0.5</v>
      </c>
      <c r="K25" s="9">
        <f t="shared" si="1"/>
        <v>-0.24</v>
      </c>
    </row>
    <row r="26" spans="1:11" x14ac:dyDescent="0.25">
      <c r="A26" s="7" t="s">
        <v>210</v>
      </c>
      <c r="B26" s="65">
        <v>6</v>
      </c>
      <c r="C26" s="34">
        <f>IF(B28=0, "-", B26/B28)</f>
        <v>4.0816326530612242E-2</v>
      </c>
      <c r="D26" s="65">
        <v>4</v>
      </c>
      <c r="E26" s="9">
        <f>IF(D28=0, "-", D26/D28)</f>
        <v>2.1276595744680851E-2</v>
      </c>
      <c r="F26" s="81">
        <v>34</v>
      </c>
      <c r="G26" s="34">
        <f>IF(F28=0, "-", F26/F28)</f>
        <v>2.0322773460848775E-2</v>
      </c>
      <c r="H26" s="65">
        <v>92</v>
      </c>
      <c r="I26" s="9">
        <f>IF(H28=0, "-", H26/H28)</f>
        <v>4.2790697674418607E-2</v>
      </c>
      <c r="J26" s="8">
        <f t="shared" si="0"/>
        <v>0.5</v>
      </c>
      <c r="K26" s="9">
        <f t="shared" si="1"/>
        <v>-0.63043478260869568</v>
      </c>
    </row>
    <row r="27" spans="1:11" x14ac:dyDescent="0.25">
      <c r="A27" s="2"/>
      <c r="B27" s="68"/>
      <c r="C27" s="33"/>
      <c r="D27" s="68"/>
      <c r="E27" s="6"/>
      <c r="F27" s="82"/>
      <c r="G27" s="33"/>
      <c r="H27" s="68"/>
      <c r="I27" s="6"/>
      <c r="J27" s="5"/>
      <c r="K27" s="6"/>
    </row>
    <row r="28" spans="1:11" s="43" customFormat="1" ht="13" x14ac:dyDescent="0.3">
      <c r="A28" s="162" t="s">
        <v>594</v>
      </c>
      <c r="B28" s="71">
        <f>SUM(B18:B27)</f>
        <v>147</v>
      </c>
      <c r="C28" s="40">
        <f>B28/6676</f>
        <v>2.201917315757939E-2</v>
      </c>
      <c r="D28" s="71">
        <f>SUM(D18:D27)</f>
        <v>188</v>
      </c>
      <c r="E28" s="41">
        <f>D28/6005</f>
        <v>3.1307243963363866E-2</v>
      </c>
      <c r="F28" s="77">
        <f>SUM(F18:F27)</f>
        <v>1673</v>
      </c>
      <c r="G28" s="42">
        <f>F28/57916</f>
        <v>2.8886663443607984E-2</v>
      </c>
      <c r="H28" s="71">
        <f>SUM(H18:H27)</f>
        <v>2150</v>
      </c>
      <c r="I28" s="41">
        <f>H28/52487</f>
        <v>4.0962524053575172E-2</v>
      </c>
      <c r="J28" s="37">
        <f>IF(D28=0, "-", IF((B28-D28)/D28&lt;10, (B28-D28)/D28, "&gt;999%"))</f>
        <v>-0.21808510638297873</v>
      </c>
      <c r="K28" s="38">
        <f>IF(H28=0, "-", IF((F28-H28)/H28&lt;10, (F28-H28)/H28, "&gt;999%"))</f>
        <v>-0.22186046511627908</v>
      </c>
    </row>
    <row r="29" spans="1:11" x14ac:dyDescent="0.25">
      <c r="B29" s="83"/>
      <c r="D29" s="83"/>
      <c r="F29" s="83"/>
      <c r="H29" s="83"/>
    </row>
    <row r="30" spans="1:11" ht="13" x14ac:dyDescent="0.3">
      <c r="A30" s="163" t="s">
        <v>139</v>
      </c>
      <c r="B30" s="61" t="s">
        <v>12</v>
      </c>
      <c r="C30" s="62" t="s">
        <v>13</v>
      </c>
      <c r="D30" s="61" t="s">
        <v>12</v>
      </c>
      <c r="E30" s="63" t="s">
        <v>13</v>
      </c>
      <c r="F30" s="62" t="s">
        <v>12</v>
      </c>
      <c r="G30" s="62" t="s">
        <v>13</v>
      </c>
      <c r="H30" s="61" t="s">
        <v>12</v>
      </c>
      <c r="I30" s="63" t="s">
        <v>13</v>
      </c>
      <c r="J30" s="61"/>
      <c r="K30" s="63"/>
    </row>
    <row r="31" spans="1:11" x14ac:dyDescent="0.25">
      <c r="A31" s="7" t="s">
        <v>211</v>
      </c>
      <c r="B31" s="65">
        <v>4</v>
      </c>
      <c r="C31" s="34">
        <f>IF(B36=0, "-", B31/B36)</f>
        <v>0.19047619047619047</v>
      </c>
      <c r="D31" s="65">
        <v>1</v>
      </c>
      <c r="E31" s="9">
        <f>IF(D36=0, "-", D31/D36)</f>
        <v>0.05</v>
      </c>
      <c r="F31" s="81">
        <v>16</v>
      </c>
      <c r="G31" s="34">
        <f>IF(F36=0, "-", F31/F36)</f>
        <v>0.13008130081300814</v>
      </c>
      <c r="H31" s="65">
        <v>11</v>
      </c>
      <c r="I31" s="9">
        <f>IF(H36=0, "-", H31/H36)</f>
        <v>9.6491228070175433E-2</v>
      </c>
      <c r="J31" s="8">
        <f>IF(D31=0, "-", IF((B31-D31)/D31&lt;10, (B31-D31)/D31, "&gt;999%"))</f>
        <v>3</v>
      </c>
      <c r="K31" s="9">
        <f>IF(H31=0, "-", IF((F31-H31)/H31&lt;10, (F31-H31)/H31, "&gt;999%"))</f>
        <v>0.45454545454545453</v>
      </c>
    </row>
    <row r="32" spans="1:11" x14ac:dyDescent="0.25">
      <c r="A32" s="7" t="s">
        <v>212</v>
      </c>
      <c r="B32" s="65">
        <v>0</v>
      </c>
      <c r="C32" s="34">
        <f>IF(B36=0, "-", B32/B36)</f>
        <v>0</v>
      </c>
      <c r="D32" s="65">
        <v>0</v>
      </c>
      <c r="E32" s="9">
        <f>IF(D36=0, "-", D32/D36)</f>
        <v>0</v>
      </c>
      <c r="F32" s="81">
        <v>1</v>
      </c>
      <c r="G32" s="34">
        <f>IF(F36=0, "-", F32/F36)</f>
        <v>8.130081300813009E-3</v>
      </c>
      <c r="H32" s="65">
        <v>7</v>
      </c>
      <c r="I32" s="9">
        <f>IF(H36=0, "-", H32/H36)</f>
        <v>6.1403508771929821E-2</v>
      </c>
      <c r="J32" s="8" t="str">
        <f>IF(D32=0, "-", IF((B32-D32)/D32&lt;10, (B32-D32)/D32, "&gt;999%"))</f>
        <v>-</v>
      </c>
      <c r="K32" s="9">
        <f>IF(H32=0, "-", IF((F32-H32)/H32&lt;10, (F32-H32)/H32, "&gt;999%"))</f>
        <v>-0.8571428571428571</v>
      </c>
    </row>
    <row r="33" spans="1:11" x14ac:dyDescent="0.25">
      <c r="A33" s="7" t="s">
        <v>213</v>
      </c>
      <c r="B33" s="65">
        <v>16</v>
      </c>
      <c r="C33" s="34">
        <f>IF(B36=0, "-", B33/B36)</f>
        <v>0.76190476190476186</v>
      </c>
      <c r="D33" s="65">
        <v>17</v>
      </c>
      <c r="E33" s="9">
        <f>IF(D36=0, "-", D33/D36)</f>
        <v>0.85</v>
      </c>
      <c r="F33" s="81">
        <v>91</v>
      </c>
      <c r="G33" s="34">
        <f>IF(F36=0, "-", F33/F36)</f>
        <v>0.73983739837398377</v>
      </c>
      <c r="H33" s="65">
        <v>91</v>
      </c>
      <c r="I33" s="9">
        <f>IF(H36=0, "-", H33/H36)</f>
        <v>0.79824561403508776</v>
      </c>
      <c r="J33" s="8">
        <f>IF(D33=0, "-", IF((B33-D33)/D33&lt;10, (B33-D33)/D33, "&gt;999%"))</f>
        <v>-5.8823529411764705E-2</v>
      </c>
      <c r="K33" s="9">
        <f>IF(H33=0, "-", IF((F33-H33)/H33&lt;10, (F33-H33)/H33, "&gt;999%"))</f>
        <v>0</v>
      </c>
    </row>
    <row r="34" spans="1:11" x14ac:dyDescent="0.25">
      <c r="A34" s="7" t="s">
        <v>214</v>
      </c>
      <c r="B34" s="65">
        <v>1</v>
      </c>
      <c r="C34" s="34">
        <f>IF(B36=0, "-", B34/B36)</f>
        <v>4.7619047619047616E-2</v>
      </c>
      <c r="D34" s="65">
        <v>2</v>
      </c>
      <c r="E34" s="9">
        <f>IF(D36=0, "-", D34/D36)</f>
        <v>0.1</v>
      </c>
      <c r="F34" s="81">
        <v>15</v>
      </c>
      <c r="G34" s="34">
        <f>IF(F36=0, "-", F34/F36)</f>
        <v>0.12195121951219512</v>
      </c>
      <c r="H34" s="65">
        <v>5</v>
      </c>
      <c r="I34" s="9">
        <f>IF(H36=0, "-", H34/H36)</f>
        <v>4.3859649122807015E-2</v>
      </c>
      <c r="J34" s="8">
        <f>IF(D34=0, "-", IF((B34-D34)/D34&lt;10, (B34-D34)/D34, "&gt;999%"))</f>
        <v>-0.5</v>
      </c>
      <c r="K34" s="9">
        <f>IF(H34=0, "-", IF((F34-H34)/H34&lt;10, (F34-H34)/H34, "&gt;999%"))</f>
        <v>2</v>
      </c>
    </row>
    <row r="35" spans="1:11" x14ac:dyDescent="0.25">
      <c r="A35" s="2"/>
      <c r="B35" s="68"/>
      <c r="C35" s="33"/>
      <c r="D35" s="68"/>
      <c r="E35" s="6"/>
      <c r="F35" s="82"/>
      <c r="G35" s="33"/>
      <c r="H35" s="68"/>
      <c r="I35" s="6"/>
      <c r="J35" s="5"/>
      <c r="K35" s="6"/>
    </row>
    <row r="36" spans="1:11" s="43" customFormat="1" ht="13" x14ac:dyDescent="0.3">
      <c r="A36" s="162" t="s">
        <v>593</v>
      </c>
      <c r="B36" s="71">
        <f>SUM(B31:B35)</f>
        <v>21</v>
      </c>
      <c r="C36" s="40">
        <f>B36/6676</f>
        <v>3.1455961653684842E-3</v>
      </c>
      <c r="D36" s="71">
        <f>SUM(D31:D35)</f>
        <v>20</v>
      </c>
      <c r="E36" s="41">
        <f>D36/6005</f>
        <v>3.3305578684429643E-3</v>
      </c>
      <c r="F36" s="77">
        <f>SUM(F31:F35)</f>
        <v>123</v>
      </c>
      <c r="G36" s="42">
        <f>F36/57916</f>
        <v>2.1237654534152911E-3</v>
      </c>
      <c r="H36" s="71">
        <f>SUM(H31:H35)</f>
        <v>114</v>
      </c>
      <c r="I36" s="41">
        <f>H36/52487</f>
        <v>2.1719663916779392E-3</v>
      </c>
      <c r="J36" s="37">
        <f>IF(D36=0, "-", IF((B36-D36)/D36&lt;10, (B36-D36)/D36, "&gt;999%"))</f>
        <v>0.05</v>
      </c>
      <c r="K36" s="38">
        <f>IF(H36=0, "-", IF((F36-H36)/H36&lt;10, (F36-H36)/H36, "&gt;999%"))</f>
        <v>7.8947368421052627E-2</v>
      </c>
    </row>
    <row r="37" spans="1:11" x14ac:dyDescent="0.25">
      <c r="B37" s="83"/>
      <c r="D37" s="83"/>
      <c r="F37" s="83"/>
      <c r="H37" s="83"/>
    </row>
    <row r="38" spans="1:11" s="43" customFormat="1" ht="13" x14ac:dyDescent="0.3">
      <c r="A38" s="162" t="s">
        <v>592</v>
      </c>
      <c r="B38" s="71">
        <v>168</v>
      </c>
      <c r="C38" s="40">
        <f>B38/6676</f>
        <v>2.5164769322947873E-2</v>
      </c>
      <c r="D38" s="71">
        <v>208</v>
      </c>
      <c r="E38" s="41">
        <f>D38/6005</f>
        <v>3.4637801831806828E-2</v>
      </c>
      <c r="F38" s="77">
        <v>1796</v>
      </c>
      <c r="G38" s="42">
        <f>F38/57916</f>
        <v>3.1010428897023275E-2</v>
      </c>
      <c r="H38" s="71">
        <v>2264</v>
      </c>
      <c r="I38" s="41">
        <f>H38/52487</f>
        <v>4.313449044525311E-2</v>
      </c>
      <c r="J38" s="37">
        <f>IF(D38=0, "-", IF((B38-D38)/D38&lt;10, (B38-D38)/D38, "&gt;999%"))</f>
        <v>-0.19230769230769232</v>
      </c>
      <c r="K38" s="38">
        <f>IF(H38=0, "-", IF((F38-H38)/H38&lt;10, (F38-H38)/H38, "&gt;999%"))</f>
        <v>-0.20671378091872791</v>
      </c>
    </row>
    <row r="39" spans="1:11" x14ac:dyDescent="0.25">
      <c r="B39" s="83"/>
      <c r="D39" s="83"/>
      <c r="F39" s="83"/>
      <c r="H39" s="83"/>
    </row>
    <row r="40" spans="1:11" ht="15.5" x14ac:dyDescent="0.35">
      <c r="A40" s="164" t="s">
        <v>114</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140</v>
      </c>
      <c r="B42" s="61" t="s">
        <v>12</v>
      </c>
      <c r="C42" s="62" t="s">
        <v>13</v>
      </c>
      <c r="D42" s="61" t="s">
        <v>12</v>
      </c>
      <c r="E42" s="63" t="s">
        <v>13</v>
      </c>
      <c r="F42" s="62" t="s">
        <v>12</v>
      </c>
      <c r="G42" s="62" t="s">
        <v>13</v>
      </c>
      <c r="H42" s="61" t="s">
        <v>12</v>
      </c>
      <c r="I42" s="63" t="s">
        <v>13</v>
      </c>
      <c r="J42" s="61"/>
      <c r="K42" s="63"/>
    </row>
    <row r="43" spans="1:11" x14ac:dyDescent="0.25">
      <c r="A43" s="7" t="s">
        <v>215</v>
      </c>
      <c r="B43" s="65">
        <v>85</v>
      </c>
      <c r="C43" s="34">
        <f>IF(B53=0, "-", B43/B53)</f>
        <v>0.29929577464788731</v>
      </c>
      <c r="D43" s="65">
        <v>98</v>
      </c>
      <c r="E43" s="9">
        <f>IF(D53=0, "-", D43/D53)</f>
        <v>0.20289855072463769</v>
      </c>
      <c r="F43" s="81">
        <v>1008</v>
      </c>
      <c r="G43" s="34">
        <f>IF(F53=0, "-", F43/F53)</f>
        <v>0.31578947368421051</v>
      </c>
      <c r="H43" s="65">
        <v>994</v>
      </c>
      <c r="I43" s="9">
        <f>IF(H53=0, "-", H43/H53)</f>
        <v>0.25552699228791775</v>
      </c>
      <c r="J43" s="8">
        <f t="shared" ref="J43:J51" si="2">IF(D43=0, "-", IF((B43-D43)/D43&lt;10, (B43-D43)/D43, "&gt;999%"))</f>
        <v>-0.1326530612244898</v>
      </c>
      <c r="K43" s="9">
        <f t="shared" ref="K43:K51" si="3">IF(H43=0, "-", IF((F43-H43)/H43&lt;10, (F43-H43)/H43, "&gt;999%"))</f>
        <v>1.4084507042253521E-2</v>
      </c>
    </row>
    <row r="44" spans="1:11" x14ac:dyDescent="0.25">
      <c r="A44" s="7" t="s">
        <v>216</v>
      </c>
      <c r="B44" s="65">
        <v>0</v>
      </c>
      <c r="C44" s="34">
        <f>IF(B53=0, "-", B44/B53)</f>
        <v>0</v>
      </c>
      <c r="D44" s="65">
        <v>0</v>
      </c>
      <c r="E44" s="9">
        <f>IF(D53=0, "-", D44/D53)</f>
        <v>0</v>
      </c>
      <c r="F44" s="81">
        <v>0</v>
      </c>
      <c r="G44" s="34">
        <f>IF(F53=0, "-", F44/F53)</f>
        <v>0</v>
      </c>
      <c r="H44" s="65">
        <v>42</v>
      </c>
      <c r="I44" s="9">
        <f>IF(H53=0, "-", H44/H53)</f>
        <v>1.0796915167095116E-2</v>
      </c>
      <c r="J44" s="8" t="str">
        <f t="shared" si="2"/>
        <v>-</v>
      </c>
      <c r="K44" s="9">
        <f t="shared" si="3"/>
        <v>-1</v>
      </c>
    </row>
    <row r="45" spans="1:11" x14ac:dyDescent="0.25">
      <c r="A45" s="7" t="s">
        <v>217</v>
      </c>
      <c r="B45" s="65">
        <v>14</v>
      </c>
      <c r="C45" s="34">
        <f>IF(B53=0, "-", B45/B53)</f>
        <v>4.9295774647887321E-2</v>
      </c>
      <c r="D45" s="65">
        <v>131</v>
      </c>
      <c r="E45" s="9">
        <f>IF(D53=0, "-", D45/D53)</f>
        <v>0.27122153209109728</v>
      </c>
      <c r="F45" s="81">
        <v>270</v>
      </c>
      <c r="G45" s="34">
        <f>IF(F53=0, "-", F45/F53)</f>
        <v>8.4586466165413529E-2</v>
      </c>
      <c r="H45" s="65">
        <v>661</v>
      </c>
      <c r="I45" s="9">
        <f>IF(H53=0, "-", H45/H53)</f>
        <v>0.16992287917737789</v>
      </c>
      <c r="J45" s="8">
        <f t="shared" si="2"/>
        <v>-0.89312977099236646</v>
      </c>
      <c r="K45" s="9">
        <f t="shared" si="3"/>
        <v>-0.59152798789712557</v>
      </c>
    </row>
    <row r="46" spans="1:11" x14ac:dyDescent="0.25">
      <c r="A46" s="7" t="s">
        <v>218</v>
      </c>
      <c r="B46" s="65">
        <v>39</v>
      </c>
      <c r="C46" s="34">
        <f>IF(B53=0, "-", B46/B53)</f>
        <v>0.13732394366197184</v>
      </c>
      <c r="D46" s="65">
        <v>68</v>
      </c>
      <c r="E46" s="9">
        <f>IF(D53=0, "-", D46/D53)</f>
        <v>0.14078674948240166</v>
      </c>
      <c r="F46" s="81">
        <v>610</v>
      </c>
      <c r="G46" s="34">
        <f>IF(F53=0, "-", F46/F53)</f>
        <v>0.19110275689223058</v>
      </c>
      <c r="H46" s="65">
        <v>583</v>
      </c>
      <c r="I46" s="9">
        <f>IF(H53=0, "-", H46/H53)</f>
        <v>0.14987146529562981</v>
      </c>
      <c r="J46" s="8">
        <f t="shared" si="2"/>
        <v>-0.4264705882352941</v>
      </c>
      <c r="K46" s="9">
        <f t="shared" si="3"/>
        <v>4.6312178387650088E-2</v>
      </c>
    </row>
    <row r="47" spans="1:11" x14ac:dyDescent="0.25">
      <c r="A47" s="7" t="s">
        <v>219</v>
      </c>
      <c r="B47" s="65">
        <v>16</v>
      </c>
      <c r="C47" s="34">
        <f>IF(B53=0, "-", B47/B53)</f>
        <v>5.6338028169014086E-2</v>
      </c>
      <c r="D47" s="65">
        <v>0</v>
      </c>
      <c r="E47" s="9">
        <f>IF(D53=0, "-", D47/D53)</f>
        <v>0</v>
      </c>
      <c r="F47" s="81">
        <v>40</v>
      </c>
      <c r="G47" s="34">
        <f>IF(F53=0, "-", F47/F53)</f>
        <v>1.2531328320802004E-2</v>
      </c>
      <c r="H47" s="65">
        <v>0</v>
      </c>
      <c r="I47" s="9">
        <f>IF(H53=0, "-", H47/H53)</f>
        <v>0</v>
      </c>
      <c r="J47" s="8" t="str">
        <f t="shared" si="2"/>
        <v>-</v>
      </c>
      <c r="K47" s="9" t="str">
        <f t="shared" si="3"/>
        <v>-</v>
      </c>
    </row>
    <row r="48" spans="1:11" x14ac:dyDescent="0.25">
      <c r="A48" s="7" t="s">
        <v>220</v>
      </c>
      <c r="B48" s="65">
        <v>3</v>
      </c>
      <c r="C48" s="34">
        <f>IF(B53=0, "-", B48/B53)</f>
        <v>1.0563380281690141E-2</v>
      </c>
      <c r="D48" s="65">
        <v>2</v>
      </c>
      <c r="E48" s="9">
        <f>IF(D53=0, "-", D48/D53)</f>
        <v>4.140786749482402E-3</v>
      </c>
      <c r="F48" s="81">
        <v>16</v>
      </c>
      <c r="G48" s="34">
        <f>IF(F53=0, "-", F48/F53)</f>
        <v>5.0125313283208017E-3</v>
      </c>
      <c r="H48" s="65">
        <v>16</v>
      </c>
      <c r="I48" s="9">
        <f>IF(H53=0, "-", H48/H53)</f>
        <v>4.1131105398457581E-3</v>
      </c>
      <c r="J48" s="8">
        <f t="shared" si="2"/>
        <v>0.5</v>
      </c>
      <c r="K48" s="9">
        <f t="shared" si="3"/>
        <v>0</v>
      </c>
    </row>
    <row r="49" spans="1:11" x14ac:dyDescent="0.25">
      <c r="A49" s="7" t="s">
        <v>221</v>
      </c>
      <c r="B49" s="65">
        <v>5</v>
      </c>
      <c r="C49" s="34">
        <f>IF(B53=0, "-", B49/B53)</f>
        <v>1.7605633802816902E-2</v>
      </c>
      <c r="D49" s="65">
        <v>32</v>
      </c>
      <c r="E49" s="9">
        <f>IF(D53=0, "-", D49/D53)</f>
        <v>6.6252587991718431E-2</v>
      </c>
      <c r="F49" s="81">
        <v>148</v>
      </c>
      <c r="G49" s="34">
        <f>IF(F53=0, "-", F49/F53)</f>
        <v>4.6365914786967416E-2</v>
      </c>
      <c r="H49" s="65">
        <v>161</v>
      </c>
      <c r="I49" s="9">
        <f>IF(H53=0, "-", H49/H53)</f>
        <v>4.138817480719794E-2</v>
      </c>
      <c r="J49" s="8">
        <f t="shared" si="2"/>
        <v>-0.84375</v>
      </c>
      <c r="K49" s="9">
        <f t="shared" si="3"/>
        <v>-8.0745341614906832E-2</v>
      </c>
    </row>
    <row r="50" spans="1:11" x14ac:dyDescent="0.25">
      <c r="A50" s="7" t="s">
        <v>222</v>
      </c>
      <c r="B50" s="65">
        <v>122</v>
      </c>
      <c r="C50" s="34">
        <f>IF(B53=0, "-", B50/B53)</f>
        <v>0.42957746478873238</v>
      </c>
      <c r="D50" s="65">
        <v>152</v>
      </c>
      <c r="E50" s="9">
        <f>IF(D53=0, "-", D50/D53)</f>
        <v>0.31469979296066253</v>
      </c>
      <c r="F50" s="81">
        <v>1100</v>
      </c>
      <c r="G50" s="34">
        <f>IF(F53=0, "-", F50/F53)</f>
        <v>0.34461152882205515</v>
      </c>
      <c r="H50" s="65">
        <v>1430</v>
      </c>
      <c r="I50" s="9">
        <f>IF(H53=0, "-", H50/H53)</f>
        <v>0.36760925449871468</v>
      </c>
      <c r="J50" s="8">
        <f t="shared" si="2"/>
        <v>-0.19736842105263158</v>
      </c>
      <c r="K50" s="9">
        <f t="shared" si="3"/>
        <v>-0.23076923076923078</v>
      </c>
    </row>
    <row r="51" spans="1:11" x14ac:dyDescent="0.25">
      <c r="A51" s="7" t="s">
        <v>223</v>
      </c>
      <c r="B51" s="65">
        <v>0</v>
      </c>
      <c r="C51" s="34">
        <f>IF(B53=0, "-", B51/B53)</f>
        <v>0</v>
      </c>
      <c r="D51" s="65">
        <v>0</v>
      </c>
      <c r="E51" s="9">
        <f>IF(D53=0, "-", D51/D53)</f>
        <v>0</v>
      </c>
      <c r="F51" s="81">
        <v>0</v>
      </c>
      <c r="G51" s="34">
        <f>IF(F53=0, "-", F51/F53)</f>
        <v>0</v>
      </c>
      <c r="H51" s="65">
        <v>3</v>
      </c>
      <c r="I51" s="9">
        <f>IF(H53=0, "-", H51/H53)</f>
        <v>7.7120822622107974E-4</v>
      </c>
      <c r="J51" s="8" t="str">
        <f t="shared" si="2"/>
        <v>-</v>
      </c>
      <c r="K51" s="9">
        <f t="shared" si="3"/>
        <v>-1</v>
      </c>
    </row>
    <row r="52" spans="1:11" x14ac:dyDescent="0.25">
      <c r="A52" s="2"/>
      <c r="B52" s="68"/>
      <c r="C52" s="33"/>
      <c r="D52" s="68"/>
      <c r="E52" s="6"/>
      <c r="F52" s="82"/>
      <c r="G52" s="33"/>
      <c r="H52" s="68"/>
      <c r="I52" s="6"/>
      <c r="J52" s="5"/>
      <c r="K52" s="6"/>
    </row>
    <row r="53" spans="1:11" s="43" customFormat="1" ht="13" x14ac:dyDescent="0.3">
      <c r="A53" s="162" t="s">
        <v>591</v>
      </c>
      <c r="B53" s="71">
        <f>SUM(B43:B52)</f>
        <v>284</v>
      </c>
      <c r="C53" s="40">
        <f>B53/6676</f>
        <v>4.2540443379269023E-2</v>
      </c>
      <c r="D53" s="71">
        <f>SUM(D43:D52)</f>
        <v>483</v>
      </c>
      <c r="E53" s="41">
        <f>D53/6005</f>
        <v>8.0432972522897592E-2</v>
      </c>
      <c r="F53" s="77">
        <f>SUM(F43:F52)</f>
        <v>3192</v>
      </c>
      <c r="G53" s="42">
        <f>F53/57916</f>
        <v>5.5114303473996824E-2</v>
      </c>
      <c r="H53" s="71">
        <f>SUM(H43:H52)</f>
        <v>3890</v>
      </c>
      <c r="I53" s="41">
        <f>H53/52487</f>
        <v>7.4113590031817403E-2</v>
      </c>
      <c r="J53" s="37">
        <f>IF(D53=0, "-", IF((B53-D53)/D53&lt;10, (B53-D53)/D53, "&gt;999%"))</f>
        <v>-0.41200828157349895</v>
      </c>
      <c r="K53" s="38">
        <f>IF(H53=0, "-", IF((F53-H53)/H53&lt;10, (F53-H53)/H53, "&gt;999%"))</f>
        <v>-0.17943444730077121</v>
      </c>
    </row>
    <row r="54" spans="1:11" x14ac:dyDescent="0.25">
      <c r="B54" s="83"/>
      <c r="D54" s="83"/>
      <c r="F54" s="83"/>
      <c r="H54" s="83"/>
    </row>
    <row r="55" spans="1:11" ht="13" x14ac:dyDescent="0.3">
      <c r="A55" s="163" t="s">
        <v>141</v>
      </c>
      <c r="B55" s="61" t="s">
        <v>12</v>
      </c>
      <c r="C55" s="62" t="s">
        <v>13</v>
      </c>
      <c r="D55" s="61" t="s">
        <v>12</v>
      </c>
      <c r="E55" s="63" t="s">
        <v>13</v>
      </c>
      <c r="F55" s="62" t="s">
        <v>12</v>
      </c>
      <c r="G55" s="62" t="s">
        <v>13</v>
      </c>
      <c r="H55" s="61" t="s">
        <v>12</v>
      </c>
      <c r="I55" s="63" t="s">
        <v>13</v>
      </c>
      <c r="J55" s="61"/>
      <c r="K55" s="63"/>
    </row>
    <row r="56" spans="1:11" x14ac:dyDescent="0.25">
      <c r="A56" s="7" t="s">
        <v>224</v>
      </c>
      <c r="B56" s="65">
        <v>16</v>
      </c>
      <c r="C56" s="34">
        <f>IF(B74=0, "-", B56/B74)</f>
        <v>0.11940298507462686</v>
      </c>
      <c r="D56" s="65">
        <v>17</v>
      </c>
      <c r="E56" s="9">
        <f>IF(D74=0, "-", D56/D74)</f>
        <v>0.16346153846153846</v>
      </c>
      <c r="F56" s="81">
        <v>80</v>
      </c>
      <c r="G56" s="34">
        <f>IF(F74=0, "-", F56/F74)</f>
        <v>9.8039215686274508E-2</v>
      </c>
      <c r="H56" s="65">
        <v>57</v>
      </c>
      <c r="I56" s="9">
        <f>IF(H74=0, "-", H56/H74)</f>
        <v>9.5000000000000001E-2</v>
      </c>
      <c r="J56" s="8">
        <f t="shared" ref="J56:J72" si="4">IF(D56=0, "-", IF((B56-D56)/D56&lt;10, (B56-D56)/D56, "&gt;999%"))</f>
        <v>-5.8823529411764705E-2</v>
      </c>
      <c r="K56" s="9">
        <f t="shared" ref="K56:K72" si="5">IF(H56=0, "-", IF((F56-H56)/H56&lt;10, (F56-H56)/H56, "&gt;999%"))</f>
        <v>0.40350877192982454</v>
      </c>
    </row>
    <row r="57" spans="1:11" x14ac:dyDescent="0.25">
      <c r="A57" s="7" t="s">
        <v>225</v>
      </c>
      <c r="B57" s="65">
        <v>5</v>
      </c>
      <c r="C57" s="34">
        <f>IF(B74=0, "-", B57/B74)</f>
        <v>3.7313432835820892E-2</v>
      </c>
      <c r="D57" s="65">
        <v>8</v>
      </c>
      <c r="E57" s="9">
        <f>IF(D74=0, "-", D57/D74)</f>
        <v>7.6923076923076927E-2</v>
      </c>
      <c r="F57" s="81">
        <v>48</v>
      </c>
      <c r="G57" s="34">
        <f>IF(F74=0, "-", F57/F74)</f>
        <v>5.8823529411764705E-2</v>
      </c>
      <c r="H57" s="65">
        <v>52</v>
      </c>
      <c r="I57" s="9">
        <f>IF(H74=0, "-", H57/H74)</f>
        <v>8.666666666666667E-2</v>
      </c>
      <c r="J57" s="8">
        <f t="shared" si="4"/>
        <v>-0.375</v>
      </c>
      <c r="K57" s="9">
        <f t="shared" si="5"/>
        <v>-7.6923076923076927E-2</v>
      </c>
    </row>
    <row r="58" spans="1:11" x14ac:dyDescent="0.25">
      <c r="A58" s="7" t="s">
        <v>226</v>
      </c>
      <c r="B58" s="65">
        <v>2</v>
      </c>
      <c r="C58" s="34">
        <f>IF(B74=0, "-", B58/B74)</f>
        <v>1.4925373134328358E-2</v>
      </c>
      <c r="D58" s="65">
        <v>4</v>
      </c>
      <c r="E58" s="9">
        <f>IF(D74=0, "-", D58/D74)</f>
        <v>3.8461538461538464E-2</v>
      </c>
      <c r="F58" s="81">
        <v>27</v>
      </c>
      <c r="G58" s="34">
        <f>IF(F74=0, "-", F58/F74)</f>
        <v>3.3088235294117647E-2</v>
      </c>
      <c r="H58" s="65">
        <v>44</v>
      </c>
      <c r="I58" s="9">
        <f>IF(H74=0, "-", H58/H74)</f>
        <v>7.3333333333333334E-2</v>
      </c>
      <c r="J58" s="8">
        <f t="shared" si="4"/>
        <v>-0.5</v>
      </c>
      <c r="K58" s="9">
        <f t="shared" si="5"/>
        <v>-0.38636363636363635</v>
      </c>
    </row>
    <row r="59" spans="1:11" x14ac:dyDescent="0.25">
      <c r="A59" s="7" t="s">
        <v>227</v>
      </c>
      <c r="B59" s="65">
        <v>13</v>
      </c>
      <c r="C59" s="34">
        <f>IF(B74=0, "-", B59/B74)</f>
        <v>9.7014925373134331E-2</v>
      </c>
      <c r="D59" s="65">
        <v>0</v>
      </c>
      <c r="E59" s="9">
        <f>IF(D74=0, "-", D59/D74)</f>
        <v>0</v>
      </c>
      <c r="F59" s="81">
        <v>42</v>
      </c>
      <c r="G59" s="34">
        <f>IF(F74=0, "-", F59/F74)</f>
        <v>5.1470588235294115E-2</v>
      </c>
      <c r="H59" s="65">
        <v>0</v>
      </c>
      <c r="I59" s="9">
        <f>IF(H74=0, "-", H59/H74)</f>
        <v>0</v>
      </c>
      <c r="J59" s="8" t="str">
        <f t="shared" si="4"/>
        <v>-</v>
      </c>
      <c r="K59" s="9" t="str">
        <f t="shared" si="5"/>
        <v>-</v>
      </c>
    </row>
    <row r="60" spans="1:11" x14ac:dyDescent="0.25">
      <c r="A60" s="7" t="s">
        <v>228</v>
      </c>
      <c r="B60" s="65">
        <v>4</v>
      </c>
      <c r="C60" s="34">
        <f>IF(B74=0, "-", B60/B74)</f>
        <v>2.9850746268656716E-2</v>
      </c>
      <c r="D60" s="65">
        <v>1</v>
      </c>
      <c r="E60" s="9">
        <f>IF(D74=0, "-", D60/D74)</f>
        <v>9.6153846153846159E-3</v>
      </c>
      <c r="F60" s="81">
        <v>14</v>
      </c>
      <c r="G60" s="34">
        <f>IF(F74=0, "-", F60/F74)</f>
        <v>1.7156862745098041E-2</v>
      </c>
      <c r="H60" s="65">
        <v>3</v>
      </c>
      <c r="I60" s="9">
        <f>IF(H74=0, "-", H60/H74)</f>
        <v>5.0000000000000001E-3</v>
      </c>
      <c r="J60" s="8">
        <f t="shared" si="4"/>
        <v>3</v>
      </c>
      <c r="K60" s="9">
        <f t="shared" si="5"/>
        <v>3.6666666666666665</v>
      </c>
    </row>
    <row r="61" spans="1:11" x14ac:dyDescent="0.25">
      <c r="A61" s="7" t="s">
        <v>229</v>
      </c>
      <c r="B61" s="65">
        <v>0</v>
      </c>
      <c r="C61" s="34">
        <f>IF(B74=0, "-", B61/B74)</f>
        <v>0</v>
      </c>
      <c r="D61" s="65">
        <v>0</v>
      </c>
      <c r="E61" s="9">
        <f>IF(D74=0, "-", D61/D74)</f>
        <v>0</v>
      </c>
      <c r="F61" s="81">
        <v>2</v>
      </c>
      <c r="G61" s="34">
        <f>IF(F74=0, "-", F61/F74)</f>
        <v>2.4509803921568627E-3</v>
      </c>
      <c r="H61" s="65">
        <v>9</v>
      </c>
      <c r="I61" s="9">
        <f>IF(H74=0, "-", H61/H74)</f>
        <v>1.4999999999999999E-2</v>
      </c>
      <c r="J61" s="8" t="str">
        <f t="shared" si="4"/>
        <v>-</v>
      </c>
      <c r="K61" s="9">
        <f t="shared" si="5"/>
        <v>-0.77777777777777779</v>
      </c>
    </row>
    <row r="62" spans="1:11" x14ac:dyDescent="0.25">
      <c r="A62" s="7" t="s">
        <v>230</v>
      </c>
      <c r="B62" s="65">
        <v>5</v>
      </c>
      <c r="C62" s="34">
        <f>IF(B74=0, "-", B62/B74)</f>
        <v>3.7313432835820892E-2</v>
      </c>
      <c r="D62" s="65">
        <v>0</v>
      </c>
      <c r="E62" s="9">
        <f>IF(D74=0, "-", D62/D74)</f>
        <v>0</v>
      </c>
      <c r="F62" s="81">
        <v>13</v>
      </c>
      <c r="G62" s="34">
        <f>IF(F74=0, "-", F62/F74)</f>
        <v>1.5931372549019607E-2</v>
      </c>
      <c r="H62" s="65">
        <v>0</v>
      </c>
      <c r="I62" s="9">
        <f>IF(H74=0, "-", H62/H74)</f>
        <v>0</v>
      </c>
      <c r="J62" s="8" t="str">
        <f t="shared" si="4"/>
        <v>-</v>
      </c>
      <c r="K62" s="9" t="str">
        <f t="shared" si="5"/>
        <v>-</v>
      </c>
    </row>
    <row r="63" spans="1:11" x14ac:dyDescent="0.25">
      <c r="A63" s="7" t="s">
        <v>231</v>
      </c>
      <c r="B63" s="65">
        <v>4</v>
      </c>
      <c r="C63" s="34">
        <f>IF(B74=0, "-", B63/B74)</f>
        <v>2.9850746268656716E-2</v>
      </c>
      <c r="D63" s="65">
        <v>3</v>
      </c>
      <c r="E63" s="9">
        <f>IF(D74=0, "-", D63/D74)</f>
        <v>2.8846153846153848E-2</v>
      </c>
      <c r="F63" s="81">
        <v>54</v>
      </c>
      <c r="G63" s="34">
        <f>IF(F74=0, "-", F63/F74)</f>
        <v>6.6176470588235295E-2</v>
      </c>
      <c r="H63" s="65">
        <v>34</v>
      </c>
      <c r="I63" s="9">
        <f>IF(H74=0, "-", H63/H74)</f>
        <v>5.6666666666666664E-2</v>
      </c>
      <c r="J63" s="8">
        <f t="shared" si="4"/>
        <v>0.33333333333333331</v>
      </c>
      <c r="K63" s="9">
        <f t="shared" si="5"/>
        <v>0.58823529411764708</v>
      </c>
    </row>
    <row r="64" spans="1:11" x14ac:dyDescent="0.25">
      <c r="A64" s="7" t="s">
        <v>232</v>
      </c>
      <c r="B64" s="65">
        <v>2</v>
      </c>
      <c r="C64" s="34">
        <f>IF(B74=0, "-", B64/B74)</f>
        <v>1.4925373134328358E-2</v>
      </c>
      <c r="D64" s="65">
        <v>15</v>
      </c>
      <c r="E64" s="9">
        <f>IF(D74=0, "-", D64/D74)</f>
        <v>0.14423076923076922</v>
      </c>
      <c r="F64" s="81">
        <v>88</v>
      </c>
      <c r="G64" s="34">
        <f>IF(F74=0, "-", F64/F74)</f>
        <v>0.10784313725490197</v>
      </c>
      <c r="H64" s="65">
        <v>97</v>
      </c>
      <c r="I64" s="9">
        <f>IF(H74=0, "-", H64/H74)</f>
        <v>0.16166666666666665</v>
      </c>
      <c r="J64" s="8">
        <f t="shared" si="4"/>
        <v>-0.8666666666666667</v>
      </c>
      <c r="K64" s="9">
        <f t="shared" si="5"/>
        <v>-9.2783505154639179E-2</v>
      </c>
    </row>
    <row r="65" spans="1:11" x14ac:dyDescent="0.25">
      <c r="A65" s="7" t="s">
        <v>233</v>
      </c>
      <c r="B65" s="65">
        <v>0</v>
      </c>
      <c r="C65" s="34">
        <f>IF(B74=0, "-", B65/B74)</f>
        <v>0</v>
      </c>
      <c r="D65" s="65">
        <v>2</v>
      </c>
      <c r="E65" s="9">
        <f>IF(D74=0, "-", D65/D74)</f>
        <v>1.9230769230769232E-2</v>
      </c>
      <c r="F65" s="81">
        <v>2</v>
      </c>
      <c r="G65" s="34">
        <f>IF(F74=0, "-", F65/F74)</f>
        <v>2.4509803921568627E-3</v>
      </c>
      <c r="H65" s="65">
        <v>9</v>
      </c>
      <c r="I65" s="9">
        <f>IF(H74=0, "-", H65/H74)</f>
        <v>1.4999999999999999E-2</v>
      </c>
      <c r="J65" s="8">
        <f t="shared" si="4"/>
        <v>-1</v>
      </c>
      <c r="K65" s="9">
        <f t="shared" si="5"/>
        <v>-0.77777777777777779</v>
      </c>
    </row>
    <row r="66" spans="1:11" x14ac:dyDescent="0.25">
      <c r="A66" s="7" t="s">
        <v>234</v>
      </c>
      <c r="B66" s="65">
        <v>44</v>
      </c>
      <c r="C66" s="34">
        <f>IF(B74=0, "-", B66/B74)</f>
        <v>0.32835820895522388</v>
      </c>
      <c r="D66" s="65">
        <v>0</v>
      </c>
      <c r="E66" s="9">
        <f>IF(D74=0, "-", D66/D74)</f>
        <v>0</v>
      </c>
      <c r="F66" s="81">
        <v>48</v>
      </c>
      <c r="G66" s="34">
        <f>IF(F74=0, "-", F66/F74)</f>
        <v>5.8823529411764705E-2</v>
      </c>
      <c r="H66" s="65">
        <v>0</v>
      </c>
      <c r="I66" s="9">
        <f>IF(H74=0, "-", H66/H74)</f>
        <v>0</v>
      </c>
      <c r="J66" s="8" t="str">
        <f t="shared" si="4"/>
        <v>-</v>
      </c>
      <c r="K66" s="9" t="str">
        <f t="shared" si="5"/>
        <v>-</v>
      </c>
    </row>
    <row r="67" spans="1:11" x14ac:dyDescent="0.25">
      <c r="A67" s="7" t="s">
        <v>235</v>
      </c>
      <c r="B67" s="65">
        <v>0</v>
      </c>
      <c r="C67" s="34">
        <f>IF(B74=0, "-", B67/B74)</f>
        <v>0</v>
      </c>
      <c r="D67" s="65">
        <v>0</v>
      </c>
      <c r="E67" s="9">
        <f>IF(D74=0, "-", D67/D74)</f>
        <v>0</v>
      </c>
      <c r="F67" s="81">
        <v>12</v>
      </c>
      <c r="G67" s="34">
        <f>IF(F74=0, "-", F67/F74)</f>
        <v>1.4705882352941176E-2</v>
      </c>
      <c r="H67" s="65">
        <v>12</v>
      </c>
      <c r="I67" s="9">
        <f>IF(H74=0, "-", H67/H74)</f>
        <v>0.02</v>
      </c>
      <c r="J67" s="8" t="str">
        <f t="shared" si="4"/>
        <v>-</v>
      </c>
      <c r="K67" s="9">
        <f t="shared" si="5"/>
        <v>0</v>
      </c>
    </row>
    <row r="68" spans="1:11" x14ac:dyDescent="0.25">
      <c r="A68" s="7" t="s">
        <v>236</v>
      </c>
      <c r="B68" s="65">
        <v>2</v>
      </c>
      <c r="C68" s="34">
        <f>IF(B74=0, "-", B68/B74)</f>
        <v>1.4925373134328358E-2</v>
      </c>
      <c r="D68" s="65">
        <v>1</v>
      </c>
      <c r="E68" s="9">
        <f>IF(D74=0, "-", D68/D74)</f>
        <v>9.6153846153846159E-3</v>
      </c>
      <c r="F68" s="81">
        <v>28</v>
      </c>
      <c r="G68" s="34">
        <f>IF(F74=0, "-", F68/F74)</f>
        <v>3.4313725490196081E-2</v>
      </c>
      <c r="H68" s="65">
        <v>21</v>
      </c>
      <c r="I68" s="9">
        <f>IF(H74=0, "-", H68/H74)</f>
        <v>3.5000000000000003E-2</v>
      </c>
      <c r="J68" s="8">
        <f t="shared" si="4"/>
        <v>1</v>
      </c>
      <c r="K68" s="9">
        <f t="shared" si="5"/>
        <v>0.33333333333333331</v>
      </c>
    </row>
    <row r="69" spans="1:11" x14ac:dyDescent="0.25">
      <c r="A69" s="7" t="s">
        <v>237</v>
      </c>
      <c r="B69" s="65">
        <v>1</v>
      </c>
      <c r="C69" s="34">
        <f>IF(B74=0, "-", B69/B74)</f>
        <v>7.462686567164179E-3</v>
      </c>
      <c r="D69" s="65">
        <v>0</v>
      </c>
      <c r="E69" s="9">
        <f>IF(D74=0, "-", D69/D74)</f>
        <v>0</v>
      </c>
      <c r="F69" s="81">
        <v>8</v>
      </c>
      <c r="G69" s="34">
        <f>IF(F74=0, "-", F69/F74)</f>
        <v>9.8039215686274508E-3</v>
      </c>
      <c r="H69" s="65">
        <v>0</v>
      </c>
      <c r="I69" s="9">
        <f>IF(H74=0, "-", H69/H74)</f>
        <v>0</v>
      </c>
      <c r="J69" s="8" t="str">
        <f t="shared" si="4"/>
        <v>-</v>
      </c>
      <c r="K69" s="9" t="str">
        <f t="shared" si="5"/>
        <v>-</v>
      </c>
    </row>
    <row r="70" spans="1:11" x14ac:dyDescent="0.25">
      <c r="A70" s="7" t="s">
        <v>238</v>
      </c>
      <c r="B70" s="65">
        <v>0</v>
      </c>
      <c r="C70" s="34">
        <f>IF(B74=0, "-", B70/B74)</f>
        <v>0</v>
      </c>
      <c r="D70" s="65">
        <v>0</v>
      </c>
      <c r="E70" s="9">
        <f>IF(D74=0, "-", D70/D74)</f>
        <v>0</v>
      </c>
      <c r="F70" s="81">
        <v>2</v>
      </c>
      <c r="G70" s="34">
        <f>IF(F74=0, "-", F70/F74)</f>
        <v>2.4509803921568627E-3</v>
      </c>
      <c r="H70" s="65">
        <v>12</v>
      </c>
      <c r="I70" s="9">
        <f>IF(H74=0, "-", H70/H74)</f>
        <v>0.02</v>
      </c>
      <c r="J70" s="8" t="str">
        <f t="shared" si="4"/>
        <v>-</v>
      </c>
      <c r="K70" s="9">
        <f t="shared" si="5"/>
        <v>-0.83333333333333337</v>
      </c>
    </row>
    <row r="71" spans="1:11" x14ac:dyDescent="0.25">
      <c r="A71" s="7" t="s">
        <v>239</v>
      </c>
      <c r="B71" s="65">
        <v>6</v>
      </c>
      <c r="C71" s="34">
        <f>IF(B74=0, "-", B71/B74)</f>
        <v>4.4776119402985072E-2</v>
      </c>
      <c r="D71" s="65">
        <v>31</v>
      </c>
      <c r="E71" s="9">
        <f>IF(D74=0, "-", D71/D74)</f>
        <v>0.29807692307692307</v>
      </c>
      <c r="F71" s="81">
        <v>146</v>
      </c>
      <c r="G71" s="34">
        <f>IF(F74=0, "-", F71/F74)</f>
        <v>0.17892156862745098</v>
      </c>
      <c r="H71" s="65">
        <v>100</v>
      </c>
      <c r="I71" s="9">
        <f>IF(H74=0, "-", H71/H74)</f>
        <v>0.16666666666666666</v>
      </c>
      <c r="J71" s="8">
        <f t="shared" si="4"/>
        <v>-0.80645161290322576</v>
      </c>
      <c r="K71" s="9">
        <f t="shared" si="5"/>
        <v>0.46</v>
      </c>
    </row>
    <row r="72" spans="1:11" x14ac:dyDescent="0.25">
      <c r="A72" s="7" t="s">
        <v>240</v>
      </c>
      <c r="B72" s="65">
        <v>30</v>
      </c>
      <c r="C72" s="34">
        <f>IF(B74=0, "-", B72/B74)</f>
        <v>0.22388059701492538</v>
      </c>
      <c r="D72" s="65">
        <v>22</v>
      </c>
      <c r="E72" s="9">
        <f>IF(D74=0, "-", D72/D74)</f>
        <v>0.21153846153846154</v>
      </c>
      <c r="F72" s="81">
        <v>202</v>
      </c>
      <c r="G72" s="34">
        <f>IF(F74=0, "-", F72/F74)</f>
        <v>0.24754901960784315</v>
      </c>
      <c r="H72" s="65">
        <v>150</v>
      </c>
      <c r="I72" s="9">
        <f>IF(H74=0, "-", H72/H74)</f>
        <v>0.25</v>
      </c>
      <c r="J72" s="8">
        <f t="shared" si="4"/>
        <v>0.36363636363636365</v>
      </c>
      <c r="K72" s="9">
        <f t="shared" si="5"/>
        <v>0.34666666666666668</v>
      </c>
    </row>
    <row r="73" spans="1:11" x14ac:dyDescent="0.25">
      <c r="A73" s="2"/>
      <c r="B73" s="68"/>
      <c r="C73" s="33"/>
      <c r="D73" s="68"/>
      <c r="E73" s="6"/>
      <c r="F73" s="82"/>
      <c r="G73" s="33"/>
      <c r="H73" s="68"/>
      <c r="I73" s="6"/>
      <c r="J73" s="5"/>
      <c r="K73" s="6"/>
    </row>
    <row r="74" spans="1:11" s="43" customFormat="1" ht="13" x14ac:dyDescent="0.3">
      <c r="A74" s="162" t="s">
        <v>590</v>
      </c>
      <c r="B74" s="71">
        <f>SUM(B56:B73)</f>
        <v>134</v>
      </c>
      <c r="C74" s="40">
        <f>B74/6676</f>
        <v>2.0071899340922707E-2</v>
      </c>
      <c r="D74" s="71">
        <f>SUM(D56:D73)</f>
        <v>104</v>
      </c>
      <c r="E74" s="41">
        <f>D74/6005</f>
        <v>1.7318900915903414E-2</v>
      </c>
      <c r="F74" s="77">
        <f>SUM(F56:F73)</f>
        <v>816</v>
      </c>
      <c r="G74" s="42">
        <f>F74/57916</f>
        <v>1.4089370812901443E-2</v>
      </c>
      <c r="H74" s="71">
        <f>SUM(H56:H73)</f>
        <v>600</v>
      </c>
      <c r="I74" s="41">
        <f>H74/52487</f>
        <v>1.1431402061462839E-2</v>
      </c>
      <c r="J74" s="37">
        <f>IF(D74=0, "-", IF((B74-D74)/D74&lt;10, (B74-D74)/D74, "&gt;999%"))</f>
        <v>0.28846153846153844</v>
      </c>
      <c r="K74" s="38">
        <f>IF(H74=0, "-", IF((F74-H74)/H74&lt;10, (F74-H74)/H74, "&gt;999%"))</f>
        <v>0.36</v>
      </c>
    </row>
    <row r="75" spans="1:11" x14ac:dyDescent="0.25">
      <c r="B75" s="83"/>
      <c r="D75" s="83"/>
      <c r="F75" s="83"/>
      <c r="H75" s="83"/>
    </row>
    <row r="76" spans="1:11" s="43" customFormat="1" ht="13" x14ac:dyDescent="0.3">
      <c r="A76" s="162" t="s">
        <v>589</v>
      </c>
      <c r="B76" s="71">
        <v>418</v>
      </c>
      <c r="C76" s="40">
        <f>B76/6676</f>
        <v>6.2612342720191727E-2</v>
      </c>
      <c r="D76" s="71">
        <v>587</v>
      </c>
      <c r="E76" s="41">
        <f>D76/6005</f>
        <v>9.7751873438800999E-2</v>
      </c>
      <c r="F76" s="77">
        <v>4008</v>
      </c>
      <c r="G76" s="42">
        <f>F76/57916</f>
        <v>6.9203674286898262E-2</v>
      </c>
      <c r="H76" s="71">
        <v>4490</v>
      </c>
      <c r="I76" s="41">
        <f>H76/52487</f>
        <v>8.5544992093280245E-2</v>
      </c>
      <c r="J76" s="37">
        <f>IF(D76=0, "-", IF((B76-D76)/D76&lt;10, (B76-D76)/D76, "&gt;999%"))</f>
        <v>-0.2879045996592845</v>
      </c>
      <c r="K76" s="38">
        <f>IF(H76=0, "-", IF((F76-H76)/H76&lt;10, (F76-H76)/H76, "&gt;999%"))</f>
        <v>-0.10734966592427617</v>
      </c>
    </row>
    <row r="77" spans="1:11" x14ac:dyDescent="0.25">
      <c r="B77" s="83"/>
      <c r="D77" s="83"/>
      <c r="F77" s="83"/>
      <c r="H77" s="83"/>
    </row>
    <row r="78" spans="1:11" ht="15.5" x14ac:dyDescent="0.35">
      <c r="A78" s="164" t="s">
        <v>115</v>
      </c>
      <c r="B78" s="196" t="s">
        <v>1</v>
      </c>
      <c r="C78" s="200"/>
      <c r="D78" s="200"/>
      <c r="E78" s="197"/>
      <c r="F78" s="196" t="s">
        <v>14</v>
      </c>
      <c r="G78" s="200"/>
      <c r="H78" s="200"/>
      <c r="I78" s="197"/>
      <c r="J78" s="196" t="s">
        <v>15</v>
      </c>
      <c r="K78" s="197"/>
    </row>
    <row r="79" spans="1:11" ht="13" x14ac:dyDescent="0.3">
      <c r="A79" s="22"/>
      <c r="B79" s="196">
        <f>VALUE(RIGHT($B$2, 4))</f>
        <v>2023</v>
      </c>
      <c r="C79" s="197"/>
      <c r="D79" s="196">
        <f>B79-1</f>
        <v>2022</v>
      </c>
      <c r="E79" s="204"/>
      <c r="F79" s="196">
        <f>B79</f>
        <v>2023</v>
      </c>
      <c r="G79" s="204"/>
      <c r="H79" s="196">
        <f>D79</f>
        <v>2022</v>
      </c>
      <c r="I79" s="204"/>
      <c r="J79" s="140" t="s">
        <v>4</v>
      </c>
      <c r="K79" s="141" t="s">
        <v>2</v>
      </c>
    </row>
    <row r="80" spans="1:11" ht="13" x14ac:dyDescent="0.3">
      <c r="A80" s="163" t="s">
        <v>142</v>
      </c>
      <c r="B80" s="61" t="s">
        <v>12</v>
      </c>
      <c r="C80" s="62" t="s">
        <v>13</v>
      </c>
      <c r="D80" s="61" t="s">
        <v>12</v>
      </c>
      <c r="E80" s="63" t="s">
        <v>13</v>
      </c>
      <c r="F80" s="62" t="s">
        <v>12</v>
      </c>
      <c r="G80" s="62" t="s">
        <v>13</v>
      </c>
      <c r="H80" s="61" t="s">
        <v>12</v>
      </c>
      <c r="I80" s="63" t="s">
        <v>13</v>
      </c>
      <c r="J80" s="61"/>
      <c r="K80" s="63"/>
    </row>
    <row r="81" spans="1:11" x14ac:dyDescent="0.25">
      <c r="A81" s="7" t="s">
        <v>241</v>
      </c>
      <c r="B81" s="65">
        <v>0</v>
      </c>
      <c r="C81" s="34">
        <f>IF(B88=0, "-", B81/B88)</f>
        <v>0</v>
      </c>
      <c r="D81" s="65">
        <v>0</v>
      </c>
      <c r="E81" s="9">
        <f>IF(D88=0, "-", D81/D88)</f>
        <v>0</v>
      </c>
      <c r="F81" s="81">
        <v>3</v>
      </c>
      <c r="G81" s="34">
        <f>IF(F88=0, "-", F81/F88)</f>
        <v>3.0487804878048782E-3</v>
      </c>
      <c r="H81" s="65">
        <v>3</v>
      </c>
      <c r="I81" s="9">
        <f>IF(H88=0, "-", H81/H88)</f>
        <v>2.7906976744186047E-3</v>
      </c>
      <c r="J81" s="8" t="str">
        <f t="shared" ref="J81:J86" si="6">IF(D81=0, "-", IF((B81-D81)/D81&lt;10, (B81-D81)/D81, "&gt;999%"))</f>
        <v>-</v>
      </c>
      <c r="K81" s="9">
        <f t="shared" ref="K81:K86" si="7">IF(H81=0, "-", IF((F81-H81)/H81&lt;10, (F81-H81)/H81, "&gt;999%"))</f>
        <v>0</v>
      </c>
    </row>
    <row r="82" spans="1:11" x14ac:dyDescent="0.25">
      <c r="A82" s="7" t="s">
        <v>242</v>
      </c>
      <c r="B82" s="65">
        <v>2</v>
      </c>
      <c r="C82" s="34">
        <f>IF(B88=0, "-", B82/B88)</f>
        <v>1.7857142857142856E-2</v>
      </c>
      <c r="D82" s="65">
        <v>2</v>
      </c>
      <c r="E82" s="9">
        <f>IF(D88=0, "-", D82/D88)</f>
        <v>2.2727272727272728E-2</v>
      </c>
      <c r="F82" s="81">
        <v>12</v>
      </c>
      <c r="G82" s="34">
        <f>IF(F88=0, "-", F82/F88)</f>
        <v>1.2195121951219513E-2</v>
      </c>
      <c r="H82" s="65">
        <v>18</v>
      </c>
      <c r="I82" s="9">
        <f>IF(H88=0, "-", H82/H88)</f>
        <v>1.6744186046511629E-2</v>
      </c>
      <c r="J82" s="8">
        <f t="shared" si="6"/>
        <v>0</v>
      </c>
      <c r="K82" s="9">
        <f t="shared" si="7"/>
        <v>-0.33333333333333331</v>
      </c>
    </row>
    <row r="83" spans="1:11" x14ac:dyDescent="0.25">
      <c r="A83" s="7" t="s">
        <v>243</v>
      </c>
      <c r="B83" s="65">
        <v>4</v>
      </c>
      <c r="C83" s="34">
        <f>IF(B88=0, "-", B83/B88)</f>
        <v>3.5714285714285712E-2</v>
      </c>
      <c r="D83" s="65">
        <v>15</v>
      </c>
      <c r="E83" s="9">
        <f>IF(D88=0, "-", D83/D88)</f>
        <v>0.17045454545454544</v>
      </c>
      <c r="F83" s="81">
        <v>96</v>
      </c>
      <c r="G83" s="34">
        <f>IF(F88=0, "-", F83/F88)</f>
        <v>9.7560975609756101E-2</v>
      </c>
      <c r="H83" s="65">
        <v>67</v>
      </c>
      <c r="I83" s="9">
        <f>IF(H88=0, "-", H83/H88)</f>
        <v>6.2325581395348835E-2</v>
      </c>
      <c r="J83" s="8">
        <f t="shared" si="6"/>
        <v>-0.73333333333333328</v>
      </c>
      <c r="K83" s="9">
        <f t="shared" si="7"/>
        <v>0.43283582089552236</v>
      </c>
    </row>
    <row r="84" spans="1:11" x14ac:dyDescent="0.25">
      <c r="A84" s="7" t="s">
        <v>244</v>
      </c>
      <c r="B84" s="65">
        <v>9</v>
      </c>
      <c r="C84" s="34">
        <f>IF(B88=0, "-", B84/B88)</f>
        <v>8.0357142857142863E-2</v>
      </c>
      <c r="D84" s="65">
        <v>0</v>
      </c>
      <c r="E84" s="9">
        <f>IF(D88=0, "-", D84/D88)</f>
        <v>0</v>
      </c>
      <c r="F84" s="81">
        <v>48</v>
      </c>
      <c r="G84" s="34">
        <f>IF(F88=0, "-", F84/F88)</f>
        <v>4.878048780487805E-2</v>
      </c>
      <c r="H84" s="65">
        <v>38</v>
      </c>
      <c r="I84" s="9">
        <f>IF(H88=0, "-", H84/H88)</f>
        <v>3.5348837209302326E-2</v>
      </c>
      <c r="J84" s="8" t="str">
        <f t="shared" si="6"/>
        <v>-</v>
      </c>
      <c r="K84" s="9">
        <f t="shared" si="7"/>
        <v>0.26315789473684209</v>
      </c>
    </row>
    <row r="85" spans="1:11" x14ac:dyDescent="0.25">
      <c r="A85" s="7" t="s">
        <v>245</v>
      </c>
      <c r="B85" s="65">
        <v>90</v>
      </c>
      <c r="C85" s="34">
        <f>IF(B88=0, "-", B85/B88)</f>
        <v>0.8035714285714286</v>
      </c>
      <c r="D85" s="65">
        <v>67</v>
      </c>
      <c r="E85" s="9">
        <f>IF(D88=0, "-", D85/D88)</f>
        <v>0.76136363636363635</v>
      </c>
      <c r="F85" s="81">
        <v>800</v>
      </c>
      <c r="G85" s="34">
        <f>IF(F88=0, "-", F85/F88)</f>
        <v>0.81300813008130079</v>
      </c>
      <c r="H85" s="65">
        <v>939</v>
      </c>
      <c r="I85" s="9">
        <f>IF(H88=0, "-", H85/H88)</f>
        <v>0.87348837209302321</v>
      </c>
      <c r="J85" s="8">
        <f t="shared" si="6"/>
        <v>0.34328358208955223</v>
      </c>
      <c r="K85" s="9">
        <f t="shared" si="7"/>
        <v>-0.14802981895633652</v>
      </c>
    </row>
    <row r="86" spans="1:11" x14ac:dyDescent="0.25">
      <c r="A86" s="7" t="s">
        <v>246</v>
      </c>
      <c r="B86" s="65">
        <v>7</v>
      </c>
      <c r="C86" s="34">
        <f>IF(B88=0, "-", B86/B88)</f>
        <v>6.25E-2</v>
      </c>
      <c r="D86" s="65">
        <v>4</v>
      </c>
      <c r="E86" s="9">
        <f>IF(D88=0, "-", D86/D88)</f>
        <v>4.5454545454545456E-2</v>
      </c>
      <c r="F86" s="81">
        <v>25</v>
      </c>
      <c r="G86" s="34">
        <f>IF(F88=0, "-", F86/F88)</f>
        <v>2.540650406504065E-2</v>
      </c>
      <c r="H86" s="65">
        <v>10</v>
      </c>
      <c r="I86" s="9">
        <f>IF(H88=0, "-", H86/H88)</f>
        <v>9.3023255813953487E-3</v>
      </c>
      <c r="J86" s="8">
        <f t="shared" si="6"/>
        <v>0.75</v>
      </c>
      <c r="K86" s="9">
        <f t="shared" si="7"/>
        <v>1.5</v>
      </c>
    </row>
    <row r="87" spans="1:11" x14ac:dyDescent="0.25">
      <c r="A87" s="2"/>
      <c r="B87" s="68"/>
      <c r="C87" s="33"/>
      <c r="D87" s="68"/>
      <c r="E87" s="6"/>
      <c r="F87" s="82"/>
      <c r="G87" s="33"/>
      <c r="H87" s="68"/>
      <c r="I87" s="6"/>
      <c r="J87" s="5"/>
      <c r="K87" s="6"/>
    </row>
    <row r="88" spans="1:11" s="43" customFormat="1" ht="13" x14ac:dyDescent="0.3">
      <c r="A88" s="162" t="s">
        <v>588</v>
      </c>
      <c r="B88" s="71">
        <f>SUM(B81:B87)</f>
        <v>112</v>
      </c>
      <c r="C88" s="40">
        <f>B88/6676</f>
        <v>1.6776512881965248E-2</v>
      </c>
      <c r="D88" s="71">
        <f>SUM(D81:D87)</f>
        <v>88</v>
      </c>
      <c r="E88" s="41">
        <f>D88/6005</f>
        <v>1.4654454621149043E-2</v>
      </c>
      <c r="F88" s="77">
        <f>SUM(F81:F87)</f>
        <v>984</v>
      </c>
      <c r="G88" s="42">
        <f>F88/57916</f>
        <v>1.6990123627322329E-2</v>
      </c>
      <c r="H88" s="71">
        <f>SUM(H81:H87)</f>
        <v>1075</v>
      </c>
      <c r="I88" s="41">
        <f>H88/52487</f>
        <v>2.0481262026787586E-2</v>
      </c>
      <c r="J88" s="37">
        <f>IF(D88=0, "-", IF((B88-D88)/D88&lt;10, (B88-D88)/D88, "&gt;999%"))</f>
        <v>0.27272727272727271</v>
      </c>
      <c r="K88" s="38">
        <f>IF(H88=0, "-", IF((F88-H88)/H88&lt;10, (F88-H88)/H88, "&gt;999%"))</f>
        <v>-8.4651162790697676E-2</v>
      </c>
    </row>
    <row r="89" spans="1:11" x14ac:dyDescent="0.25">
      <c r="B89" s="83"/>
      <c r="D89" s="83"/>
      <c r="F89" s="83"/>
      <c r="H89" s="83"/>
    </row>
    <row r="90" spans="1:11" ht="13" x14ac:dyDescent="0.3">
      <c r="A90" s="163" t="s">
        <v>143</v>
      </c>
      <c r="B90" s="61" t="s">
        <v>12</v>
      </c>
      <c r="C90" s="62" t="s">
        <v>13</v>
      </c>
      <c r="D90" s="61" t="s">
        <v>12</v>
      </c>
      <c r="E90" s="63" t="s">
        <v>13</v>
      </c>
      <c r="F90" s="62" t="s">
        <v>12</v>
      </c>
      <c r="G90" s="62" t="s">
        <v>13</v>
      </c>
      <c r="H90" s="61" t="s">
        <v>12</v>
      </c>
      <c r="I90" s="63" t="s">
        <v>13</v>
      </c>
      <c r="J90" s="61"/>
      <c r="K90" s="63"/>
    </row>
    <row r="91" spans="1:11" x14ac:dyDescent="0.25">
      <c r="A91" s="7" t="s">
        <v>247</v>
      </c>
      <c r="B91" s="65">
        <v>5</v>
      </c>
      <c r="C91" s="34">
        <f>IF(B109=0, "-", B91/B109)</f>
        <v>0.10416666666666667</v>
      </c>
      <c r="D91" s="65">
        <v>3</v>
      </c>
      <c r="E91" s="9">
        <f>IF(D109=0, "-", D91/D109)</f>
        <v>2.3076923076923078E-2</v>
      </c>
      <c r="F91" s="81">
        <v>14</v>
      </c>
      <c r="G91" s="34">
        <f>IF(F109=0, "-", F91/F109)</f>
        <v>1.2068965517241379E-2</v>
      </c>
      <c r="H91" s="65">
        <v>22</v>
      </c>
      <c r="I91" s="9">
        <f>IF(H109=0, "-", H91/H109)</f>
        <v>2.8097062579821201E-2</v>
      </c>
      <c r="J91" s="8">
        <f t="shared" ref="J91:J107" si="8">IF(D91=0, "-", IF((B91-D91)/D91&lt;10, (B91-D91)/D91, "&gt;999%"))</f>
        <v>0.66666666666666663</v>
      </c>
      <c r="K91" s="9">
        <f t="shared" ref="K91:K107" si="9">IF(H91=0, "-", IF((F91-H91)/H91&lt;10, (F91-H91)/H91, "&gt;999%"))</f>
        <v>-0.36363636363636365</v>
      </c>
    </row>
    <row r="92" spans="1:11" x14ac:dyDescent="0.25">
      <c r="A92" s="7" t="s">
        <v>248</v>
      </c>
      <c r="B92" s="65">
        <v>2</v>
      </c>
      <c r="C92" s="34">
        <f>IF(B109=0, "-", B92/B109)</f>
        <v>4.1666666666666664E-2</v>
      </c>
      <c r="D92" s="65">
        <v>0</v>
      </c>
      <c r="E92" s="9">
        <f>IF(D109=0, "-", D92/D109)</f>
        <v>0</v>
      </c>
      <c r="F92" s="81">
        <v>21</v>
      </c>
      <c r="G92" s="34">
        <f>IF(F109=0, "-", F92/F109)</f>
        <v>1.810344827586207E-2</v>
      </c>
      <c r="H92" s="65">
        <v>11</v>
      </c>
      <c r="I92" s="9">
        <f>IF(H109=0, "-", H92/H109)</f>
        <v>1.40485312899106E-2</v>
      </c>
      <c r="J92" s="8" t="str">
        <f t="shared" si="8"/>
        <v>-</v>
      </c>
      <c r="K92" s="9">
        <f t="shared" si="9"/>
        <v>0.90909090909090906</v>
      </c>
    </row>
    <row r="93" spans="1:11" x14ac:dyDescent="0.25">
      <c r="A93" s="7" t="s">
        <v>249</v>
      </c>
      <c r="B93" s="65">
        <v>2</v>
      </c>
      <c r="C93" s="34">
        <f>IF(B109=0, "-", B93/B109)</f>
        <v>4.1666666666666664E-2</v>
      </c>
      <c r="D93" s="65">
        <v>3</v>
      </c>
      <c r="E93" s="9">
        <f>IF(D109=0, "-", D93/D109)</f>
        <v>2.3076923076923078E-2</v>
      </c>
      <c r="F93" s="81">
        <v>18</v>
      </c>
      <c r="G93" s="34">
        <f>IF(F109=0, "-", F93/F109)</f>
        <v>1.5517241379310345E-2</v>
      </c>
      <c r="H93" s="65">
        <v>18</v>
      </c>
      <c r="I93" s="9">
        <f>IF(H109=0, "-", H93/H109)</f>
        <v>2.2988505747126436E-2</v>
      </c>
      <c r="J93" s="8">
        <f t="shared" si="8"/>
        <v>-0.33333333333333331</v>
      </c>
      <c r="K93" s="9">
        <f t="shared" si="9"/>
        <v>0</v>
      </c>
    </row>
    <row r="94" spans="1:11" x14ac:dyDescent="0.25">
      <c r="A94" s="7" t="s">
        <v>250</v>
      </c>
      <c r="B94" s="65">
        <v>6</v>
      </c>
      <c r="C94" s="34">
        <f>IF(B109=0, "-", B94/B109)</f>
        <v>0.125</v>
      </c>
      <c r="D94" s="65">
        <v>11</v>
      </c>
      <c r="E94" s="9">
        <f>IF(D109=0, "-", D94/D109)</f>
        <v>8.461538461538462E-2</v>
      </c>
      <c r="F94" s="81">
        <v>80</v>
      </c>
      <c r="G94" s="34">
        <f>IF(F109=0, "-", F94/F109)</f>
        <v>6.8965517241379309E-2</v>
      </c>
      <c r="H94" s="65">
        <v>93</v>
      </c>
      <c r="I94" s="9">
        <f>IF(H109=0, "-", H94/H109)</f>
        <v>0.11877394636015326</v>
      </c>
      <c r="J94" s="8">
        <f t="shared" si="8"/>
        <v>-0.45454545454545453</v>
      </c>
      <c r="K94" s="9">
        <f t="shared" si="9"/>
        <v>-0.13978494623655913</v>
      </c>
    </row>
    <row r="95" spans="1:11" x14ac:dyDescent="0.25">
      <c r="A95" s="7" t="s">
        <v>251</v>
      </c>
      <c r="B95" s="65">
        <v>5</v>
      </c>
      <c r="C95" s="34">
        <f>IF(B109=0, "-", B95/B109)</f>
        <v>0.10416666666666667</v>
      </c>
      <c r="D95" s="65">
        <v>0</v>
      </c>
      <c r="E95" s="9">
        <f>IF(D109=0, "-", D95/D109)</f>
        <v>0</v>
      </c>
      <c r="F95" s="81">
        <v>33</v>
      </c>
      <c r="G95" s="34">
        <f>IF(F109=0, "-", F95/F109)</f>
        <v>2.8448275862068967E-2</v>
      </c>
      <c r="H95" s="65">
        <v>33</v>
      </c>
      <c r="I95" s="9">
        <f>IF(H109=0, "-", H95/H109)</f>
        <v>4.2145593869731802E-2</v>
      </c>
      <c r="J95" s="8" t="str">
        <f t="shared" si="8"/>
        <v>-</v>
      </c>
      <c r="K95" s="9">
        <f t="shared" si="9"/>
        <v>0</v>
      </c>
    </row>
    <row r="96" spans="1:11" x14ac:dyDescent="0.25">
      <c r="A96" s="7" t="s">
        <v>252</v>
      </c>
      <c r="B96" s="65">
        <v>3</v>
      </c>
      <c r="C96" s="34">
        <f>IF(B109=0, "-", B96/B109)</f>
        <v>6.25E-2</v>
      </c>
      <c r="D96" s="65">
        <v>1</v>
      </c>
      <c r="E96" s="9">
        <f>IF(D109=0, "-", D96/D109)</f>
        <v>7.6923076923076927E-3</v>
      </c>
      <c r="F96" s="81">
        <v>13</v>
      </c>
      <c r="G96" s="34">
        <f>IF(F109=0, "-", F96/F109)</f>
        <v>1.1206896551724138E-2</v>
      </c>
      <c r="H96" s="65">
        <v>5</v>
      </c>
      <c r="I96" s="9">
        <f>IF(H109=0, "-", H96/H109)</f>
        <v>6.3856960408684551E-3</v>
      </c>
      <c r="J96" s="8">
        <f t="shared" si="8"/>
        <v>2</v>
      </c>
      <c r="K96" s="9">
        <f t="shared" si="9"/>
        <v>1.6</v>
      </c>
    </row>
    <row r="97" spans="1:11" x14ac:dyDescent="0.25">
      <c r="A97" s="7" t="s">
        <v>253</v>
      </c>
      <c r="B97" s="65">
        <v>3</v>
      </c>
      <c r="C97" s="34">
        <f>IF(B109=0, "-", B97/B109)</f>
        <v>6.25E-2</v>
      </c>
      <c r="D97" s="65">
        <v>0</v>
      </c>
      <c r="E97" s="9">
        <f>IF(D109=0, "-", D97/D109)</f>
        <v>0</v>
      </c>
      <c r="F97" s="81">
        <v>12</v>
      </c>
      <c r="G97" s="34">
        <f>IF(F109=0, "-", F97/F109)</f>
        <v>1.0344827586206896E-2</v>
      </c>
      <c r="H97" s="65">
        <v>0</v>
      </c>
      <c r="I97" s="9">
        <f>IF(H109=0, "-", H97/H109)</f>
        <v>0</v>
      </c>
      <c r="J97" s="8" t="str">
        <f t="shared" si="8"/>
        <v>-</v>
      </c>
      <c r="K97" s="9" t="str">
        <f t="shared" si="9"/>
        <v>-</v>
      </c>
    </row>
    <row r="98" spans="1:11" x14ac:dyDescent="0.25">
      <c r="A98" s="7" t="s">
        <v>254</v>
      </c>
      <c r="B98" s="65">
        <v>0</v>
      </c>
      <c r="C98" s="34">
        <f>IF(B109=0, "-", B98/B109)</f>
        <v>0</v>
      </c>
      <c r="D98" s="65">
        <v>1</v>
      </c>
      <c r="E98" s="9">
        <f>IF(D109=0, "-", D98/D109)</f>
        <v>7.6923076923076927E-3</v>
      </c>
      <c r="F98" s="81">
        <v>5</v>
      </c>
      <c r="G98" s="34">
        <f>IF(F109=0, "-", F98/F109)</f>
        <v>4.3103448275862068E-3</v>
      </c>
      <c r="H98" s="65">
        <v>6</v>
      </c>
      <c r="I98" s="9">
        <f>IF(H109=0, "-", H98/H109)</f>
        <v>7.6628352490421452E-3</v>
      </c>
      <c r="J98" s="8">
        <f t="shared" si="8"/>
        <v>-1</v>
      </c>
      <c r="K98" s="9">
        <f t="shared" si="9"/>
        <v>-0.16666666666666666</v>
      </c>
    </row>
    <row r="99" spans="1:11" x14ac:dyDescent="0.25">
      <c r="A99" s="7" t="s">
        <v>255</v>
      </c>
      <c r="B99" s="65">
        <v>2</v>
      </c>
      <c r="C99" s="34">
        <f>IF(B109=0, "-", B99/B109)</f>
        <v>4.1666666666666664E-2</v>
      </c>
      <c r="D99" s="65">
        <v>3</v>
      </c>
      <c r="E99" s="9">
        <f>IF(D109=0, "-", D99/D109)</f>
        <v>2.3076923076923078E-2</v>
      </c>
      <c r="F99" s="81">
        <v>47</v>
      </c>
      <c r="G99" s="34">
        <f>IF(F109=0, "-", F99/F109)</f>
        <v>4.0517241379310343E-2</v>
      </c>
      <c r="H99" s="65">
        <v>30</v>
      </c>
      <c r="I99" s="9">
        <f>IF(H109=0, "-", H99/H109)</f>
        <v>3.8314176245210725E-2</v>
      </c>
      <c r="J99" s="8">
        <f t="shared" si="8"/>
        <v>-0.33333333333333331</v>
      </c>
      <c r="K99" s="9">
        <f t="shared" si="9"/>
        <v>0.56666666666666665</v>
      </c>
    </row>
    <row r="100" spans="1:11" x14ac:dyDescent="0.25">
      <c r="A100" s="7" t="s">
        <v>256</v>
      </c>
      <c r="B100" s="65">
        <v>2</v>
      </c>
      <c r="C100" s="34">
        <f>IF(B109=0, "-", B100/B109)</f>
        <v>4.1666666666666664E-2</v>
      </c>
      <c r="D100" s="65">
        <v>15</v>
      </c>
      <c r="E100" s="9">
        <f>IF(D109=0, "-", D100/D109)</f>
        <v>0.11538461538461539</v>
      </c>
      <c r="F100" s="81">
        <v>107</v>
      </c>
      <c r="G100" s="34">
        <f>IF(F109=0, "-", F100/F109)</f>
        <v>9.2241379310344832E-2</v>
      </c>
      <c r="H100" s="65">
        <v>144</v>
      </c>
      <c r="I100" s="9">
        <f>IF(H109=0, "-", H100/H109)</f>
        <v>0.18390804597701149</v>
      </c>
      <c r="J100" s="8">
        <f t="shared" si="8"/>
        <v>-0.8666666666666667</v>
      </c>
      <c r="K100" s="9">
        <f t="shared" si="9"/>
        <v>-0.25694444444444442</v>
      </c>
    </row>
    <row r="101" spans="1:11" x14ac:dyDescent="0.25">
      <c r="A101" s="7" t="s">
        <v>257</v>
      </c>
      <c r="B101" s="65">
        <v>4</v>
      </c>
      <c r="C101" s="34">
        <f>IF(B109=0, "-", B101/B109)</f>
        <v>8.3333333333333329E-2</v>
      </c>
      <c r="D101" s="65">
        <v>7</v>
      </c>
      <c r="E101" s="9">
        <f>IF(D109=0, "-", D101/D109)</f>
        <v>5.3846153846153849E-2</v>
      </c>
      <c r="F101" s="81">
        <v>53</v>
      </c>
      <c r="G101" s="34">
        <f>IF(F109=0, "-", F101/F109)</f>
        <v>4.5689655172413794E-2</v>
      </c>
      <c r="H101" s="65">
        <v>51</v>
      </c>
      <c r="I101" s="9">
        <f>IF(H109=0, "-", H101/H109)</f>
        <v>6.5134099616858232E-2</v>
      </c>
      <c r="J101" s="8">
        <f t="shared" si="8"/>
        <v>-0.42857142857142855</v>
      </c>
      <c r="K101" s="9">
        <f t="shared" si="9"/>
        <v>3.9215686274509803E-2</v>
      </c>
    </row>
    <row r="102" spans="1:11" x14ac:dyDescent="0.25">
      <c r="A102" s="7" t="s">
        <v>258</v>
      </c>
      <c r="B102" s="65">
        <v>1</v>
      </c>
      <c r="C102" s="34">
        <f>IF(B109=0, "-", B102/B109)</f>
        <v>2.0833333333333332E-2</v>
      </c>
      <c r="D102" s="65">
        <v>1</v>
      </c>
      <c r="E102" s="9">
        <f>IF(D109=0, "-", D102/D109)</f>
        <v>7.6923076923076927E-3</v>
      </c>
      <c r="F102" s="81">
        <v>7</v>
      </c>
      <c r="G102" s="34">
        <f>IF(F109=0, "-", F102/F109)</f>
        <v>6.0344827586206896E-3</v>
      </c>
      <c r="H102" s="65">
        <v>5</v>
      </c>
      <c r="I102" s="9">
        <f>IF(H109=0, "-", H102/H109)</f>
        <v>6.3856960408684551E-3</v>
      </c>
      <c r="J102" s="8">
        <f t="shared" si="8"/>
        <v>0</v>
      </c>
      <c r="K102" s="9">
        <f t="shared" si="9"/>
        <v>0.4</v>
      </c>
    </row>
    <row r="103" spans="1:11" x14ac:dyDescent="0.25">
      <c r="A103" s="7" t="s">
        <v>259</v>
      </c>
      <c r="B103" s="65">
        <v>3</v>
      </c>
      <c r="C103" s="34">
        <f>IF(B109=0, "-", B103/B109)</f>
        <v>6.25E-2</v>
      </c>
      <c r="D103" s="65">
        <v>1</v>
      </c>
      <c r="E103" s="9">
        <f>IF(D109=0, "-", D103/D109)</f>
        <v>7.6923076923076927E-3</v>
      </c>
      <c r="F103" s="81">
        <v>31</v>
      </c>
      <c r="G103" s="34">
        <f>IF(F109=0, "-", F103/F109)</f>
        <v>2.6724137931034484E-2</v>
      </c>
      <c r="H103" s="65">
        <v>34</v>
      </c>
      <c r="I103" s="9">
        <f>IF(H109=0, "-", H103/H109)</f>
        <v>4.3422733077905493E-2</v>
      </c>
      <c r="J103" s="8">
        <f t="shared" si="8"/>
        <v>2</v>
      </c>
      <c r="K103" s="9">
        <f t="shared" si="9"/>
        <v>-8.8235294117647065E-2</v>
      </c>
    </row>
    <row r="104" spans="1:11" x14ac:dyDescent="0.25">
      <c r="A104" s="7" t="s">
        <v>260</v>
      </c>
      <c r="B104" s="65">
        <v>5</v>
      </c>
      <c r="C104" s="34">
        <f>IF(B109=0, "-", B104/B109)</f>
        <v>0.10416666666666667</v>
      </c>
      <c r="D104" s="65">
        <v>81</v>
      </c>
      <c r="E104" s="9">
        <f>IF(D109=0, "-", D104/D109)</f>
        <v>0.62307692307692308</v>
      </c>
      <c r="F104" s="81">
        <v>671</v>
      </c>
      <c r="G104" s="34">
        <f>IF(F109=0, "-", F104/F109)</f>
        <v>0.57844827586206893</v>
      </c>
      <c r="H104" s="65">
        <v>289</v>
      </c>
      <c r="I104" s="9">
        <f>IF(H109=0, "-", H104/H109)</f>
        <v>0.36909323116219667</v>
      </c>
      <c r="J104" s="8">
        <f t="shared" si="8"/>
        <v>-0.93827160493827155</v>
      </c>
      <c r="K104" s="9">
        <f t="shared" si="9"/>
        <v>1.3217993079584776</v>
      </c>
    </row>
    <row r="105" spans="1:11" x14ac:dyDescent="0.25">
      <c r="A105" s="7" t="s">
        <v>261</v>
      </c>
      <c r="B105" s="65">
        <v>3</v>
      </c>
      <c r="C105" s="34">
        <f>IF(B109=0, "-", B105/B109)</f>
        <v>6.25E-2</v>
      </c>
      <c r="D105" s="65">
        <v>3</v>
      </c>
      <c r="E105" s="9">
        <f>IF(D109=0, "-", D105/D109)</f>
        <v>2.3076923076923078E-2</v>
      </c>
      <c r="F105" s="81">
        <v>39</v>
      </c>
      <c r="G105" s="34">
        <f>IF(F109=0, "-", F105/F109)</f>
        <v>3.3620689655172412E-2</v>
      </c>
      <c r="H105" s="65">
        <v>35</v>
      </c>
      <c r="I105" s="9">
        <f>IF(H109=0, "-", H105/H109)</f>
        <v>4.4699872286079183E-2</v>
      </c>
      <c r="J105" s="8">
        <f t="shared" si="8"/>
        <v>0</v>
      </c>
      <c r="K105" s="9">
        <f t="shared" si="9"/>
        <v>0.11428571428571428</v>
      </c>
    </row>
    <row r="106" spans="1:11" x14ac:dyDescent="0.25">
      <c r="A106" s="7" t="s">
        <v>262</v>
      </c>
      <c r="B106" s="65">
        <v>0</v>
      </c>
      <c r="C106" s="34">
        <f>IF(B109=0, "-", B106/B109)</f>
        <v>0</v>
      </c>
      <c r="D106" s="65">
        <v>0</v>
      </c>
      <c r="E106" s="9">
        <f>IF(D109=0, "-", D106/D109)</f>
        <v>0</v>
      </c>
      <c r="F106" s="81">
        <v>3</v>
      </c>
      <c r="G106" s="34">
        <f>IF(F109=0, "-", F106/F109)</f>
        <v>2.5862068965517241E-3</v>
      </c>
      <c r="H106" s="65">
        <v>4</v>
      </c>
      <c r="I106" s="9">
        <f>IF(H109=0, "-", H106/H109)</f>
        <v>5.108556832694764E-3</v>
      </c>
      <c r="J106" s="8" t="str">
        <f t="shared" si="8"/>
        <v>-</v>
      </c>
      <c r="K106" s="9">
        <f t="shared" si="9"/>
        <v>-0.25</v>
      </c>
    </row>
    <row r="107" spans="1:11" x14ac:dyDescent="0.25">
      <c r="A107" s="7" t="s">
        <v>263</v>
      </c>
      <c r="B107" s="65">
        <v>2</v>
      </c>
      <c r="C107" s="34">
        <f>IF(B109=0, "-", B107/B109)</f>
        <v>4.1666666666666664E-2</v>
      </c>
      <c r="D107" s="65">
        <v>0</v>
      </c>
      <c r="E107" s="9">
        <f>IF(D109=0, "-", D107/D109)</f>
        <v>0</v>
      </c>
      <c r="F107" s="81">
        <v>6</v>
      </c>
      <c r="G107" s="34">
        <f>IF(F109=0, "-", F107/F109)</f>
        <v>5.1724137931034482E-3</v>
      </c>
      <c r="H107" s="65">
        <v>3</v>
      </c>
      <c r="I107" s="9">
        <f>IF(H109=0, "-", H107/H109)</f>
        <v>3.8314176245210726E-3</v>
      </c>
      <c r="J107" s="8" t="str">
        <f t="shared" si="8"/>
        <v>-</v>
      </c>
      <c r="K107" s="9">
        <f t="shared" si="9"/>
        <v>1</v>
      </c>
    </row>
    <row r="108" spans="1:11" x14ac:dyDescent="0.25">
      <c r="A108" s="2"/>
      <c r="B108" s="68"/>
      <c r="C108" s="33"/>
      <c r="D108" s="68"/>
      <c r="E108" s="6"/>
      <c r="F108" s="82"/>
      <c r="G108" s="33"/>
      <c r="H108" s="68"/>
      <c r="I108" s="6"/>
      <c r="J108" s="5"/>
      <c r="K108" s="6"/>
    </row>
    <row r="109" spans="1:11" s="43" customFormat="1" ht="13" x14ac:dyDescent="0.3">
      <c r="A109" s="162" t="s">
        <v>587</v>
      </c>
      <c r="B109" s="71">
        <f>SUM(B91:B108)</f>
        <v>48</v>
      </c>
      <c r="C109" s="40">
        <f>B109/6676</f>
        <v>7.1899340922708206E-3</v>
      </c>
      <c r="D109" s="71">
        <f>SUM(D91:D108)</f>
        <v>130</v>
      </c>
      <c r="E109" s="41">
        <f>D109/6005</f>
        <v>2.1648626144879269E-2</v>
      </c>
      <c r="F109" s="77">
        <f>SUM(F91:F108)</f>
        <v>1160</v>
      </c>
      <c r="G109" s="42">
        <f>F109/57916</f>
        <v>2.002900752814421E-2</v>
      </c>
      <c r="H109" s="71">
        <f>SUM(H91:H108)</f>
        <v>783</v>
      </c>
      <c r="I109" s="41">
        <f>H109/52487</f>
        <v>1.4917979690209004E-2</v>
      </c>
      <c r="J109" s="37">
        <f>IF(D109=0, "-", IF((B109-D109)/D109&lt;10, (B109-D109)/D109, "&gt;999%"))</f>
        <v>-0.63076923076923075</v>
      </c>
      <c r="K109" s="38">
        <f>IF(H109=0, "-", IF((F109-H109)/H109&lt;10, (F109-H109)/H109, "&gt;999%"))</f>
        <v>0.48148148148148145</v>
      </c>
    </row>
    <row r="110" spans="1:11" x14ac:dyDescent="0.25">
      <c r="B110" s="83"/>
      <c r="D110" s="83"/>
      <c r="F110" s="83"/>
      <c r="H110" s="83"/>
    </row>
    <row r="111" spans="1:11" s="43" customFormat="1" ht="13" x14ac:dyDescent="0.3">
      <c r="A111" s="162" t="s">
        <v>586</v>
      </c>
      <c r="B111" s="71">
        <v>160</v>
      </c>
      <c r="C111" s="40">
        <f>B111/6676</f>
        <v>2.3966446974236069E-2</v>
      </c>
      <c r="D111" s="71">
        <v>218</v>
      </c>
      <c r="E111" s="41">
        <f>D111/6005</f>
        <v>3.6303080766028312E-2</v>
      </c>
      <c r="F111" s="77">
        <v>2144</v>
      </c>
      <c r="G111" s="42">
        <f>F111/57916</f>
        <v>3.7019131155466539E-2</v>
      </c>
      <c r="H111" s="71">
        <v>1858</v>
      </c>
      <c r="I111" s="41">
        <f>H111/52487</f>
        <v>3.5399241716996592E-2</v>
      </c>
      <c r="J111" s="37">
        <f>IF(D111=0, "-", IF((B111-D111)/D111&lt;10, (B111-D111)/D111, "&gt;999%"))</f>
        <v>-0.26605504587155965</v>
      </c>
      <c r="K111" s="38">
        <f>IF(H111=0, "-", IF((F111-H111)/H111&lt;10, (F111-H111)/H111, "&gt;999%"))</f>
        <v>0.15392895586652314</v>
      </c>
    </row>
    <row r="112" spans="1:11" x14ac:dyDescent="0.25">
      <c r="B112" s="83"/>
      <c r="D112" s="83"/>
      <c r="F112" s="83"/>
      <c r="H112" s="83"/>
    </row>
    <row r="113" spans="1:11" ht="15.5" x14ac:dyDescent="0.35">
      <c r="A113" s="164" t="s">
        <v>116</v>
      </c>
      <c r="B113" s="196" t="s">
        <v>1</v>
      </c>
      <c r="C113" s="200"/>
      <c r="D113" s="200"/>
      <c r="E113" s="197"/>
      <c r="F113" s="196" t="s">
        <v>14</v>
      </c>
      <c r="G113" s="200"/>
      <c r="H113" s="200"/>
      <c r="I113" s="197"/>
      <c r="J113" s="196" t="s">
        <v>15</v>
      </c>
      <c r="K113" s="197"/>
    </row>
    <row r="114" spans="1:11" ht="13" x14ac:dyDescent="0.3">
      <c r="A114" s="22"/>
      <c r="B114" s="196">
        <f>VALUE(RIGHT($B$2, 4))</f>
        <v>2023</v>
      </c>
      <c r="C114" s="197"/>
      <c r="D114" s="196">
        <f>B114-1</f>
        <v>2022</v>
      </c>
      <c r="E114" s="204"/>
      <c r="F114" s="196">
        <f>B114</f>
        <v>2023</v>
      </c>
      <c r="G114" s="204"/>
      <c r="H114" s="196">
        <f>D114</f>
        <v>2022</v>
      </c>
      <c r="I114" s="204"/>
      <c r="J114" s="140" t="s">
        <v>4</v>
      </c>
      <c r="K114" s="141" t="s">
        <v>2</v>
      </c>
    </row>
    <row r="115" spans="1:11" ht="13" x14ac:dyDescent="0.3">
      <c r="A115" s="163" t="s">
        <v>144</v>
      </c>
      <c r="B115" s="61" t="s">
        <v>12</v>
      </c>
      <c r="C115" s="62" t="s">
        <v>13</v>
      </c>
      <c r="D115" s="61" t="s">
        <v>12</v>
      </c>
      <c r="E115" s="63" t="s">
        <v>13</v>
      </c>
      <c r="F115" s="62" t="s">
        <v>12</v>
      </c>
      <c r="G115" s="62" t="s">
        <v>13</v>
      </c>
      <c r="H115" s="61" t="s">
        <v>12</v>
      </c>
      <c r="I115" s="63" t="s">
        <v>13</v>
      </c>
      <c r="J115" s="61"/>
      <c r="K115" s="63"/>
    </row>
    <row r="116" spans="1:11" x14ac:dyDescent="0.25">
      <c r="A116" s="7" t="s">
        <v>264</v>
      </c>
      <c r="B116" s="65">
        <v>0</v>
      </c>
      <c r="C116" s="34">
        <f>IF(B120=0, "-", B116/B120)</f>
        <v>0</v>
      </c>
      <c r="D116" s="65">
        <v>0</v>
      </c>
      <c r="E116" s="9">
        <f>IF(D120=0, "-", D116/D120)</f>
        <v>0</v>
      </c>
      <c r="F116" s="81">
        <v>3</v>
      </c>
      <c r="G116" s="34">
        <f>IF(F120=0, "-", F116/F120)</f>
        <v>1.9108280254777069E-2</v>
      </c>
      <c r="H116" s="65">
        <v>0</v>
      </c>
      <c r="I116" s="9">
        <f>IF(H120=0, "-", H116/H120)</f>
        <v>0</v>
      </c>
      <c r="J116" s="8" t="str">
        <f>IF(D116=0, "-", IF((B116-D116)/D116&lt;10, (B116-D116)/D116, "&gt;999%"))</f>
        <v>-</v>
      </c>
      <c r="K116" s="9" t="str">
        <f>IF(H116=0, "-", IF((F116-H116)/H116&lt;10, (F116-H116)/H116, "&gt;999%"))</f>
        <v>-</v>
      </c>
    </row>
    <row r="117" spans="1:11" x14ac:dyDescent="0.25">
      <c r="A117" s="7" t="s">
        <v>265</v>
      </c>
      <c r="B117" s="65">
        <v>7</v>
      </c>
      <c r="C117" s="34">
        <f>IF(B120=0, "-", B117/B120)</f>
        <v>0.77777777777777779</v>
      </c>
      <c r="D117" s="65">
        <v>5</v>
      </c>
      <c r="E117" s="9">
        <f>IF(D120=0, "-", D117/D120)</f>
        <v>0.7142857142857143</v>
      </c>
      <c r="F117" s="81">
        <v>140</v>
      </c>
      <c r="G117" s="34">
        <f>IF(F120=0, "-", F117/F120)</f>
        <v>0.89171974522292996</v>
      </c>
      <c r="H117" s="65">
        <v>104</v>
      </c>
      <c r="I117" s="9">
        <f>IF(H120=0, "-", H117/H120)</f>
        <v>0.78195488721804507</v>
      </c>
      <c r="J117" s="8">
        <f>IF(D117=0, "-", IF((B117-D117)/D117&lt;10, (B117-D117)/D117, "&gt;999%"))</f>
        <v>0.4</v>
      </c>
      <c r="K117" s="9">
        <f>IF(H117=0, "-", IF((F117-H117)/H117&lt;10, (F117-H117)/H117, "&gt;999%"))</f>
        <v>0.34615384615384615</v>
      </c>
    </row>
    <row r="118" spans="1:11" x14ac:dyDescent="0.25">
      <c r="A118" s="7" t="s">
        <v>266</v>
      </c>
      <c r="B118" s="65">
        <v>2</v>
      </c>
      <c r="C118" s="34">
        <f>IF(B120=0, "-", B118/B120)</f>
        <v>0.22222222222222221</v>
      </c>
      <c r="D118" s="65">
        <v>2</v>
      </c>
      <c r="E118" s="9">
        <f>IF(D120=0, "-", D118/D120)</f>
        <v>0.2857142857142857</v>
      </c>
      <c r="F118" s="81">
        <v>14</v>
      </c>
      <c r="G118" s="34">
        <f>IF(F120=0, "-", F118/F120)</f>
        <v>8.9171974522292988E-2</v>
      </c>
      <c r="H118" s="65">
        <v>29</v>
      </c>
      <c r="I118" s="9">
        <f>IF(H120=0, "-", H118/H120)</f>
        <v>0.21804511278195488</v>
      </c>
      <c r="J118" s="8">
        <f>IF(D118=0, "-", IF((B118-D118)/D118&lt;10, (B118-D118)/D118, "&gt;999%"))</f>
        <v>0</v>
      </c>
      <c r="K118" s="9">
        <f>IF(H118=0, "-", IF((F118-H118)/H118&lt;10, (F118-H118)/H118, "&gt;999%"))</f>
        <v>-0.51724137931034486</v>
      </c>
    </row>
    <row r="119" spans="1:11" x14ac:dyDescent="0.25">
      <c r="A119" s="2"/>
      <c r="B119" s="68"/>
      <c r="C119" s="33"/>
      <c r="D119" s="68"/>
      <c r="E119" s="6"/>
      <c r="F119" s="82"/>
      <c r="G119" s="33"/>
      <c r="H119" s="68"/>
      <c r="I119" s="6"/>
      <c r="J119" s="5"/>
      <c r="K119" s="6"/>
    </row>
    <row r="120" spans="1:11" s="43" customFormat="1" ht="13" x14ac:dyDescent="0.3">
      <c r="A120" s="162" t="s">
        <v>585</v>
      </c>
      <c r="B120" s="71">
        <f>SUM(B116:B119)</f>
        <v>9</v>
      </c>
      <c r="C120" s="40">
        <f>B120/6676</f>
        <v>1.3481126423007788E-3</v>
      </c>
      <c r="D120" s="71">
        <f>SUM(D116:D119)</f>
        <v>7</v>
      </c>
      <c r="E120" s="41">
        <f>D120/6005</f>
        <v>1.1656952539550376E-3</v>
      </c>
      <c r="F120" s="77">
        <f>SUM(F116:F119)</f>
        <v>157</v>
      </c>
      <c r="G120" s="42">
        <f>F120/57916</f>
        <v>2.7108225706195181E-3</v>
      </c>
      <c r="H120" s="71">
        <f>SUM(H116:H119)</f>
        <v>133</v>
      </c>
      <c r="I120" s="41">
        <f>H120/52487</f>
        <v>2.5339607902909291E-3</v>
      </c>
      <c r="J120" s="37">
        <f>IF(D120=0, "-", IF((B120-D120)/D120&lt;10, (B120-D120)/D120, "&gt;999%"))</f>
        <v>0.2857142857142857</v>
      </c>
      <c r="K120" s="38">
        <f>IF(H120=0, "-", IF((F120-H120)/H120&lt;10, (F120-H120)/H120, "&gt;999%"))</f>
        <v>0.18045112781954886</v>
      </c>
    </row>
    <row r="121" spans="1:11" x14ac:dyDescent="0.25">
      <c r="B121" s="83"/>
      <c r="D121" s="83"/>
      <c r="F121" s="83"/>
      <c r="H121" s="83"/>
    </row>
    <row r="122" spans="1:11" ht="13" x14ac:dyDescent="0.3">
      <c r="A122" s="163" t="s">
        <v>145</v>
      </c>
      <c r="B122" s="61" t="s">
        <v>12</v>
      </c>
      <c r="C122" s="62" t="s">
        <v>13</v>
      </c>
      <c r="D122" s="61" t="s">
        <v>12</v>
      </c>
      <c r="E122" s="63" t="s">
        <v>13</v>
      </c>
      <c r="F122" s="62" t="s">
        <v>12</v>
      </c>
      <c r="G122" s="62" t="s">
        <v>13</v>
      </c>
      <c r="H122" s="61" t="s">
        <v>12</v>
      </c>
      <c r="I122" s="63" t="s">
        <v>13</v>
      </c>
      <c r="J122" s="61"/>
      <c r="K122" s="63"/>
    </row>
    <row r="123" spans="1:11" x14ac:dyDescent="0.25">
      <c r="A123" s="7" t="s">
        <v>267</v>
      </c>
      <c r="B123" s="65">
        <v>0</v>
      </c>
      <c r="C123" s="34">
        <f>IF(B135=0, "-", B123/B135)</f>
        <v>0</v>
      </c>
      <c r="D123" s="65">
        <v>2</v>
      </c>
      <c r="E123" s="9">
        <f>IF(D135=0, "-", D123/D135)</f>
        <v>0.22222222222222221</v>
      </c>
      <c r="F123" s="81">
        <v>6</v>
      </c>
      <c r="G123" s="34">
        <f>IF(F135=0, "-", F123/F135)</f>
        <v>6.9767441860465115E-2</v>
      </c>
      <c r="H123" s="65">
        <v>13</v>
      </c>
      <c r="I123" s="9">
        <f>IF(H135=0, "-", H123/H135)</f>
        <v>0.16455696202531644</v>
      </c>
      <c r="J123" s="8">
        <f t="shared" ref="J123:J133" si="10">IF(D123=0, "-", IF((B123-D123)/D123&lt;10, (B123-D123)/D123, "&gt;999%"))</f>
        <v>-1</v>
      </c>
      <c r="K123" s="9">
        <f t="shared" ref="K123:K133" si="11">IF(H123=0, "-", IF((F123-H123)/H123&lt;10, (F123-H123)/H123, "&gt;999%"))</f>
        <v>-0.53846153846153844</v>
      </c>
    </row>
    <row r="124" spans="1:11" x14ac:dyDescent="0.25">
      <c r="A124" s="7" t="s">
        <v>268</v>
      </c>
      <c r="B124" s="65">
        <v>1</v>
      </c>
      <c r="C124" s="34">
        <f>IF(B135=0, "-", B124/B135)</f>
        <v>0.16666666666666666</v>
      </c>
      <c r="D124" s="65">
        <v>1</v>
      </c>
      <c r="E124" s="9">
        <f>IF(D135=0, "-", D124/D135)</f>
        <v>0.1111111111111111</v>
      </c>
      <c r="F124" s="81">
        <v>2</v>
      </c>
      <c r="G124" s="34">
        <f>IF(F135=0, "-", F124/F135)</f>
        <v>2.3255813953488372E-2</v>
      </c>
      <c r="H124" s="65">
        <v>3</v>
      </c>
      <c r="I124" s="9">
        <f>IF(H135=0, "-", H124/H135)</f>
        <v>3.7974683544303799E-2</v>
      </c>
      <c r="J124" s="8">
        <f t="shared" si="10"/>
        <v>0</v>
      </c>
      <c r="K124" s="9">
        <f t="shared" si="11"/>
        <v>-0.33333333333333331</v>
      </c>
    </row>
    <row r="125" spans="1:11" x14ac:dyDescent="0.25">
      <c r="A125" s="7" t="s">
        <v>269</v>
      </c>
      <c r="B125" s="65">
        <v>0</v>
      </c>
      <c r="C125" s="34">
        <f>IF(B135=0, "-", B125/B135)</f>
        <v>0</v>
      </c>
      <c r="D125" s="65">
        <v>0</v>
      </c>
      <c r="E125" s="9">
        <f>IF(D135=0, "-", D125/D135)</f>
        <v>0</v>
      </c>
      <c r="F125" s="81">
        <v>8</v>
      </c>
      <c r="G125" s="34">
        <f>IF(F135=0, "-", F125/F135)</f>
        <v>9.3023255813953487E-2</v>
      </c>
      <c r="H125" s="65">
        <v>0</v>
      </c>
      <c r="I125" s="9">
        <f>IF(H135=0, "-", H125/H135)</f>
        <v>0</v>
      </c>
      <c r="J125" s="8" t="str">
        <f t="shared" si="10"/>
        <v>-</v>
      </c>
      <c r="K125" s="9" t="str">
        <f t="shared" si="11"/>
        <v>-</v>
      </c>
    </row>
    <row r="126" spans="1:11" x14ac:dyDescent="0.25">
      <c r="A126" s="7" t="s">
        <v>270</v>
      </c>
      <c r="B126" s="65">
        <v>0</v>
      </c>
      <c r="C126" s="34">
        <f>IF(B135=0, "-", B126/B135)</f>
        <v>0</v>
      </c>
      <c r="D126" s="65">
        <v>1</v>
      </c>
      <c r="E126" s="9">
        <f>IF(D135=0, "-", D126/D135)</f>
        <v>0.1111111111111111</v>
      </c>
      <c r="F126" s="81">
        <v>11</v>
      </c>
      <c r="G126" s="34">
        <f>IF(F135=0, "-", F126/F135)</f>
        <v>0.12790697674418605</v>
      </c>
      <c r="H126" s="65">
        <v>12</v>
      </c>
      <c r="I126" s="9">
        <f>IF(H135=0, "-", H126/H135)</f>
        <v>0.15189873417721519</v>
      </c>
      <c r="J126" s="8">
        <f t="shared" si="10"/>
        <v>-1</v>
      </c>
      <c r="K126" s="9">
        <f t="shared" si="11"/>
        <v>-8.3333333333333329E-2</v>
      </c>
    </row>
    <row r="127" spans="1:11" x14ac:dyDescent="0.25">
      <c r="A127" s="7" t="s">
        <v>271</v>
      </c>
      <c r="B127" s="65">
        <v>0</v>
      </c>
      <c r="C127" s="34">
        <f>IF(B135=0, "-", B127/B135)</f>
        <v>0</v>
      </c>
      <c r="D127" s="65">
        <v>3</v>
      </c>
      <c r="E127" s="9">
        <f>IF(D135=0, "-", D127/D135)</f>
        <v>0.33333333333333331</v>
      </c>
      <c r="F127" s="81">
        <v>1</v>
      </c>
      <c r="G127" s="34">
        <f>IF(F135=0, "-", F127/F135)</f>
        <v>1.1627906976744186E-2</v>
      </c>
      <c r="H127" s="65">
        <v>5</v>
      </c>
      <c r="I127" s="9">
        <f>IF(H135=0, "-", H127/H135)</f>
        <v>6.3291139240506333E-2</v>
      </c>
      <c r="J127" s="8">
        <f t="shared" si="10"/>
        <v>-1</v>
      </c>
      <c r="K127" s="9">
        <f t="shared" si="11"/>
        <v>-0.8</v>
      </c>
    </row>
    <row r="128" spans="1:11" x14ac:dyDescent="0.25">
      <c r="A128" s="7" t="s">
        <v>272</v>
      </c>
      <c r="B128" s="65">
        <v>0</v>
      </c>
      <c r="C128" s="34">
        <f>IF(B135=0, "-", B128/B135)</f>
        <v>0</v>
      </c>
      <c r="D128" s="65">
        <v>0</v>
      </c>
      <c r="E128" s="9">
        <f>IF(D135=0, "-", D128/D135)</f>
        <v>0</v>
      </c>
      <c r="F128" s="81">
        <v>0</v>
      </c>
      <c r="G128" s="34">
        <f>IF(F135=0, "-", F128/F135)</f>
        <v>0</v>
      </c>
      <c r="H128" s="65">
        <v>2</v>
      </c>
      <c r="I128" s="9">
        <f>IF(H135=0, "-", H128/H135)</f>
        <v>2.5316455696202531E-2</v>
      </c>
      <c r="J128" s="8" t="str">
        <f t="shared" si="10"/>
        <v>-</v>
      </c>
      <c r="K128" s="9">
        <f t="shared" si="11"/>
        <v>-1</v>
      </c>
    </row>
    <row r="129" spans="1:11" x14ac:dyDescent="0.25">
      <c r="A129" s="7" t="s">
        <v>273</v>
      </c>
      <c r="B129" s="65">
        <v>0</v>
      </c>
      <c r="C129" s="34">
        <f>IF(B135=0, "-", B129/B135)</f>
        <v>0</v>
      </c>
      <c r="D129" s="65">
        <v>0</v>
      </c>
      <c r="E129" s="9">
        <f>IF(D135=0, "-", D129/D135)</f>
        <v>0</v>
      </c>
      <c r="F129" s="81">
        <v>0</v>
      </c>
      <c r="G129" s="34">
        <f>IF(F135=0, "-", F129/F135)</f>
        <v>0</v>
      </c>
      <c r="H129" s="65">
        <v>1</v>
      </c>
      <c r="I129" s="9">
        <f>IF(H135=0, "-", H129/H135)</f>
        <v>1.2658227848101266E-2</v>
      </c>
      <c r="J129" s="8" t="str">
        <f t="shared" si="10"/>
        <v>-</v>
      </c>
      <c r="K129" s="9">
        <f t="shared" si="11"/>
        <v>-1</v>
      </c>
    </row>
    <row r="130" spans="1:11" x14ac:dyDescent="0.25">
      <c r="A130" s="7" t="s">
        <v>274</v>
      </c>
      <c r="B130" s="65">
        <v>0</v>
      </c>
      <c r="C130" s="34">
        <f>IF(B135=0, "-", B130/B135)</f>
        <v>0</v>
      </c>
      <c r="D130" s="65">
        <v>1</v>
      </c>
      <c r="E130" s="9">
        <f>IF(D135=0, "-", D130/D135)</f>
        <v>0.1111111111111111</v>
      </c>
      <c r="F130" s="81">
        <v>0</v>
      </c>
      <c r="G130" s="34">
        <f>IF(F135=0, "-", F130/F135)</f>
        <v>0</v>
      </c>
      <c r="H130" s="65">
        <v>4</v>
      </c>
      <c r="I130" s="9">
        <f>IF(H135=0, "-", H130/H135)</f>
        <v>5.0632911392405063E-2</v>
      </c>
      <c r="J130" s="8">
        <f t="shared" si="10"/>
        <v>-1</v>
      </c>
      <c r="K130" s="9">
        <f t="shared" si="11"/>
        <v>-1</v>
      </c>
    </row>
    <row r="131" spans="1:11" x14ac:dyDescent="0.25">
      <c r="A131" s="7" t="s">
        <v>275</v>
      </c>
      <c r="B131" s="65">
        <v>1</v>
      </c>
      <c r="C131" s="34">
        <f>IF(B135=0, "-", B131/B135)</f>
        <v>0.16666666666666666</v>
      </c>
      <c r="D131" s="65">
        <v>1</v>
      </c>
      <c r="E131" s="9">
        <f>IF(D135=0, "-", D131/D135)</f>
        <v>0.1111111111111111</v>
      </c>
      <c r="F131" s="81">
        <v>18</v>
      </c>
      <c r="G131" s="34">
        <f>IF(F135=0, "-", F131/F135)</f>
        <v>0.20930232558139536</v>
      </c>
      <c r="H131" s="65">
        <v>18</v>
      </c>
      <c r="I131" s="9">
        <f>IF(H135=0, "-", H131/H135)</f>
        <v>0.22784810126582278</v>
      </c>
      <c r="J131" s="8">
        <f t="shared" si="10"/>
        <v>0</v>
      </c>
      <c r="K131" s="9">
        <f t="shared" si="11"/>
        <v>0</v>
      </c>
    </row>
    <row r="132" spans="1:11" x14ac:dyDescent="0.25">
      <c r="A132" s="7" t="s">
        <v>276</v>
      </c>
      <c r="B132" s="65">
        <v>0</v>
      </c>
      <c r="C132" s="34">
        <f>IF(B135=0, "-", B132/B135)</f>
        <v>0</v>
      </c>
      <c r="D132" s="65">
        <v>0</v>
      </c>
      <c r="E132" s="9">
        <f>IF(D135=0, "-", D132/D135)</f>
        <v>0</v>
      </c>
      <c r="F132" s="81">
        <v>22</v>
      </c>
      <c r="G132" s="34">
        <f>IF(F135=0, "-", F132/F135)</f>
        <v>0.2558139534883721</v>
      </c>
      <c r="H132" s="65">
        <v>0</v>
      </c>
      <c r="I132" s="9">
        <f>IF(H135=0, "-", H132/H135)</f>
        <v>0</v>
      </c>
      <c r="J132" s="8" t="str">
        <f t="shared" si="10"/>
        <v>-</v>
      </c>
      <c r="K132" s="9" t="str">
        <f t="shared" si="11"/>
        <v>-</v>
      </c>
    </row>
    <row r="133" spans="1:11" x14ac:dyDescent="0.25">
      <c r="A133" s="7" t="s">
        <v>277</v>
      </c>
      <c r="B133" s="65">
        <v>4</v>
      </c>
      <c r="C133" s="34">
        <f>IF(B135=0, "-", B133/B135)</f>
        <v>0.66666666666666663</v>
      </c>
      <c r="D133" s="65">
        <v>0</v>
      </c>
      <c r="E133" s="9">
        <f>IF(D135=0, "-", D133/D135)</f>
        <v>0</v>
      </c>
      <c r="F133" s="81">
        <v>18</v>
      </c>
      <c r="G133" s="34">
        <f>IF(F135=0, "-", F133/F135)</f>
        <v>0.20930232558139536</v>
      </c>
      <c r="H133" s="65">
        <v>21</v>
      </c>
      <c r="I133" s="9">
        <f>IF(H135=0, "-", H133/H135)</f>
        <v>0.26582278481012656</v>
      </c>
      <c r="J133" s="8" t="str">
        <f t="shared" si="10"/>
        <v>-</v>
      </c>
      <c r="K133" s="9">
        <f t="shared" si="11"/>
        <v>-0.14285714285714285</v>
      </c>
    </row>
    <row r="134" spans="1:11" x14ac:dyDescent="0.25">
      <c r="A134" s="2"/>
      <c r="B134" s="68"/>
      <c r="C134" s="33"/>
      <c r="D134" s="68"/>
      <c r="E134" s="6"/>
      <c r="F134" s="82"/>
      <c r="G134" s="33"/>
      <c r="H134" s="68"/>
      <c r="I134" s="6"/>
      <c r="J134" s="5"/>
      <c r="K134" s="6"/>
    </row>
    <row r="135" spans="1:11" s="43" customFormat="1" ht="13" x14ac:dyDescent="0.3">
      <c r="A135" s="162" t="s">
        <v>584</v>
      </c>
      <c r="B135" s="71">
        <f>SUM(B123:B134)</f>
        <v>6</v>
      </c>
      <c r="C135" s="40">
        <f>B135/6676</f>
        <v>8.9874176153385257E-4</v>
      </c>
      <c r="D135" s="71">
        <f>SUM(D123:D134)</f>
        <v>9</v>
      </c>
      <c r="E135" s="41">
        <f>D135/6005</f>
        <v>1.498751040799334E-3</v>
      </c>
      <c r="F135" s="77">
        <f>SUM(F123:F134)</f>
        <v>86</v>
      </c>
      <c r="G135" s="42">
        <f>F135/57916</f>
        <v>1.4849091788106913E-3</v>
      </c>
      <c r="H135" s="71">
        <f>SUM(H123:H134)</f>
        <v>79</v>
      </c>
      <c r="I135" s="41">
        <f>H135/52487</f>
        <v>1.5051346047592737E-3</v>
      </c>
      <c r="J135" s="37">
        <f>IF(D135=0, "-", IF((B135-D135)/D135&lt;10, (B135-D135)/D135, "&gt;999%"))</f>
        <v>-0.33333333333333331</v>
      </c>
      <c r="K135" s="38">
        <f>IF(H135=0, "-", IF((F135-H135)/H135&lt;10, (F135-H135)/H135, "&gt;999%"))</f>
        <v>8.8607594936708861E-2</v>
      </c>
    </row>
    <row r="136" spans="1:11" x14ac:dyDescent="0.25">
      <c r="B136" s="83"/>
      <c r="D136" s="83"/>
      <c r="F136" s="83"/>
      <c r="H136" s="83"/>
    </row>
    <row r="137" spans="1:11" s="43" customFormat="1" ht="13" x14ac:dyDescent="0.3">
      <c r="A137" s="162" t="s">
        <v>583</v>
      </c>
      <c r="B137" s="71">
        <v>15</v>
      </c>
      <c r="C137" s="40">
        <f>B137/6676</f>
        <v>2.2468544038346315E-3</v>
      </c>
      <c r="D137" s="71">
        <v>16</v>
      </c>
      <c r="E137" s="41">
        <f>D137/6005</f>
        <v>2.6644462947543715E-3</v>
      </c>
      <c r="F137" s="77">
        <v>243</v>
      </c>
      <c r="G137" s="42">
        <f>F137/57916</f>
        <v>4.1957317494302091E-3</v>
      </c>
      <c r="H137" s="71">
        <v>212</v>
      </c>
      <c r="I137" s="41">
        <f>H137/52487</f>
        <v>4.039095395050203E-3</v>
      </c>
      <c r="J137" s="37">
        <f>IF(D137=0, "-", IF((B137-D137)/D137&lt;10, (B137-D137)/D137, "&gt;999%"))</f>
        <v>-6.25E-2</v>
      </c>
      <c r="K137" s="38">
        <f>IF(H137=0, "-", IF((F137-H137)/H137&lt;10, (F137-H137)/H137, "&gt;999%"))</f>
        <v>0.14622641509433962</v>
      </c>
    </row>
    <row r="138" spans="1:11" x14ac:dyDescent="0.25">
      <c r="B138" s="83"/>
      <c r="D138" s="83"/>
      <c r="F138" s="83"/>
      <c r="H138" s="83"/>
    </row>
    <row r="139" spans="1:11" ht="15.5" x14ac:dyDescent="0.35">
      <c r="A139" s="164" t="s">
        <v>117</v>
      </c>
      <c r="B139" s="196" t="s">
        <v>1</v>
      </c>
      <c r="C139" s="200"/>
      <c r="D139" s="200"/>
      <c r="E139" s="197"/>
      <c r="F139" s="196" t="s">
        <v>14</v>
      </c>
      <c r="G139" s="200"/>
      <c r="H139" s="200"/>
      <c r="I139" s="197"/>
      <c r="J139" s="196" t="s">
        <v>15</v>
      </c>
      <c r="K139" s="197"/>
    </row>
    <row r="140" spans="1:11" ht="13" x14ac:dyDescent="0.3">
      <c r="A140" s="22"/>
      <c r="B140" s="196">
        <f>VALUE(RIGHT($B$2, 4))</f>
        <v>2023</v>
      </c>
      <c r="C140" s="197"/>
      <c r="D140" s="196">
        <f>B140-1</f>
        <v>2022</v>
      </c>
      <c r="E140" s="204"/>
      <c r="F140" s="196">
        <f>B140</f>
        <v>2023</v>
      </c>
      <c r="G140" s="204"/>
      <c r="H140" s="196">
        <f>D140</f>
        <v>2022</v>
      </c>
      <c r="I140" s="204"/>
      <c r="J140" s="140" t="s">
        <v>4</v>
      </c>
      <c r="K140" s="141" t="s">
        <v>2</v>
      </c>
    </row>
    <row r="141" spans="1:11" ht="13" x14ac:dyDescent="0.3">
      <c r="A141" s="163" t="s">
        <v>146</v>
      </c>
      <c r="B141" s="61" t="s">
        <v>12</v>
      </c>
      <c r="C141" s="62" t="s">
        <v>13</v>
      </c>
      <c r="D141" s="61" t="s">
        <v>12</v>
      </c>
      <c r="E141" s="63" t="s">
        <v>13</v>
      </c>
      <c r="F141" s="62" t="s">
        <v>12</v>
      </c>
      <c r="G141" s="62" t="s">
        <v>13</v>
      </c>
      <c r="H141" s="61" t="s">
        <v>12</v>
      </c>
      <c r="I141" s="63" t="s">
        <v>13</v>
      </c>
      <c r="J141" s="61"/>
      <c r="K141" s="63"/>
    </row>
    <row r="142" spans="1:11" x14ac:dyDescent="0.25">
      <c r="A142" s="7" t="s">
        <v>278</v>
      </c>
      <c r="B142" s="65">
        <v>0</v>
      </c>
      <c r="C142" s="34" t="str">
        <f>IF(B144=0, "-", B142/B144)</f>
        <v>-</v>
      </c>
      <c r="D142" s="65">
        <v>0</v>
      </c>
      <c r="E142" s="9" t="str">
        <f>IF(D144=0, "-", D142/D144)</f>
        <v>-</v>
      </c>
      <c r="F142" s="81">
        <v>0</v>
      </c>
      <c r="G142" s="34" t="str">
        <f>IF(F144=0, "-", F142/F144)</f>
        <v>-</v>
      </c>
      <c r="H142" s="65">
        <v>6</v>
      </c>
      <c r="I142" s="9">
        <f>IF(H144=0, "-", H142/H144)</f>
        <v>1</v>
      </c>
      <c r="J142" s="8" t="str">
        <f>IF(D142=0, "-", IF((B142-D142)/D142&lt;10, (B142-D142)/D142, "&gt;999%"))</f>
        <v>-</v>
      </c>
      <c r="K142" s="9">
        <f>IF(H142=0, "-", IF((F142-H142)/H142&lt;10, (F142-H142)/H142, "&gt;999%"))</f>
        <v>-1</v>
      </c>
    </row>
    <row r="143" spans="1:11" x14ac:dyDescent="0.25">
      <c r="A143" s="2"/>
      <c r="B143" s="68"/>
      <c r="C143" s="33"/>
      <c r="D143" s="68"/>
      <c r="E143" s="6"/>
      <c r="F143" s="82"/>
      <c r="G143" s="33"/>
      <c r="H143" s="68"/>
      <c r="I143" s="6"/>
      <c r="J143" s="5"/>
      <c r="K143" s="6"/>
    </row>
    <row r="144" spans="1:11" s="43" customFormat="1" ht="13" x14ac:dyDescent="0.3">
      <c r="A144" s="162" t="s">
        <v>582</v>
      </c>
      <c r="B144" s="71">
        <f>SUM(B142:B143)</f>
        <v>0</v>
      </c>
      <c r="C144" s="40">
        <f>B144/6676</f>
        <v>0</v>
      </c>
      <c r="D144" s="71">
        <f>SUM(D142:D143)</f>
        <v>0</v>
      </c>
      <c r="E144" s="41">
        <f>D144/6005</f>
        <v>0</v>
      </c>
      <c r="F144" s="77">
        <f>SUM(F142:F143)</f>
        <v>0</v>
      </c>
      <c r="G144" s="42">
        <f>F144/57916</f>
        <v>0</v>
      </c>
      <c r="H144" s="71">
        <f>SUM(H142:H143)</f>
        <v>6</v>
      </c>
      <c r="I144" s="41">
        <f>H144/52487</f>
        <v>1.1431402061462839E-4</v>
      </c>
      <c r="J144" s="37" t="str">
        <f>IF(D144=0, "-", IF((B144-D144)/D144&lt;10, (B144-D144)/D144, "&gt;999%"))</f>
        <v>-</v>
      </c>
      <c r="K144" s="38">
        <f>IF(H144=0, "-", IF((F144-H144)/H144&lt;10, (F144-H144)/H144, "&gt;999%"))</f>
        <v>-1</v>
      </c>
    </row>
    <row r="145" spans="1:11" x14ac:dyDescent="0.25">
      <c r="B145" s="83"/>
      <c r="D145" s="83"/>
      <c r="F145" s="83"/>
      <c r="H145" s="83"/>
    </row>
    <row r="146" spans="1:11" ht="13" x14ac:dyDescent="0.3">
      <c r="A146" s="163" t="s">
        <v>147</v>
      </c>
      <c r="B146" s="61" t="s">
        <v>12</v>
      </c>
      <c r="C146" s="62" t="s">
        <v>13</v>
      </c>
      <c r="D146" s="61" t="s">
        <v>12</v>
      </c>
      <c r="E146" s="63" t="s">
        <v>13</v>
      </c>
      <c r="F146" s="62" t="s">
        <v>12</v>
      </c>
      <c r="G146" s="62" t="s">
        <v>13</v>
      </c>
      <c r="H146" s="61" t="s">
        <v>12</v>
      </c>
      <c r="I146" s="63" t="s">
        <v>13</v>
      </c>
      <c r="J146" s="61"/>
      <c r="K146" s="63"/>
    </row>
    <row r="147" spans="1:11" x14ac:dyDescent="0.25">
      <c r="A147" s="7" t="s">
        <v>279</v>
      </c>
      <c r="B147" s="65">
        <v>0</v>
      </c>
      <c r="C147" s="34">
        <f>IF(B158=0, "-", B147/B158)</f>
        <v>0</v>
      </c>
      <c r="D147" s="65">
        <v>0</v>
      </c>
      <c r="E147" s="9">
        <f>IF(D158=0, "-", D147/D158)</f>
        <v>0</v>
      </c>
      <c r="F147" s="81">
        <v>1</v>
      </c>
      <c r="G147" s="34">
        <f>IF(F158=0, "-", F147/F158)</f>
        <v>5.8823529411764705E-2</v>
      </c>
      <c r="H147" s="65">
        <v>0</v>
      </c>
      <c r="I147" s="9">
        <f>IF(H158=0, "-", H147/H158)</f>
        <v>0</v>
      </c>
      <c r="J147" s="8" t="str">
        <f t="shared" ref="J147:J156" si="12">IF(D147=0, "-", IF((B147-D147)/D147&lt;10, (B147-D147)/D147, "&gt;999%"))</f>
        <v>-</v>
      </c>
      <c r="K147" s="9" t="str">
        <f t="shared" ref="K147:K156" si="13">IF(H147=0, "-", IF((F147-H147)/H147&lt;10, (F147-H147)/H147, "&gt;999%"))</f>
        <v>-</v>
      </c>
    </row>
    <row r="148" spans="1:11" x14ac:dyDescent="0.25">
      <c r="A148" s="7" t="s">
        <v>280</v>
      </c>
      <c r="B148" s="65">
        <v>0</v>
      </c>
      <c r="C148" s="34">
        <f>IF(B158=0, "-", B148/B158)</f>
        <v>0</v>
      </c>
      <c r="D148" s="65">
        <v>0</v>
      </c>
      <c r="E148" s="9">
        <f>IF(D158=0, "-", D148/D158)</f>
        <v>0</v>
      </c>
      <c r="F148" s="81">
        <v>0</v>
      </c>
      <c r="G148" s="34">
        <f>IF(F158=0, "-", F148/F158)</f>
        <v>0</v>
      </c>
      <c r="H148" s="65">
        <v>1</v>
      </c>
      <c r="I148" s="9">
        <f>IF(H158=0, "-", H148/H158)</f>
        <v>4.1666666666666664E-2</v>
      </c>
      <c r="J148" s="8" t="str">
        <f t="shared" si="12"/>
        <v>-</v>
      </c>
      <c r="K148" s="9">
        <f t="shared" si="13"/>
        <v>-1</v>
      </c>
    </row>
    <row r="149" spans="1:11" x14ac:dyDescent="0.25">
      <c r="A149" s="7" t="s">
        <v>281</v>
      </c>
      <c r="B149" s="65">
        <v>0</v>
      </c>
      <c r="C149" s="34">
        <f>IF(B158=0, "-", B149/B158)</f>
        <v>0</v>
      </c>
      <c r="D149" s="65">
        <v>0</v>
      </c>
      <c r="E149" s="9">
        <f>IF(D158=0, "-", D149/D158)</f>
        <v>0</v>
      </c>
      <c r="F149" s="81">
        <v>4</v>
      </c>
      <c r="G149" s="34">
        <f>IF(F158=0, "-", F149/F158)</f>
        <v>0.23529411764705882</v>
      </c>
      <c r="H149" s="65">
        <v>4</v>
      </c>
      <c r="I149" s="9">
        <f>IF(H158=0, "-", H149/H158)</f>
        <v>0.16666666666666666</v>
      </c>
      <c r="J149" s="8" t="str">
        <f t="shared" si="12"/>
        <v>-</v>
      </c>
      <c r="K149" s="9">
        <f t="shared" si="13"/>
        <v>0</v>
      </c>
    </row>
    <row r="150" spans="1:11" x14ac:dyDescent="0.25">
      <c r="A150" s="7" t="s">
        <v>282</v>
      </c>
      <c r="B150" s="65">
        <v>0</v>
      </c>
      <c r="C150" s="34">
        <f>IF(B158=0, "-", B150/B158)</f>
        <v>0</v>
      </c>
      <c r="D150" s="65">
        <v>0</v>
      </c>
      <c r="E150" s="9">
        <f>IF(D158=0, "-", D150/D158)</f>
        <v>0</v>
      </c>
      <c r="F150" s="81">
        <v>0</v>
      </c>
      <c r="G150" s="34">
        <f>IF(F158=0, "-", F150/F158)</f>
        <v>0</v>
      </c>
      <c r="H150" s="65">
        <v>1</v>
      </c>
      <c r="I150" s="9">
        <f>IF(H158=0, "-", H150/H158)</f>
        <v>4.1666666666666664E-2</v>
      </c>
      <c r="J150" s="8" t="str">
        <f t="shared" si="12"/>
        <v>-</v>
      </c>
      <c r="K150" s="9">
        <f t="shared" si="13"/>
        <v>-1</v>
      </c>
    </row>
    <row r="151" spans="1:11" x14ac:dyDescent="0.25">
      <c r="A151" s="7" t="s">
        <v>283</v>
      </c>
      <c r="B151" s="65">
        <v>0</v>
      </c>
      <c r="C151" s="34">
        <f>IF(B158=0, "-", B151/B158)</f>
        <v>0</v>
      </c>
      <c r="D151" s="65">
        <v>0</v>
      </c>
      <c r="E151" s="9">
        <f>IF(D158=0, "-", D151/D158)</f>
        <v>0</v>
      </c>
      <c r="F151" s="81">
        <v>1</v>
      </c>
      <c r="G151" s="34">
        <f>IF(F158=0, "-", F151/F158)</f>
        <v>5.8823529411764705E-2</v>
      </c>
      <c r="H151" s="65">
        <v>0</v>
      </c>
      <c r="I151" s="9">
        <f>IF(H158=0, "-", H151/H158)</f>
        <v>0</v>
      </c>
      <c r="J151" s="8" t="str">
        <f t="shared" si="12"/>
        <v>-</v>
      </c>
      <c r="K151" s="9" t="str">
        <f t="shared" si="13"/>
        <v>-</v>
      </c>
    </row>
    <row r="152" spans="1:11" x14ac:dyDescent="0.25">
      <c r="A152" s="7" t="s">
        <v>284</v>
      </c>
      <c r="B152" s="65">
        <v>0</v>
      </c>
      <c r="C152" s="34">
        <f>IF(B158=0, "-", B152/B158)</f>
        <v>0</v>
      </c>
      <c r="D152" s="65">
        <v>0</v>
      </c>
      <c r="E152" s="9">
        <f>IF(D158=0, "-", D152/D158)</f>
        <v>0</v>
      </c>
      <c r="F152" s="81">
        <v>2</v>
      </c>
      <c r="G152" s="34">
        <f>IF(F158=0, "-", F152/F158)</f>
        <v>0.11764705882352941</v>
      </c>
      <c r="H152" s="65">
        <v>2</v>
      </c>
      <c r="I152" s="9">
        <f>IF(H158=0, "-", H152/H158)</f>
        <v>8.3333333333333329E-2</v>
      </c>
      <c r="J152" s="8" t="str">
        <f t="shared" si="12"/>
        <v>-</v>
      </c>
      <c r="K152" s="9">
        <f t="shared" si="13"/>
        <v>0</v>
      </c>
    </row>
    <row r="153" spans="1:11" x14ac:dyDescent="0.25">
      <c r="A153" s="7" t="s">
        <v>285</v>
      </c>
      <c r="B153" s="65">
        <v>1</v>
      </c>
      <c r="C153" s="34">
        <f>IF(B158=0, "-", B153/B158)</f>
        <v>0.33333333333333331</v>
      </c>
      <c r="D153" s="65">
        <v>0</v>
      </c>
      <c r="E153" s="9">
        <f>IF(D158=0, "-", D153/D158)</f>
        <v>0</v>
      </c>
      <c r="F153" s="81">
        <v>1</v>
      </c>
      <c r="G153" s="34">
        <f>IF(F158=0, "-", F153/F158)</f>
        <v>5.8823529411764705E-2</v>
      </c>
      <c r="H153" s="65">
        <v>0</v>
      </c>
      <c r="I153" s="9">
        <f>IF(H158=0, "-", H153/H158)</f>
        <v>0</v>
      </c>
      <c r="J153" s="8" t="str">
        <f t="shared" si="12"/>
        <v>-</v>
      </c>
      <c r="K153" s="9" t="str">
        <f t="shared" si="13"/>
        <v>-</v>
      </c>
    </row>
    <row r="154" spans="1:11" x14ac:dyDescent="0.25">
      <c r="A154" s="7" t="s">
        <v>286</v>
      </c>
      <c r="B154" s="65">
        <v>2</v>
      </c>
      <c r="C154" s="34">
        <f>IF(B158=0, "-", B154/B158)</f>
        <v>0.66666666666666663</v>
      </c>
      <c r="D154" s="65">
        <v>1</v>
      </c>
      <c r="E154" s="9">
        <f>IF(D158=0, "-", D154/D158)</f>
        <v>0.33333333333333331</v>
      </c>
      <c r="F154" s="81">
        <v>3</v>
      </c>
      <c r="G154" s="34">
        <f>IF(F158=0, "-", F154/F158)</f>
        <v>0.17647058823529413</v>
      </c>
      <c r="H154" s="65">
        <v>3</v>
      </c>
      <c r="I154" s="9">
        <f>IF(H158=0, "-", H154/H158)</f>
        <v>0.125</v>
      </c>
      <c r="J154" s="8">
        <f t="shared" si="12"/>
        <v>1</v>
      </c>
      <c r="K154" s="9">
        <f t="shared" si="13"/>
        <v>0</v>
      </c>
    </row>
    <row r="155" spans="1:11" x14ac:dyDescent="0.25">
      <c r="A155" s="7" t="s">
        <v>287</v>
      </c>
      <c r="B155" s="65">
        <v>0</v>
      </c>
      <c r="C155" s="34">
        <f>IF(B158=0, "-", B155/B158)</f>
        <v>0</v>
      </c>
      <c r="D155" s="65">
        <v>2</v>
      </c>
      <c r="E155" s="9">
        <f>IF(D158=0, "-", D155/D158)</f>
        <v>0.66666666666666663</v>
      </c>
      <c r="F155" s="81">
        <v>4</v>
      </c>
      <c r="G155" s="34">
        <f>IF(F158=0, "-", F155/F158)</f>
        <v>0.23529411764705882</v>
      </c>
      <c r="H155" s="65">
        <v>12</v>
      </c>
      <c r="I155" s="9">
        <f>IF(H158=0, "-", H155/H158)</f>
        <v>0.5</v>
      </c>
      <c r="J155" s="8">
        <f t="shared" si="12"/>
        <v>-1</v>
      </c>
      <c r="K155" s="9">
        <f t="shared" si="13"/>
        <v>-0.66666666666666663</v>
      </c>
    </row>
    <row r="156" spans="1:11" x14ac:dyDescent="0.25">
      <c r="A156" s="7" t="s">
        <v>288</v>
      </c>
      <c r="B156" s="65">
        <v>0</v>
      </c>
      <c r="C156" s="34">
        <f>IF(B158=0, "-", B156/B158)</f>
        <v>0</v>
      </c>
      <c r="D156" s="65">
        <v>0</v>
      </c>
      <c r="E156" s="9">
        <f>IF(D158=0, "-", D156/D158)</f>
        <v>0</v>
      </c>
      <c r="F156" s="81">
        <v>1</v>
      </c>
      <c r="G156" s="34">
        <f>IF(F158=0, "-", F156/F158)</f>
        <v>5.8823529411764705E-2</v>
      </c>
      <c r="H156" s="65">
        <v>1</v>
      </c>
      <c r="I156" s="9">
        <f>IF(H158=0, "-", H156/H158)</f>
        <v>4.1666666666666664E-2</v>
      </c>
      <c r="J156" s="8" t="str">
        <f t="shared" si="12"/>
        <v>-</v>
      </c>
      <c r="K156" s="9">
        <f t="shared" si="13"/>
        <v>0</v>
      </c>
    </row>
    <row r="157" spans="1:11" x14ac:dyDescent="0.25">
      <c r="A157" s="2"/>
      <c r="B157" s="68"/>
      <c r="C157" s="33"/>
      <c r="D157" s="68"/>
      <c r="E157" s="6"/>
      <c r="F157" s="82"/>
      <c r="G157" s="33"/>
      <c r="H157" s="68"/>
      <c r="I157" s="6"/>
      <c r="J157" s="5"/>
      <c r="K157" s="6"/>
    </row>
    <row r="158" spans="1:11" s="43" customFormat="1" ht="13" x14ac:dyDescent="0.3">
      <c r="A158" s="162" t="s">
        <v>581</v>
      </c>
      <c r="B158" s="71">
        <f>SUM(B147:B157)</f>
        <v>3</v>
      </c>
      <c r="C158" s="40">
        <f>B158/6676</f>
        <v>4.4937088076692629E-4</v>
      </c>
      <c r="D158" s="71">
        <f>SUM(D147:D157)</f>
        <v>3</v>
      </c>
      <c r="E158" s="41">
        <f>D158/6005</f>
        <v>4.9958368026644458E-4</v>
      </c>
      <c r="F158" s="77">
        <f>SUM(F147:F157)</f>
        <v>17</v>
      </c>
      <c r="G158" s="42">
        <f>F158/57916</f>
        <v>2.9352855860211339E-4</v>
      </c>
      <c r="H158" s="71">
        <f>SUM(H147:H157)</f>
        <v>24</v>
      </c>
      <c r="I158" s="41">
        <f>H158/52487</f>
        <v>4.5725608245851356E-4</v>
      </c>
      <c r="J158" s="37">
        <f>IF(D158=0, "-", IF((B158-D158)/D158&lt;10, (B158-D158)/D158, "&gt;999%"))</f>
        <v>0</v>
      </c>
      <c r="K158" s="38">
        <f>IF(H158=0, "-", IF((F158-H158)/H158&lt;10, (F158-H158)/H158, "&gt;999%"))</f>
        <v>-0.29166666666666669</v>
      </c>
    </row>
    <row r="159" spans="1:11" x14ac:dyDescent="0.25">
      <c r="B159" s="83"/>
      <c r="D159" s="83"/>
      <c r="F159" s="83"/>
      <c r="H159" s="83"/>
    </row>
    <row r="160" spans="1:11" s="43" customFormat="1" ht="13" x14ac:dyDescent="0.3">
      <c r="A160" s="162" t="s">
        <v>580</v>
      </c>
      <c r="B160" s="71">
        <v>3</v>
      </c>
      <c r="C160" s="40">
        <f>B160/6676</f>
        <v>4.4937088076692629E-4</v>
      </c>
      <c r="D160" s="71">
        <v>3</v>
      </c>
      <c r="E160" s="41">
        <f>D160/6005</f>
        <v>4.9958368026644458E-4</v>
      </c>
      <c r="F160" s="77">
        <v>17</v>
      </c>
      <c r="G160" s="42">
        <f>F160/57916</f>
        <v>2.9352855860211339E-4</v>
      </c>
      <c r="H160" s="71">
        <v>30</v>
      </c>
      <c r="I160" s="41">
        <f>H160/52487</f>
        <v>5.715701030731419E-4</v>
      </c>
      <c r="J160" s="37">
        <f>IF(D160=0, "-", IF((B160-D160)/D160&lt;10, (B160-D160)/D160, "&gt;999%"))</f>
        <v>0</v>
      </c>
      <c r="K160" s="38">
        <f>IF(H160=0, "-", IF((F160-H160)/H160&lt;10, (F160-H160)/H160, "&gt;999%"))</f>
        <v>-0.43333333333333335</v>
      </c>
    </row>
    <row r="161" spans="1:11" x14ac:dyDescent="0.25">
      <c r="B161" s="83"/>
      <c r="D161" s="83"/>
      <c r="F161" s="83"/>
      <c r="H161" s="83"/>
    </row>
    <row r="162" spans="1:11" ht="15.5" x14ac:dyDescent="0.35">
      <c r="A162" s="164" t="s">
        <v>118</v>
      </c>
      <c r="B162" s="196" t="s">
        <v>1</v>
      </c>
      <c r="C162" s="200"/>
      <c r="D162" s="200"/>
      <c r="E162" s="197"/>
      <c r="F162" s="196" t="s">
        <v>14</v>
      </c>
      <c r="G162" s="200"/>
      <c r="H162" s="200"/>
      <c r="I162" s="197"/>
      <c r="J162" s="196" t="s">
        <v>15</v>
      </c>
      <c r="K162" s="197"/>
    </row>
    <row r="163" spans="1:11" ht="13" x14ac:dyDescent="0.3">
      <c r="A163" s="22"/>
      <c r="B163" s="196">
        <f>VALUE(RIGHT($B$2, 4))</f>
        <v>2023</v>
      </c>
      <c r="C163" s="197"/>
      <c r="D163" s="196">
        <f>B163-1</f>
        <v>2022</v>
      </c>
      <c r="E163" s="204"/>
      <c r="F163" s="196">
        <f>B163</f>
        <v>2023</v>
      </c>
      <c r="G163" s="204"/>
      <c r="H163" s="196">
        <f>D163</f>
        <v>2022</v>
      </c>
      <c r="I163" s="204"/>
      <c r="J163" s="140" t="s">
        <v>4</v>
      </c>
      <c r="K163" s="141" t="s">
        <v>2</v>
      </c>
    </row>
    <row r="164" spans="1:11" ht="13" x14ac:dyDescent="0.3">
      <c r="A164" s="163" t="s">
        <v>148</v>
      </c>
      <c r="B164" s="61" t="s">
        <v>12</v>
      </c>
      <c r="C164" s="62" t="s">
        <v>13</v>
      </c>
      <c r="D164" s="61" t="s">
        <v>12</v>
      </c>
      <c r="E164" s="63" t="s">
        <v>13</v>
      </c>
      <c r="F164" s="62" t="s">
        <v>12</v>
      </c>
      <c r="G164" s="62" t="s">
        <v>13</v>
      </c>
      <c r="H164" s="61" t="s">
        <v>12</v>
      </c>
      <c r="I164" s="63" t="s">
        <v>13</v>
      </c>
      <c r="J164" s="61"/>
      <c r="K164" s="63"/>
    </row>
    <row r="165" spans="1:11" x14ac:dyDescent="0.25">
      <c r="A165" s="7" t="s">
        <v>289</v>
      </c>
      <c r="B165" s="65">
        <v>0</v>
      </c>
      <c r="C165" s="34">
        <f>IF(B174=0, "-", B165/B174)</f>
        <v>0</v>
      </c>
      <c r="D165" s="65">
        <v>0</v>
      </c>
      <c r="E165" s="9">
        <f>IF(D174=0, "-", D165/D174)</f>
        <v>0</v>
      </c>
      <c r="F165" s="81">
        <v>0</v>
      </c>
      <c r="G165" s="34">
        <f>IF(F174=0, "-", F165/F174)</f>
        <v>0</v>
      </c>
      <c r="H165" s="65">
        <v>11</v>
      </c>
      <c r="I165" s="9">
        <f>IF(H174=0, "-", H165/H174)</f>
        <v>2.286902286902287E-2</v>
      </c>
      <c r="J165" s="8" t="str">
        <f t="shared" ref="J165:J172" si="14">IF(D165=0, "-", IF((B165-D165)/D165&lt;10, (B165-D165)/D165, "&gt;999%"))</f>
        <v>-</v>
      </c>
      <c r="K165" s="9">
        <f t="shared" ref="K165:K172" si="15">IF(H165=0, "-", IF((F165-H165)/H165&lt;10, (F165-H165)/H165, "&gt;999%"))</f>
        <v>-1</v>
      </c>
    </row>
    <row r="166" spans="1:11" x14ac:dyDescent="0.25">
      <c r="A166" s="7" t="s">
        <v>290</v>
      </c>
      <c r="B166" s="65">
        <v>10</v>
      </c>
      <c r="C166" s="34">
        <f>IF(B174=0, "-", B166/B174)</f>
        <v>0.10989010989010989</v>
      </c>
      <c r="D166" s="65">
        <v>40</v>
      </c>
      <c r="E166" s="9">
        <f>IF(D174=0, "-", D166/D174)</f>
        <v>0.42553191489361702</v>
      </c>
      <c r="F166" s="81">
        <v>50</v>
      </c>
      <c r="G166" s="34">
        <f>IF(F174=0, "-", F166/F174)</f>
        <v>7.3637702503681887E-2</v>
      </c>
      <c r="H166" s="65">
        <v>109</v>
      </c>
      <c r="I166" s="9">
        <f>IF(H174=0, "-", H166/H174)</f>
        <v>0.22661122661122662</v>
      </c>
      <c r="J166" s="8">
        <f t="shared" si="14"/>
        <v>-0.75</v>
      </c>
      <c r="K166" s="9">
        <f t="shared" si="15"/>
        <v>-0.54128440366972475</v>
      </c>
    </row>
    <row r="167" spans="1:11" x14ac:dyDescent="0.25">
      <c r="A167" s="7" t="s">
        <v>291</v>
      </c>
      <c r="B167" s="65">
        <v>78</v>
      </c>
      <c r="C167" s="34">
        <f>IF(B174=0, "-", B167/B174)</f>
        <v>0.8571428571428571</v>
      </c>
      <c r="D167" s="65">
        <v>54</v>
      </c>
      <c r="E167" s="9">
        <f>IF(D174=0, "-", D167/D174)</f>
        <v>0.57446808510638303</v>
      </c>
      <c r="F167" s="81">
        <v>591</v>
      </c>
      <c r="G167" s="34">
        <f>IF(F174=0, "-", F167/F174)</f>
        <v>0.8703976435935199</v>
      </c>
      <c r="H167" s="65">
        <v>338</v>
      </c>
      <c r="I167" s="9">
        <f>IF(H174=0, "-", H167/H174)</f>
        <v>0.70270270270270274</v>
      </c>
      <c r="J167" s="8">
        <f t="shared" si="14"/>
        <v>0.44444444444444442</v>
      </c>
      <c r="K167" s="9">
        <f t="shared" si="15"/>
        <v>0.74852071005917165</v>
      </c>
    </row>
    <row r="168" spans="1:11" x14ac:dyDescent="0.25">
      <c r="A168" s="7" t="s">
        <v>292</v>
      </c>
      <c r="B168" s="65">
        <v>0</v>
      </c>
      <c r="C168" s="34">
        <f>IF(B174=0, "-", B168/B174)</f>
        <v>0</v>
      </c>
      <c r="D168" s="65">
        <v>0</v>
      </c>
      <c r="E168" s="9">
        <f>IF(D174=0, "-", D168/D174)</f>
        <v>0</v>
      </c>
      <c r="F168" s="81">
        <v>0</v>
      </c>
      <c r="G168" s="34">
        <f>IF(F174=0, "-", F168/F174)</f>
        <v>0</v>
      </c>
      <c r="H168" s="65">
        <v>4</v>
      </c>
      <c r="I168" s="9">
        <f>IF(H174=0, "-", H168/H174)</f>
        <v>8.3160083160083165E-3</v>
      </c>
      <c r="J168" s="8" t="str">
        <f t="shared" si="14"/>
        <v>-</v>
      </c>
      <c r="K168" s="9">
        <f t="shared" si="15"/>
        <v>-1</v>
      </c>
    </row>
    <row r="169" spans="1:11" x14ac:dyDescent="0.25">
      <c r="A169" s="7" t="s">
        <v>293</v>
      </c>
      <c r="B169" s="65">
        <v>2</v>
      </c>
      <c r="C169" s="34">
        <f>IF(B174=0, "-", B169/B174)</f>
        <v>2.197802197802198E-2</v>
      </c>
      <c r="D169" s="65">
        <v>0</v>
      </c>
      <c r="E169" s="9">
        <f>IF(D174=0, "-", D169/D174)</f>
        <v>0</v>
      </c>
      <c r="F169" s="81">
        <v>11</v>
      </c>
      <c r="G169" s="34">
        <f>IF(F174=0, "-", F169/F174)</f>
        <v>1.6200294550810016E-2</v>
      </c>
      <c r="H169" s="65">
        <v>0</v>
      </c>
      <c r="I169" s="9">
        <f>IF(H174=0, "-", H169/H174)</f>
        <v>0</v>
      </c>
      <c r="J169" s="8" t="str">
        <f t="shared" si="14"/>
        <v>-</v>
      </c>
      <c r="K169" s="9" t="str">
        <f t="shared" si="15"/>
        <v>-</v>
      </c>
    </row>
    <row r="170" spans="1:11" x14ac:dyDescent="0.25">
      <c r="A170" s="7" t="s">
        <v>294</v>
      </c>
      <c r="B170" s="65">
        <v>0</v>
      </c>
      <c r="C170" s="34">
        <f>IF(B174=0, "-", B170/B174)</f>
        <v>0</v>
      </c>
      <c r="D170" s="65">
        <v>0</v>
      </c>
      <c r="E170" s="9">
        <f>IF(D174=0, "-", D170/D174)</f>
        <v>0</v>
      </c>
      <c r="F170" s="81">
        <v>3</v>
      </c>
      <c r="G170" s="34">
        <f>IF(F174=0, "-", F170/F174)</f>
        <v>4.418262150220913E-3</v>
      </c>
      <c r="H170" s="65">
        <v>9</v>
      </c>
      <c r="I170" s="9">
        <f>IF(H174=0, "-", H170/H174)</f>
        <v>1.8711018711018712E-2</v>
      </c>
      <c r="J170" s="8" t="str">
        <f t="shared" si="14"/>
        <v>-</v>
      </c>
      <c r="K170" s="9">
        <f t="shared" si="15"/>
        <v>-0.66666666666666663</v>
      </c>
    </row>
    <row r="171" spans="1:11" x14ac:dyDescent="0.25">
      <c r="A171" s="7" t="s">
        <v>295</v>
      </c>
      <c r="B171" s="65">
        <v>0</v>
      </c>
      <c r="C171" s="34">
        <f>IF(B174=0, "-", B171/B174)</f>
        <v>0</v>
      </c>
      <c r="D171" s="65">
        <v>0</v>
      </c>
      <c r="E171" s="9">
        <f>IF(D174=0, "-", D171/D174)</f>
        <v>0</v>
      </c>
      <c r="F171" s="81">
        <v>1</v>
      </c>
      <c r="G171" s="34">
        <f>IF(F174=0, "-", F171/F174)</f>
        <v>1.4727540500736377E-3</v>
      </c>
      <c r="H171" s="65">
        <v>0</v>
      </c>
      <c r="I171" s="9">
        <f>IF(H174=0, "-", H171/H174)</f>
        <v>0</v>
      </c>
      <c r="J171" s="8" t="str">
        <f t="shared" si="14"/>
        <v>-</v>
      </c>
      <c r="K171" s="9" t="str">
        <f t="shared" si="15"/>
        <v>-</v>
      </c>
    </row>
    <row r="172" spans="1:11" x14ac:dyDescent="0.25">
      <c r="A172" s="7" t="s">
        <v>296</v>
      </c>
      <c r="B172" s="65">
        <v>1</v>
      </c>
      <c r="C172" s="34">
        <f>IF(B174=0, "-", B172/B174)</f>
        <v>1.098901098901099E-2</v>
      </c>
      <c r="D172" s="65">
        <v>0</v>
      </c>
      <c r="E172" s="9">
        <f>IF(D174=0, "-", D172/D174)</f>
        <v>0</v>
      </c>
      <c r="F172" s="81">
        <v>23</v>
      </c>
      <c r="G172" s="34">
        <f>IF(F174=0, "-", F172/F174)</f>
        <v>3.3873343151693665E-2</v>
      </c>
      <c r="H172" s="65">
        <v>10</v>
      </c>
      <c r="I172" s="9">
        <f>IF(H174=0, "-", H172/H174)</f>
        <v>2.0790020790020791E-2</v>
      </c>
      <c r="J172" s="8" t="str">
        <f t="shared" si="14"/>
        <v>-</v>
      </c>
      <c r="K172" s="9">
        <f t="shared" si="15"/>
        <v>1.3</v>
      </c>
    </row>
    <row r="173" spans="1:11" x14ac:dyDescent="0.25">
      <c r="A173" s="2"/>
      <c r="B173" s="68"/>
      <c r="C173" s="33"/>
      <c r="D173" s="68"/>
      <c r="E173" s="6"/>
      <c r="F173" s="82"/>
      <c r="G173" s="33"/>
      <c r="H173" s="68"/>
      <c r="I173" s="6"/>
      <c r="J173" s="5"/>
      <c r="K173" s="6"/>
    </row>
    <row r="174" spans="1:11" s="43" customFormat="1" ht="13" x14ac:dyDescent="0.3">
      <c r="A174" s="162" t="s">
        <v>579</v>
      </c>
      <c r="B174" s="71">
        <f>SUM(B165:B173)</f>
        <v>91</v>
      </c>
      <c r="C174" s="40">
        <f>B174/6676</f>
        <v>1.3630916716596764E-2</v>
      </c>
      <c r="D174" s="71">
        <f>SUM(D165:D173)</f>
        <v>94</v>
      </c>
      <c r="E174" s="41">
        <f>D174/6005</f>
        <v>1.5653621981681933E-2</v>
      </c>
      <c r="F174" s="77">
        <f>SUM(F165:F173)</f>
        <v>679</v>
      </c>
      <c r="G174" s="42">
        <f>F174/57916</f>
        <v>1.1723875958284412E-2</v>
      </c>
      <c r="H174" s="71">
        <f>SUM(H165:H173)</f>
        <v>481</v>
      </c>
      <c r="I174" s="41">
        <f>H174/52487</f>
        <v>9.1641739859393747E-3</v>
      </c>
      <c r="J174" s="37">
        <f>IF(D174=0, "-", IF((B174-D174)/D174&lt;10, (B174-D174)/D174, "&gt;999%"))</f>
        <v>-3.1914893617021274E-2</v>
      </c>
      <c r="K174" s="38">
        <f>IF(H174=0, "-", IF((F174-H174)/H174&lt;10, (F174-H174)/H174, "&gt;999%"))</f>
        <v>0.41164241164241167</v>
      </c>
    </row>
    <row r="175" spans="1:11" x14ac:dyDescent="0.25">
      <c r="B175" s="83"/>
      <c r="D175" s="83"/>
      <c r="F175" s="83"/>
      <c r="H175" s="83"/>
    </row>
    <row r="176" spans="1:11" ht="13" x14ac:dyDescent="0.3">
      <c r="A176" s="163" t="s">
        <v>149</v>
      </c>
      <c r="B176" s="61" t="s">
        <v>12</v>
      </c>
      <c r="C176" s="62" t="s">
        <v>13</v>
      </c>
      <c r="D176" s="61" t="s">
        <v>12</v>
      </c>
      <c r="E176" s="63" t="s">
        <v>13</v>
      </c>
      <c r="F176" s="62" t="s">
        <v>12</v>
      </c>
      <c r="G176" s="62" t="s">
        <v>13</v>
      </c>
      <c r="H176" s="61" t="s">
        <v>12</v>
      </c>
      <c r="I176" s="63" t="s">
        <v>13</v>
      </c>
      <c r="J176" s="61"/>
      <c r="K176" s="63"/>
    </row>
    <row r="177" spans="1:11" x14ac:dyDescent="0.25">
      <c r="A177" s="7" t="s">
        <v>297</v>
      </c>
      <c r="B177" s="65">
        <v>0</v>
      </c>
      <c r="C177" s="34">
        <f>IF(B184=0, "-", B177/B184)</f>
        <v>0</v>
      </c>
      <c r="D177" s="65">
        <v>0</v>
      </c>
      <c r="E177" s="9">
        <f>IF(D184=0, "-", D177/D184)</f>
        <v>0</v>
      </c>
      <c r="F177" s="81">
        <v>1</v>
      </c>
      <c r="G177" s="34">
        <f>IF(F184=0, "-", F177/F184)</f>
        <v>2.2222222222222223E-2</v>
      </c>
      <c r="H177" s="65">
        <v>2</v>
      </c>
      <c r="I177" s="9">
        <f>IF(H184=0, "-", H177/H184)</f>
        <v>7.1428571428571425E-2</v>
      </c>
      <c r="J177" s="8" t="str">
        <f t="shared" ref="J177:J182" si="16">IF(D177=0, "-", IF((B177-D177)/D177&lt;10, (B177-D177)/D177, "&gt;999%"))</f>
        <v>-</v>
      </c>
      <c r="K177" s="9">
        <f t="shared" ref="K177:K182" si="17">IF(H177=0, "-", IF((F177-H177)/H177&lt;10, (F177-H177)/H177, "&gt;999%"))</f>
        <v>-0.5</v>
      </c>
    </row>
    <row r="178" spans="1:11" x14ac:dyDescent="0.25">
      <c r="A178" s="7" t="s">
        <v>298</v>
      </c>
      <c r="B178" s="65">
        <v>0</v>
      </c>
      <c r="C178" s="34">
        <f>IF(B184=0, "-", B178/B184)</f>
        <v>0</v>
      </c>
      <c r="D178" s="65">
        <v>1</v>
      </c>
      <c r="E178" s="9">
        <f>IF(D184=0, "-", D178/D184)</f>
        <v>0.14285714285714285</v>
      </c>
      <c r="F178" s="81">
        <v>0</v>
      </c>
      <c r="G178" s="34">
        <f>IF(F184=0, "-", F178/F184)</f>
        <v>0</v>
      </c>
      <c r="H178" s="65">
        <v>5</v>
      </c>
      <c r="I178" s="9">
        <f>IF(H184=0, "-", H178/H184)</f>
        <v>0.17857142857142858</v>
      </c>
      <c r="J178" s="8">
        <f t="shared" si="16"/>
        <v>-1</v>
      </c>
      <c r="K178" s="9">
        <f t="shared" si="17"/>
        <v>-1</v>
      </c>
    </row>
    <row r="179" spans="1:11" x14ac:dyDescent="0.25">
      <c r="A179" s="7" t="s">
        <v>299</v>
      </c>
      <c r="B179" s="65">
        <v>2</v>
      </c>
      <c r="C179" s="34">
        <f>IF(B184=0, "-", B179/B184)</f>
        <v>0.4</v>
      </c>
      <c r="D179" s="65">
        <v>3</v>
      </c>
      <c r="E179" s="9">
        <f>IF(D184=0, "-", D179/D184)</f>
        <v>0.42857142857142855</v>
      </c>
      <c r="F179" s="81">
        <v>18</v>
      </c>
      <c r="G179" s="34">
        <f>IF(F184=0, "-", F179/F184)</f>
        <v>0.4</v>
      </c>
      <c r="H179" s="65">
        <v>10</v>
      </c>
      <c r="I179" s="9">
        <f>IF(H184=0, "-", H179/H184)</f>
        <v>0.35714285714285715</v>
      </c>
      <c r="J179" s="8">
        <f t="shared" si="16"/>
        <v>-0.33333333333333331</v>
      </c>
      <c r="K179" s="9">
        <f t="shared" si="17"/>
        <v>0.8</v>
      </c>
    </row>
    <row r="180" spans="1:11" x14ac:dyDescent="0.25">
      <c r="A180" s="7" t="s">
        <v>300</v>
      </c>
      <c r="B180" s="65">
        <v>2</v>
      </c>
      <c r="C180" s="34">
        <f>IF(B184=0, "-", B180/B184)</f>
        <v>0.4</v>
      </c>
      <c r="D180" s="65">
        <v>1</v>
      </c>
      <c r="E180" s="9">
        <f>IF(D184=0, "-", D180/D184)</f>
        <v>0.14285714285714285</v>
      </c>
      <c r="F180" s="81">
        <v>8</v>
      </c>
      <c r="G180" s="34">
        <f>IF(F184=0, "-", F180/F184)</f>
        <v>0.17777777777777778</v>
      </c>
      <c r="H180" s="65">
        <v>1</v>
      </c>
      <c r="I180" s="9">
        <f>IF(H184=0, "-", H180/H184)</f>
        <v>3.5714285714285712E-2</v>
      </c>
      <c r="J180" s="8">
        <f t="shared" si="16"/>
        <v>1</v>
      </c>
      <c r="K180" s="9">
        <f t="shared" si="17"/>
        <v>7</v>
      </c>
    </row>
    <row r="181" spans="1:11" x14ac:dyDescent="0.25">
      <c r="A181" s="7" t="s">
        <v>301</v>
      </c>
      <c r="B181" s="65">
        <v>0</v>
      </c>
      <c r="C181" s="34">
        <f>IF(B184=0, "-", B181/B184)</f>
        <v>0</v>
      </c>
      <c r="D181" s="65">
        <v>1</v>
      </c>
      <c r="E181" s="9">
        <f>IF(D184=0, "-", D181/D184)</f>
        <v>0.14285714285714285</v>
      </c>
      <c r="F181" s="81">
        <v>12</v>
      </c>
      <c r="G181" s="34">
        <f>IF(F184=0, "-", F181/F184)</f>
        <v>0.26666666666666666</v>
      </c>
      <c r="H181" s="65">
        <v>9</v>
      </c>
      <c r="I181" s="9">
        <f>IF(H184=0, "-", H181/H184)</f>
        <v>0.32142857142857145</v>
      </c>
      <c r="J181" s="8">
        <f t="shared" si="16"/>
        <v>-1</v>
      </c>
      <c r="K181" s="9">
        <f t="shared" si="17"/>
        <v>0.33333333333333331</v>
      </c>
    </row>
    <row r="182" spans="1:11" x14ac:dyDescent="0.25">
      <c r="A182" s="7" t="s">
        <v>302</v>
      </c>
      <c r="B182" s="65">
        <v>1</v>
      </c>
      <c r="C182" s="34">
        <f>IF(B184=0, "-", B182/B184)</f>
        <v>0.2</v>
      </c>
      <c r="D182" s="65">
        <v>1</v>
      </c>
      <c r="E182" s="9">
        <f>IF(D184=0, "-", D182/D184)</f>
        <v>0.14285714285714285</v>
      </c>
      <c r="F182" s="81">
        <v>6</v>
      </c>
      <c r="G182" s="34">
        <f>IF(F184=0, "-", F182/F184)</f>
        <v>0.13333333333333333</v>
      </c>
      <c r="H182" s="65">
        <v>1</v>
      </c>
      <c r="I182" s="9">
        <f>IF(H184=0, "-", H182/H184)</f>
        <v>3.5714285714285712E-2</v>
      </c>
      <c r="J182" s="8">
        <f t="shared" si="16"/>
        <v>0</v>
      </c>
      <c r="K182" s="9">
        <f t="shared" si="17"/>
        <v>5</v>
      </c>
    </row>
    <row r="183" spans="1:11" x14ac:dyDescent="0.25">
      <c r="A183" s="2"/>
      <c r="B183" s="68"/>
      <c r="C183" s="33"/>
      <c r="D183" s="68"/>
      <c r="E183" s="6"/>
      <c r="F183" s="82"/>
      <c r="G183" s="33"/>
      <c r="H183" s="68"/>
      <c r="I183" s="6"/>
      <c r="J183" s="5"/>
      <c r="K183" s="6"/>
    </row>
    <row r="184" spans="1:11" s="43" customFormat="1" ht="13" x14ac:dyDescent="0.3">
      <c r="A184" s="162" t="s">
        <v>578</v>
      </c>
      <c r="B184" s="71">
        <f>SUM(B177:B183)</f>
        <v>5</v>
      </c>
      <c r="C184" s="40">
        <f>B184/6676</f>
        <v>7.4895146794487716E-4</v>
      </c>
      <c r="D184" s="71">
        <f>SUM(D177:D183)</f>
        <v>7</v>
      </c>
      <c r="E184" s="41">
        <f>D184/6005</f>
        <v>1.1656952539550376E-3</v>
      </c>
      <c r="F184" s="77">
        <f>SUM(F177:F183)</f>
        <v>45</v>
      </c>
      <c r="G184" s="42">
        <f>F184/57916</f>
        <v>7.7698736100559427E-4</v>
      </c>
      <c r="H184" s="71">
        <f>SUM(H177:H183)</f>
        <v>28</v>
      </c>
      <c r="I184" s="41">
        <f>H184/52487</f>
        <v>5.3346542953493247E-4</v>
      </c>
      <c r="J184" s="37">
        <f>IF(D184=0, "-", IF((B184-D184)/D184&lt;10, (B184-D184)/D184, "&gt;999%"))</f>
        <v>-0.2857142857142857</v>
      </c>
      <c r="K184" s="38">
        <f>IF(H184=0, "-", IF((F184-H184)/H184&lt;10, (F184-H184)/H184, "&gt;999%"))</f>
        <v>0.6071428571428571</v>
      </c>
    </row>
    <row r="185" spans="1:11" x14ac:dyDescent="0.25">
      <c r="B185" s="83"/>
      <c r="D185" s="83"/>
      <c r="F185" s="83"/>
      <c r="H185" s="83"/>
    </row>
    <row r="186" spans="1:11" s="43" customFormat="1" ht="13" x14ac:dyDescent="0.3">
      <c r="A186" s="162" t="s">
        <v>577</v>
      </c>
      <c r="B186" s="71">
        <v>96</v>
      </c>
      <c r="C186" s="40">
        <f>B186/6676</f>
        <v>1.4379868184541641E-2</v>
      </c>
      <c r="D186" s="71">
        <v>101</v>
      </c>
      <c r="E186" s="41">
        <f>D186/6005</f>
        <v>1.6819317235636969E-2</v>
      </c>
      <c r="F186" s="77">
        <v>724</v>
      </c>
      <c r="G186" s="42">
        <f>F186/57916</f>
        <v>1.2500863319290007E-2</v>
      </c>
      <c r="H186" s="71">
        <v>509</v>
      </c>
      <c r="I186" s="41">
        <f>H186/52487</f>
        <v>9.6976394154743087E-3</v>
      </c>
      <c r="J186" s="37">
        <f>IF(D186=0, "-", IF((B186-D186)/D186&lt;10, (B186-D186)/D186, "&gt;999%"))</f>
        <v>-4.9504950495049507E-2</v>
      </c>
      <c r="K186" s="38">
        <f>IF(H186=0, "-", IF((F186-H186)/H186&lt;10, (F186-H186)/H186, "&gt;999%"))</f>
        <v>0.42239685658153242</v>
      </c>
    </row>
    <row r="187" spans="1:11" x14ac:dyDescent="0.25">
      <c r="B187" s="83"/>
      <c r="D187" s="83"/>
      <c r="F187" s="83"/>
      <c r="H187" s="83"/>
    </row>
    <row r="188" spans="1:11" ht="15.5" x14ac:dyDescent="0.35">
      <c r="A188" s="164" t="s">
        <v>119</v>
      </c>
      <c r="B188" s="196" t="s">
        <v>1</v>
      </c>
      <c r="C188" s="200"/>
      <c r="D188" s="200"/>
      <c r="E188" s="197"/>
      <c r="F188" s="196" t="s">
        <v>14</v>
      </c>
      <c r="G188" s="200"/>
      <c r="H188" s="200"/>
      <c r="I188" s="197"/>
      <c r="J188" s="196" t="s">
        <v>15</v>
      </c>
      <c r="K188" s="197"/>
    </row>
    <row r="189" spans="1:11" ht="13" x14ac:dyDescent="0.3">
      <c r="A189" s="22"/>
      <c r="B189" s="196">
        <f>VALUE(RIGHT($B$2, 4))</f>
        <v>2023</v>
      </c>
      <c r="C189" s="197"/>
      <c r="D189" s="196">
        <f>B189-1</f>
        <v>2022</v>
      </c>
      <c r="E189" s="204"/>
      <c r="F189" s="196">
        <f>B189</f>
        <v>2023</v>
      </c>
      <c r="G189" s="204"/>
      <c r="H189" s="196">
        <f>D189</f>
        <v>2022</v>
      </c>
      <c r="I189" s="204"/>
      <c r="J189" s="140" t="s">
        <v>4</v>
      </c>
      <c r="K189" s="141" t="s">
        <v>2</v>
      </c>
    </row>
    <row r="190" spans="1:11" ht="13" x14ac:dyDescent="0.3">
      <c r="A190" s="163" t="s">
        <v>150</v>
      </c>
      <c r="B190" s="61" t="s">
        <v>12</v>
      </c>
      <c r="C190" s="62" t="s">
        <v>13</v>
      </c>
      <c r="D190" s="61" t="s">
        <v>12</v>
      </c>
      <c r="E190" s="63" t="s">
        <v>13</v>
      </c>
      <c r="F190" s="62" t="s">
        <v>12</v>
      </c>
      <c r="G190" s="62" t="s">
        <v>13</v>
      </c>
      <c r="H190" s="61" t="s">
        <v>12</v>
      </c>
      <c r="I190" s="63" t="s">
        <v>13</v>
      </c>
      <c r="J190" s="61"/>
      <c r="K190" s="63"/>
    </row>
    <row r="191" spans="1:11" x14ac:dyDescent="0.25">
      <c r="A191" s="7" t="s">
        <v>303</v>
      </c>
      <c r="B191" s="65">
        <v>3</v>
      </c>
      <c r="C191" s="34">
        <f>IF(B200=0, "-", B191/B200)</f>
        <v>8.3333333333333329E-2</v>
      </c>
      <c r="D191" s="65">
        <v>2</v>
      </c>
      <c r="E191" s="9">
        <f>IF(D200=0, "-", D191/D200)</f>
        <v>5.8823529411764705E-2</v>
      </c>
      <c r="F191" s="81">
        <v>25</v>
      </c>
      <c r="G191" s="34">
        <f>IF(F200=0, "-", F191/F200)</f>
        <v>6.6489361702127658E-2</v>
      </c>
      <c r="H191" s="65">
        <v>19</v>
      </c>
      <c r="I191" s="9">
        <f>IF(H200=0, "-", H191/H200)</f>
        <v>8.2608695652173908E-2</v>
      </c>
      <c r="J191" s="8">
        <f t="shared" ref="J191:J198" si="18">IF(D191=0, "-", IF((B191-D191)/D191&lt;10, (B191-D191)/D191, "&gt;999%"))</f>
        <v>0.5</v>
      </c>
      <c r="K191" s="9">
        <f t="shared" ref="K191:K198" si="19">IF(H191=0, "-", IF((F191-H191)/H191&lt;10, (F191-H191)/H191, "&gt;999%"))</f>
        <v>0.31578947368421051</v>
      </c>
    </row>
    <row r="192" spans="1:11" x14ac:dyDescent="0.25">
      <c r="A192" s="7" t="s">
        <v>304</v>
      </c>
      <c r="B192" s="65">
        <v>2</v>
      </c>
      <c r="C192" s="34">
        <f>IF(B200=0, "-", B192/B200)</f>
        <v>5.5555555555555552E-2</v>
      </c>
      <c r="D192" s="65">
        <v>12</v>
      </c>
      <c r="E192" s="9">
        <f>IF(D200=0, "-", D192/D200)</f>
        <v>0.35294117647058826</v>
      </c>
      <c r="F192" s="81">
        <v>116</v>
      </c>
      <c r="G192" s="34">
        <f>IF(F200=0, "-", F192/F200)</f>
        <v>0.30851063829787234</v>
      </c>
      <c r="H192" s="65">
        <v>93</v>
      </c>
      <c r="I192" s="9">
        <f>IF(H200=0, "-", H192/H200)</f>
        <v>0.40434782608695652</v>
      </c>
      <c r="J192" s="8">
        <f t="shared" si="18"/>
        <v>-0.83333333333333337</v>
      </c>
      <c r="K192" s="9">
        <f t="shared" si="19"/>
        <v>0.24731182795698925</v>
      </c>
    </row>
    <row r="193" spans="1:11" x14ac:dyDescent="0.25">
      <c r="A193" s="7" t="s">
        <v>305</v>
      </c>
      <c r="B193" s="65">
        <v>2</v>
      </c>
      <c r="C193" s="34">
        <f>IF(B200=0, "-", B193/B200)</f>
        <v>5.5555555555555552E-2</v>
      </c>
      <c r="D193" s="65">
        <v>5</v>
      </c>
      <c r="E193" s="9">
        <f>IF(D200=0, "-", D193/D200)</f>
        <v>0.14705882352941177</v>
      </c>
      <c r="F193" s="81">
        <v>19</v>
      </c>
      <c r="G193" s="34">
        <f>IF(F200=0, "-", F193/F200)</f>
        <v>5.0531914893617018E-2</v>
      </c>
      <c r="H193" s="65">
        <v>32</v>
      </c>
      <c r="I193" s="9">
        <f>IF(H200=0, "-", H193/H200)</f>
        <v>0.1391304347826087</v>
      </c>
      <c r="J193" s="8">
        <f t="shared" si="18"/>
        <v>-0.6</v>
      </c>
      <c r="K193" s="9">
        <f t="shared" si="19"/>
        <v>-0.40625</v>
      </c>
    </row>
    <row r="194" spans="1:11" x14ac:dyDescent="0.25">
      <c r="A194" s="7" t="s">
        <v>306</v>
      </c>
      <c r="B194" s="65">
        <v>5</v>
      </c>
      <c r="C194" s="34">
        <f>IF(B200=0, "-", B194/B200)</f>
        <v>0.1388888888888889</v>
      </c>
      <c r="D194" s="65">
        <v>2</v>
      </c>
      <c r="E194" s="9">
        <f>IF(D200=0, "-", D194/D200)</f>
        <v>5.8823529411764705E-2</v>
      </c>
      <c r="F194" s="81">
        <v>19</v>
      </c>
      <c r="G194" s="34">
        <f>IF(F200=0, "-", F194/F200)</f>
        <v>5.0531914893617018E-2</v>
      </c>
      <c r="H194" s="65">
        <v>15</v>
      </c>
      <c r="I194" s="9">
        <f>IF(H200=0, "-", H194/H200)</f>
        <v>6.5217391304347824E-2</v>
      </c>
      <c r="J194" s="8">
        <f t="shared" si="18"/>
        <v>1.5</v>
      </c>
      <c r="K194" s="9">
        <f t="shared" si="19"/>
        <v>0.26666666666666666</v>
      </c>
    </row>
    <row r="195" spans="1:11" x14ac:dyDescent="0.25">
      <c r="A195" s="7" t="s">
        <v>307</v>
      </c>
      <c r="B195" s="65">
        <v>0</v>
      </c>
      <c r="C195" s="34">
        <f>IF(B200=0, "-", B195/B200)</f>
        <v>0</v>
      </c>
      <c r="D195" s="65">
        <v>0</v>
      </c>
      <c r="E195" s="9">
        <f>IF(D200=0, "-", D195/D200)</f>
        <v>0</v>
      </c>
      <c r="F195" s="81">
        <v>0</v>
      </c>
      <c r="G195" s="34">
        <f>IF(F200=0, "-", F195/F200)</f>
        <v>0</v>
      </c>
      <c r="H195" s="65">
        <v>1</v>
      </c>
      <c r="I195" s="9">
        <f>IF(H200=0, "-", H195/H200)</f>
        <v>4.3478260869565218E-3</v>
      </c>
      <c r="J195" s="8" t="str">
        <f t="shared" si="18"/>
        <v>-</v>
      </c>
      <c r="K195" s="9">
        <f t="shared" si="19"/>
        <v>-1</v>
      </c>
    </row>
    <row r="196" spans="1:11" x14ac:dyDescent="0.25">
      <c r="A196" s="7" t="s">
        <v>308</v>
      </c>
      <c r="B196" s="65">
        <v>9</v>
      </c>
      <c r="C196" s="34">
        <f>IF(B200=0, "-", B196/B200)</f>
        <v>0.25</v>
      </c>
      <c r="D196" s="65">
        <v>0</v>
      </c>
      <c r="E196" s="9">
        <f>IF(D200=0, "-", D196/D200)</f>
        <v>0</v>
      </c>
      <c r="F196" s="81">
        <v>31</v>
      </c>
      <c r="G196" s="34">
        <f>IF(F200=0, "-", F196/F200)</f>
        <v>8.2446808510638292E-2</v>
      </c>
      <c r="H196" s="65">
        <v>0</v>
      </c>
      <c r="I196" s="9">
        <f>IF(H200=0, "-", H196/H200)</f>
        <v>0</v>
      </c>
      <c r="J196" s="8" t="str">
        <f t="shared" si="18"/>
        <v>-</v>
      </c>
      <c r="K196" s="9" t="str">
        <f t="shared" si="19"/>
        <v>-</v>
      </c>
    </row>
    <row r="197" spans="1:11" x14ac:dyDescent="0.25">
      <c r="A197" s="7" t="s">
        <v>309</v>
      </c>
      <c r="B197" s="65">
        <v>9</v>
      </c>
      <c r="C197" s="34">
        <f>IF(B200=0, "-", B197/B200)</f>
        <v>0.25</v>
      </c>
      <c r="D197" s="65">
        <v>5</v>
      </c>
      <c r="E197" s="9">
        <f>IF(D200=0, "-", D197/D200)</f>
        <v>0.14705882352941177</v>
      </c>
      <c r="F197" s="81">
        <v>98</v>
      </c>
      <c r="G197" s="34">
        <f>IF(F200=0, "-", F197/F200)</f>
        <v>0.26063829787234044</v>
      </c>
      <c r="H197" s="65">
        <v>62</v>
      </c>
      <c r="I197" s="9">
        <f>IF(H200=0, "-", H197/H200)</f>
        <v>0.26956521739130435</v>
      </c>
      <c r="J197" s="8">
        <f t="shared" si="18"/>
        <v>0.8</v>
      </c>
      <c r="K197" s="9">
        <f t="shared" si="19"/>
        <v>0.58064516129032262</v>
      </c>
    </row>
    <row r="198" spans="1:11" x14ac:dyDescent="0.25">
      <c r="A198" s="7" t="s">
        <v>310</v>
      </c>
      <c r="B198" s="65">
        <v>6</v>
      </c>
      <c r="C198" s="34">
        <f>IF(B200=0, "-", B198/B200)</f>
        <v>0.16666666666666666</v>
      </c>
      <c r="D198" s="65">
        <v>8</v>
      </c>
      <c r="E198" s="9">
        <f>IF(D200=0, "-", D198/D200)</f>
        <v>0.23529411764705882</v>
      </c>
      <c r="F198" s="81">
        <v>68</v>
      </c>
      <c r="G198" s="34">
        <f>IF(F200=0, "-", F198/F200)</f>
        <v>0.18085106382978725</v>
      </c>
      <c r="H198" s="65">
        <v>8</v>
      </c>
      <c r="I198" s="9">
        <f>IF(H200=0, "-", H198/H200)</f>
        <v>3.4782608695652174E-2</v>
      </c>
      <c r="J198" s="8">
        <f t="shared" si="18"/>
        <v>-0.25</v>
      </c>
      <c r="K198" s="9">
        <f t="shared" si="19"/>
        <v>7.5</v>
      </c>
    </row>
    <row r="199" spans="1:11" x14ac:dyDescent="0.25">
      <c r="A199" s="2"/>
      <c r="B199" s="68"/>
      <c r="C199" s="33"/>
      <c r="D199" s="68"/>
      <c r="E199" s="6"/>
      <c r="F199" s="82"/>
      <c r="G199" s="33"/>
      <c r="H199" s="68"/>
      <c r="I199" s="6"/>
      <c r="J199" s="5"/>
      <c r="K199" s="6"/>
    </row>
    <row r="200" spans="1:11" s="43" customFormat="1" ht="13" x14ac:dyDescent="0.3">
      <c r="A200" s="162" t="s">
        <v>576</v>
      </c>
      <c r="B200" s="71">
        <f>SUM(B191:B199)</f>
        <v>36</v>
      </c>
      <c r="C200" s="40">
        <f>B200/6676</f>
        <v>5.3924505692031152E-3</v>
      </c>
      <c r="D200" s="71">
        <f>SUM(D191:D199)</f>
        <v>34</v>
      </c>
      <c r="E200" s="41">
        <f>D200/6005</f>
        <v>5.661948376353039E-3</v>
      </c>
      <c r="F200" s="77">
        <f>SUM(F191:F199)</f>
        <v>376</v>
      </c>
      <c r="G200" s="42">
        <f>F200/57916</f>
        <v>6.4921610608467432E-3</v>
      </c>
      <c r="H200" s="71">
        <f>SUM(H191:H199)</f>
        <v>230</v>
      </c>
      <c r="I200" s="41">
        <f>H200/52487</f>
        <v>4.3820374568940878E-3</v>
      </c>
      <c r="J200" s="37">
        <f>IF(D200=0, "-", IF((B200-D200)/D200&lt;10, (B200-D200)/D200, "&gt;999%"))</f>
        <v>5.8823529411764705E-2</v>
      </c>
      <c r="K200" s="38">
        <f>IF(H200=0, "-", IF((F200-H200)/H200&lt;10, (F200-H200)/H200, "&gt;999%"))</f>
        <v>0.63478260869565217</v>
      </c>
    </row>
    <row r="201" spans="1:11" x14ac:dyDescent="0.25">
      <c r="B201" s="83"/>
      <c r="D201" s="83"/>
      <c r="F201" s="83"/>
      <c r="H201" s="83"/>
    </row>
    <row r="202" spans="1:11" ht="13" x14ac:dyDescent="0.3">
      <c r="A202" s="163" t="s">
        <v>151</v>
      </c>
      <c r="B202" s="61" t="s">
        <v>12</v>
      </c>
      <c r="C202" s="62" t="s">
        <v>13</v>
      </c>
      <c r="D202" s="61" t="s">
        <v>12</v>
      </c>
      <c r="E202" s="63" t="s">
        <v>13</v>
      </c>
      <c r="F202" s="62" t="s">
        <v>12</v>
      </c>
      <c r="G202" s="62" t="s">
        <v>13</v>
      </c>
      <c r="H202" s="61" t="s">
        <v>12</v>
      </c>
      <c r="I202" s="63" t="s">
        <v>13</v>
      </c>
      <c r="J202" s="61"/>
      <c r="K202" s="63"/>
    </row>
    <row r="203" spans="1:11" x14ac:dyDescent="0.25">
      <c r="A203" s="7" t="s">
        <v>311</v>
      </c>
      <c r="B203" s="65">
        <v>1</v>
      </c>
      <c r="C203" s="34">
        <f>IF(B219=0, "-", B203/B219)</f>
        <v>4.3478260869565216E-2</v>
      </c>
      <c r="D203" s="65">
        <v>1</v>
      </c>
      <c r="E203" s="9">
        <f>IF(D219=0, "-", D203/D219)</f>
        <v>7.6923076923076927E-2</v>
      </c>
      <c r="F203" s="81">
        <v>3</v>
      </c>
      <c r="G203" s="34">
        <f>IF(F219=0, "-", F203/F219)</f>
        <v>1.9607843137254902E-2</v>
      </c>
      <c r="H203" s="65">
        <v>5</v>
      </c>
      <c r="I203" s="9">
        <f>IF(H219=0, "-", H203/H219)</f>
        <v>4.3859649122807015E-2</v>
      </c>
      <c r="J203" s="8">
        <f t="shared" ref="J203:J217" si="20">IF(D203=0, "-", IF((B203-D203)/D203&lt;10, (B203-D203)/D203, "&gt;999%"))</f>
        <v>0</v>
      </c>
      <c r="K203" s="9">
        <f t="shared" ref="K203:K217" si="21">IF(H203=0, "-", IF((F203-H203)/H203&lt;10, (F203-H203)/H203, "&gt;999%"))</f>
        <v>-0.4</v>
      </c>
    </row>
    <row r="204" spans="1:11" x14ac:dyDescent="0.25">
      <c r="A204" s="7" t="s">
        <v>312</v>
      </c>
      <c r="B204" s="65">
        <v>1</v>
      </c>
      <c r="C204" s="34">
        <f>IF(B219=0, "-", B204/B219)</f>
        <v>4.3478260869565216E-2</v>
      </c>
      <c r="D204" s="65">
        <v>0</v>
      </c>
      <c r="E204" s="9">
        <f>IF(D219=0, "-", D204/D219)</f>
        <v>0</v>
      </c>
      <c r="F204" s="81">
        <v>7</v>
      </c>
      <c r="G204" s="34">
        <f>IF(F219=0, "-", F204/F219)</f>
        <v>4.5751633986928102E-2</v>
      </c>
      <c r="H204" s="65">
        <v>0</v>
      </c>
      <c r="I204" s="9">
        <f>IF(H219=0, "-", H204/H219)</f>
        <v>0</v>
      </c>
      <c r="J204" s="8" t="str">
        <f t="shared" si="20"/>
        <v>-</v>
      </c>
      <c r="K204" s="9" t="str">
        <f t="shared" si="21"/>
        <v>-</v>
      </c>
    </row>
    <row r="205" spans="1:11" x14ac:dyDescent="0.25">
      <c r="A205" s="7" t="s">
        <v>313</v>
      </c>
      <c r="B205" s="65">
        <v>3</v>
      </c>
      <c r="C205" s="34">
        <f>IF(B219=0, "-", B205/B219)</f>
        <v>0.13043478260869565</v>
      </c>
      <c r="D205" s="65">
        <v>2</v>
      </c>
      <c r="E205" s="9">
        <f>IF(D219=0, "-", D205/D219)</f>
        <v>0.15384615384615385</v>
      </c>
      <c r="F205" s="81">
        <v>25</v>
      </c>
      <c r="G205" s="34">
        <f>IF(F219=0, "-", F205/F219)</f>
        <v>0.16339869281045752</v>
      </c>
      <c r="H205" s="65">
        <v>24</v>
      </c>
      <c r="I205" s="9">
        <f>IF(H219=0, "-", H205/H219)</f>
        <v>0.21052631578947367</v>
      </c>
      <c r="J205" s="8">
        <f t="shared" si="20"/>
        <v>0.5</v>
      </c>
      <c r="K205" s="9">
        <f t="shared" si="21"/>
        <v>4.1666666666666664E-2</v>
      </c>
    </row>
    <row r="206" spans="1:11" x14ac:dyDescent="0.25">
      <c r="A206" s="7" t="s">
        <v>314</v>
      </c>
      <c r="B206" s="65">
        <v>2</v>
      </c>
      <c r="C206" s="34">
        <f>IF(B219=0, "-", B206/B219)</f>
        <v>8.6956521739130432E-2</v>
      </c>
      <c r="D206" s="65">
        <v>2</v>
      </c>
      <c r="E206" s="9">
        <f>IF(D219=0, "-", D206/D219)</f>
        <v>0.15384615384615385</v>
      </c>
      <c r="F206" s="81">
        <v>7</v>
      </c>
      <c r="G206" s="34">
        <f>IF(F219=0, "-", F206/F219)</f>
        <v>4.5751633986928102E-2</v>
      </c>
      <c r="H206" s="65">
        <v>7</v>
      </c>
      <c r="I206" s="9">
        <f>IF(H219=0, "-", H206/H219)</f>
        <v>6.1403508771929821E-2</v>
      </c>
      <c r="J206" s="8">
        <f t="shared" si="20"/>
        <v>0</v>
      </c>
      <c r="K206" s="9">
        <f t="shared" si="21"/>
        <v>0</v>
      </c>
    </row>
    <row r="207" spans="1:11" x14ac:dyDescent="0.25">
      <c r="A207" s="7" t="s">
        <v>315</v>
      </c>
      <c r="B207" s="65">
        <v>2</v>
      </c>
      <c r="C207" s="34">
        <f>IF(B219=0, "-", B207/B219)</f>
        <v>8.6956521739130432E-2</v>
      </c>
      <c r="D207" s="65">
        <v>1</v>
      </c>
      <c r="E207" s="9">
        <f>IF(D219=0, "-", D207/D219)</f>
        <v>7.6923076923076927E-2</v>
      </c>
      <c r="F207" s="81">
        <v>14</v>
      </c>
      <c r="G207" s="34">
        <f>IF(F219=0, "-", F207/F219)</f>
        <v>9.1503267973856203E-2</v>
      </c>
      <c r="H207" s="65">
        <v>9</v>
      </c>
      <c r="I207" s="9">
        <f>IF(H219=0, "-", H207/H219)</f>
        <v>7.8947368421052627E-2</v>
      </c>
      <c r="J207" s="8">
        <f t="shared" si="20"/>
        <v>1</v>
      </c>
      <c r="K207" s="9">
        <f t="shared" si="21"/>
        <v>0.55555555555555558</v>
      </c>
    </row>
    <row r="208" spans="1:11" x14ac:dyDescent="0.25">
      <c r="A208" s="7" t="s">
        <v>316</v>
      </c>
      <c r="B208" s="65">
        <v>0</v>
      </c>
      <c r="C208" s="34">
        <f>IF(B219=0, "-", B208/B219)</f>
        <v>0</v>
      </c>
      <c r="D208" s="65">
        <v>0</v>
      </c>
      <c r="E208" s="9">
        <f>IF(D219=0, "-", D208/D219)</f>
        <v>0</v>
      </c>
      <c r="F208" s="81">
        <v>3</v>
      </c>
      <c r="G208" s="34">
        <f>IF(F219=0, "-", F208/F219)</f>
        <v>1.9607843137254902E-2</v>
      </c>
      <c r="H208" s="65">
        <v>3</v>
      </c>
      <c r="I208" s="9">
        <f>IF(H219=0, "-", H208/H219)</f>
        <v>2.6315789473684209E-2</v>
      </c>
      <c r="J208" s="8" t="str">
        <f t="shared" si="20"/>
        <v>-</v>
      </c>
      <c r="K208" s="9">
        <f t="shared" si="21"/>
        <v>0</v>
      </c>
    </row>
    <row r="209" spans="1:11" x14ac:dyDescent="0.25">
      <c r="A209" s="7" t="s">
        <v>317</v>
      </c>
      <c r="B209" s="65">
        <v>0</v>
      </c>
      <c r="C209" s="34">
        <f>IF(B219=0, "-", B209/B219)</f>
        <v>0</v>
      </c>
      <c r="D209" s="65">
        <v>0</v>
      </c>
      <c r="E209" s="9">
        <f>IF(D219=0, "-", D209/D219)</f>
        <v>0</v>
      </c>
      <c r="F209" s="81">
        <v>2</v>
      </c>
      <c r="G209" s="34">
        <f>IF(F219=0, "-", F209/F219)</f>
        <v>1.3071895424836602E-2</v>
      </c>
      <c r="H209" s="65">
        <v>1</v>
      </c>
      <c r="I209" s="9">
        <f>IF(H219=0, "-", H209/H219)</f>
        <v>8.771929824561403E-3</v>
      </c>
      <c r="J209" s="8" t="str">
        <f t="shared" si="20"/>
        <v>-</v>
      </c>
      <c r="K209" s="9">
        <f t="shared" si="21"/>
        <v>1</v>
      </c>
    </row>
    <row r="210" spans="1:11" x14ac:dyDescent="0.25">
      <c r="A210" s="7" t="s">
        <v>318</v>
      </c>
      <c r="B210" s="65">
        <v>0</v>
      </c>
      <c r="C210" s="34">
        <f>IF(B219=0, "-", B210/B219)</f>
        <v>0</v>
      </c>
      <c r="D210" s="65">
        <v>0</v>
      </c>
      <c r="E210" s="9">
        <f>IF(D219=0, "-", D210/D219)</f>
        <v>0</v>
      </c>
      <c r="F210" s="81">
        <v>0</v>
      </c>
      <c r="G210" s="34">
        <f>IF(F219=0, "-", F210/F219)</f>
        <v>0</v>
      </c>
      <c r="H210" s="65">
        <v>1</v>
      </c>
      <c r="I210" s="9">
        <f>IF(H219=0, "-", H210/H219)</f>
        <v>8.771929824561403E-3</v>
      </c>
      <c r="J210" s="8" t="str">
        <f t="shared" si="20"/>
        <v>-</v>
      </c>
      <c r="K210" s="9">
        <f t="shared" si="21"/>
        <v>-1</v>
      </c>
    </row>
    <row r="211" spans="1:11" x14ac:dyDescent="0.25">
      <c r="A211" s="7" t="s">
        <v>319</v>
      </c>
      <c r="B211" s="65">
        <v>3</v>
      </c>
      <c r="C211" s="34">
        <f>IF(B219=0, "-", B211/B219)</f>
        <v>0.13043478260869565</v>
      </c>
      <c r="D211" s="65">
        <v>0</v>
      </c>
      <c r="E211" s="9">
        <f>IF(D219=0, "-", D211/D219)</f>
        <v>0</v>
      </c>
      <c r="F211" s="81">
        <v>10</v>
      </c>
      <c r="G211" s="34">
        <f>IF(F219=0, "-", F211/F219)</f>
        <v>6.535947712418301E-2</v>
      </c>
      <c r="H211" s="65">
        <v>0</v>
      </c>
      <c r="I211" s="9">
        <f>IF(H219=0, "-", H211/H219)</f>
        <v>0</v>
      </c>
      <c r="J211" s="8" t="str">
        <f t="shared" si="20"/>
        <v>-</v>
      </c>
      <c r="K211" s="9" t="str">
        <f t="shared" si="21"/>
        <v>-</v>
      </c>
    </row>
    <row r="212" spans="1:11" x14ac:dyDescent="0.25">
      <c r="A212" s="7" t="s">
        <v>320</v>
      </c>
      <c r="B212" s="65">
        <v>0</v>
      </c>
      <c r="C212" s="34">
        <f>IF(B219=0, "-", B212/B219)</f>
        <v>0</v>
      </c>
      <c r="D212" s="65">
        <v>0</v>
      </c>
      <c r="E212" s="9">
        <f>IF(D219=0, "-", D212/D219)</f>
        <v>0</v>
      </c>
      <c r="F212" s="81">
        <v>0</v>
      </c>
      <c r="G212" s="34">
        <f>IF(F219=0, "-", F212/F219)</f>
        <v>0</v>
      </c>
      <c r="H212" s="65">
        <v>2</v>
      </c>
      <c r="I212" s="9">
        <f>IF(H219=0, "-", H212/H219)</f>
        <v>1.7543859649122806E-2</v>
      </c>
      <c r="J212" s="8" t="str">
        <f t="shared" si="20"/>
        <v>-</v>
      </c>
      <c r="K212" s="9">
        <f t="shared" si="21"/>
        <v>-1</v>
      </c>
    </row>
    <row r="213" spans="1:11" x14ac:dyDescent="0.25">
      <c r="A213" s="7" t="s">
        <v>321</v>
      </c>
      <c r="B213" s="65">
        <v>5</v>
      </c>
      <c r="C213" s="34">
        <f>IF(B219=0, "-", B213/B219)</f>
        <v>0.21739130434782608</v>
      </c>
      <c r="D213" s="65">
        <v>5</v>
      </c>
      <c r="E213" s="9">
        <f>IF(D219=0, "-", D213/D219)</f>
        <v>0.38461538461538464</v>
      </c>
      <c r="F213" s="81">
        <v>43</v>
      </c>
      <c r="G213" s="34">
        <f>IF(F219=0, "-", F213/F219)</f>
        <v>0.28104575163398693</v>
      </c>
      <c r="H213" s="65">
        <v>48</v>
      </c>
      <c r="I213" s="9">
        <f>IF(H219=0, "-", H213/H219)</f>
        <v>0.42105263157894735</v>
      </c>
      <c r="J213" s="8">
        <f t="shared" si="20"/>
        <v>0</v>
      </c>
      <c r="K213" s="9">
        <f t="shared" si="21"/>
        <v>-0.10416666666666667</v>
      </c>
    </row>
    <row r="214" spans="1:11" x14ac:dyDescent="0.25">
      <c r="A214" s="7" t="s">
        <v>322</v>
      </c>
      <c r="B214" s="65">
        <v>2</v>
      </c>
      <c r="C214" s="34">
        <f>IF(B219=0, "-", B214/B219)</f>
        <v>8.6956521739130432E-2</v>
      </c>
      <c r="D214" s="65">
        <v>1</v>
      </c>
      <c r="E214" s="9">
        <f>IF(D219=0, "-", D214/D219)</f>
        <v>7.6923076923076927E-2</v>
      </c>
      <c r="F214" s="81">
        <v>5</v>
      </c>
      <c r="G214" s="34">
        <f>IF(F219=0, "-", F214/F219)</f>
        <v>3.2679738562091505E-2</v>
      </c>
      <c r="H214" s="65">
        <v>3</v>
      </c>
      <c r="I214" s="9">
        <f>IF(H219=0, "-", H214/H219)</f>
        <v>2.6315789473684209E-2</v>
      </c>
      <c r="J214" s="8">
        <f t="shared" si="20"/>
        <v>1</v>
      </c>
      <c r="K214" s="9">
        <f t="shared" si="21"/>
        <v>0.66666666666666663</v>
      </c>
    </row>
    <row r="215" spans="1:11" x14ac:dyDescent="0.25">
      <c r="A215" s="7" t="s">
        <v>323</v>
      </c>
      <c r="B215" s="65">
        <v>1</v>
      </c>
      <c r="C215" s="34">
        <f>IF(B219=0, "-", B215/B219)</f>
        <v>4.3478260869565216E-2</v>
      </c>
      <c r="D215" s="65">
        <v>0</v>
      </c>
      <c r="E215" s="9">
        <f>IF(D219=0, "-", D215/D219)</f>
        <v>0</v>
      </c>
      <c r="F215" s="81">
        <v>8</v>
      </c>
      <c r="G215" s="34">
        <f>IF(F219=0, "-", F215/F219)</f>
        <v>5.2287581699346407E-2</v>
      </c>
      <c r="H215" s="65">
        <v>5</v>
      </c>
      <c r="I215" s="9">
        <f>IF(H219=0, "-", H215/H219)</f>
        <v>4.3859649122807015E-2</v>
      </c>
      <c r="J215" s="8" t="str">
        <f t="shared" si="20"/>
        <v>-</v>
      </c>
      <c r="K215" s="9">
        <f t="shared" si="21"/>
        <v>0.6</v>
      </c>
    </row>
    <row r="216" spans="1:11" x14ac:dyDescent="0.25">
      <c r="A216" s="7" t="s">
        <v>324</v>
      </c>
      <c r="B216" s="65">
        <v>3</v>
      </c>
      <c r="C216" s="34">
        <f>IF(B219=0, "-", B216/B219)</f>
        <v>0.13043478260869565</v>
      </c>
      <c r="D216" s="65">
        <v>1</v>
      </c>
      <c r="E216" s="9">
        <f>IF(D219=0, "-", D216/D219)</f>
        <v>7.6923076923076927E-2</v>
      </c>
      <c r="F216" s="81">
        <v>17</v>
      </c>
      <c r="G216" s="34">
        <f>IF(F219=0, "-", F216/F219)</f>
        <v>0.1111111111111111</v>
      </c>
      <c r="H216" s="65">
        <v>5</v>
      </c>
      <c r="I216" s="9">
        <f>IF(H219=0, "-", H216/H219)</f>
        <v>4.3859649122807015E-2</v>
      </c>
      <c r="J216" s="8">
        <f t="shared" si="20"/>
        <v>2</v>
      </c>
      <c r="K216" s="9">
        <f t="shared" si="21"/>
        <v>2.4</v>
      </c>
    </row>
    <row r="217" spans="1:11" x14ac:dyDescent="0.25">
      <c r="A217" s="7" t="s">
        <v>325</v>
      </c>
      <c r="B217" s="65">
        <v>0</v>
      </c>
      <c r="C217" s="34">
        <f>IF(B219=0, "-", B217/B219)</f>
        <v>0</v>
      </c>
      <c r="D217" s="65">
        <v>0</v>
      </c>
      <c r="E217" s="9">
        <f>IF(D219=0, "-", D217/D219)</f>
        <v>0</v>
      </c>
      <c r="F217" s="81">
        <v>9</v>
      </c>
      <c r="G217" s="34">
        <f>IF(F219=0, "-", F217/F219)</f>
        <v>5.8823529411764705E-2</v>
      </c>
      <c r="H217" s="65">
        <v>1</v>
      </c>
      <c r="I217" s="9">
        <f>IF(H219=0, "-", H217/H219)</f>
        <v>8.771929824561403E-3</v>
      </c>
      <c r="J217" s="8" t="str">
        <f t="shared" si="20"/>
        <v>-</v>
      </c>
      <c r="K217" s="9">
        <f t="shared" si="21"/>
        <v>8</v>
      </c>
    </row>
    <row r="218" spans="1:11" x14ac:dyDescent="0.25">
      <c r="A218" s="2"/>
      <c r="B218" s="68"/>
      <c r="C218" s="33"/>
      <c r="D218" s="68"/>
      <c r="E218" s="6"/>
      <c r="F218" s="82"/>
      <c r="G218" s="33"/>
      <c r="H218" s="68"/>
      <c r="I218" s="6"/>
      <c r="J218" s="5"/>
      <c r="K218" s="6"/>
    </row>
    <row r="219" spans="1:11" s="43" customFormat="1" ht="13" x14ac:dyDescent="0.3">
      <c r="A219" s="162" t="s">
        <v>575</v>
      </c>
      <c r="B219" s="71">
        <f>SUM(B203:B218)</f>
        <v>23</v>
      </c>
      <c r="C219" s="40">
        <f>B219/6676</f>
        <v>3.4451767525464352E-3</v>
      </c>
      <c r="D219" s="71">
        <f>SUM(D203:D218)</f>
        <v>13</v>
      </c>
      <c r="E219" s="41">
        <f>D219/6005</f>
        <v>2.1648626144879267E-3</v>
      </c>
      <c r="F219" s="77">
        <f>SUM(F203:F218)</f>
        <v>153</v>
      </c>
      <c r="G219" s="42">
        <f>F219/57916</f>
        <v>2.6417570274190208E-3</v>
      </c>
      <c r="H219" s="71">
        <f>SUM(H203:H218)</f>
        <v>114</v>
      </c>
      <c r="I219" s="41">
        <f>H219/52487</f>
        <v>2.1719663916779392E-3</v>
      </c>
      <c r="J219" s="37">
        <f>IF(D219=0, "-", IF((B219-D219)/D219&lt;10, (B219-D219)/D219, "&gt;999%"))</f>
        <v>0.76923076923076927</v>
      </c>
      <c r="K219" s="38">
        <f>IF(H219=0, "-", IF((F219-H219)/H219&lt;10, (F219-H219)/H219, "&gt;999%"))</f>
        <v>0.34210526315789475</v>
      </c>
    </row>
    <row r="220" spans="1:11" x14ac:dyDescent="0.25">
      <c r="B220" s="83"/>
      <c r="D220" s="83"/>
      <c r="F220" s="83"/>
      <c r="H220" s="83"/>
    </row>
    <row r="221" spans="1:11" ht="13" x14ac:dyDescent="0.3">
      <c r="A221" s="163" t="s">
        <v>152</v>
      </c>
      <c r="B221" s="61" t="s">
        <v>12</v>
      </c>
      <c r="C221" s="62" t="s">
        <v>13</v>
      </c>
      <c r="D221" s="61" t="s">
        <v>12</v>
      </c>
      <c r="E221" s="63" t="s">
        <v>13</v>
      </c>
      <c r="F221" s="62" t="s">
        <v>12</v>
      </c>
      <c r="G221" s="62" t="s">
        <v>13</v>
      </c>
      <c r="H221" s="61" t="s">
        <v>12</v>
      </c>
      <c r="I221" s="63" t="s">
        <v>13</v>
      </c>
      <c r="J221" s="61"/>
      <c r="K221" s="63"/>
    </row>
    <row r="222" spans="1:11" x14ac:dyDescent="0.25">
      <c r="A222" s="7" t="s">
        <v>326</v>
      </c>
      <c r="B222" s="65">
        <v>0</v>
      </c>
      <c r="C222" s="34">
        <f>IF(B232=0, "-", B222/B232)</f>
        <v>0</v>
      </c>
      <c r="D222" s="65">
        <v>0</v>
      </c>
      <c r="E222" s="9">
        <f>IF(D232=0, "-", D222/D232)</f>
        <v>0</v>
      </c>
      <c r="F222" s="81">
        <v>5</v>
      </c>
      <c r="G222" s="34">
        <f>IF(F232=0, "-", F222/F232)</f>
        <v>7.1428571428571425E-2</v>
      </c>
      <c r="H222" s="65">
        <v>4</v>
      </c>
      <c r="I222" s="9">
        <f>IF(H232=0, "-", H222/H232)</f>
        <v>7.8431372549019607E-2</v>
      </c>
      <c r="J222" s="8" t="str">
        <f t="shared" ref="J222:J230" si="22">IF(D222=0, "-", IF((B222-D222)/D222&lt;10, (B222-D222)/D222, "&gt;999%"))</f>
        <v>-</v>
      </c>
      <c r="K222" s="9">
        <f t="shared" ref="K222:K230" si="23">IF(H222=0, "-", IF((F222-H222)/H222&lt;10, (F222-H222)/H222, "&gt;999%"))</f>
        <v>0.25</v>
      </c>
    </row>
    <row r="223" spans="1:11" x14ac:dyDescent="0.25">
      <c r="A223" s="7" t="s">
        <v>327</v>
      </c>
      <c r="B223" s="65">
        <v>0</v>
      </c>
      <c r="C223" s="34">
        <f>IF(B232=0, "-", B223/B232)</f>
        <v>0</v>
      </c>
      <c r="D223" s="65">
        <v>2</v>
      </c>
      <c r="E223" s="9">
        <f>IF(D232=0, "-", D223/D232)</f>
        <v>0.66666666666666663</v>
      </c>
      <c r="F223" s="81">
        <v>3</v>
      </c>
      <c r="G223" s="34">
        <f>IF(F232=0, "-", F223/F232)</f>
        <v>4.2857142857142858E-2</v>
      </c>
      <c r="H223" s="65">
        <v>4</v>
      </c>
      <c r="I223" s="9">
        <f>IF(H232=0, "-", H223/H232)</f>
        <v>7.8431372549019607E-2</v>
      </c>
      <c r="J223" s="8">
        <f t="shared" si="22"/>
        <v>-1</v>
      </c>
      <c r="K223" s="9">
        <f t="shared" si="23"/>
        <v>-0.25</v>
      </c>
    </row>
    <row r="224" spans="1:11" x14ac:dyDescent="0.25">
      <c r="A224" s="7" t="s">
        <v>328</v>
      </c>
      <c r="B224" s="65">
        <v>0</v>
      </c>
      <c r="C224" s="34">
        <f>IF(B232=0, "-", B224/B232)</f>
        <v>0</v>
      </c>
      <c r="D224" s="65">
        <v>0</v>
      </c>
      <c r="E224" s="9">
        <f>IF(D232=0, "-", D224/D232)</f>
        <v>0</v>
      </c>
      <c r="F224" s="81">
        <v>1</v>
      </c>
      <c r="G224" s="34">
        <f>IF(F232=0, "-", F224/F232)</f>
        <v>1.4285714285714285E-2</v>
      </c>
      <c r="H224" s="65">
        <v>2</v>
      </c>
      <c r="I224" s="9">
        <f>IF(H232=0, "-", H224/H232)</f>
        <v>3.9215686274509803E-2</v>
      </c>
      <c r="J224" s="8" t="str">
        <f t="shared" si="22"/>
        <v>-</v>
      </c>
      <c r="K224" s="9">
        <f t="shared" si="23"/>
        <v>-0.5</v>
      </c>
    </row>
    <row r="225" spans="1:11" x14ac:dyDescent="0.25">
      <c r="A225" s="7" t="s">
        <v>329</v>
      </c>
      <c r="B225" s="65">
        <v>0</v>
      </c>
      <c r="C225" s="34">
        <f>IF(B232=0, "-", B225/B232)</f>
        <v>0</v>
      </c>
      <c r="D225" s="65">
        <v>0</v>
      </c>
      <c r="E225" s="9">
        <f>IF(D232=0, "-", D225/D232)</f>
        <v>0</v>
      </c>
      <c r="F225" s="81">
        <v>19</v>
      </c>
      <c r="G225" s="34">
        <f>IF(F232=0, "-", F225/F232)</f>
        <v>0.27142857142857141</v>
      </c>
      <c r="H225" s="65">
        <v>9</v>
      </c>
      <c r="I225" s="9">
        <f>IF(H232=0, "-", H225/H232)</f>
        <v>0.17647058823529413</v>
      </c>
      <c r="J225" s="8" t="str">
        <f t="shared" si="22"/>
        <v>-</v>
      </c>
      <c r="K225" s="9">
        <f t="shared" si="23"/>
        <v>1.1111111111111112</v>
      </c>
    </row>
    <row r="226" spans="1:11" x14ac:dyDescent="0.25">
      <c r="A226" s="7" t="s">
        <v>330</v>
      </c>
      <c r="B226" s="65">
        <v>0</v>
      </c>
      <c r="C226" s="34">
        <f>IF(B232=0, "-", B226/B232)</f>
        <v>0</v>
      </c>
      <c r="D226" s="65">
        <v>0</v>
      </c>
      <c r="E226" s="9">
        <f>IF(D232=0, "-", D226/D232)</f>
        <v>0</v>
      </c>
      <c r="F226" s="81">
        <v>4</v>
      </c>
      <c r="G226" s="34">
        <f>IF(F232=0, "-", F226/F232)</f>
        <v>5.7142857142857141E-2</v>
      </c>
      <c r="H226" s="65">
        <v>2</v>
      </c>
      <c r="I226" s="9">
        <f>IF(H232=0, "-", H226/H232)</f>
        <v>3.9215686274509803E-2</v>
      </c>
      <c r="J226" s="8" t="str">
        <f t="shared" si="22"/>
        <v>-</v>
      </c>
      <c r="K226" s="9">
        <f t="shared" si="23"/>
        <v>1</v>
      </c>
    </row>
    <row r="227" spans="1:11" x14ac:dyDescent="0.25">
      <c r="A227" s="7" t="s">
        <v>331</v>
      </c>
      <c r="B227" s="65">
        <v>0</v>
      </c>
      <c r="C227" s="34">
        <f>IF(B232=0, "-", B227/B232)</f>
        <v>0</v>
      </c>
      <c r="D227" s="65">
        <v>1</v>
      </c>
      <c r="E227" s="9">
        <f>IF(D232=0, "-", D227/D232)</f>
        <v>0.33333333333333331</v>
      </c>
      <c r="F227" s="81">
        <v>2</v>
      </c>
      <c r="G227" s="34">
        <f>IF(F232=0, "-", F227/F232)</f>
        <v>2.8571428571428571E-2</v>
      </c>
      <c r="H227" s="65">
        <v>1</v>
      </c>
      <c r="I227" s="9">
        <f>IF(H232=0, "-", H227/H232)</f>
        <v>1.9607843137254902E-2</v>
      </c>
      <c r="J227" s="8">
        <f t="shared" si="22"/>
        <v>-1</v>
      </c>
      <c r="K227" s="9">
        <f t="shared" si="23"/>
        <v>1</v>
      </c>
    </row>
    <row r="228" spans="1:11" x14ac:dyDescent="0.25">
      <c r="A228" s="7" t="s">
        <v>332</v>
      </c>
      <c r="B228" s="65">
        <v>0</v>
      </c>
      <c r="C228" s="34">
        <f>IF(B232=0, "-", B228/B232)</f>
        <v>0</v>
      </c>
      <c r="D228" s="65">
        <v>0</v>
      </c>
      <c r="E228" s="9">
        <f>IF(D232=0, "-", D228/D232)</f>
        <v>0</v>
      </c>
      <c r="F228" s="81">
        <v>6</v>
      </c>
      <c r="G228" s="34">
        <f>IF(F232=0, "-", F228/F232)</f>
        <v>8.5714285714285715E-2</v>
      </c>
      <c r="H228" s="65">
        <v>7</v>
      </c>
      <c r="I228" s="9">
        <f>IF(H232=0, "-", H228/H232)</f>
        <v>0.13725490196078433</v>
      </c>
      <c r="J228" s="8" t="str">
        <f t="shared" si="22"/>
        <v>-</v>
      </c>
      <c r="K228" s="9">
        <f t="shared" si="23"/>
        <v>-0.14285714285714285</v>
      </c>
    </row>
    <row r="229" spans="1:11" x14ac:dyDescent="0.25">
      <c r="A229" s="7" t="s">
        <v>333</v>
      </c>
      <c r="B229" s="65">
        <v>0</v>
      </c>
      <c r="C229" s="34">
        <f>IF(B232=0, "-", B229/B232)</f>
        <v>0</v>
      </c>
      <c r="D229" s="65">
        <v>0</v>
      </c>
      <c r="E229" s="9">
        <f>IF(D232=0, "-", D229/D232)</f>
        <v>0</v>
      </c>
      <c r="F229" s="81">
        <v>2</v>
      </c>
      <c r="G229" s="34">
        <f>IF(F232=0, "-", F229/F232)</f>
        <v>2.8571428571428571E-2</v>
      </c>
      <c r="H229" s="65">
        <v>0</v>
      </c>
      <c r="I229" s="9">
        <f>IF(H232=0, "-", H229/H232)</f>
        <v>0</v>
      </c>
      <c r="J229" s="8" t="str">
        <f t="shared" si="22"/>
        <v>-</v>
      </c>
      <c r="K229" s="9" t="str">
        <f t="shared" si="23"/>
        <v>-</v>
      </c>
    </row>
    <row r="230" spans="1:11" x14ac:dyDescent="0.25">
      <c r="A230" s="7" t="s">
        <v>334</v>
      </c>
      <c r="B230" s="65">
        <v>7</v>
      </c>
      <c r="C230" s="34">
        <f>IF(B232=0, "-", B230/B232)</f>
        <v>1</v>
      </c>
      <c r="D230" s="65">
        <v>0</v>
      </c>
      <c r="E230" s="9">
        <f>IF(D232=0, "-", D230/D232)</f>
        <v>0</v>
      </c>
      <c r="F230" s="81">
        <v>28</v>
      </c>
      <c r="G230" s="34">
        <f>IF(F232=0, "-", F230/F232)</f>
        <v>0.4</v>
      </c>
      <c r="H230" s="65">
        <v>22</v>
      </c>
      <c r="I230" s="9">
        <f>IF(H232=0, "-", H230/H232)</f>
        <v>0.43137254901960786</v>
      </c>
      <c r="J230" s="8" t="str">
        <f t="shared" si="22"/>
        <v>-</v>
      </c>
      <c r="K230" s="9">
        <f t="shared" si="23"/>
        <v>0.27272727272727271</v>
      </c>
    </row>
    <row r="231" spans="1:11" x14ac:dyDescent="0.25">
      <c r="A231" s="2"/>
      <c r="B231" s="68"/>
      <c r="C231" s="33"/>
      <c r="D231" s="68"/>
      <c r="E231" s="6"/>
      <c r="F231" s="82"/>
      <c r="G231" s="33"/>
      <c r="H231" s="68"/>
      <c r="I231" s="6"/>
      <c r="J231" s="5"/>
      <c r="K231" s="6"/>
    </row>
    <row r="232" spans="1:11" s="43" customFormat="1" ht="13" x14ac:dyDescent="0.3">
      <c r="A232" s="162" t="s">
        <v>574</v>
      </c>
      <c r="B232" s="71">
        <f>SUM(B222:B231)</f>
        <v>7</v>
      </c>
      <c r="C232" s="40">
        <f>B232/6676</f>
        <v>1.048532055122828E-3</v>
      </c>
      <c r="D232" s="71">
        <f>SUM(D222:D231)</f>
        <v>3</v>
      </c>
      <c r="E232" s="41">
        <f>D232/6005</f>
        <v>4.9958368026644458E-4</v>
      </c>
      <c r="F232" s="77">
        <f>SUM(F222:F231)</f>
        <v>70</v>
      </c>
      <c r="G232" s="42">
        <f>F232/57916</f>
        <v>1.2086470060087022E-3</v>
      </c>
      <c r="H232" s="71">
        <f>SUM(H222:H231)</f>
        <v>51</v>
      </c>
      <c r="I232" s="41">
        <f>H232/52487</f>
        <v>9.7166917522434131E-4</v>
      </c>
      <c r="J232" s="37">
        <f>IF(D232=0, "-", IF((B232-D232)/D232&lt;10, (B232-D232)/D232, "&gt;999%"))</f>
        <v>1.3333333333333333</v>
      </c>
      <c r="K232" s="38">
        <f>IF(H232=0, "-", IF((F232-H232)/H232&lt;10, (F232-H232)/H232, "&gt;999%"))</f>
        <v>0.37254901960784315</v>
      </c>
    </row>
    <row r="233" spans="1:11" x14ac:dyDescent="0.25">
      <c r="B233" s="83"/>
      <c r="D233" s="83"/>
      <c r="F233" s="83"/>
      <c r="H233" s="83"/>
    </row>
    <row r="234" spans="1:11" s="43" customFormat="1" ht="13" x14ac:dyDescent="0.3">
      <c r="A234" s="162" t="s">
        <v>573</v>
      </c>
      <c r="B234" s="71">
        <v>66</v>
      </c>
      <c r="C234" s="40">
        <f>B234/6676</f>
        <v>9.8861593768723791E-3</v>
      </c>
      <c r="D234" s="71">
        <v>50</v>
      </c>
      <c r="E234" s="41">
        <f>D234/6005</f>
        <v>8.3263946711074101E-3</v>
      </c>
      <c r="F234" s="77">
        <v>599</v>
      </c>
      <c r="G234" s="42">
        <f>F234/57916</f>
        <v>1.0342565094274466E-2</v>
      </c>
      <c r="H234" s="71">
        <v>395</v>
      </c>
      <c r="I234" s="41">
        <f>H234/52487</f>
        <v>7.5256730237963686E-3</v>
      </c>
      <c r="J234" s="37">
        <f>IF(D234=0, "-", IF((B234-D234)/D234&lt;10, (B234-D234)/D234, "&gt;999%"))</f>
        <v>0.32</v>
      </c>
      <c r="K234" s="38">
        <f>IF(H234=0, "-", IF((F234-H234)/H234&lt;10, (F234-H234)/H234, "&gt;999%"))</f>
        <v>0.51645569620253162</v>
      </c>
    </row>
    <row r="235" spans="1:11" x14ac:dyDescent="0.25">
      <c r="B235" s="83"/>
      <c r="D235" s="83"/>
      <c r="F235" s="83"/>
      <c r="H235" s="83"/>
    </row>
    <row r="236" spans="1:11" ht="13" x14ac:dyDescent="0.3">
      <c r="A236" s="27" t="s">
        <v>571</v>
      </c>
      <c r="B236" s="71">
        <f>B240-B238</f>
        <v>730</v>
      </c>
      <c r="C236" s="40">
        <f>B236/6676</f>
        <v>0.10934691431995207</v>
      </c>
      <c r="D236" s="71">
        <f>D240-D238</f>
        <v>928</v>
      </c>
      <c r="E236" s="41">
        <f>D236/6005</f>
        <v>0.15453788509575353</v>
      </c>
      <c r="F236" s="77">
        <f>F240-F238</f>
        <v>7438</v>
      </c>
      <c r="G236" s="42">
        <f>F236/57916</f>
        <v>0.12842737758132466</v>
      </c>
      <c r="H236" s="71">
        <f>H240-H238</f>
        <v>8288</v>
      </c>
      <c r="I236" s="41">
        <f>H236/52487</f>
        <v>0.15790576714234</v>
      </c>
      <c r="J236" s="37">
        <f>IF(D236=0, "-", IF((B236-D236)/D236&lt;10, (B236-D236)/D236, "&gt;999%"))</f>
        <v>-0.21336206896551724</v>
      </c>
      <c r="K236" s="38">
        <f>IF(H236=0, "-", IF((F236-H236)/H236&lt;10, (F236-H236)/H236, "&gt;999%"))</f>
        <v>-0.10255791505791506</v>
      </c>
    </row>
    <row r="237" spans="1:11" ht="13" x14ac:dyDescent="0.3">
      <c r="A237" s="27"/>
      <c r="B237" s="71"/>
      <c r="C237" s="40"/>
      <c r="D237" s="71"/>
      <c r="E237" s="41"/>
      <c r="F237" s="77"/>
      <c r="G237" s="42"/>
      <c r="H237" s="71"/>
      <c r="I237" s="41"/>
      <c r="J237" s="37"/>
      <c r="K237" s="38"/>
    </row>
    <row r="238" spans="1:11" ht="13" x14ac:dyDescent="0.3">
      <c r="A238" s="27" t="s">
        <v>572</v>
      </c>
      <c r="B238" s="71">
        <v>247</v>
      </c>
      <c r="C238" s="40">
        <f>B238/6676</f>
        <v>3.6998202516476932E-2</v>
      </c>
      <c r="D238" s="71">
        <v>289</v>
      </c>
      <c r="E238" s="41">
        <f>D238/6005</f>
        <v>4.8126561199000835E-2</v>
      </c>
      <c r="F238" s="77">
        <v>2470</v>
      </c>
      <c r="G238" s="42">
        <f>F238/57916</f>
        <v>4.2647972926307065E-2</v>
      </c>
      <c r="H238" s="71">
        <v>1793</v>
      </c>
      <c r="I238" s="41">
        <f>H238/52487</f>
        <v>3.4160839827004782E-2</v>
      </c>
      <c r="J238" s="37">
        <f>IF(D238=0, "-", IF((B238-D238)/D238&lt;10, (B238-D238)/D238, "&gt;999%"))</f>
        <v>-0.1453287197231834</v>
      </c>
      <c r="K238" s="38">
        <f>IF(H238=0, "-", IF((F238-H238)/H238&lt;10, (F238-H238)/H238, "&gt;999%"))</f>
        <v>0.37757947573898493</v>
      </c>
    </row>
    <row r="239" spans="1:11" ht="13" x14ac:dyDescent="0.3">
      <c r="A239" s="27"/>
      <c r="B239" s="71"/>
      <c r="C239" s="40"/>
      <c r="D239" s="71"/>
      <c r="E239" s="41"/>
      <c r="F239" s="77"/>
      <c r="G239" s="42"/>
      <c r="H239" s="71"/>
      <c r="I239" s="41"/>
      <c r="J239" s="37"/>
      <c r="K239" s="38"/>
    </row>
    <row r="240" spans="1:11" ht="13" x14ac:dyDescent="0.3">
      <c r="A240" s="27" t="s">
        <v>570</v>
      </c>
      <c r="B240" s="71">
        <v>977</v>
      </c>
      <c r="C240" s="40">
        <f>B240/6676</f>
        <v>0.14634511683642901</v>
      </c>
      <c r="D240" s="71">
        <v>1217</v>
      </c>
      <c r="E240" s="41">
        <f>D240/6005</f>
        <v>0.20266444629475436</v>
      </c>
      <c r="F240" s="77">
        <v>9908</v>
      </c>
      <c r="G240" s="42">
        <f>F240/57916</f>
        <v>0.17107535050763173</v>
      </c>
      <c r="H240" s="71">
        <v>10081</v>
      </c>
      <c r="I240" s="41">
        <f>H240/52487</f>
        <v>0.1920666069693448</v>
      </c>
      <c r="J240" s="37">
        <f>IF(D240=0, "-", IF((B240-D240)/D240&lt;10, (B240-D240)/D240, "&gt;999%"))</f>
        <v>-0.1972062448644207</v>
      </c>
      <c r="K240" s="38">
        <f>IF(H240=0, "-", IF((F240-H240)/H240&lt;10, (F240-H240)/H240, "&gt;999%"))</f>
        <v>-1.7160995932943162E-2</v>
      </c>
    </row>
  </sheetData>
  <mergeCells count="58">
    <mergeCell ref="B1:K1"/>
    <mergeCell ref="B2:K2"/>
    <mergeCell ref="B188:E188"/>
    <mergeCell ref="F188:I188"/>
    <mergeCell ref="J188:K188"/>
    <mergeCell ref="B189:C189"/>
    <mergeCell ref="D189:E189"/>
    <mergeCell ref="F189:G189"/>
    <mergeCell ref="H189:I189"/>
    <mergeCell ref="B162:E162"/>
    <mergeCell ref="F162:I162"/>
    <mergeCell ref="J162:K162"/>
    <mergeCell ref="B163:C163"/>
    <mergeCell ref="D163:E163"/>
    <mergeCell ref="F163:G163"/>
    <mergeCell ref="H163:I163"/>
    <mergeCell ref="B139:E139"/>
    <mergeCell ref="F139:I139"/>
    <mergeCell ref="J139:K139"/>
    <mergeCell ref="B140:C140"/>
    <mergeCell ref="D140:E140"/>
    <mergeCell ref="F140:G140"/>
    <mergeCell ref="H140:I140"/>
    <mergeCell ref="B113:E113"/>
    <mergeCell ref="F113:I113"/>
    <mergeCell ref="J113:K113"/>
    <mergeCell ref="B114:C114"/>
    <mergeCell ref="D114:E114"/>
    <mergeCell ref="F114:G114"/>
    <mergeCell ref="H114:I114"/>
    <mergeCell ref="B78:E78"/>
    <mergeCell ref="F78:I78"/>
    <mergeCell ref="J78:K78"/>
    <mergeCell ref="B79:C79"/>
    <mergeCell ref="D79:E79"/>
    <mergeCell ref="F79:G79"/>
    <mergeCell ref="H79:I79"/>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3" max="16383" man="1"/>
    <brk id="111" max="16383" man="1"/>
    <brk id="161" max="16383" man="1"/>
    <brk id="220" max="16383" man="1"/>
    <brk id="24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624</v>
      </c>
      <c r="C1" s="198"/>
      <c r="D1" s="198"/>
      <c r="E1" s="199"/>
      <c r="F1" s="199"/>
      <c r="G1" s="199"/>
      <c r="H1" s="199"/>
      <c r="I1" s="199"/>
      <c r="J1" s="199"/>
      <c r="K1" s="199"/>
    </row>
    <row r="2" spans="1:11" s="52" customFormat="1" ht="20" x14ac:dyDescent="0.4">
      <c r="A2" s="4" t="s">
        <v>110</v>
      </c>
      <c r="B2" s="202" t="s">
        <v>101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5</v>
      </c>
      <c r="C7" s="39">
        <f>IF(B50=0, "-", B7/B50)</f>
        <v>5.1177072671443197E-3</v>
      </c>
      <c r="D7" s="65">
        <v>3</v>
      </c>
      <c r="E7" s="21">
        <f>IF(D50=0, "-", D7/D50)</f>
        <v>2.4650780608052587E-3</v>
      </c>
      <c r="F7" s="81">
        <v>14</v>
      </c>
      <c r="G7" s="39">
        <f>IF(F50=0, "-", F7/F50)</f>
        <v>1.4129995962858296E-3</v>
      </c>
      <c r="H7" s="65">
        <v>22</v>
      </c>
      <c r="I7" s="21">
        <f>IF(H50=0, "-", H7/H50)</f>
        <v>2.1823231822239858E-3</v>
      </c>
      <c r="J7" s="20">
        <f t="shared" ref="J7:J48" si="0">IF(D7=0, "-", IF((B7-D7)/D7&lt;10, (B7-D7)/D7, "&gt;999%"))</f>
        <v>0.66666666666666663</v>
      </c>
      <c r="K7" s="21">
        <f t="shared" ref="K7:K48" si="1">IF(H7=0, "-", IF((F7-H7)/H7&lt;10, (F7-H7)/H7, "&gt;999%"))</f>
        <v>-0.36363636363636365</v>
      </c>
    </row>
    <row r="8" spans="1:11" x14ac:dyDescent="0.25">
      <c r="A8" s="7" t="s">
        <v>32</v>
      </c>
      <c r="B8" s="65">
        <v>0</v>
      </c>
      <c r="C8" s="39">
        <f>IF(B50=0, "-", B8/B50)</f>
        <v>0</v>
      </c>
      <c r="D8" s="65">
        <v>0</v>
      </c>
      <c r="E8" s="21">
        <f>IF(D50=0, "-", D8/D50)</f>
        <v>0</v>
      </c>
      <c r="F8" s="81">
        <v>5</v>
      </c>
      <c r="G8" s="39">
        <f>IF(F50=0, "-", F8/F50)</f>
        <v>5.0464271295922489E-4</v>
      </c>
      <c r="H8" s="65">
        <v>4</v>
      </c>
      <c r="I8" s="21">
        <f>IF(H50=0, "-", H8/H50)</f>
        <v>3.9678603313163377E-4</v>
      </c>
      <c r="J8" s="20" t="str">
        <f t="shared" si="0"/>
        <v>-</v>
      </c>
      <c r="K8" s="21">
        <f t="shared" si="1"/>
        <v>0.25</v>
      </c>
    </row>
    <row r="9" spans="1:11" x14ac:dyDescent="0.25">
      <c r="A9" s="7" t="s">
        <v>33</v>
      </c>
      <c r="B9" s="65">
        <v>27</v>
      </c>
      <c r="C9" s="39">
        <f>IF(B50=0, "-", B9/B50)</f>
        <v>2.7635619242579325E-2</v>
      </c>
      <c r="D9" s="65">
        <v>25</v>
      </c>
      <c r="E9" s="21">
        <f>IF(D50=0, "-", D9/D50)</f>
        <v>2.0542317173377157E-2</v>
      </c>
      <c r="F9" s="81">
        <v>162</v>
      </c>
      <c r="G9" s="39">
        <f>IF(F50=0, "-", F9/F50)</f>
        <v>1.6350423899878886E-2</v>
      </c>
      <c r="H9" s="65">
        <v>118</v>
      </c>
      <c r="I9" s="21">
        <f>IF(H50=0, "-", H9/H50)</f>
        <v>1.1705187977383196E-2</v>
      </c>
      <c r="J9" s="20">
        <f t="shared" si="0"/>
        <v>0.08</v>
      </c>
      <c r="K9" s="21">
        <f t="shared" si="1"/>
        <v>0.3728813559322034</v>
      </c>
    </row>
    <row r="10" spans="1:11" x14ac:dyDescent="0.25">
      <c r="A10" s="7" t="s">
        <v>34</v>
      </c>
      <c r="B10" s="65">
        <v>0</v>
      </c>
      <c r="C10" s="39">
        <f>IF(B50=0, "-", B10/B50)</f>
        <v>0</v>
      </c>
      <c r="D10" s="65">
        <v>2</v>
      </c>
      <c r="E10" s="21">
        <f>IF(D50=0, "-", D10/D50)</f>
        <v>1.6433853738701725E-3</v>
      </c>
      <c r="F10" s="81">
        <v>3</v>
      </c>
      <c r="G10" s="39">
        <f>IF(F50=0, "-", F10/F50)</f>
        <v>3.0278562777553492E-4</v>
      </c>
      <c r="H10" s="65">
        <v>5</v>
      </c>
      <c r="I10" s="21">
        <f>IF(H50=0, "-", H10/H50)</f>
        <v>4.9598254141454217E-4</v>
      </c>
      <c r="J10" s="20">
        <f t="shared" si="0"/>
        <v>-1</v>
      </c>
      <c r="K10" s="21">
        <f t="shared" si="1"/>
        <v>-0.4</v>
      </c>
    </row>
    <row r="11" spans="1:11" x14ac:dyDescent="0.25">
      <c r="A11" s="7" t="s">
        <v>35</v>
      </c>
      <c r="B11" s="65">
        <v>29</v>
      </c>
      <c r="C11" s="39">
        <f>IF(B50=0, "-", B11/B50)</f>
        <v>2.9682702149437051E-2</v>
      </c>
      <c r="D11" s="65">
        <v>31</v>
      </c>
      <c r="E11" s="21">
        <f>IF(D50=0, "-", D11/D50)</f>
        <v>2.5472473294987676E-2</v>
      </c>
      <c r="F11" s="81">
        <v>275</v>
      </c>
      <c r="G11" s="39">
        <f>IF(F50=0, "-", F11/F50)</f>
        <v>2.7755349212757369E-2</v>
      </c>
      <c r="H11" s="65">
        <v>296</v>
      </c>
      <c r="I11" s="21">
        <f>IF(H50=0, "-", H11/H50)</f>
        <v>2.93621664517409E-2</v>
      </c>
      <c r="J11" s="20">
        <f t="shared" si="0"/>
        <v>-6.4516129032258063E-2</v>
      </c>
      <c r="K11" s="21">
        <f t="shared" si="1"/>
        <v>-7.0945945945945943E-2</v>
      </c>
    </row>
    <row r="12" spans="1:11" x14ac:dyDescent="0.25">
      <c r="A12" s="7" t="s">
        <v>38</v>
      </c>
      <c r="B12" s="65">
        <v>2</v>
      </c>
      <c r="C12" s="39">
        <f>IF(B50=0, "-", B12/B50)</f>
        <v>2.0470829068577278E-3</v>
      </c>
      <c r="D12" s="65">
        <v>1</v>
      </c>
      <c r="E12" s="21">
        <f>IF(D50=0, "-", D12/D50)</f>
        <v>8.2169268693508624E-4</v>
      </c>
      <c r="F12" s="81">
        <v>14</v>
      </c>
      <c r="G12" s="39">
        <f>IF(F50=0, "-", F12/F50)</f>
        <v>1.4129995962858296E-3</v>
      </c>
      <c r="H12" s="65">
        <v>9</v>
      </c>
      <c r="I12" s="21">
        <f>IF(H50=0, "-", H12/H50)</f>
        <v>8.9276857454617599E-4</v>
      </c>
      <c r="J12" s="20">
        <f t="shared" si="0"/>
        <v>1</v>
      </c>
      <c r="K12" s="21">
        <f t="shared" si="1"/>
        <v>0.55555555555555558</v>
      </c>
    </row>
    <row r="13" spans="1:11" x14ac:dyDescent="0.25">
      <c r="A13" s="7" t="s">
        <v>39</v>
      </c>
      <c r="B13" s="65">
        <v>0</v>
      </c>
      <c r="C13" s="39">
        <f>IF(B50=0, "-", B13/B50)</f>
        <v>0</v>
      </c>
      <c r="D13" s="65">
        <v>0</v>
      </c>
      <c r="E13" s="21">
        <f>IF(D50=0, "-", D13/D50)</f>
        <v>0</v>
      </c>
      <c r="F13" s="81">
        <v>0</v>
      </c>
      <c r="G13" s="39">
        <f>IF(F50=0, "-", F13/F50)</f>
        <v>0</v>
      </c>
      <c r="H13" s="65">
        <v>6</v>
      </c>
      <c r="I13" s="21">
        <f>IF(H50=0, "-", H13/H50)</f>
        <v>5.9517904969745062E-4</v>
      </c>
      <c r="J13" s="20" t="str">
        <f t="shared" si="0"/>
        <v>-</v>
      </c>
      <c r="K13" s="21">
        <f t="shared" si="1"/>
        <v>-1</v>
      </c>
    </row>
    <row r="14" spans="1:11" x14ac:dyDescent="0.25">
      <c r="A14" s="7" t="s">
        <v>40</v>
      </c>
      <c r="B14" s="65">
        <v>0</v>
      </c>
      <c r="C14" s="39">
        <f>IF(B50=0, "-", B14/B50)</f>
        <v>0</v>
      </c>
      <c r="D14" s="65">
        <v>0</v>
      </c>
      <c r="E14" s="21">
        <f>IF(D50=0, "-", D14/D50)</f>
        <v>0</v>
      </c>
      <c r="F14" s="81">
        <v>4</v>
      </c>
      <c r="G14" s="39">
        <f>IF(F50=0, "-", F14/F50)</f>
        <v>4.0371417036737988E-4</v>
      </c>
      <c r="H14" s="65">
        <v>7</v>
      </c>
      <c r="I14" s="21">
        <f>IF(H50=0, "-", H14/H50)</f>
        <v>6.9437555798035908E-4</v>
      </c>
      <c r="J14" s="20" t="str">
        <f t="shared" si="0"/>
        <v>-</v>
      </c>
      <c r="K14" s="21">
        <f t="shared" si="1"/>
        <v>-0.42857142857142855</v>
      </c>
    </row>
    <row r="15" spans="1:11" x14ac:dyDescent="0.25">
      <c r="A15" s="7" t="s">
        <v>41</v>
      </c>
      <c r="B15" s="65">
        <v>17</v>
      </c>
      <c r="C15" s="39">
        <f>IF(B50=0, "-", B15/B50)</f>
        <v>1.7400204708290685E-2</v>
      </c>
      <c r="D15" s="65">
        <v>1</v>
      </c>
      <c r="E15" s="21">
        <f>IF(D50=0, "-", D15/D50)</f>
        <v>8.2169268693508624E-4</v>
      </c>
      <c r="F15" s="81">
        <v>56</v>
      </c>
      <c r="G15" s="39">
        <f>IF(F50=0, "-", F15/F50)</f>
        <v>5.6519983851433184E-3</v>
      </c>
      <c r="H15" s="65">
        <v>3</v>
      </c>
      <c r="I15" s="21">
        <f>IF(H50=0, "-", H15/H50)</f>
        <v>2.9758952484872531E-4</v>
      </c>
      <c r="J15" s="20" t="str">
        <f t="shared" si="0"/>
        <v>&gt;999%</v>
      </c>
      <c r="K15" s="21" t="str">
        <f t="shared" si="1"/>
        <v>&gt;999%</v>
      </c>
    </row>
    <row r="16" spans="1:11" x14ac:dyDescent="0.25">
      <c r="A16" s="7" t="s">
        <v>44</v>
      </c>
      <c r="B16" s="65">
        <v>0</v>
      </c>
      <c r="C16" s="39">
        <f>IF(B50=0, "-", B16/B50)</f>
        <v>0</v>
      </c>
      <c r="D16" s="65">
        <v>0</v>
      </c>
      <c r="E16" s="21">
        <f>IF(D50=0, "-", D16/D50)</f>
        <v>0</v>
      </c>
      <c r="F16" s="81">
        <v>19</v>
      </c>
      <c r="G16" s="39">
        <f>IF(F50=0, "-", F16/F50)</f>
        <v>1.9176423092450545E-3</v>
      </c>
      <c r="H16" s="65">
        <v>9</v>
      </c>
      <c r="I16" s="21">
        <f>IF(H50=0, "-", H16/H50)</f>
        <v>8.9276857454617599E-4</v>
      </c>
      <c r="J16" s="20" t="str">
        <f t="shared" si="0"/>
        <v>-</v>
      </c>
      <c r="K16" s="21">
        <f t="shared" si="1"/>
        <v>1.1111111111111112</v>
      </c>
    </row>
    <row r="17" spans="1:11" x14ac:dyDescent="0.25">
      <c r="A17" s="7" t="s">
        <v>45</v>
      </c>
      <c r="B17" s="65">
        <v>11</v>
      </c>
      <c r="C17" s="39">
        <f>IF(B50=0, "-", B17/B50)</f>
        <v>1.1258955987717503E-2</v>
      </c>
      <c r="D17" s="65">
        <v>0</v>
      </c>
      <c r="E17" s="21">
        <f>IF(D50=0, "-", D17/D50)</f>
        <v>0</v>
      </c>
      <c r="F17" s="81">
        <v>45</v>
      </c>
      <c r="G17" s="39">
        <f>IF(F50=0, "-", F17/F50)</f>
        <v>4.5417844166330242E-3</v>
      </c>
      <c r="H17" s="65">
        <v>34</v>
      </c>
      <c r="I17" s="21">
        <f>IF(H50=0, "-", H17/H50)</f>
        <v>3.3726812816188868E-3</v>
      </c>
      <c r="J17" s="20" t="str">
        <f t="shared" si="0"/>
        <v>-</v>
      </c>
      <c r="K17" s="21">
        <f t="shared" si="1"/>
        <v>0.3235294117647059</v>
      </c>
    </row>
    <row r="18" spans="1:11" x14ac:dyDescent="0.25">
      <c r="A18" s="7" t="s">
        <v>47</v>
      </c>
      <c r="B18" s="65">
        <v>2</v>
      </c>
      <c r="C18" s="39">
        <f>IF(B50=0, "-", B18/B50)</f>
        <v>2.0470829068577278E-3</v>
      </c>
      <c r="D18" s="65">
        <v>13</v>
      </c>
      <c r="E18" s="21">
        <f>IF(D50=0, "-", D18/D50)</f>
        <v>1.0682004930156122E-2</v>
      </c>
      <c r="F18" s="81">
        <v>129</v>
      </c>
      <c r="G18" s="39">
        <f>IF(F50=0, "-", F18/F50)</f>
        <v>1.3019781994348001E-2</v>
      </c>
      <c r="H18" s="65">
        <v>109</v>
      </c>
      <c r="I18" s="21">
        <f>IF(H50=0, "-", H18/H50)</f>
        <v>1.0812419402837021E-2</v>
      </c>
      <c r="J18" s="20">
        <f t="shared" si="0"/>
        <v>-0.84615384615384615</v>
      </c>
      <c r="K18" s="21">
        <f t="shared" si="1"/>
        <v>0.1834862385321101</v>
      </c>
    </row>
    <row r="19" spans="1:11" x14ac:dyDescent="0.25">
      <c r="A19" s="7" t="s">
        <v>51</v>
      </c>
      <c r="B19" s="65">
        <v>0</v>
      </c>
      <c r="C19" s="39">
        <f>IF(B50=0, "-", B19/B50)</f>
        <v>0</v>
      </c>
      <c r="D19" s="65">
        <v>3</v>
      </c>
      <c r="E19" s="21">
        <f>IF(D50=0, "-", D19/D50)</f>
        <v>2.4650780608052587E-3</v>
      </c>
      <c r="F19" s="81">
        <v>1</v>
      </c>
      <c r="G19" s="39">
        <f>IF(F50=0, "-", F19/F50)</f>
        <v>1.0092854259184497E-4</v>
      </c>
      <c r="H19" s="65">
        <v>5</v>
      </c>
      <c r="I19" s="21">
        <f>IF(H50=0, "-", H19/H50)</f>
        <v>4.9598254141454217E-4</v>
      </c>
      <c r="J19" s="20">
        <f t="shared" si="0"/>
        <v>-1</v>
      </c>
      <c r="K19" s="21">
        <f t="shared" si="1"/>
        <v>-0.8</v>
      </c>
    </row>
    <row r="20" spans="1:11" x14ac:dyDescent="0.25">
      <c r="A20" s="7" t="s">
        <v>52</v>
      </c>
      <c r="B20" s="65">
        <v>5</v>
      </c>
      <c r="C20" s="39">
        <f>IF(B50=0, "-", B20/B50)</f>
        <v>5.1177072671443197E-3</v>
      </c>
      <c r="D20" s="65">
        <v>0</v>
      </c>
      <c r="E20" s="21">
        <f>IF(D50=0, "-", D20/D50)</f>
        <v>0</v>
      </c>
      <c r="F20" s="81">
        <v>13</v>
      </c>
      <c r="G20" s="39">
        <f>IF(F50=0, "-", F20/F50)</f>
        <v>1.3120710536939847E-3</v>
      </c>
      <c r="H20" s="65">
        <v>0</v>
      </c>
      <c r="I20" s="21">
        <f>IF(H50=0, "-", H20/H50)</f>
        <v>0</v>
      </c>
      <c r="J20" s="20" t="str">
        <f t="shared" si="0"/>
        <v>-</v>
      </c>
      <c r="K20" s="21" t="str">
        <f t="shared" si="1"/>
        <v>-</v>
      </c>
    </row>
    <row r="21" spans="1:11" x14ac:dyDescent="0.25">
      <c r="A21" s="7" t="s">
        <v>54</v>
      </c>
      <c r="B21" s="65">
        <v>4</v>
      </c>
      <c r="C21" s="39">
        <f>IF(B50=0, "-", B21/B50)</f>
        <v>4.0941658137154556E-3</v>
      </c>
      <c r="D21" s="65">
        <v>3</v>
      </c>
      <c r="E21" s="21">
        <f>IF(D50=0, "-", D21/D50)</f>
        <v>2.4650780608052587E-3</v>
      </c>
      <c r="F21" s="81">
        <v>57</v>
      </c>
      <c r="G21" s="39">
        <f>IF(F50=0, "-", F21/F50)</f>
        <v>5.7529269277351632E-3</v>
      </c>
      <c r="H21" s="65">
        <v>48</v>
      </c>
      <c r="I21" s="21">
        <f>IF(H50=0, "-", H21/H50)</f>
        <v>4.761432397579605E-3</v>
      </c>
      <c r="J21" s="20">
        <f t="shared" si="0"/>
        <v>0.33333333333333331</v>
      </c>
      <c r="K21" s="21">
        <f t="shared" si="1"/>
        <v>0.1875</v>
      </c>
    </row>
    <row r="22" spans="1:11" x14ac:dyDescent="0.25">
      <c r="A22" s="7" t="s">
        <v>55</v>
      </c>
      <c r="B22" s="65">
        <v>102</v>
      </c>
      <c r="C22" s="39">
        <f>IF(B50=0, "-", B22/B50)</f>
        <v>0.10440122824974411</v>
      </c>
      <c r="D22" s="65">
        <v>146</v>
      </c>
      <c r="E22" s="21">
        <f>IF(D50=0, "-", D22/D50)</f>
        <v>0.11996713229252259</v>
      </c>
      <c r="F22" s="81">
        <v>1124</v>
      </c>
      <c r="G22" s="39">
        <f>IF(F50=0, "-", F22/F50)</f>
        <v>0.11344368187323375</v>
      </c>
      <c r="H22" s="65">
        <v>1220</v>
      </c>
      <c r="I22" s="21">
        <f>IF(H50=0, "-", H22/H50)</f>
        <v>0.12101974010514829</v>
      </c>
      <c r="J22" s="20">
        <f t="shared" si="0"/>
        <v>-0.30136986301369861</v>
      </c>
      <c r="K22" s="21">
        <f t="shared" si="1"/>
        <v>-7.8688524590163941E-2</v>
      </c>
    </row>
    <row r="23" spans="1:11" x14ac:dyDescent="0.25">
      <c r="A23" s="7" t="s">
        <v>61</v>
      </c>
      <c r="B23" s="65">
        <v>0</v>
      </c>
      <c r="C23" s="39">
        <f>IF(B50=0, "-", B23/B50)</f>
        <v>0</v>
      </c>
      <c r="D23" s="65">
        <v>1</v>
      </c>
      <c r="E23" s="21">
        <f>IF(D50=0, "-", D23/D50)</f>
        <v>8.2169268693508624E-4</v>
      </c>
      <c r="F23" s="81">
        <v>8</v>
      </c>
      <c r="G23" s="39">
        <f>IF(F50=0, "-", F23/F50)</f>
        <v>8.0742834073475975E-4</v>
      </c>
      <c r="H23" s="65">
        <v>11</v>
      </c>
      <c r="I23" s="21">
        <f>IF(H50=0, "-", H23/H50)</f>
        <v>1.0911615911119929E-3</v>
      </c>
      <c r="J23" s="20">
        <f t="shared" si="0"/>
        <v>-1</v>
      </c>
      <c r="K23" s="21">
        <f t="shared" si="1"/>
        <v>-0.27272727272727271</v>
      </c>
    </row>
    <row r="24" spans="1:11" x14ac:dyDescent="0.25">
      <c r="A24" s="7" t="s">
        <v>64</v>
      </c>
      <c r="B24" s="65">
        <v>143</v>
      </c>
      <c r="C24" s="39">
        <f>IF(B50=0, "-", B24/B50)</f>
        <v>0.14636642784032752</v>
      </c>
      <c r="D24" s="65">
        <v>246</v>
      </c>
      <c r="E24" s="21">
        <f>IF(D50=0, "-", D24/D50)</f>
        <v>0.20213640098603122</v>
      </c>
      <c r="F24" s="81">
        <v>1565</v>
      </c>
      <c r="G24" s="39">
        <f>IF(F50=0, "-", F24/F50)</f>
        <v>0.15795316915623739</v>
      </c>
      <c r="H24" s="65">
        <v>1516</v>
      </c>
      <c r="I24" s="21">
        <f>IF(H50=0, "-", H24/H50)</f>
        <v>0.15038190655688921</v>
      </c>
      <c r="J24" s="20">
        <f t="shared" si="0"/>
        <v>-0.41869918699186992</v>
      </c>
      <c r="K24" s="21">
        <f t="shared" si="1"/>
        <v>3.2321899736147755E-2</v>
      </c>
    </row>
    <row r="25" spans="1:11" x14ac:dyDescent="0.25">
      <c r="A25" s="7" t="s">
        <v>65</v>
      </c>
      <c r="B25" s="65">
        <v>0</v>
      </c>
      <c r="C25" s="39">
        <f>IF(B50=0, "-", B25/B50)</f>
        <v>0</v>
      </c>
      <c r="D25" s="65">
        <v>0</v>
      </c>
      <c r="E25" s="21">
        <f>IF(D50=0, "-", D25/D50)</f>
        <v>0</v>
      </c>
      <c r="F25" s="81">
        <v>4</v>
      </c>
      <c r="G25" s="39">
        <f>IF(F50=0, "-", F25/F50)</f>
        <v>4.0371417036737988E-4</v>
      </c>
      <c r="H25" s="65">
        <v>2</v>
      </c>
      <c r="I25" s="21">
        <f>IF(H50=0, "-", H25/H50)</f>
        <v>1.9839301656581688E-4</v>
      </c>
      <c r="J25" s="20" t="str">
        <f t="shared" si="0"/>
        <v>-</v>
      </c>
      <c r="K25" s="21">
        <f t="shared" si="1"/>
        <v>1</v>
      </c>
    </row>
    <row r="26" spans="1:11" x14ac:dyDescent="0.25">
      <c r="A26" s="7" t="s">
        <v>67</v>
      </c>
      <c r="B26" s="65">
        <v>2</v>
      </c>
      <c r="C26" s="39">
        <f>IF(B50=0, "-", B26/B50)</f>
        <v>2.0470829068577278E-3</v>
      </c>
      <c r="D26" s="65">
        <v>0</v>
      </c>
      <c r="E26" s="21">
        <f>IF(D50=0, "-", D26/D50)</f>
        <v>0</v>
      </c>
      <c r="F26" s="81">
        <v>11</v>
      </c>
      <c r="G26" s="39">
        <f>IF(F50=0, "-", F26/F50)</f>
        <v>1.1102139685102946E-3</v>
      </c>
      <c r="H26" s="65">
        <v>4</v>
      </c>
      <c r="I26" s="21">
        <f>IF(H50=0, "-", H26/H50)</f>
        <v>3.9678603313163377E-4</v>
      </c>
      <c r="J26" s="20" t="str">
        <f t="shared" si="0"/>
        <v>-</v>
      </c>
      <c r="K26" s="21">
        <f t="shared" si="1"/>
        <v>1.75</v>
      </c>
    </row>
    <row r="27" spans="1:11" x14ac:dyDescent="0.25">
      <c r="A27" s="7" t="s">
        <v>68</v>
      </c>
      <c r="B27" s="65">
        <v>2</v>
      </c>
      <c r="C27" s="39">
        <f>IF(B50=0, "-", B27/B50)</f>
        <v>2.0470829068577278E-3</v>
      </c>
      <c r="D27" s="65">
        <v>3</v>
      </c>
      <c r="E27" s="21">
        <f>IF(D50=0, "-", D27/D50)</f>
        <v>2.4650780608052587E-3</v>
      </c>
      <c r="F27" s="81">
        <v>51</v>
      </c>
      <c r="G27" s="39">
        <f>IF(F50=0, "-", F27/F50)</f>
        <v>5.1473556721840933E-3</v>
      </c>
      <c r="H27" s="65">
        <v>33</v>
      </c>
      <c r="I27" s="21">
        <f>IF(H50=0, "-", H27/H50)</f>
        <v>3.2734847733359787E-3</v>
      </c>
      <c r="J27" s="20">
        <f t="shared" si="0"/>
        <v>-0.33333333333333331</v>
      </c>
      <c r="K27" s="21">
        <f t="shared" si="1"/>
        <v>0.54545454545454541</v>
      </c>
    </row>
    <row r="28" spans="1:11" x14ac:dyDescent="0.25">
      <c r="A28" s="7" t="s">
        <v>69</v>
      </c>
      <c r="B28" s="65">
        <v>3</v>
      </c>
      <c r="C28" s="39">
        <f>IF(B50=0, "-", B28/B50)</f>
        <v>3.0706243602865915E-3</v>
      </c>
      <c r="D28" s="65">
        <v>0</v>
      </c>
      <c r="E28" s="21">
        <f>IF(D50=0, "-", D28/D50)</f>
        <v>0</v>
      </c>
      <c r="F28" s="81">
        <v>10</v>
      </c>
      <c r="G28" s="39">
        <f>IF(F50=0, "-", F28/F50)</f>
        <v>1.0092854259184498E-3</v>
      </c>
      <c r="H28" s="65">
        <v>3</v>
      </c>
      <c r="I28" s="21">
        <f>IF(H50=0, "-", H28/H50)</f>
        <v>2.9758952484872531E-4</v>
      </c>
      <c r="J28" s="20" t="str">
        <f t="shared" si="0"/>
        <v>-</v>
      </c>
      <c r="K28" s="21">
        <f t="shared" si="1"/>
        <v>2.3333333333333335</v>
      </c>
    </row>
    <row r="29" spans="1:11" x14ac:dyDescent="0.25">
      <c r="A29" s="7" t="s">
        <v>72</v>
      </c>
      <c r="B29" s="65">
        <v>0</v>
      </c>
      <c r="C29" s="39">
        <f>IF(B50=0, "-", B29/B50)</f>
        <v>0</v>
      </c>
      <c r="D29" s="65">
        <v>1</v>
      </c>
      <c r="E29" s="21">
        <f>IF(D50=0, "-", D29/D50)</f>
        <v>8.2169268693508624E-4</v>
      </c>
      <c r="F29" s="81">
        <v>2</v>
      </c>
      <c r="G29" s="39">
        <f>IF(F50=0, "-", F29/F50)</f>
        <v>2.0185708518368994E-4</v>
      </c>
      <c r="H29" s="65">
        <v>2</v>
      </c>
      <c r="I29" s="21">
        <f>IF(H50=0, "-", H29/H50)</f>
        <v>1.9839301656581688E-4</v>
      </c>
      <c r="J29" s="20">
        <f t="shared" si="0"/>
        <v>-1</v>
      </c>
      <c r="K29" s="21">
        <f t="shared" si="1"/>
        <v>0</v>
      </c>
    </row>
    <row r="30" spans="1:11" x14ac:dyDescent="0.25">
      <c r="A30" s="7" t="s">
        <v>73</v>
      </c>
      <c r="B30" s="65">
        <v>67</v>
      </c>
      <c r="C30" s="39">
        <f>IF(B50=0, "-", B30/B50)</f>
        <v>6.8577277379733875E-2</v>
      </c>
      <c r="D30" s="65">
        <v>113</v>
      </c>
      <c r="E30" s="21">
        <f>IF(D50=0, "-", D30/D50)</f>
        <v>9.2851273623664743E-2</v>
      </c>
      <c r="F30" s="81">
        <v>1003</v>
      </c>
      <c r="G30" s="39">
        <f>IF(F50=0, "-", F30/F50)</f>
        <v>0.10123132821962051</v>
      </c>
      <c r="H30" s="65">
        <v>945</v>
      </c>
      <c r="I30" s="21">
        <f>IF(H50=0, "-", H30/H50)</f>
        <v>9.3740700327348478E-2</v>
      </c>
      <c r="J30" s="20">
        <f t="shared" si="0"/>
        <v>-0.40707964601769914</v>
      </c>
      <c r="K30" s="21">
        <f t="shared" si="1"/>
        <v>6.1375661375661375E-2</v>
      </c>
    </row>
    <row r="31" spans="1:11" x14ac:dyDescent="0.25">
      <c r="A31" s="7" t="s">
        <v>74</v>
      </c>
      <c r="B31" s="65">
        <v>0</v>
      </c>
      <c r="C31" s="39">
        <f>IF(B50=0, "-", B31/B50)</f>
        <v>0</v>
      </c>
      <c r="D31" s="65">
        <v>0</v>
      </c>
      <c r="E31" s="21">
        <f>IF(D50=0, "-", D31/D50)</f>
        <v>0</v>
      </c>
      <c r="F31" s="81">
        <v>6</v>
      </c>
      <c r="G31" s="39">
        <f>IF(F50=0, "-", F31/F50)</f>
        <v>6.0557125555106984E-4</v>
      </c>
      <c r="H31" s="65">
        <v>7</v>
      </c>
      <c r="I31" s="21">
        <f>IF(H50=0, "-", H31/H50)</f>
        <v>6.9437555798035908E-4</v>
      </c>
      <c r="J31" s="20" t="str">
        <f t="shared" si="0"/>
        <v>-</v>
      </c>
      <c r="K31" s="21">
        <f t="shared" si="1"/>
        <v>-0.14285714285714285</v>
      </c>
    </row>
    <row r="32" spans="1:11" x14ac:dyDescent="0.25">
      <c r="A32" s="7" t="s">
        <v>75</v>
      </c>
      <c r="B32" s="65">
        <v>19</v>
      </c>
      <c r="C32" s="39">
        <f>IF(B50=0, "-", B32/B50)</f>
        <v>1.9447287615148412E-2</v>
      </c>
      <c r="D32" s="65">
        <v>50</v>
      </c>
      <c r="E32" s="21">
        <f>IF(D50=0, "-", D32/D50)</f>
        <v>4.1084634346754315E-2</v>
      </c>
      <c r="F32" s="81">
        <v>348</v>
      </c>
      <c r="G32" s="39">
        <f>IF(F50=0, "-", F32/F50)</f>
        <v>3.5123132821962048E-2</v>
      </c>
      <c r="H32" s="65">
        <v>389</v>
      </c>
      <c r="I32" s="21">
        <f>IF(H50=0, "-", H32/H50)</f>
        <v>3.8587441722051384E-2</v>
      </c>
      <c r="J32" s="20">
        <f t="shared" si="0"/>
        <v>-0.62</v>
      </c>
      <c r="K32" s="21">
        <f t="shared" si="1"/>
        <v>-0.10539845758354756</v>
      </c>
    </row>
    <row r="33" spans="1:11" x14ac:dyDescent="0.25">
      <c r="A33" s="7" t="s">
        <v>77</v>
      </c>
      <c r="B33" s="65">
        <v>4</v>
      </c>
      <c r="C33" s="39">
        <f>IF(B50=0, "-", B33/B50)</f>
        <v>4.0941658137154556E-3</v>
      </c>
      <c r="D33" s="65">
        <v>5</v>
      </c>
      <c r="E33" s="21">
        <f>IF(D50=0, "-", D33/D50)</f>
        <v>4.1084634346754316E-3</v>
      </c>
      <c r="F33" s="81">
        <v>27</v>
      </c>
      <c r="G33" s="39">
        <f>IF(F50=0, "-", F33/F50)</f>
        <v>2.7250706499798143E-3</v>
      </c>
      <c r="H33" s="65">
        <v>18</v>
      </c>
      <c r="I33" s="21">
        <f>IF(H50=0, "-", H33/H50)</f>
        <v>1.785537149092352E-3</v>
      </c>
      <c r="J33" s="20">
        <f t="shared" si="0"/>
        <v>-0.2</v>
      </c>
      <c r="K33" s="21">
        <f t="shared" si="1"/>
        <v>0.5</v>
      </c>
    </row>
    <row r="34" spans="1:11" x14ac:dyDescent="0.25">
      <c r="A34" s="7" t="s">
        <v>78</v>
      </c>
      <c r="B34" s="65">
        <v>130</v>
      </c>
      <c r="C34" s="39">
        <f>IF(B50=0, "-", B34/B50)</f>
        <v>0.13306038894575231</v>
      </c>
      <c r="D34" s="65">
        <v>64</v>
      </c>
      <c r="E34" s="21">
        <f>IF(D50=0, "-", D34/D50)</f>
        <v>5.2588331963845519E-2</v>
      </c>
      <c r="F34" s="81">
        <v>654</v>
      </c>
      <c r="G34" s="39">
        <f>IF(F50=0, "-", F34/F50)</f>
        <v>6.600726685506661E-2</v>
      </c>
      <c r="H34" s="65">
        <v>709</v>
      </c>
      <c r="I34" s="21">
        <f>IF(H50=0, "-", H34/H50)</f>
        <v>7.033032437258209E-2</v>
      </c>
      <c r="J34" s="20">
        <f t="shared" si="0"/>
        <v>1.03125</v>
      </c>
      <c r="K34" s="21">
        <f t="shared" si="1"/>
        <v>-7.7574047954866013E-2</v>
      </c>
    </row>
    <row r="35" spans="1:11" x14ac:dyDescent="0.25">
      <c r="A35" s="7" t="s">
        <v>79</v>
      </c>
      <c r="B35" s="65">
        <v>21</v>
      </c>
      <c r="C35" s="39">
        <f>IF(B50=0, "-", B35/B50)</f>
        <v>2.1494370522006142E-2</v>
      </c>
      <c r="D35" s="65">
        <v>19</v>
      </c>
      <c r="E35" s="21">
        <f>IF(D50=0, "-", D35/D50)</f>
        <v>1.5612161051766639E-2</v>
      </c>
      <c r="F35" s="81">
        <v>122</v>
      </c>
      <c r="G35" s="39">
        <f>IF(F50=0, "-", F35/F50)</f>
        <v>1.2313282196205087E-2</v>
      </c>
      <c r="H35" s="65">
        <v>118</v>
      </c>
      <c r="I35" s="21">
        <f>IF(H50=0, "-", H35/H50)</f>
        <v>1.1705187977383196E-2</v>
      </c>
      <c r="J35" s="20">
        <f t="shared" si="0"/>
        <v>0.10526315789473684</v>
      </c>
      <c r="K35" s="21">
        <f t="shared" si="1"/>
        <v>3.3898305084745763E-2</v>
      </c>
    </row>
    <row r="36" spans="1:11" x14ac:dyDescent="0.25">
      <c r="A36" s="7" t="s">
        <v>80</v>
      </c>
      <c r="B36" s="65">
        <v>0</v>
      </c>
      <c r="C36" s="39">
        <f>IF(B50=0, "-", B36/B50)</f>
        <v>0</v>
      </c>
      <c r="D36" s="65">
        <v>1</v>
      </c>
      <c r="E36" s="21">
        <f>IF(D50=0, "-", D36/D50)</f>
        <v>8.2169268693508624E-4</v>
      </c>
      <c r="F36" s="81">
        <v>0</v>
      </c>
      <c r="G36" s="39">
        <f>IF(F50=0, "-", F36/F50)</f>
        <v>0</v>
      </c>
      <c r="H36" s="65">
        <v>56</v>
      </c>
      <c r="I36" s="21">
        <f>IF(H50=0, "-", H36/H50)</f>
        <v>5.5550044638428726E-3</v>
      </c>
      <c r="J36" s="20">
        <f t="shared" si="0"/>
        <v>-1</v>
      </c>
      <c r="K36" s="21">
        <f t="shared" si="1"/>
        <v>-1</v>
      </c>
    </row>
    <row r="37" spans="1:11" x14ac:dyDescent="0.25">
      <c r="A37" s="7" t="s">
        <v>81</v>
      </c>
      <c r="B37" s="65">
        <v>11</v>
      </c>
      <c r="C37" s="39">
        <f>IF(B50=0, "-", B37/B50)</f>
        <v>1.1258955987717503E-2</v>
      </c>
      <c r="D37" s="65">
        <v>1</v>
      </c>
      <c r="E37" s="21">
        <f>IF(D50=0, "-", D37/D50)</f>
        <v>8.2169268693508624E-4</v>
      </c>
      <c r="F37" s="81">
        <v>59</v>
      </c>
      <c r="G37" s="39">
        <f>IF(F50=0, "-", F37/F50)</f>
        <v>5.9547840129188538E-3</v>
      </c>
      <c r="H37" s="65">
        <v>22</v>
      </c>
      <c r="I37" s="21">
        <f>IF(H50=0, "-", H37/H50)</f>
        <v>2.1823231822239858E-3</v>
      </c>
      <c r="J37" s="20" t="str">
        <f t="shared" si="0"/>
        <v>&gt;999%</v>
      </c>
      <c r="K37" s="21">
        <f t="shared" si="1"/>
        <v>1.6818181818181819</v>
      </c>
    </row>
    <row r="38" spans="1:11" x14ac:dyDescent="0.25">
      <c r="A38" s="7" t="s">
        <v>82</v>
      </c>
      <c r="B38" s="65">
        <v>2</v>
      </c>
      <c r="C38" s="39">
        <f>IF(B50=0, "-", B38/B50)</f>
        <v>2.0470829068577278E-3</v>
      </c>
      <c r="D38" s="65">
        <v>1</v>
      </c>
      <c r="E38" s="21">
        <f>IF(D50=0, "-", D38/D50)</f>
        <v>8.2169268693508624E-4</v>
      </c>
      <c r="F38" s="81">
        <v>15</v>
      </c>
      <c r="G38" s="39">
        <f>IF(F50=0, "-", F38/F50)</f>
        <v>1.5139281388776747E-3</v>
      </c>
      <c r="H38" s="65">
        <v>5</v>
      </c>
      <c r="I38" s="21">
        <f>IF(H50=0, "-", H38/H50)</f>
        <v>4.9598254141454217E-4</v>
      </c>
      <c r="J38" s="20">
        <f t="shared" si="0"/>
        <v>1</v>
      </c>
      <c r="K38" s="21">
        <f t="shared" si="1"/>
        <v>2</v>
      </c>
    </row>
    <row r="39" spans="1:11" x14ac:dyDescent="0.25">
      <c r="A39" s="7" t="s">
        <v>83</v>
      </c>
      <c r="B39" s="65">
        <v>3</v>
      </c>
      <c r="C39" s="39">
        <f>IF(B50=0, "-", B39/B50)</f>
        <v>3.0706243602865915E-3</v>
      </c>
      <c r="D39" s="65">
        <v>1</v>
      </c>
      <c r="E39" s="21">
        <f>IF(D50=0, "-", D39/D50)</f>
        <v>8.2169268693508624E-4</v>
      </c>
      <c r="F39" s="81">
        <v>31</v>
      </c>
      <c r="G39" s="39">
        <f>IF(F50=0, "-", F39/F50)</f>
        <v>3.1287848203471942E-3</v>
      </c>
      <c r="H39" s="65">
        <v>34</v>
      </c>
      <c r="I39" s="21">
        <f>IF(H50=0, "-", H39/H50)</f>
        <v>3.3726812816188868E-3</v>
      </c>
      <c r="J39" s="20">
        <f t="shared" si="0"/>
        <v>2</v>
      </c>
      <c r="K39" s="21">
        <f t="shared" si="1"/>
        <v>-8.8235294117647065E-2</v>
      </c>
    </row>
    <row r="40" spans="1:11" x14ac:dyDescent="0.25">
      <c r="A40" s="7" t="s">
        <v>84</v>
      </c>
      <c r="B40" s="65">
        <v>15</v>
      </c>
      <c r="C40" s="39">
        <f>IF(B50=0, "-", B40/B50)</f>
        <v>1.5353121801432957E-2</v>
      </c>
      <c r="D40" s="65">
        <v>1</v>
      </c>
      <c r="E40" s="21">
        <f>IF(D50=0, "-", D40/D50)</f>
        <v>8.2169268693508624E-4</v>
      </c>
      <c r="F40" s="81">
        <v>72</v>
      </c>
      <c r="G40" s="39">
        <f>IF(F50=0, "-", F40/F50)</f>
        <v>7.2668550666128385E-3</v>
      </c>
      <c r="H40" s="65">
        <v>54</v>
      </c>
      <c r="I40" s="21">
        <f>IF(H50=0, "-", H40/H50)</f>
        <v>5.3566114472770555E-3</v>
      </c>
      <c r="J40" s="20" t="str">
        <f t="shared" si="0"/>
        <v>&gt;999%</v>
      </c>
      <c r="K40" s="21">
        <f t="shared" si="1"/>
        <v>0.33333333333333331</v>
      </c>
    </row>
    <row r="41" spans="1:11" x14ac:dyDescent="0.25">
      <c r="A41" s="7" t="s">
        <v>86</v>
      </c>
      <c r="B41" s="65">
        <v>0</v>
      </c>
      <c r="C41" s="39">
        <f>IF(B50=0, "-", B41/B50)</f>
        <v>0</v>
      </c>
      <c r="D41" s="65">
        <v>0</v>
      </c>
      <c r="E41" s="21">
        <f>IF(D50=0, "-", D41/D50)</f>
        <v>0</v>
      </c>
      <c r="F41" s="81">
        <v>2</v>
      </c>
      <c r="G41" s="39">
        <f>IF(F50=0, "-", F41/F50)</f>
        <v>2.0185708518368994E-4</v>
      </c>
      <c r="H41" s="65">
        <v>12</v>
      </c>
      <c r="I41" s="21">
        <f>IF(H50=0, "-", H41/H50)</f>
        <v>1.1903580993949012E-3</v>
      </c>
      <c r="J41" s="20" t="str">
        <f t="shared" si="0"/>
        <v>-</v>
      </c>
      <c r="K41" s="21">
        <f t="shared" si="1"/>
        <v>-0.83333333333333337</v>
      </c>
    </row>
    <row r="42" spans="1:11" x14ac:dyDescent="0.25">
      <c r="A42" s="7" t="s">
        <v>89</v>
      </c>
      <c r="B42" s="65">
        <v>15</v>
      </c>
      <c r="C42" s="39">
        <f>IF(B50=0, "-", B42/B50)</f>
        <v>1.5353121801432957E-2</v>
      </c>
      <c r="D42" s="65">
        <v>6</v>
      </c>
      <c r="E42" s="21">
        <f>IF(D50=0, "-", D42/D50)</f>
        <v>4.9301561216105174E-3</v>
      </c>
      <c r="F42" s="81">
        <v>93</v>
      </c>
      <c r="G42" s="39">
        <f>IF(F50=0, "-", F42/F50)</f>
        <v>9.3863544610415829E-3</v>
      </c>
      <c r="H42" s="65">
        <v>88</v>
      </c>
      <c r="I42" s="21">
        <f>IF(H50=0, "-", H42/H50)</f>
        <v>8.7292927288959432E-3</v>
      </c>
      <c r="J42" s="20">
        <f t="shared" si="0"/>
        <v>1.5</v>
      </c>
      <c r="K42" s="21">
        <f t="shared" si="1"/>
        <v>5.6818181818181816E-2</v>
      </c>
    </row>
    <row r="43" spans="1:11" x14ac:dyDescent="0.25">
      <c r="A43" s="7" t="s">
        <v>91</v>
      </c>
      <c r="B43" s="65">
        <v>20</v>
      </c>
      <c r="C43" s="39">
        <f>IF(B50=0, "-", B43/B50)</f>
        <v>2.0470829068577279E-2</v>
      </c>
      <c r="D43" s="65">
        <v>68</v>
      </c>
      <c r="E43" s="21">
        <f>IF(D50=0, "-", D43/D50)</f>
        <v>5.5875102711585869E-2</v>
      </c>
      <c r="F43" s="81">
        <v>392</v>
      </c>
      <c r="G43" s="39">
        <f>IF(F50=0, "-", F43/F50)</f>
        <v>3.9563988696003229E-2</v>
      </c>
      <c r="H43" s="65">
        <v>323</v>
      </c>
      <c r="I43" s="21">
        <f>IF(H50=0, "-", H43/H50)</f>
        <v>3.2040472175379427E-2</v>
      </c>
      <c r="J43" s="20">
        <f t="shared" si="0"/>
        <v>-0.70588235294117652</v>
      </c>
      <c r="K43" s="21">
        <f t="shared" si="1"/>
        <v>0.21362229102167182</v>
      </c>
    </row>
    <row r="44" spans="1:11" x14ac:dyDescent="0.25">
      <c r="A44" s="7" t="s">
        <v>92</v>
      </c>
      <c r="B44" s="65">
        <v>35</v>
      </c>
      <c r="C44" s="39">
        <f>IF(B50=0, "-", B44/B50)</f>
        <v>3.5823950870010238E-2</v>
      </c>
      <c r="D44" s="65">
        <v>49</v>
      </c>
      <c r="E44" s="21">
        <f>IF(D50=0, "-", D44/D50)</f>
        <v>4.0262941659819231E-2</v>
      </c>
      <c r="F44" s="81">
        <v>396</v>
      </c>
      <c r="G44" s="39">
        <f>IF(F50=0, "-", F44/F50)</f>
        <v>3.9967702866370608E-2</v>
      </c>
      <c r="H44" s="65">
        <v>692</v>
      </c>
      <c r="I44" s="21">
        <f>IF(H50=0, "-", H44/H50)</f>
        <v>6.8643983731772648E-2</v>
      </c>
      <c r="J44" s="20">
        <f t="shared" si="0"/>
        <v>-0.2857142857142857</v>
      </c>
      <c r="K44" s="21">
        <f t="shared" si="1"/>
        <v>-0.4277456647398844</v>
      </c>
    </row>
    <row r="45" spans="1:11" x14ac:dyDescent="0.25">
      <c r="A45" s="7" t="s">
        <v>93</v>
      </c>
      <c r="B45" s="65">
        <v>5</v>
      </c>
      <c r="C45" s="39">
        <f>IF(B50=0, "-", B45/B50)</f>
        <v>5.1177072671443197E-3</v>
      </c>
      <c r="D45" s="65">
        <v>81</v>
      </c>
      <c r="E45" s="21">
        <f>IF(D50=0, "-", D45/D50)</f>
        <v>6.6557107641741983E-2</v>
      </c>
      <c r="F45" s="81">
        <v>671</v>
      </c>
      <c r="G45" s="39">
        <f>IF(F50=0, "-", F45/F50)</f>
        <v>6.7723052079127974E-2</v>
      </c>
      <c r="H45" s="65">
        <v>289</v>
      </c>
      <c r="I45" s="21">
        <f>IF(H50=0, "-", H45/H50)</f>
        <v>2.866779089376054E-2</v>
      </c>
      <c r="J45" s="20">
        <f t="shared" si="0"/>
        <v>-0.93827160493827155</v>
      </c>
      <c r="K45" s="21">
        <f t="shared" si="1"/>
        <v>1.3217993079584776</v>
      </c>
    </row>
    <row r="46" spans="1:11" x14ac:dyDescent="0.25">
      <c r="A46" s="7" t="s">
        <v>94</v>
      </c>
      <c r="B46" s="65">
        <v>226</v>
      </c>
      <c r="C46" s="39">
        <f>IF(B50=0, "-", B46/B50)</f>
        <v>0.23132036847492324</v>
      </c>
      <c r="D46" s="65">
        <v>244</v>
      </c>
      <c r="E46" s="21">
        <f>IF(D50=0, "-", D46/D50)</f>
        <v>0.20049301561216104</v>
      </c>
      <c r="F46" s="81">
        <v>2103</v>
      </c>
      <c r="G46" s="39">
        <f>IF(F50=0, "-", F46/F50)</f>
        <v>0.21225272507064999</v>
      </c>
      <c r="H46" s="65">
        <v>2540</v>
      </c>
      <c r="I46" s="21">
        <f>IF(H50=0, "-", H46/H50)</f>
        <v>0.25195913103858747</v>
      </c>
      <c r="J46" s="20">
        <f t="shared" si="0"/>
        <v>-7.3770491803278687E-2</v>
      </c>
      <c r="K46" s="21">
        <f t="shared" si="1"/>
        <v>-0.17204724409448818</v>
      </c>
    </row>
    <row r="47" spans="1:11" x14ac:dyDescent="0.25">
      <c r="A47" s="7" t="s">
        <v>96</v>
      </c>
      <c r="B47" s="65">
        <v>48</v>
      </c>
      <c r="C47" s="39">
        <f>IF(B50=0, "-", B47/B50)</f>
        <v>4.9129989764585463E-2</v>
      </c>
      <c r="D47" s="65">
        <v>34</v>
      </c>
      <c r="E47" s="21">
        <f>IF(D50=0, "-", D47/D50)</f>
        <v>2.7937551355792935E-2</v>
      </c>
      <c r="F47" s="81">
        <v>333</v>
      </c>
      <c r="G47" s="39">
        <f>IF(F50=0, "-", F47/F50)</f>
        <v>3.3609204683084377E-2</v>
      </c>
      <c r="H47" s="65">
        <v>307</v>
      </c>
      <c r="I47" s="21">
        <f>IF(H50=0, "-", H47/H50)</f>
        <v>3.0453328042852893E-2</v>
      </c>
      <c r="J47" s="20">
        <f t="shared" si="0"/>
        <v>0.41176470588235292</v>
      </c>
      <c r="K47" s="21">
        <f t="shared" si="1"/>
        <v>8.4690553745928335E-2</v>
      </c>
    </row>
    <row r="48" spans="1:11" x14ac:dyDescent="0.25">
      <c r="A48" s="7" t="s">
        <v>97</v>
      </c>
      <c r="B48" s="65">
        <v>2</v>
      </c>
      <c r="C48" s="39">
        <f>IF(B50=0, "-", B48/B50)</f>
        <v>2.0470829068577278E-3</v>
      </c>
      <c r="D48" s="65">
        <v>0</v>
      </c>
      <c r="E48" s="21">
        <f>IF(D50=0, "-", D48/D50)</f>
        <v>0</v>
      </c>
      <c r="F48" s="81">
        <v>9</v>
      </c>
      <c r="G48" s="39">
        <f>IF(F50=0, "-", F48/F50)</f>
        <v>9.0835688332660482E-4</v>
      </c>
      <c r="H48" s="65">
        <v>7</v>
      </c>
      <c r="I48" s="21">
        <f>IF(H50=0, "-", H48/H50)</f>
        <v>6.9437555798035908E-4</v>
      </c>
      <c r="J48" s="20" t="str">
        <f t="shared" si="0"/>
        <v>-</v>
      </c>
      <c r="K48" s="21">
        <f t="shared" si="1"/>
        <v>0.2857142857142857</v>
      </c>
    </row>
    <row r="49" spans="1:11" x14ac:dyDescent="0.25">
      <c r="A49" s="2"/>
      <c r="B49" s="68"/>
      <c r="C49" s="33"/>
      <c r="D49" s="68"/>
      <c r="E49" s="6"/>
      <c r="F49" s="82"/>
      <c r="G49" s="33"/>
      <c r="H49" s="68"/>
      <c r="I49" s="6"/>
      <c r="J49" s="5"/>
      <c r="K49" s="6"/>
    </row>
    <row r="50" spans="1:11" s="43" customFormat="1" ht="13" x14ac:dyDescent="0.3">
      <c r="A50" s="162" t="s">
        <v>570</v>
      </c>
      <c r="B50" s="71">
        <f>SUM(B7:B49)</f>
        <v>977</v>
      </c>
      <c r="C50" s="40">
        <v>1</v>
      </c>
      <c r="D50" s="71">
        <f>SUM(D7:D49)</f>
        <v>1217</v>
      </c>
      <c r="E50" s="41">
        <v>1</v>
      </c>
      <c r="F50" s="77">
        <f>SUM(F7:F49)</f>
        <v>9908</v>
      </c>
      <c r="G50" s="42">
        <v>1</v>
      </c>
      <c r="H50" s="71">
        <f>SUM(H7:H49)</f>
        <v>10081</v>
      </c>
      <c r="I50" s="41">
        <v>1</v>
      </c>
      <c r="J50" s="37">
        <f>IF(D50=0, "-", (B50-D50)/D50)</f>
        <v>-0.1972062448644207</v>
      </c>
      <c r="K50" s="38">
        <f>IF(H50=0, "-", (F50-H50)/H50)</f>
        <v>-1.7160995932943162E-2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2023-10-03T19:08:17Z</dcterms:modified>
</cp:coreProperties>
</file>