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VFACTS\Output\Dec20\"/>
    </mc:Choice>
  </mc:AlternateContent>
  <xr:revisionPtr revIDLastSave="0" documentId="13_ncr:1_{57266AA3-F975-46D7-A819-7F19F037818B}" xr6:coauthVersionLast="45" xr6:coauthVersionMax="45" xr10:uidLastSave="{00000000-0000-0000-0000-000000000000}"/>
  <bookViews>
    <workbookView xWindow="615" yWindow="570" windowWidth="23730" windowHeight="14460" xr2:uid="{00000000-000D-0000-FFFF-FFFF00000000}"/>
  </bookViews>
  <sheets>
    <sheet name="Retail Sales By State" sheetId="51" r:id="rId1"/>
    <sheet name="Total Market Segmentation" sheetId="45" r:id="rId2"/>
    <sheet name="Retail Sales By Marque" sheetId="26" r:id="rId3"/>
    <sheet name="Retail Share By Marque" sheetId="33" r:id="rId4"/>
    <sheet name="Retail Sales By Buyer Type" sheetId="46" r:id="rId5"/>
    <sheet name="Retail Sales By Fuel Type" sheetId="47" r:id="rId6"/>
    <sheet name="Retail Sales By Country Of Orig" sheetId="44" r:id="rId7"/>
    <sheet name="Segment Model Passenger" sheetId="48" r:id="rId8"/>
    <sheet name="Marque Passenger" sheetId="50" r:id="rId9"/>
    <sheet name="Segment Model SUV" sheetId="55" r:id="rId10"/>
    <sheet name="Marque SUV" sheetId="58" r:id="rId11"/>
    <sheet name="Segment Model Light Commercial" sheetId="54" r:id="rId12"/>
    <sheet name="Marque Light Commercial" sheetId="57" r:id="rId13"/>
    <sheet name="Segment Model Heavy Commercial" sheetId="53" r:id="rId14"/>
    <sheet name="Marque Heavy Commercial" sheetId="56" r:id="rId15"/>
    <sheet name="Retail Sales By Marque &amp; Model" sheetId="49" r:id="rId16"/>
  </sheets>
  <definedNames>
    <definedName name="DATA" localSheetId="14">#REF!</definedName>
    <definedName name="DATA" localSheetId="12">#REF!</definedName>
    <definedName name="DATA" localSheetId="10">#REF!</definedName>
    <definedName name="DATA" localSheetId="13">#REF!</definedName>
    <definedName name="DATA" localSheetId="11">#REF!</definedName>
    <definedName name="DATA" localSheetId="9">#REF!</definedName>
    <definedName name="DATA">#REF!</definedName>
    <definedName name="_xlnm.Print_Area" localSheetId="0">'Retail Sales By State'!$A$1:$L$40</definedName>
    <definedName name="_xlnm.Print_Titles" localSheetId="14">'Marque Heavy Commercial'!$1:$3</definedName>
    <definedName name="_xlnm.Print_Titles" localSheetId="12">'Marque Light Commercial'!$1:$3</definedName>
    <definedName name="_xlnm.Print_Titles" localSheetId="8">'Marque Passenger'!$1:$3</definedName>
    <definedName name="_xlnm.Print_Titles" localSheetId="10">'Marque SUV'!$1:$3</definedName>
    <definedName name="_xlnm.Print_Titles" localSheetId="15">'Retail Sales By Marque &amp; Model'!$1:$5</definedName>
    <definedName name="_xlnm.Print_Titles" localSheetId="13">'Segment Model Heavy Commercial'!$1:$3</definedName>
    <definedName name="_xlnm.Print_Titles" localSheetId="11">'Segment Model Light Commercial'!$1:$3</definedName>
    <definedName name="_xlnm.Print_Titles" localSheetId="7">'Segment Model Passenger'!$1:$3</definedName>
    <definedName name="_xlnm.Print_Titles" localSheetId="9">'Segment Model SUV'!$1:$3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8" i="49" l="1"/>
  <c r="H8" i="49"/>
  <c r="J8" i="49" s="1"/>
  <c r="G8" i="49"/>
  <c r="J9" i="49"/>
  <c r="I9" i="49"/>
  <c r="H9" i="49"/>
  <c r="G9" i="49"/>
  <c r="I10" i="49"/>
  <c r="H10" i="49"/>
  <c r="J10" i="49" s="1"/>
  <c r="G10" i="49"/>
  <c r="I11" i="49"/>
  <c r="H11" i="49"/>
  <c r="J11" i="49" s="1"/>
  <c r="G11" i="49"/>
  <c r="J14" i="49"/>
  <c r="I14" i="49"/>
  <c r="H14" i="49"/>
  <c r="G14" i="49"/>
  <c r="J15" i="49"/>
  <c r="I15" i="49"/>
  <c r="H15" i="49"/>
  <c r="G15" i="49"/>
  <c r="H18" i="49"/>
  <c r="J18" i="49" s="1"/>
  <c r="G18" i="49"/>
  <c r="I18" i="49" s="1"/>
  <c r="H19" i="49"/>
  <c r="J19" i="49" s="1"/>
  <c r="G19" i="49"/>
  <c r="I19" i="49" s="1"/>
  <c r="I20" i="49"/>
  <c r="H20" i="49"/>
  <c r="J20" i="49" s="1"/>
  <c r="G20" i="49"/>
  <c r="I21" i="49"/>
  <c r="H21" i="49"/>
  <c r="J21" i="49" s="1"/>
  <c r="G21" i="49"/>
  <c r="I22" i="49"/>
  <c r="H22" i="49"/>
  <c r="J22" i="49" s="1"/>
  <c r="G22" i="49"/>
  <c r="J23" i="49"/>
  <c r="I23" i="49"/>
  <c r="H23" i="49"/>
  <c r="G23" i="49"/>
  <c r="I24" i="49"/>
  <c r="H24" i="49"/>
  <c r="J24" i="49" s="1"/>
  <c r="G24" i="49"/>
  <c r="J25" i="49"/>
  <c r="I25" i="49"/>
  <c r="H25" i="49"/>
  <c r="G25" i="49"/>
  <c r="H26" i="49"/>
  <c r="J26" i="49" s="1"/>
  <c r="G26" i="49"/>
  <c r="I26" i="49" s="1"/>
  <c r="H27" i="49"/>
  <c r="J27" i="49" s="1"/>
  <c r="G27" i="49"/>
  <c r="I27" i="49" s="1"/>
  <c r="H28" i="49"/>
  <c r="J28" i="49" s="1"/>
  <c r="G28" i="49"/>
  <c r="I28" i="49" s="1"/>
  <c r="H29" i="49"/>
  <c r="J29" i="49" s="1"/>
  <c r="G29" i="49"/>
  <c r="I29" i="49" s="1"/>
  <c r="I30" i="49"/>
  <c r="H30" i="49"/>
  <c r="J30" i="49" s="1"/>
  <c r="G30" i="49"/>
  <c r="H31" i="49"/>
  <c r="J31" i="49" s="1"/>
  <c r="G31" i="49"/>
  <c r="I31" i="49" s="1"/>
  <c r="H34" i="49"/>
  <c r="J34" i="49" s="1"/>
  <c r="G34" i="49"/>
  <c r="I34" i="49" s="1"/>
  <c r="I35" i="49"/>
  <c r="H35" i="49"/>
  <c r="J35" i="49" s="1"/>
  <c r="G35" i="49"/>
  <c r="J36" i="49"/>
  <c r="I36" i="49"/>
  <c r="H36" i="49"/>
  <c r="G36" i="49"/>
  <c r="H37" i="49"/>
  <c r="J37" i="49" s="1"/>
  <c r="G37" i="49"/>
  <c r="I37" i="49" s="1"/>
  <c r="J38" i="49"/>
  <c r="I38" i="49"/>
  <c r="H38" i="49"/>
  <c r="G38" i="49"/>
  <c r="I39" i="49"/>
  <c r="H39" i="49"/>
  <c r="J39" i="49" s="1"/>
  <c r="G39" i="49"/>
  <c r="I40" i="49"/>
  <c r="H40" i="49"/>
  <c r="J40" i="49" s="1"/>
  <c r="G40" i="49"/>
  <c r="J41" i="49"/>
  <c r="I41" i="49"/>
  <c r="H41" i="49"/>
  <c r="G41" i="49"/>
  <c r="I42" i="49"/>
  <c r="H42" i="49"/>
  <c r="J42" i="49" s="1"/>
  <c r="G42" i="49"/>
  <c r="H43" i="49"/>
  <c r="J43" i="49" s="1"/>
  <c r="G43" i="49"/>
  <c r="I43" i="49" s="1"/>
  <c r="H44" i="49"/>
  <c r="J44" i="49" s="1"/>
  <c r="G44" i="49"/>
  <c r="I44" i="49" s="1"/>
  <c r="H45" i="49"/>
  <c r="J45" i="49" s="1"/>
  <c r="G45" i="49"/>
  <c r="I45" i="49" s="1"/>
  <c r="I46" i="49"/>
  <c r="H46" i="49"/>
  <c r="J46" i="49" s="1"/>
  <c r="G46" i="49"/>
  <c r="H47" i="49"/>
  <c r="J47" i="49" s="1"/>
  <c r="G47" i="49"/>
  <c r="I47" i="49" s="1"/>
  <c r="J48" i="49"/>
  <c r="I48" i="49"/>
  <c r="H48" i="49"/>
  <c r="G48" i="49"/>
  <c r="I49" i="49"/>
  <c r="H49" i="49"/>
  <c r="J49" i="49" s="1"/>
  <c r="G49" i="49"/>
  <c r="J50" i="49"/>
  <c r="I50" i="49"/>
  <c r="H50" i="49"/>
  <c r="G50" i="49"/>
  <c r="H51" i="49"/>
  <c r="J51" i="49" s="1"/>
  <c r="G51" i="49"/>
  <c r="I51" i="49" s="1"/>
  <c r="J54" i="49"/>
  <c r="I54" i="49"/>
  <c r="H54" i="49"/>
  <c r="G54" i="49"/>
  <c r="J55" i="49"/>
  <c r="I55" i="49"/>
  <c r="H55" i="49"/>
  <c r="G55" i="49"/>
  <c r="J58" i="49"/>
  <c r="I58" i="49"/>
  <c r="H58" i="49"/>
  <c r="G58" i="49"/>
  <c r="J59" i="49"/>
  <c r="I59" i="49"/>
  <c r="H59" i="49"/>
  <c r="G59" i="49"/>
  <c r="I62" i="49"/>
  <c r="H62" i="49"/>
  <c r="J62" i="49" s="1"/>
  <c r="G62" i="49"/>
  <c r="I63" i="49"/>
  <c r="H63" i="49"/>
  <c r="J63" i="49" s="1"/>
  <c r="G63" i="49"/>
  <c r="I64" i="49"/>
  <c r="H64" i="49"/>
  <c r="J64" i="49" s="1"/>
  <c r="G64" i="49"/>
  <c r="I67" i="49"/>
  <c r="H67" i="49"/>
  <c r="J67" i="49" s="1"/>
  <c r="G67" i="49"/>
  <c r="I68" i="49"/>
  <c r="H68" i="49"/>
  <c r="J68" i="49" s="1"/>
  <c r="G68" i="49"/>
  <c r="I69" i="49"/>
  <c r="H69" i="49"/>
  <c r="J69" i="49" s="1"/>
  <c r="G69" i="49"/>
  <c r="I72" i="49"/>
  <c r="H72" i="49"/>
  <c r="J72" i="49" s="1"/>
  <c r="G72" i="49"/>
  <c r="I73" i="49"/>
  <c r="H73" i="49"/>
  <c r="J73" i="49" s="1"/>
  <c r="G73" i="49"/>
  <c r="H76" i="49"/>
  <c r="J76" i="49" s="1"/>
  <c r="G76" i="49"/>
  <c r="I76" i="49" s="1"/>
  <c r="H77" i="49"/>
  <c r="J77" i="49" s="1"/>
  <c r="G77" i="49"/>
  <c r="I77" i="49" s="1"/>
  <c r="H80" i="49"/>
  <c r="J80" i="49" s="1"/>
  <c r="G80" i="49"/>
  <c r="I80" i="49" s="1"/>
  <c r="H81" i="49"/>
  <c r="J81" i="49" s="1"/>
  <c r="G81" i="49"/>
  <c r="I81" i="49" s="1"/>
  <c r="H82" i="49"/>
  <c r="J82" i="49" s="1"/>
  <c r="G82" i="49"/>
  <c r="I82" i="49" s="1"/>
  <c r="H83" i="49"/>
  <c r="J83" i="49" s="1"/>
  <c r="G83" i="49"/>
  <c r="I83" i="49" s="1"/>
  <c r="J84" i="49"/>
  <c r="I84" i="49"/>
  <c r="H84" i="49"/>
  <c r="G84" i="49"/>
  <c r="I85" i="49"/>
  <c r="H85" i="49"/>
  <c r="J85" i="49" s="1"/>
  <c r="G85" i="49"/>
  <c r="I86" i="49"/>
  <c r="H86" i="49"/>
  <c r="J86" i="49" s="1"/>
  <c r="G86" i="49"/>
  <c r="H87" i="49"/>
  <c r="J87" i="49" s="1"/>
  <c r="G87" i="49"/>
  <c r="I87" i="49" s="1"/>
  <c r="J88" i="49"/>
  <c r="I88" i="49"/>
  <c r="H88" i="49"/>
  <c r="G88" i="49"/>
  <c r="H89" i="49"/>
  <c r="J89" i="49" s="1"/>
  <c r="G89" i="49"/>
  <c r="I89" i="49" s="1"/>
  <c r="H90" i="49"/>
  <c r="J90" i="49" s="1"/>
  <c r="G90" i="49"/>
  <c r="I90" i="49" s="1"/>
  <c r="H91" i="49"/>
  <c r="J91" i="49" s="1"/>
  <c r="G91" i="49"/>
  <c r="I91" i="49" s="1"/>
  <c r="H92" i="49"/>
  <c r="J92" i="49" s="1"/>
  <c r="G92" i="49"/>
  <c r="I92" i="49" s="1"/>
  <c r="H93" i="49"/>
  <c r="J93" i="49" s="1"/>
  <c r="G93" i="49"/>
  <c r="I93" i="49" s="1"/>
  <c r="I96" i="49"/>
  <c r="H96" i="49"/>
  <c r="J96" i="49" s="1"/>
  <c r="G96" i="49"/>
  <c r="I97" i="49"/>
  <c r="H97" i="49"/>
  <c r="J97" i="49" s="1"/>
  <c r="G97" i="49"/>
  <c r="H100" i="49"/>
  <c r="J100" i="49" s="1"/>
  <c r="G100" i="49"/>
  <c r="I100" i="49" s="1"/>
  <c r="I101" i="49"/>
  <c r="H101" i="49"/>
  <c r="J101" i="49" s="1"/>
  <c r="G101" i="49"/>
  <c r="H102" i="49"/>
  <c r="J102" i="49" s="1"/>
  <c r="G102" i="49"/>
  <c r="I102" i="49" s="1"/>
  <c r="H103" i="49"/>
  <c r="J103" i="49" s="1"/>
  <c r="G103" i="49"/>
  <c r="I103" i="49" s="1"/>
  <c r="J106" i="49"/>
  <c r="I106" i="49"/>
  <c r="H106" i="49"/>
  <c r="G106" i="49"/>
  <c r="I107" i="49"/>
  <c r="H107" i="49"/>
  <c r="J107" i="49" s="1"/>
  <c r="G107" i="49"/>
  <c r="H108" i="49"/>
  <c r="J108" i="49" s="1"/>
  <c r="G108" i="49"/>
  <c r="I108" i="49" s="1"/>
  <c r="H109" i="49"/>
  <c r="J109" i="49" s="1"/>
  <c r="G109" i="49"/>
  <c r="I109" i="49" s="1"/>
  <c r="I112" i="49"/>
  <c r="H112" i="49"/>
  <c r="J112" i="49" s="1"/>
  <c r="G112" i="49"/>
  <c r="I113" i="49"/>
  <c r="H113" i="49"/>
  <c r="J113" i="49" s="1"/>
  <c r="G113" i="49"/>
  <c r="I114" i="49"/>
  <c r="H114" i="49"/>
  <c r="J114" i="49" s="1"/>
  <c r="G114" i="49"/>
  <c r="I117" i="49"/>
  <c r="H117" i="49"/>
  <c r="J117" i="49" s="1"/>
  <c r="G117" i="49"/>
  <c r="H118" i="49"/>
  <c r="J118" i="49" s="1"/>
  <c r="G118" i="49"/>
  <c r="I118" i="49" s="1"/>
  <c r="H119" i="49"/>
  <c r="J119" i="49" s="1"/>
  <c r="G119" i="49"/>
  <c r="I119" i="49" s="1"/>
  <c r="H120" i="49"/>
  <c r="J120" i="49" s="1"/>
  <c r="G120" i="49"/>
  <c r="I120" i="49" s="1"/>
  <c r="H123" i="49"/>
  <c r="J123" i="49" s="1"/>
  <c r="G123" i="49"/>
  <c r="I123" i="49" s="1"/>
  <c r="H124" i="49"/>
  <c r="J124" i="49" s="1"/>
  <c r="G124" i="49"/>
  <c r="I124" i="49" s="1"/>
  <c r="I125" i="49"/>
  <c r="H125" i="49"/>
  <c r="J125" i="49" s="1"/>
  <c r="G125" i="49"/>
  <c r="I126" i="49"/>
  <c r="H126" i="49"/>
  <c r="J126" i="49" s="1"/>
  <c r="G126" i="49"/>
  <c r="H127" i="49"/>
  <c r="J127" i="49" s="1"/>
  <c r="G127" i="49"/>
  <c r="I127" i="49" s="1"/>
  <c r="H128" i="49"/>
  <c r="J128" i="49" s="1"/>
  <c r="G128" i="49"/>
  <c r="I128" i="49" s="1"/>
  <c r="H129" i="49"/>
  <c r="J129" i="49" s="1"/>
  <c r="G129" i="49"/>
  <c r="I129" i="49" s="1"/>
  <c r="H130" i="49"/>
  <c r="J130" i="49" s="1"/>
  <c r="G130" i="49"/>
  <c r="I130" i="49" s="1"/>
  <c r="H131" i="49"/>
  <c r="J131" i="49" s="1"/>
  <c r="G131" i="49"/>
  <c r="I131" i="49" s="1"/>
  <c r="H132" i="49"/>
  <c r="J132" i="49" s="1"/>
  <c r="G132" i="49"/>
  <c r="I132" i="49" s="1"/>
  <c r="J135" i="49"/>
  <c r="I135" i="49"/>
  <c r="H135" i="49"/>
  <c r="G135" i="49"/>
  <c r="I136" i="49"/>
  <c r="H136" i="49"/>
  <c r="J136" i="49" s="1"/>
  <c r="G136" i="49"/>
  <c r="H137" i="49"/>
  <c r="J137" i="49" s="1"/>
  <c r="G137" i="49"/>
  <c r="I137" i="49" s="1"/>
  <c r="H138" i="49"/>
  <c r="J138" i="49" s="1"/>
  <c r="G138" i="49"/>
  <c r="I138" i="49" s="1"/>
  <c r="H139" i="49"/>
  <c r="J139" i="49" s="1"/>
  <c r="G139" i="49"/>
  <c r="I139" i="49" s="1"/>
  <c r="H140" i="49"/>
  <c r="J140" i="49" s="1"/>
  <c r="G140" i="49"/>
  <c r="I140" i="49" s="1"/>
  <c r="H141" i="49"/>
  <c r="J141" i="49" s="1"/>
  <c r="G141" i="49"/>
  <c r="I141" i="49" s="1"/>
  <c r="H142" i="49"/>
  <c r="J142" i="49" s="1"/>
  <c r="G142" i="49"/>
  <c r="I142" i="49" s="1"/>
  <c r="I145" i="49"/>
  <c r="H145" i="49"/>
  <c r="J145" i="49" s="1"/>
  <c r="G145" i="49"/>
  <c r="H146" i="49"/>
  <c r="J146" i="49" s="1"/>
  <c r="G146" i="49"/>
  <c r="I146" i="49" s="1"/>
  <c r="H147" i="49"/>
  <c r="J147" i="49" s="1"/>
  <c r="G147" i="49"/>
  <c r="I147" i="49" s="1"/>
  <c r="H148" i="49"/>
  <c r="J148" i="49" s="1"/>
  <c r="G148" i="49"/>
  <c r="I148" i="49" s="1"/>
  <c r="H149" i="49"/>
  <c r="J149" i="49" s="1"/>
  <c r="G149" i="49"/>
  <c r="I149" i="49" s="1"/>
  <c r="I150" i="49"/>
  <c r="H150" i="49"/>
  <c r="J150" i="49" s="1"/>
  <c r="G150" i="49"/>
  <c r="H151" i="49"/>
  <c r="J151" i="49" s="1"/>
  <c r="G151" i="49"/>
  <c r="I151" i="49" s="1"/>
  <c r="H152" i="49"/>
  <c r="J152" i="49" s="1"/>
  <c r="G152" i="49"/>
  <c r="I152" i="49" s="1"/>
  <c r="I153" i="49"/>
  <c r="H153" i="49"/>
  <c r="J153" i="49" s="1"/>
  <c r="G153" i="49"/>
  <c r="H154" i="49"/>
  <c r="J154" i="49" s="1"/>
  <c r="G154" i="49"/>
  <c r="I154" i="49" s="1"/>
  <c r="I155" i="49"/>
  <c r="H155" i="49"/>
  <c r="J155" i="49" s="1"/>
  <c r="G155" i="49"/>
  <c r="H156" i="49"/>
  <c r="J156" i="49" s="1"/>
  <c r="G156" i="49"/>
  <c r="I156" i="49" s="1"/>
  <c r="H157" i="49"/>
  <c r="J157" i="49" s="1"/>
  <c r="G157" i="49"/>
  <c r="I157" i="49" s="1"/>
  <c r="I160" i="49"/>
  <c r="H160" i="49"/>
  <c r="J160" i="49" s="1"/>
  <c r="G160" i="49"/>
  <c r="I161" i="49"/>
  <c r="H161" i="49"/>
  <c r="J161" i="49" s="1"/>
  <c r="G161" i="49"/>
  <c r="I164" i="49"/>
  <c r="H164" i="49"/>
  <c r="J164" i="49" s="1"/>
  <c r="G164" i="49"/>
  <c r="I165" i="49"/>
  <c r="H165" i="49"/>
  <c r="J165" i="49" s="1"/>
  <c r="G165" i="49"/>
  <c r="I168" i="49"/>
  <c r="H168" i="49"/>
  <c r="J168" i="49" s="1"/>
  <c r="G168" i="49"/>
  <c r="I169" i="49"/>
  <c r="H169" i="49"/>
  <c r="J169" i="49" s="1"/>
  <c r="G169" i="49"/>
  <c r="H172" i="49"/>
  <c r="J172" i="49" s="1"/>
  <c r="G172" i="49"/>
  <c r="I172" i="49" s="1"/>
  <c r="H173" i="49"/>
  <c r="J173" i="49" s="1"/>
  <c r="G173" i="49"/>
  <c r="I173" i="49" s="1"/>
  <c r="J174" i="49"/>
  <c r="H174" i="49"/>
  <c r="G174" i="49"/>
  <c r="I174" i="49" s="1"/>
  <c r="H175" i="49"/>
  <c r="J175" i="49" s="1"/>
  <c r="G175" i="49"/>
  <c r="I175" i="49" s="1"/>
  <c r="H178" i="49"/>
  <c r="J178" i="49" s="1"/>
  <c r="G178" i="49"/>
  <c r="I178" i="49" s="1"/>
  <c r="H179" i="49"/>
  <c r="J179" i="49" s="1"/>
  <c r="G179" i="49"/>
  <c r="I179" i="49" s="1"/>
  <c r="H180" i="49"/>
  <c r="J180" i="49" s="1"/>
  <c r="G180" i="49"/>
  <c r="I180" i="49" s="1"/>
  <c r="H181" i="49"/>
  <c r="J181" i="49" s="1"/>
  <c r="G181" i="49"/>
  <c r="I181" i="49" s="1"/>
  <c r="I184" i="49"/>
  <c r="H184" i="49"/>
  <c r="J184" i="49" s="1"/>
  <c r="G184" i="49"/>
  <c r="I185" i="49"/>
  <c r="H185" i="49"/>
  <c r="J185" i="49" s="1"/>
  <c r="G185" i="49"/>
  <c r="I186" i="49"/>
  <c r="H186" i="49"/>
  <c r="J186" i="49" s="1"/>
  <c r="G186" i="49"/>
  <c r="I187" i="49"/>
  <c r="H187" i="49"/>
  <c r="J187" i="49" s="1"/>
  <c r="G187" i="49"/>
  <c r="I190" i="49"/>
  <c r="H190" i="49"/>
  <c r="J190" i="49" s="1"/>
  <c r="G190" i="49"/>
  <c r="I191" i="49"/>
  <c r="H191" i="49"/>
  <c r="J191" i="49" s="1"/>
  <c r="G191" i="49"/>
  <c r="I192" i="49"/>
  <c r="H192" i="49"/>
  <c r="J192" i="49" s="1"/>
  <c r="G192" i="49"/>
  <c r="I193" i="49"/>
  <c r="H193" i="49"/>
  <c r="J193" i="49" s="1"/>
  <c r="G193" i="49"/>
  <c r="I194" i="49"/>
  <c r="H194" i="49"/>
  <c r="J194" i="49" s="1"/>
  <c r="G194" i="49"/>
  <c r="I195" i="49"/>
  <c r="H195" i="49"/>
  <c r="J195" i="49" s="1"/>
  <c r="G195" i="49"/>
  <c r="I196" i="49"/>
  <c r="H196" i="49"/>
  <c r="J196" i="49" s="1"/>
  <c r="G196" i="49"/>
  <c r="H199" i="49"/>
  <c r="J199" i="49" s="1"/>
  <c r="G199" i="49"/>
  <c r="I199" i="49" s="1"/>
  <c r="I200" i="49"/>
  <c r="H200" i="49"/>
  <c r="J200" i="49" s="1"/>
  <c r="G200" i="49"/>
  <c r="J201" i="49"/>
  <c r="I201" i="49"/>
  <c r="H201" i="49"/>
  <c r="G201" i="49"/>
  <c r="H202" i="49"/>
  <c r="J202" i="49" s="1"/>
  <c r="G202" i="49"/>
  <c r="I202" i="49" s="1"/>
  <c r="I203" i="49"/>
  <c r="H203" i="49"/>
  <c r="J203" i="49" s="1"/>
  <c r="G203" i="49"/>
  <c r="H204" i="49"/>
  <c r="J204" i="49" s="1"/>
  <c r="G204" i="49"/>
  <c r="I204" i="49" s="1"/>
  <c r="H207" i="49"/>
  <c r="J207" i="49" s="1"/>
  <c r="G207" i="49"/>
  <c r="I207" i="49" s="1"/>
  <c r="H208" i="49"/>
  <c r="J208" i="49" s="1"/>
  <c r="G208" i="49"/>
  <c r="I208" i="49" s="1"/>
  <c r="H211" i="49"/>
  <c r="J211" i="49" s="1"/>
  <c r="G211" i="49"/>
  <c r="I211" i="49" s="1"/>
  <c r="H212" i="49"/>
  <c r="J212" i="49" s="1"/>
  <c r="G212" i="49"/>
  <c r="I212" i="49" s="1"/>
  <c r="I213" i="49"/>
  <c r="H213" i="49"/>
  <c r="J213" i="49" s="1"/>
  <c r="G213" i="49"/>
  <c r="H214" i="49"/>
  <c r="J214" i="49" s="1"/>
  <c r="G214" i="49"/>
  <c r="I214" i="49" s="1"/>
  <c r="H215" i="49"/>
  <c r="J215" i="49" s="1"/>
  <c r="G215" i="49"/>
  <c r="I215" i="49" s="1"/>
  <c r="H216" i="49"/>
  <c r="J216" i="49" s="1"/>
  <c r="G216" i="49"/>
  <c r="I216" i="49" s="1"/>
  <c r="H217" i="49"/>
  <c r="J217" i="49" s="1"/>
  <c r="G217" i="49"/>
  <c r="I217" i="49" s="1"/>
  <c r="H218" i="49"/>
  <c r="J218" i="49" s="1"/>
  <c r="G218" i="49"/>
  <c r="I218" i="49" s="1"/>
  <c r="I219" i="49"/>
  <c r="H219" i="49"/>
  <c r="J219" i="49" s="1"/>
  <c r="G219" i="49"/>
  <c r="H220" i="49"/>
  <c r="J220" i="49" s="1"/>
  <c r="G220" i="49"/>
  <c r="I220" i="49" s="1"/>
  <c r="J223" i="49"/>
  <c r="I223" i="49"/>
  <c r="H223" i="49"/>
  <c r="G223" i="49"/>
  <c r="I224" i="49"/>
  <c r="H224" i="49"/>
  <c r="J224" i="49" s="1"/>
  <c r="G224" i="49"/>
  <c r="H225" i="49"/>
  <c r="J225" i="49" s="1"/>
  <c r="G225" i="49"/>
  <c r="I225" i="49" s="1"/>
  <c r="I226" i="49"/>
  <c r="H226" i="49"/>
  <c r="J226" i="49" s="1"/>
  <c r="G226" i="49"/>
  <c r="H227" i="49"/>
  <c r="J227" i="49" s="1"/>
  <c r="G227" i="49"/>
  <c r="I227" i="49" s="1"/>
  <c r="H228" i="49"/>
  <c r="J228" i="49" s="1"/>
  <c r="G228" i="49"/>
  <c r="I228" i="49" s="1"/>
  <c r="H229" i="49"/>
  <c r="J229" i="49" s="1"/>
  <c r="G229" i="49"/>
  <c r="I229" i="49" s="1"/>
  <c r="H230" i="49"/>
  <c r="J230" i="49" s="1"/>
  <c r="G230" i="49"/>
  <c r="I230" i="49" s="1"/>
  <c r="I233" i="49"/>
  <c r="H233" i="49"/>
  <c r="J233" i="49" s="1"/>
  <c r="G233" i="49"/>
  <c r="J234" i="49"/>
  <c r="I234" i="49"/>
  <c r="H234" i="49"/>
  <c r="G234" i="49"/>
  <c r="H235" i="49"/>
  <c r="J235" i="49" s="1"/>
  <c r="G235" i="49"/>
  <c r="I235" i="49" s="1"/>
  <c r="I236" i="49"/>
  <c r="H236" i="49"/>
  <c r="J236" i="49" s="1"/>
  <c r="G236" i="49"/>
  <c r="H237" i="49"/>
  <c r="J237" i="49" s="1"/>
  <c r="G237" i="49"/>
  <c r="I237" i="49" s="1"/>
  <c r="H238" i="49"/>
  <c r="J238" i="49" s="1"/>
  <c r="G238" i="49"/>
  <c r="I238" i="49" s="1"/>
  <c r="H239" i="49"/>
  <c r="J239" i="49" s="1"/>
  <c r="G239" i="49"/>
  <c r="I239" i="49" s="1"/>
  <c r="I242" i="49"/>
  <c r="H242" i="49"/>
  <c r="J242" i="49" s="1"/>
  <c r="G242" i="49"/>
  <c r="I243" i="49"/>
  <c r="H243" i="49"/>
  <c r="J243" i="49" s="1"/>
  <c r="G243" i="49"/>
  <c r="I244" i="49"/>
  <c r="H244" i="49"/>
  <c r="J244" i="49" s="1"/>
  <c r="G244" i="49"/>
  <c r="I245" i="49"/>
  <c r="H245" i="49"/>
  <c r="J245" i="49" s="1"/>
  <c r="G245" i="49"/>
  <c r="I246" i="49"/>
  <c r="H246" i="49"/>
  <c r="J246" i="49" s="1"/>
  <c r="G246" i="49"/>
  <c r="I247" i="49"/>
  <c r="H247" i="49"/>
  <c r="J247" i="49" s="1"/>
  <c r="G247" i="49"/>
  <c r="I248" i="49"/>
  <c r="H248" i="49"/>
  <c r="J248" i="49" s="1"/>
  <c r="G248" i="49"/>
  <c r="I249" i="49"/>
  <c r="H249" i="49"/>
  <c r="J249" i="49" s="1"/>
  <c r="G249" i="49"/>
  <c r="J252" i="49"/>
  <c r="I252" i="49"/>
  <c r="H252" i="49"/>
  <c r="G252" i="49"/>
  <c r="J253" i="49"/>
  <c r="I253" i="49"/>
  <c r="H253" i="49"/>
  <c r="G253" i="49"/>
  <c r="H256" i="49"/>
  <c r="J256" i="49" s="1"/>
  <c r="G256" i="49"/>
  <c r="I256" i="49" s="1"/>
  <c r="H257" i="49"/>
  <c r="J257" i="49" s="1"/>
  <c r="G257" i="49"/>
  <c r="I257" i="49" s="1"/>
  <c r="I260" i="49"/>
  <c r="H260" i="49"/>
  <c r="J260" i="49" s="1"/>
  <c r="G260" i="49"/>
  <c r="I261" i="49"/>
  <c r="H261" i="49"/>
  <c r="J261" i="49" s="1"/>
  <c r="G261" i="49"/>
  <c r="J264" i="49"/>
  <c r="I264" i="49"/>
  <c r="H264" i="49"/>
  <c r="G264" i="49"/>
  <c r="J265" i="49"/>
  <c r="I265" i="49"/>
  <c r="H265" i="49"/>
  <c r="G265" i="49"/>
  <c r="H268" i="49"/>
  <c r="J268" i="49" s="1"/>
  <c r="G268" i="49"/>
  <c r="I268" i="49" s="1"/>
  <c r="H269" i="49"/>
  <c r="J269" i="49" s="1"/>
  <c r="G269" i="49"/>
  <c r="I269" i="49" s="1"/>
  <c r="H270" i="49"/>
  <c r="J270" i="49" s="1"/>
  <c r="G270" i="49"/>
  <c r="I270" i="49" s="1"/>
  <c r="J271" i="49"/>
  <c r="I271" i="49"/>
  <c r="H271" i="49"/>
  <c r="G271" i="49"/>
  <c r="H272" i="49"/>
  <c r="J272" i="49" s="1"/>
  <c r="G272" i="49"/>
  <c r="I272" i="49" s="1"/>
  <c r="I273" i="49"/>
  <c r="H273" i="49"/>
  <c r="J273" i="49" s="1"/>
  <c r="G273" i="49"/>
  <c r="H274" i="49"/>
  <c r="J274" i="49" s="1"/>
  <c r="G274" i="49"/>
  <c r="I274" i="49" s="1"/>
  <c r="I275" i="49"/>
  <c r="H275" i="49"/>
  <c r="J275" i="49" s="1"/>
  <c r="G275" i="49"/>
  <c r="H276" i="49"/>
  <c r="J276" i="49" s="1"/>
  <c r="G276" i="49"/>
  <c r="I276" i="49" s="1"/>
  <c r="H277" i="49"/>
  <c r="J277" i="49" s="1"/>
  <c r="G277" i="49"/>
  <c r="I277" i="49" s="1"/>
  <c r="H278" i="49"/>
  <c r="J278" i="49" s="1"/>
  <c r="G278" i="49"/>
  <c r="I278" i="49" s="1"/>
  <c r="H279" i="49"/>
  <c r="J279" i="49" s="1"/>
  <c r="G279" i="49"/>
  <c r="I279" i="49" s="1"/>
  <c r="H282" i="49"/>
  <c r="J282" i="49" s="1"/>
  <c r="G282" i="49"/>
  <c r="I282" i="49" s="1"/>
  <c r="H283" i="49"/>
  <c r="J283" i="49" s="1"/>
  <c r="G283" i="49"/>
  <c r="I283" i="49" s="1"/>
  <c r="H284" i="49"/>
  <c r="J284" i="49" s="1"/>
  <c r="G284" i="49"/>
  <c r="I284" i="49" s="1"/>
  <c r="I285" i="49"/>
  <c r="H285" i="49"/>
  <c r="J285" i="49" s="1"/>
  <c r="G285" i="49"/>
  <c r="I286" i="49"/>
  <c r="H286" i="49"/>
  <c r="J286" i="49" s="1"/>
  <c r="G286" i="49"/>
  <c r="I287" i="49"/>
  <c r="H287" i="49"/>
  <c r="J287" i="49" s="1"/>
  <c r="G287" i="49"/>
  <c r="I288" i="49"/>
  <c r="H288" i="49"/>
  <c r="J288" i="49" s="1"/>
  <c r="G288" i="49"/>
  <c r="I289" i="49"/>
  <c r="H289" i="49"/>
  <c r="J289" i="49" s="1"/>
  <c r="G289" i="49"/>
  <c r="I290" i="49"/>
  <c r="H290" i="49"/>
  <c r="J290" i="49" s="1"/>
  <c r="G290" i="49"/>
  <c r="H291" i="49"/>
  <c r="J291" i="49" s="1"/>
  <c r="G291" i="49"/>
  <c r="I291" i="49" s="1"/>
  <c r="J292" i="49"/>
  <c r="I292" i="49"/>
  <c r="H292" i="49"/>
  <c r="G292" i="49"/>
  <c r="H293" i="49"/>
  <c r="J293" i="49" s="1"/>
  <c r="G293" i="49"/>
  <c r="I293" i="49" s="1"/>
  <c r="H294" i="49"/>
  <c r="J294" i="49" s="1"/>
  <c r="G294" i="49"/>
  <c r="I294" i="49" s="1"/>
  <c r="J295" i="49"/>
  <c r="I295" i="49"/>
  <c r="H295" i="49"/>
  <c r="G295" i="49"/>
  <c r="H296" i="49"/>
  <c r="J296" i="49" s="1"/>
  <c r="G296" i="49"/>
  <c r="I296" i="49" s="1"/>
  <c r="I297" i="49"/>
  <c r="H297" i="49"/>
  <c r="J297" i="49" s="1"/>
  <c r="G297" i="49"/>
  <c r="I298" i="49"/>
  <c r="H298" i="49"/>
  <c r="J298" i="49" s="1"/>
  <c r="G298" i="49"/>
  <c r="H299" i="49"/>
  <c r="J299" i="49" s="1"/>
  <c r="G299" i="49"/>
  <c r="I299" i="49" s="1"/>
  <c r="I302" i="49"/>
  <c r="H302" i="49"/>
  <c r="J302" i="49" s="1"/>
  <c r="G302" i="49"/>
  <c r="J303" i="49"/>
  <c r="I303" i="49"/>
  <c r="H303" i="49"/>
  <c r="G303" i="49"/>
  <c r="I304" i="49"/>
  <c r="H304" i="49"/>
  <c r="J304" i="49" s="1"/>
  <c r="G304" i="49"/>
  <c r="H307" i="49"/>
  <c r="J307" i="49" s="1"/>
  <c r="G307" i="49"/>
  <c r="I307" i="49" s="1"/>
  <c r="H308" i="49"/>
  <c r="J308" i="49" s="1"/>
  <c r="G308" i="49"/>
  <c r="I308" i="49" s="1"/>
  <c r="H309" i="49"/>
  <c r="J309" i="49" s="1"/>
  <c r="G309" i="49"/>
  <c r="I309" i="49" s="1"/>
  <c r="I310" i="49"/>
  <c r="H310" i="49"/>
  <c r="J310" i="49" s="1"/>
  <c r="G310" i="49"/>
  <c r="H311" i="49"/>
  <c r="J311" i="49" s="1"/>
  <c r="G311" i="49"/>
  <c r="I311" i="49" s="1"/>
  <c r="H312" i="49"/>
  <c r="J312" i="49" s="1"/>
  <c r="G312" i="49"/>
  <c r="I312" i="49" s="1"/>
  <c r="H313" i="49"/>
  <c r="J313" i="49" s="1"/>
  <c r="G313" i="49"/>
  <c r="I313" i="49" s="1"/>
  <c r="H314" i="49"/>
  <c r="J314" i="49" s="1"/>
  <c r="G314" i="49"/>
  <c r="I314" i="49" s="1"/>
  <c r="I317" i="49"/>
  <c r="H317" i="49"/>
  <c r="J317" i="49" s="1"/>
  <c r="G317" i="49"/>
  <c r="H318" i="49"/>
  <c r="J318" i="49" s="1"/>
  <c r="G318" i="49"/>
  <c r="I318" i="49" s="1"/>
  <c r="H319" i="49"/>
  <c r="J319" i="49" s="1"/>
  <c r="G319" i="49"/>
  <c r="I319" i="49" s="1"/>
  <c r="H320" i="49"/>
  <c r="J320" i="49" s="1"/>
  <c r="G320" i="49"/>
  <c r="I320" i="49" s="1"/>
  <c r="H321" i="49"/>
  <c r="J321" i="49" s="1"/>
  <c r="G321" i="49"/>
  <c r="I321" i="49" s="1"/>
  <c r="H324" i="49"/>
  <c r="J324" i="49" s="1"/>
  <c r="G324" i="49"/>
  <c r="I324" i="49" s="1"/>
  <c r="H325" i="49"/>
  <c r="J325" i="49" s="1"/>
  <c r="G325" i="49"/>
  <c r="I325" i="49" s="1"/>
  <c r="H326" i="49"/>
  <c r="J326" i="49" s="1"/>
  <c r="G326" i="49"/>
  <c r="I326" i="49" s="1"/>
  <c r="H327" i="49"/>
  <c r="J327" i="49" s="1"/>
  <c r="G327" i="49"/>
  <c r="I327" i="49" s="1"/>
  <c r="H328" i="49"/>
  <c r="J328" i="49" s="1"/>
  <c r="G328" i="49"/>
  <c r="I328" i="49" s="1"/>
  <c r="H331" i="49"/>
  <c r="J331" i="49" s="1"/>
  <c r="G331" i="49"/>
  <c r="I331" i="49" s="1"/>
  <c r="H332" i="49"/>
  <c r="J332" i="49" s="1"/>
  <c r="G332" i="49"/>
  <c r="I332" i="49" s="1"/>
  <c r="J333" i="49"/>
  <c r="I333" i="49"/>
  <c r="H333" i="49"/>
  <c r="G333" i="49"/>
  <c r="I334" i="49"/>
  <c r="H334" i="49"/>
  <c r="J334" i="49" s="1"/>
  <c r="G334" i="49"/>
  <c r="I335" i="49"/>
  <c r="H335" i="49"/>
  <c r="J335" i="49" s="1"/>
  <c r="G335" i="49"/>
  <c r="H336" i="49"/>
  <c r="J336" i="49" s="1"/>
  <c r="G336" i="49"/>
  <c r="I336" i="49" s="1"/>
  <c r="I337" i="49"/>
  <c r="H337" i="49"/>
  <c r="J337" i="49" s="1"/>
  <c r="G337" i="49"/>
  <c r="H338" i="49"/>
  <c r="J338" i="49" s="1"/>
  <c r="G338" i="49"/>
  <c r="I338" i="49" s="1"/>
  <c r="H339" i="49"/>
  <c r="J339" i="49" s="1"/>
  <c r="G339" i="49"/>
  <c r="I339" i="49" s="1"/>
  <c r="H340" i="49"/>
  <c r="J340" i="49" s="1"/>
  <c r="G340" i="49"/>
  <c r="I340" i="49" s="1"/>
  <c r="H341" i="49"/>
  <c r="J341" i="49" s="1"/>
  <c r="G341" i="49"/>
  <c r="I341" i="49" s="1"/>
  <c r="I344" i="49"/>
  <c r="H344" i="49"/>
  <c r="J344" i="49" s="1"/>
  <c r="G344" i="49"/>
  <c r="J345" i="49"/>
  <c r="I345" i="49"/>
  <c r="H345" i="49"/>
  <c r="G345" i="49"/>
  <c r="H346" i="49"/>
  <c r="J346" i="49" s="1"/>
  <c r="G346" i="49"/>
  <c r="I346" i="49" s="1"/>
  <c r="H347" i="49"/>
  <c r="J347" i="49" s="1"/>
  <c r="G347" i="49"/>
  <c r="I347" i="49" s="1"/>
  <c r="H348" i="49"/>
  <c r="J348" i="49" s="1"/>
  <c r="G348" i="49"/>
  <c r="I348" i="49" s="1"/>
  <c r="H349" i="49"/>
  <c r="J349" i="49" s="1"/>
  <c r="G349" i="49"/>
  <c r="I349" i="49" s="1"/>
  <c r="I350" i="49"/>
  <c r="H350" i="49"/>
  <c r="J350" i="49" s="1"/>
  <c r="G350" i="49"/>
  <c r="H351" i="49"/>
  <c r="J351" i="49" s="1"/>
  <c r="G351" i="49"/>
  <c r="I351" i="49" s="1"/>
  <c r="H352" i="49"/>
  <c r="J352" i="49" s="1"/>
  <c r="G352" i="49"/>
  <c r="I352" i="49" s="1"/>
  <c r="H353" i="49"/>
  <c r="J353" i="49" s="1"/>
  <c r="G353" i="49"/>
  <c r="I353" i="49" s="1"/>
  <c r="H354" i="49"/>
  <c r="J354" i="49" s="1"/>
  <c r="G354" i="49"/>
  <c r="I354" i="49" s="1"/>
  <c r="I357" i="49"/>
  <c r="H357" i="49"/>
  <c r="J357" i="49" s="1"/>
  <c r="G357" i="49"/>
  <c r="H358" i="49"/>
  <c r="J358" i="49" s="1"/>
  <c r="G358" i="49"/>
  <c r="I358" i="49" s="1"/>
  <c r="I359" i="49"/>
  <c r="H359" i="49"/>
  <c r="J359" i="49" s="1"/>
  <c r="G359" i="49"/>
  <c r="I360" i="49"/>
  <c r="H360" i="49"/>
  <c r="J360" i="49" s="1"/>
  <c r="G360" i="49"/>
  <c r="I361" i="49"/>
  <c r="H361" i="49"/>
  <c r="J361" i="49" s="1"/>
  <c r="G361" i="49"/>
  <c r="I362" i="49"/>
  <c r="H362" i="49"/>
  <c r="J362" i="49" s="1"/>
  <c r="G362" i="49"/>
  <c r="J363" i="49"/>
  <c r="I363" i="49"/>
  <c r="H363" i="49"/>
  <c r="G363" i="49"/>
  <c r="H364" i="49"/>
  <c r="J364" i="49" s="1"/>
  <c r="G364" i="49"/>
  <c r="I364" i="49" s="1"/>
  <c r="I367" i="49"/>
  <c r="H367" i="49"/>
  <c r="J367" i="49" s="1"/>
  <c r="G367" i="49"/>
  <c r="J368" i="49"/>
  <c r="I368" i="49"/>
  <c r="H368" i="49"/>
  <c r="G368" i="49"/>
  <c r="J369" i="49"/>
  <c r="I369" i="49"/>
  <c r="H369" i="49"/>
  <c r="G369" i="49"/>
  <c r="I370" i="49"/>
  <c r="H370" i="49"/>
  <c r="J370" i="49" s="1"/>
  <c r="G370" i="49"/>
  <c r="J371" i="49"/>
  <c r="I371" i="49"/>
  <c r="H371" i="49"/>
  <c r="G371" i="49"/>
  <c r="H372" i="49"/>
  <c r="J372" i="49" s="1"/>
  <c r="G372" i="49"/>
  <c r="I372" i="49" s="1"/>
  <c r="H373" i="49"/>
  <c r="J373" i="49" s="1"/>
  <c r="G373" i="49"/>
  <c r="I373" i="49" s="1"/>
  <c r="H376" i="49"/>
  <c r="J376" i="49" s="1"/>
  <c r="G376" i="49"/>
  <c r="I376" i="49" s="1"/>
  <c r="J377" i="49"/>
  <c r="H377" i="49"/>
  <c r="G377" i="49"/>
  <c r="I377" i="49" s="1"/>
  <c r="J378" i="49"/>
  <c r="I378" i="49"/>
  <c r="H378" i="49"/>
  <c r="G378" i="49"/>
  <c r="I379" i="49"/>
  <c r="H379" i="49"/>
  <c r="J379" i="49" s="1"/>
  <c r="G379" i="49"/>
  <c r="H380" i="49"/>
  <c r="J380" i="49" s="1"/>
  <c r="G380" i="49"/>
  <c r="I380" i="49" s="1"/>
  <c r="I383" i="49"/>
  <c r="H383" i="49"/>
  <c r="J383" i="49" s="1"/>
  <c r="G383" i="49"/>
  <c r="H384" i="49"/>
  <c r="J384" i="49" s="1"/>
  <c r="G384" i="49"/>
  <c r="I384" i="49" s="1"/>
  <c r="I385" i="49"/>
  <c r="H385" i="49"/>
  <c r="J385" i="49" s="1"/>
  <c r="G385" i="49"/>
  <c r="H386" i="49"/>
  <c r="J386" i="49" s="1"/>
  <c r="G386" i="49"/>
  <c r="I386" i="49" s="1"/>
  <c r="H387" i="49"/>
  <c r="J387" i="49" s="1"/>
  <c r="G387" i="49"/>
  <c r="I387" i="49" s="1"/>
  <c r="I388" i="49"/>
  <c r="H388" i="49"/>
  <c r="J388" i="49" s="1"/>
  <c r="G388" i="49"/>
  <c r="I389" i="49"/>
  <c r="H389" i="49"/>
  <c r="J389" i="49" s="1"/>
  <c r="G389" i="49"/>
  <c r="I390" i="49"/>
  <c r="H390" i="49"/>
  <c r="J390" i="49" s="1"/>
  <c r="G390" i="49"/>
  <c r="H391" i="49"/>
  <c r="J391" i="49" s="1"/>
  <c r="G391" i="49"/>
  <c r="I391" i="49" s="1"/>
  <c r="H392" i="49"/>
  <c r="J392" i="49" s="1"/>
  <c r="G392" i="49"/>
  <c r="I392" i="49" s="1"/>
  <c r="H395" i="49"/>
  <c r="J395" i="49" s="1"/>
  <c r="G395" i="49"/>
  <c r="I395" i="49" s="1"/>
  <c r="H396" i="49"/>
  <c r="J396" i="49" s="1"/>
  <c r="G396" i="49"/>
  <c r="I396" i="49" s="1"/>
  <c r="H399" i="49"/>
  <c r="J399" i="49" s="1"/>
  <c r="G399" i="49"/>
  <c r="I399" i="49" s="1"/>
  <c r="J400" i="49"/>
  <c r="I400" i="49"/>
  <c r="H400" i="49"/>
  <c r="G400" i="49"/>
  <c r="H401" i="49"/>
  <c r="J401" i="49" s="1"/>
  <c r="G401" i="49"/>
  <c r="I401" i="49" s="1"/>
  <c r="H402" i="49"/>
  <c r="J402" i="49" s="1"/>
  <c r="G402" i="49"/>
  <c r="I402" i="49" s="1"/>
  <c r="H403" i="49"/>
  <c r="J403" i="49" s="1"/>
  <c r="G403" i="49"/>
  <c r="I403" i="49" s="1"/>
  <c r="H404" i="49"/>
  <c r="J404" i="49" s="1"/>
  <c r="G404" i="49"/>
  <c r="I404" i="49" s="1"/>
  <c r="J405" i="49"/>
  <c r="I405" i="49"/>
  <c r="H405" i="49"/>
  <c r="G405" i="49"/>
  <c r="H406" i="49"/>
  <c r="J406" i="49" s="1"/>
  <c r="G406" i="49"/>
  <c r="I406" i="49" s="1"/>
  <c r="H407" i="49"/>
  <c r="J407" i="49" s="1"/>
  <c r="G407" i="49"/>
  <c r="I407" i="49" s="1"/>
  <c r="I410" i="49"/>
  <c r="H410" i="49"/>
  <c r="J410" i="49" s="1"/>
  <c r="G410" i="49"/>
  <c r="H411" i="49"/>
  <c r="J411" i="49" s="1"/>
  <c r="G411" i="49"/>
  <c r="I411" i="49" s="1"/>
  <c r="I412" i="49"/>
  <c r="H412" i="49"/>
  <c r="J412" i="49" s="1"/>
  <c r="G412" i="49"/>
  <c r="H413" i="49"/>
  <c r="J413" i="49" s="1"/>
  <c r="G413" i="49"/>
  <c r="I413" i="49" s="1"/>
  <c r="I414" i="49"/>
  <c r="H414" i="49"/>
  <c r="J414" i="49" s="1"/>
  <c r="G414" i="49"/>
  <c r="H415" i="49"/>
  <c r="J415" i="49" s="1"/>
  <c r="G415" i="49"/>
  <c r="I415" i="49" s="1"/>
  <c r="I418" i="49"/>
  <c r="H418" i="49"/>
  <c r="J418" i="49" s="1"/>
  <c r="G418" i="49"/>
  <c r="H419" i="49"/>
  <c r="J419" i="49" s="1"/>
  <c r="G419" i="49"/>
  <c r="I419" i="49" s="1"/>
  <c r="H420" i="49"/>
  <c r="J420" i="49" s="1"/>
  <c r="G420" i="49"/>
  <c r="I420" i="49" s="1"/>
  <c r="I421" i="49"/>
  <c r="H421" i="49"/>
  <c r="J421" i="49" s="1"/>
  <c r="G421" i="49"/>
  <c r="H422" i="49"/>
  <c r="J422" i="49" s="1"/>
  <c r="G422" i="49"/>
  <c r="I422" i="49" s="1"/>
  <c r="H423" i="49"/>
  <c r="J423" i="49" s="1"/>
  <c r="G423" i="49"/>
  <c r="I423" i="49" s="1"/>
  <c r="I424" i="49"/>
  <c r="H424" i="49"/>
  <c r="J424" i="49" s="1"/>
  <c r="G424" i="49"/>
  <c r="H425" i="49"/>
  <c r="J425" i="49" s="1"/>
  <c r="G425" i="49"/>
  <c r="I425" i="49" s="1"/>
  <c r="H426" i="49"/>
  <c r="J426" i="49" s="1"/>
  <c r="G426" i="49"/>
  <c r="I426" i="49" s="1"/>
  <c r="H429" i="49"/>
  <c r="J429" i="49" s="1"/>
  <c r="G429" i="49"/>
  <c r="I429" i="49" s="1"/>
  <c r="I430" i="49"/>
  <c r="H430" i="49"/>
  <c r="J430" i="49" s="1"/>
  <c r="G430" i="49"/>
  <c r="I431" i="49"/>
  <c r="H431" i="49"/>
  <c r="J431" i="49" s="1"/>
  <c r="G431" i="49"/>
  <c r="H432" i="49"/>
  <c r="J432" i="49" s="1"/>
  <c r="G432" i="49"/>
  <c r="I432" i="49" s="1"/>
  <c r="H433" i="49"/>
  <c r="J433" i="49" s="1"/>
  <c r="G433" i="49"/>
  <c r="I433" i="49" s="1"/>
  <c r="H434" i="49"/>
  <c r="J434" i="49" s="1"/>
  <c r="G434" i="49"/>
  <c r="I434" i="49" s="1"/>
  <c r="H435" i="49"/>
  <c r="J435" i="49" s="1"/>
  <c r="G435" i="49"/>
  <c r="I435" i="49" s="1"/>
  <c r="H436" i="49"/>
  <c r="J436" i="49" s="1"/>
  <c r="G436" i="49"/>
  <c r="I436" i="49" s="1"/>
  <c r="I439" i="49"/>
  <c r="H439" i="49"/>
  <c r="J439" i="49" s="1"/>
  <c r="G439" i="49"/>
  <c r="H440" i="49"/>
  <c r="J440" i="49" s="1"/>
  <c r="G440" i="49"/>
  <c r="I440" i="49" s="1"/>
  <c r="H441" i="49"/>
  <c r="J441" i="49" s="1"/>
  <c r="G441" i="49"/>
  <c r="I441" i="49" s="1"/>
  <c r="H442" i="49"/>
  <c r="J442" i="49" s="1"/>
  <c r="G442" i="49"/>
  <c r="I442" i="49" s="1"/>
  <c r="H443" i="49"/>
  <c r="J443" i="49" s="1"/>
  <c r="G443" i="49"/>
  <c r="I443" i="49" s="1"/>
  <c r="H444" i="49"/>
  <c r="J444" i="49" s="1"/>
  <c r="G444" i="49"/>
  <c r="I444" i="49" s="1"/>
  <c r="I445" i="49"/>
  <c r="H445" i="49"/>
  <c r="J445" i="49" s="1"/>
  <c r="G445" i="49"/>
  <c r="H446" i="49"/>
  <c r="J446" i="49" s="1"/>
  <c r="G446" i="49"/>
  <c r="I446" i="49" s="1"/>
  <c r="H447" i="49"/>
  <c r="J447" i="49" s="1"/>
  <c r="G447" i="49"/>
  <c r="I447" i="49" s="1"/>
  <c r="H448" i="49"/>
  <c r="J448" i="49" s="1"/>
  <c r="G448" i="49"/>
  <c r="I448" i="49" s="1"/>
  <c r="H449" i="49"/>
  <c r="J449" i="49" s="1"/>
  <c r="G449" i="49"/>
  <c r="I449" i="49" s="1"/>
  <c r="H450" i="49"/>
  <c r="J450" i="49" s="1"/>
  <c r="G450" i="49"/>
  <c r="I450" i="49" s="1"/>
  <c r="H451" i="49"/>
  <c r="J451" i="49" s="1"/>
  <c r="G451" i="49"/>
  <c r="I451" i="49" s="1"/>
  <c r="H452" i="49"/>
  <c r="J452" i="49" s="1"/>
  <c r="G452" i="49"/>
  <c r="I452" i="49" s="1"/>
  <c r="H453" i="49"/>
  <c r="J453" i="49" s="1"/>
  <c r="G453" i="49"/>
  <c r="I453" i="49" s="1"/>
  <c r="I454" i="49"/>
  <c r="H454" i="49"/>
  <c r="J454" i="49" s="1"/>
  <c r="G454" i="49"/>
  <c r="I455" i="49"/>
  <c r="H455" i="49"/>
  <c r="J455" i="49" s="1"/>
  <c r="G455" i="49"/>
  <c r="I456" i="49"/>
  <c r="H456" i="49"/>
  <c r="J456" i="49" s="1"/>
  <c r="G456" i="49"/>
  <c r="H457" i="49"/>
  <c r="J457" i="49" s="1"/>
  <c r="G457" i="49"/>
  <c r="I457" i="49" s="1"/>
  <c r="I458" i="49"/>
  <c r="H458" i="49"/>
  <c r="J458" i="49" s="1"/>
  <c r="G458" i="49"/>
  <c r="H459" i="49"/>
  <c r="J459" i="49" s="1"/>
  <c r="G459" i="49"/>
  <c r="I459" i="49" s="1"/>
  <c r="H460" i="49"/>
  <c r="J460" i="49" s="1"/>
  <c r="G460" i="49"/>
  <c r="I460" i="49" s="1"/>
  <c r="J461" i="49"/>
  <c r="I461" i="49"/>
  <c r="H461" i="49"/>
  <c r="G461" i="49"/>
  <c r="H462" i="49"/>
  <c r="J462" i="49" s="1"/>
  <c r="G462" i="49"/>
  <c r="I462" i="49" s="1"/>
  <c r="I465" i="49"/>
  <c r="H465" i="49"/>
  <c r="J465" i="49" s="1"/>
  <c r="G465" i="49"/>
  <c r="H466" i="49"/>
  <c r="J466" i="49" s="1"/>
  <c r="G466" i="49"/>
  <c r="I466" i="49" s="1"/>
  <c r="H467" i="49"/>
  <c r="J467" i="49" s="1"/>
  <c r="G467" i="49"/>
  <c r="I467" i="49" s="1"/>
  <c r="I470" i="49"/>
  <c r="H470" i="49"/>
  <c r="J470" i="49" s="1"/>
  <c r="G470" i="49"/>
  <c r="H471" i="49"/>
  <c r="J471" i="49" s="1"/>
  <c r="G471" i="49"/>
  <c r="I471" i="49" s="1"/>
  <c r="I472" i="49"/>
  <c r="H472" i="49"/>
  <c r="J472" i="49" s="1"/>
  <c r="G472" i="49"/>
  <c r="H473" i="49"/>
  <c r="J473" i="49" s="1"/>
  <c r="G473" i="49"/>
  <c r="I473" i="49" s="1"/>
  <c r="H474" i="49"/>
  <c r="J474" i="49" s="1"/>
  <c r="G474" i="49"/>
  <c r="I474" i="49" s="1"/>
  <c r="I475" i="49"/>
  <c r="H475" i="49"/>
  <c r="J475" i="49" s="1"/>
  <c r="G475" i="49"/>
  <c r="H476" i="49"/>
  <c r="J476" i="49" s="1"/>
  <c r="G476" i="49"/>
  <c r="I476" i="49" s="1"/>
  <c r="H477" i="49"/>
  <c r="J477" i="49" s="1"/>
  <c r="G477" i="49"/>
  <c r="I477" i="49" s="1"/>
  <c r="H478" i="49"/>
  <c r="J478" i="49" s="1"/>
  <c r="G478" i="49"/>
  <c r="I478" i="49" s="1"/>
  <c r="I479" i="49"/>
  <c r="H479" i="49"/>
  <c r="J479" i="49" s="1"/>
  <c r="G479" i="49"/>
  <c r="I480" i="49"/>
  <c r="H480" i="49"/>
  <c r="J480" i="49" s="1"/>
  <c r="G480" i="49"/>
  <c r="I481" i="49"/>
  <c r="H481" i="49"/>
  <c r="J481" i="49" s="1"/>
  <c r="G481" i="49"/>
  <c r="H482" i="49"/>
  <c r="J482" i="49" s="1"/>
  <c r="G482" i="49"/>
  <c r="I482" i="49" s="1"/>
  <c r="J483" i="49"/>
  <c r="I483" i="49"/>
  <c r="H483" i="49"/>
  <c r="G483" i="49"/>
  <c r="H484" i="49"/>
  <c r="J484" i="49" s="1"/>
  <c r="G484" i="49"/>
  <c r="I484" i="49" s="1"/>
  <c r="H485" i="49"/>
  <c r="J485" i="49" s="1"/>
  <c r="G485" i="49"/>
  <c r="I485" i="49" s="1"/>
  <c r="H486" i="49"/>
  <c r="J486" i="49" s="1"/>
  <c r="G486" i="49"/>
  <c r="I486" i="49" s="1"/>
  <c r="I487" i="49"/>
  <c r="H487" i="49"/>
  <c r="J487" i="49" s="1"/>
  <c r="G487" i="49"/>
  <c r="J488" i="49"/>
  <c r="I488" i="49"/>
  <c r="H488" i="49"/>
  <c r="G488" i="49"/>
  <c r="H489" i="49"/>
  <c r="J489" i="49" s="1"/>
  <c r="G489" i="49"/>
  <c r="I489" i="49" s="1"/>
  <c r="H492" i="49"/>
  <c r="J492" i="49" s="1"/>
  <c r="G492" i="49"/>
  <c r="I492" i="49" s="1"/>
  <c r="H493" i="49"/>
  <c r="J493" i="49" s="1"/>
  <c r="G493" i="49"/>
  <c r="I493" i="49" s="1"/>
  <c r="I494" i="49"/>
  <c r="H494" i="49"/>
  <c r="J494" i="49" s="1"/>
  <c r="G494" i="49"/>
  <c r="H495" i="49"/>
  <c r="J495" i="49" s="1"/>
  <c r="G495" i="49"/>
  <c r="I495" i="49" s="1"/>
  <c r="H496" i="49"/>
  <c r="J496" i="49" s="1"/>
  <c r="G496" i="49"/>
  <c r="I496" i="49" s="1"/>
  <c r="I497" i="49"/>
  <c r="H497" i="49"/>
  <c r="J497" i="49" s="1"/>
  <c r="G497" i="49"/>
  <c r="H498" i="49"/>
  <c r="J498" i="49" s="1"/>
  <c r="G498" i="49"/>
  <c r="I498" i="49" s="1"/>
  <c r="H501" i="49"/>
  <c r="J501" i="49" s="1"/>
  <c r="G501" i="49"/>
  <c r="I501" i="49" s="1"/>
  <c r="J502" i="49"/>
  <c r="I502" i="49"/>
  <c r="H502" i="49"/>
  <c r="G502" i="49"/>
  <c r="H503" i="49"/>
  <c r="J503" i="49" s="1"/>
  <c r="G503" i="49"/>
  <c r="I503" i="49" s="1"/>
  <c r="H506" i="49"/>
  <c r="J506" i="49" s="1"/>
  <c r="G506" i="49"/>
  <c r="I506" i="49" s="1"/>
  <c r="H507" i="49"/>
  <c r="J507" i="49" s="1"/>
  <c r="G507" i="49"/>
  <c r="I507" i="49" s="1"/>
  <c r="K8" i="56"/>
  <c r="J8" i="56"/>
  <c r="K9" i="56"/>
  <c r="J9" i="56"/>
  <c r="K10" i="56"/>
  <c r="J10" i="56"/>
  <c r="K11" i="56"/>
  <c r="J11" i="56"/>
  <c r="K12" i="56"/>
  <c r="J12" i="56"/>
  <c r="K13" i="56"/>
  <c r="J13" i="56"/>
  <c r="K14" i="56"/>
  <c r="J14" i="56"/>
  <c r="K15" i="56"/>
  <c r="J15" i="56"/>
  <c r="K16" i="56"/>
  <c r="J16" i="56"/>
  <c r="K17" i="56"/>
  <c r="J17" i="56"/>
  <c r="K18" i="56"/>
  <c r="J18" i="56"/>
  <c r="K19" i="56"/>
  <c r="J19" i="56"/>
  <c r="K20" i="56"/>
  <c r="J20" i="56"/>
  <c r="K21" i="56"/>
  <c r="J21" i="56"/>
  <c r="K22" i="56"/>
  <c r="J22" i="56"/>
  <c r="K23" i="56"/>
  <c r="J23" i="56"/>
  <c r="K24" i="56"/>
  <c r="J24" i="56"/>
  <c r="K25" i="56"/>
  <c r="J25" i="56"/>
  <c r="K26" i="56"/>
  <c r="J26" i="56"/>
  <c r="K27" i="56"/>
  <c r="J27" i="56"/>
  <c r="K28" i="56"/>
  <c r="J28" i="56"/>
  <c r="H30" i="56"/>
  <c r="I27" i="56" s="1"/>
  <c r="F30" i="56"/>
  <c r="G28" i="56" s="1"/>
  <c r="D30" i="56"/>
  <c r="E27" i="56" s="1"/>
  <c r="B30" i="56"/>
  <c r="C28" i="56" s="1"/>
  <c r="K7" i="56"/>
  <c r="J7" i="56"/>
  <c r="B5" i="56"/>
  <c r="F5" i="56" s="1"/>
  <c r="K8" i="57"/>
  <c r="J8" i="57"/>
  <c r="K9" i="57"/>
  <c r="J9" i="57"/>
  <c r="K10" i="57"/>
  <c r="J10" i="57"/>
  <c r="K11" i="57"/>
  <c r="J11" i="57"/>
  <c r="K12" i="57"/>
  <c r="J12" i="57"/>
  <c r="K13" i="57"/>
  <c r="J13" i="57"/>
  <c r="K14" i="57"/>
  <c r="J14" i="57"/>
  <c r="K15" i="57"/>
  <c r="J15" i="57"/>
  <c r="K16" i="57"/>
  <c r="J16" i="57"/>
  <c r="K17" i="57"/>
  <c r="J17" i="57"/>
  <c r="K18" i="57"/>
  <c r="J18" i="57"/>
  <c r="K19" i="57"/>
  <c r="J19" i="57"/>
  <c r="K20" i="57"/>
  <c r="J20" i="57"/>
  <c r="K21" i="57"/>
  <c r="J21" i="57"/>
  <c r="K22" i="57"/>
  <c r="J22" i="57"/>
  <c r="K23" i="57"/>
  <c r="J23" i="57"/>
  <c r="K24" i="57"/>
  <c r="J24" i="57"/>
  <c r="K25" i="57"/>
  <c r="J25" i="57"/>
  <c r="H27" i="57"/>
  <c r="I24" i="57" s="1"/>
  <c r="F27" i="57"/>
  <c r="G25" i="57" s="1"/>
  <c r="D27" i="57"/>
  <c r="E24" i="57" s="1"/>
  <c r="B27" i="57"/>
  <c r="C25" i="57" s="1"/>
  <c r="K7" i="57"/>
  <c r="J7" i="57"/>
  <c r="B5" i="57"/>
  <c r="F5" i="57" s="1"/>
  <c r="K8" i="58"/>
  <c r="J8" i="58"/>
  <c r="K9" i="58"/>
  <c r="J9" i="58"/>
  <c r="K10" i="58"/>
  <c r="J10" i="58"/>
  <c r="K11" i="58"/>
  <c r="J11" i="58"/>
  <c r="K12" i="58"/>
  <c r="J12" i="58"/>
  <c r="K13" i="58"/>
  <c r="J13" i="58"/>
  <c r="K14" i="58"/>
  <c r="J14" i="58"/>
  <c r="K15" i="58"/>
  <c r="J15" i="58"/>
  <c r="K16" i="58"/>
  <c r="J16" i="58"/>
  <c r="K17" i="58"/>
  <c r="J17" i="58"/>
  <c r="K18" i="58"/>
  <c r="J18" i="58"/>
  <c r="K19" i="58"/>
  <c r="J19" i="58"/>
  <c r="K20" i="58"/>
  <c r="J20" i="58"/>
  <c r="K21" i="58"/>
  <c r="J21" i="58"/>
  <c r="K22" i="58"/>
  <c r="J22" i="58"/>
  <c r="K23" i="58"/>
  <c r="J23" i="58"/>
  <c r="K24" i="58"/>
  <c r="J24" i="58"/>
  <c r="K25" i="58"/>
  <c r="J25" i="58"/>
  <c r="K26" i="58"/>
  <c r="J26" i="58"/>
  <c r="K27" i="58"/>
  <c r="J27" i="58"/>
  <c r="K28" i="58"/>
  <c r="J28" i="58"/>
  <c r="K29" i="58"/>
  <c r="J29" i="58"/>
  <c r="K30" i="58"/>
  <c r="J30" i="58"/>
  <c r="K31" i="58"/>
  <c r="J31" i="58"/>
  <c r="K32" i="58"/>
  <c r="J32" i="58"/>
  <c r="K33" i="58"/>
  <c r="J33" i="58"/>
  <c r="K34" i="58"/>
  <c r="J34" i="58"/>
  <c r="K35" i="58"/>
  <c r="J35" i="58"/>
  <c r="K36" i="58"/>
  <c r="J36" i="58"/>
  <c r="K37" i="58"/>
  <c r="J37" i="58"/>
  <c r="K38" i="58"/>
  <c r="J38" i="58"/>
  <c r="K39" i="58"/>
  <c r="J39" i="58"/>
  <c r="H41" i="58"/>
  <c r="I38" i="58" s="1"/>
  <c r="F41" i="58"/>
  <c r="G39" i="58" s="1"/>
  <c r="D41" i="58"/>
  <c r="E38" i="58" s="1"/>
  <c r="B41" i="58"/>
  <c r="C39" i="58" s="1"/>
  <c r="K7" i="58"/>
  <c r="J7" i="58"/>
  <c r="B5" i="58"/>
  <c r="F5" i="58" s="1"/>
  <c r="K8" i="50"/>
  <c r="J8" i="50"/>
  <c r="K9" i="50"/>
  <c r="J9" i="50"/>
  <c r="K10" i="50"/>
  <c r="J10" i="50"/>
  <c r="K11" i="50"/>
  <c r="J11" i="50"/>
  <c r="K12" i="50"/>
  <c r="J12" i="50"/>
  <c r="K13" i="50"/>
  <c r="J13" i="50"/>
  <c r="K14" i="50"/>
  <c r="J14" i="50"/>
  <c r="K15" i="50"/>
  <c r="J15" i="50"/>
  <c r="K16" i="50"/>
  <c r="J16" i="50"/>
  <c r="K17" i="50"/>
  <c r="J17" i="50"/>
  <c r="K18" i="50"/>
  <c r="J18" i="50"/>
  <c r="K19" i="50"/>
  <c r="J19" i="50"/>
  <c r="K20" i="50"/>
  <c r="J20" i="50"/>
  <c r="K21" i="50"/>
  <c r="J21" i="50"/>
  <c r="K22" i="50"/>
  <c r="J22" i="50"/>
  <c r="K23" i="50"/>
  <c r="J23" i="50"/>
  <c r="K24" i="50"/>
  <c r="J24" i="50"/>
  <c r="K25" i="50"/>
  <c r="J25" i="50"/>
  <c r="K26" i="50"/>
  <c r="J26" i="50"/>
  <c r="K27" i="50"/>
  <c r="J27" i="50"/>
  <c r="K28" i="50"/>
  <c r="J28" i="50"/>
  <c r="K29" i="50"/>
  <c r="J29" i="50"/>
  <c r="K30" i="50"/>
  <c r="J30" i="50"/>
  <c r="K31" i="50"/>
  <c r="J31" i="50"/>
  <c r="K32" i="50"/>
  <c r="J32" i="50"/>
  <c r="K33" i="50"/>
  <c r="J33" i="50"/>
  <c r="K34" i="50"/>
  <c r="J34" i="50"/>
  <c r="K35" i="50"/>
  <c r="J35" i="50"/>
  <c r="K36" i="50"/>
  <c r="J36" i="50"/>
  <c r="K37" i="50"/>
  <c r="J37" i="50"/>
  <c r="K38" i="50"/>
  <c r="J38" i="50"/>
  <c r="H40" i="50"/>
  <c r="I37" i="50" s="1"/>
  <c r="F40" i="50"/>
  <c r="G38" i="50" s="1"/>
  <c r="D40" i="50"/>
  <c r="E37" i="50" s="1"/>
  <c r="B40" i="50"/>
  <c r="C38" i="50" s="1"/>
  <c r="K7" i="50"/>
  <c r="J7" i="50"/>
  <c r="B5" i="50"/>
  <c r="F5" i="50" s="1"/>
  <c r="B5" i="53"/>
  <c r="F5" i="53" s="1"/>
  <c r="K8" i="53"/>
  <c r="J8" i="53"/>
  <c r="K9" i="53"/>
  <c r="J9" i="53"/>
  <c r="K10" i="53"/>
  <c r="J10" i="53"/>
  <c r="K11" i="53"/>
  <c r="J11" i="53"/>
  <c r="K12" i="53"/>
  <c r="J12" i="53"/>
  <c r="K13" i="53"/>
  <c r="J13" i="53"/>
  <c r="K14" i="53"/>
  <c r="J14" i="53"/>
  <c r="K15" i="53"/>
  <c r="J15" i="53"/>
  <c r="K16" i="53"/>
  <c r="J16" i="53"/>
  <c r="K17" i="53"/>
  <c r="J17" i="53"/>
  <c r="K18" i="53"/>
  <c r="J18" i="53"/>
  <c r="H20" i="53"/>
  <c r="I17" i="53" s="1"/>
  <c r="F20" i="53"/>
  <c r="G18" i="53" s="1"/>
  <c r="D20" i="53"/>
  <c r="E17" i="53" s="1"/>
  <c r="B20" i="53"/>
  <c r="C18" i="53" s="1"/>
  <c r="K7" i="53"/>
  <c r="J7" i="53"/>
  <c r="K24" i="53"/>
  <c r="J24" i="53"/>
  <c r="K25" i="53"/>
  <c r="J25" i="53"/>
  <c r="K26" i="53"/>
  <c r="J26" i="53"/>
  <c r="K27" i="53"/>
  <c r="J27" i="53"/>
  <c r="K28" i="53"/>
  <c r="J28" i="53"/>
  <c r="K29" i="53"/>
  <c r="J29" i="53"/>
  <c r="H31" i="53"/>
  <c r="I26" i="53" s="1"/>
  <c r="F31" i="53"/>
  <c r="G29" i="53" s="1"/>
  <c r="D31" i="53"/>
  <c r="E27" i="53" s="1"/>
  <c r="B31" i="53"/>
  <c r="C29" i="53" s="1"/>
  <c r="K23" i="53"/>
  <c r="J23" i="53"/>
  <c r="K35" i="53"/>
  <c r="J35" i="53"/>
  <c r="K36" i="53"/>
  <c r="J36" i="53"/>
  <c r="K37" i="53"/>
  <c r="J37" i="53"/>
  <c r="K38" i="53"/>
  <c r="J38" i="53"/>
  <c r="K39" i="53"/>
  <c r="J39" i="53"/>
  <c r="K40" i="53"/>
  <c r="J40" i="53"/>
  <c r="K41" i="53"/>
  <c r="J41" i="53"/>
  <c r="K42" i="53"/>
  <c r="J42" i="53"/>
  <c r="K43" i="53"/>
  <c r="J43" i="53"/>
  <c r="K44" i="53"/>
  <c r="J44" i="53"/>
  <c r="K45" i="53"/>
  <c r="J45" i="53"/>
  <c r="K46" i="53"/>
  <c r="J46" i="53"/>
  <c r="K47" i="53"/>
  <c r="J47" i="53"/>
  <c r="K48" i="53"/>
  <c r="J48" i="53"/>
  <c r="H50" i="53"/>
  <c r="I47" i="53" s="1"/>
  <c r="F50" i="53"/>
  <c r="G48" i="53" s="1"/>
  <c r="D50" i="53"/>
  <c r="E47" i="53" s="1"/>
  <c r="B50" i="53"/>
  <c r="C48" i="53" s="1"/>
  <c r="K34" i="53"/>
  <c r="J34" i="53"/>
  <c r="I52" i="53"/>
  <c r="G52" i="53"/>
  <c r="E52" i="53"/>
  <c r="C52" i="53"/>
  <c r="B5" i="54"/>
  <c r="D5" i="54" s="1"/>
  <c r="H5" i="54" s="1"/>
  <c r="K8" i="54"/>
  <c r="J8" i="54"/>
  <c r="K9" i="54"/>
  <c r="J9" i="54"/>
  <c r="H11" i="54"/>
  <c r="I8" i="54" s="1"/>
  <c r="F11" i="54"/>
  <c r="G9" i="54" s="1"/>
  <c r="D11" i="54"/>
  <c r="E8" i="54" s="1"/>
  <c r="B11" i="54"/>
  <c r="C9" i="54" s="1"/>
  <c r="K7" i="54"/>
  <c r="J7" i="54"/>
  <c r="H16" i="54"/>
  <c r="F16" i="54"/>
  <c r="G16" i="54" s="1"/>
  <c r="D16" i="54"/>
  <c r="B16" i="54"/>
  <c r="C16" i="54" s="1"/>
  <c r="K14" i="54"/>
  <c r="J14" i="54"/>
  <c r="K20" i="54"/>
  <c r="J20" i="54"/>
  <c r="K21" i="54"/>
  <c r="J21" i="54"/>
  <c r="K22" i="54"/>
  <c r="J22" i="54"/>
  <c r="H24" i="54"/>
  <c r="I21" i="54" s="1"/>
  <c r="F24" i="54"/>
  <c r="G22" i="54" s="1"/>
  <c r="D24" i="54"/>
  <c r="E21" i="54" s="1"/>
  <c r="B24" i="54"/>
  <c r="C22" i="54" s="1"/>
  <c r="K19" i="54"/>
  <c r="J19" i="54"/>
  <c r="K28" i="54"/>
  <c r="J28" i="54"/>
  <c r="K29" i="54"/>
  <c r="J29" i="54"/>
  <c r="K30" i="54"/>
  <c r="J30" i="54"/>
  <c r="K31" i="54"/>
  <c r="J31" i="54"/>
  <c r="K32" i="54"/>
  <c r="J32" i="54"/>
  <c r="K33" i="54"/>
  <c r="J33" i="54"/>
  <c r="K34" i="54"/>
  <c r="J34" i="54"/>
  <c r="K35" i="54"/>
  <c r="J35" i="54"/>
  <c r="K36" i="54"/>
  <c r="J36" i="54"/>
  <c r="H38" i="54"/>
  <c r="I35" i="54" s="1"/>
  <c r="F38" i="54"/>
  <c r="G36" i="54" s="1"/>
  <c r="D38" i="54"/>
  <c r="E34" i="54" s="1"/>
  <c r="B38" i="54"/>
  <c r="C36" i="54" s="1"/>
  <c r="K27" i="54"/>
  <c r="J27" i="54"/>
  <c r="K42" i="54"/>
  <c r="J42" i="54"/>
  <c r="K43" i="54"/>
  <c r="J43" i="54"/>
  <c r="K44" i="54"/>
  <c r="J44" i="54"/>
  <c r="K45" i="54"/>
  <c r="J45" i="54"/>
  <c r="K46" i="54"/>
  <c r="J46" i="54"/>
  <c r="K47" i="54"/>
  <c r="J47" i="54"/>
  <c r="K48" i="54"/>
  <c r="J48" i="54"/>
  <c r="K49" i="54"/>
  <c r="J49" i="54"/>
  <c r="K50" i="54"/>
  <c r="J50" i="54"/>
  <c r="H52" i="54"/>
  <c r="I49" i="54" s="1"/>
  <c r="F52" i="54"/>
  <c r="G50" i="54" s="1"/>
  <c r="D52" i="54"/>
  <c r="E48" i="54" s="1"/>
  <c r="B52" i="54"/>
  <c r="C50" i="54" s="1"/>
  <c r="K41" i="54"/>
  <c r="J41" i="54"/>
  <c r="K56" i="54"/>
  <c r="J56" i="54"/>
  <c r="K57" i="54"/>
  <c r="J57" i="54"/>
  <c r="K58" i="54"/>
  <c r="J58" i="54"/>
  <c r="K59" i="54"/>
  <c r="J59" i="54"/>
  <c r="K60" i="54"/>
  <c r="J60" i="54"/>
  <c r="K61" i="54"/>
  <c r="J61" i="54"/>
  <c r="K62" i="54"/>
  <c r="J62" i="54"/>
  <c r="K63" i="54"/>
  <c r="J63" i="54"/>
  <c r="K64" i="54"/>
  <c r="J64" i="54"/>
  <c r="K65" i="54"/>
  <c r="J65" i="54"/>
  <c r="K66" i="54"/>
  <c r="J66" i="54"/>
  <c r="K67" i="54"/>
  <c r="J67" i="54"/>
  <c r="K68" i="54"/>
  <c r="J68" i="54"/>
  <c r="K69" i="54"/>
  <c r="J69" i="54"/>
  <c r="K70" i="54"/>
  <c r="J70" i="54"/>
  <c r="K71" i="54"/>
  <c r="J71" i="54"/>
  <c r="K72" i="54"/>
  <c r="J72" i="54"/>
  <c r="K73" i="54"/>
  <c r="J73" i="54"/>
  <c r="K74" i="54"/>
  <c r="J74" i="54"/>
  <c r="H76" i="54"/>
  <c r="I73" i="54" s="1"/>
  <c r="F76" i="54"/>
  <c r="G74" i="54" s="1"/>
  <c r="D76" i="54"/>
  <c r="E73" i="54" s="1"/>
  <c r="B76" i="54"/>
  <c r="C74" i="54" s="1"/>
  <c r="K55" i="54"/>
  <c r="J55" i="54"/>
  <c r="I78" i="54"/>
  <c r="G78" i="54"/>
  <c r="E78" i="54"/>
  <c r="C78" i="54"/>
  <c r="B5" i="55"/>
  <c r="F5" i="55" s="1"/>
  <c r="K8" i="55"/>
  <c r="J8" i="55"/>
  <c r="K9" i="55"/>
  <c r="J9" i="55"/>
  <c r="K10" i="55"/>
  <c r="J10" i="55"/>
  <c r="K11" i="55"/>
  <c r="J11" i="55"/>
  <c r="K12" i="55"/>
  <c r="J12" i="55"/>
  <c r="K13" i="55"/>
  <c r="J13" i="55"/>
  <c r="K14" i="55"/>
  <c r="J14" i="55"/>
  <c r="K15" i="55"/>
  <c r="J15" i="55"/>
  <c r="K16" i="55"/>
  <c r="J16" i="55"/>
  <c r="K17" i="55"/>
  <c r="J17" i="55"/>
  <c r="K18" i="55"/>
  <c r="J18" i="55"/>
  <c r="K19" i="55"/>
  <c r="J19" i="55"/>
  <c r="H21" i="55"/>
  <c r="I16" i="55" s="1"/>
  <c r="F21" i="55"/>
  <c r="G19" i="55" s="1"/>
  <c r="D21" i="55"/>
  <c r="E16" i="55" s="1"/>
  <c r="B21" i="55"/>
  <c r="C19" i="55" s="1"/>
  <c r="K7" i="55"/>
  <c r="J7" i="55"/>
  <c r="I23" i="55"/>
  <c r="G23" i="55"/>
  <c r="E23" i="55"/>
  <c r="C23" i="55"/>
  <c r="J23" i="55"/>
  <c r="K23" i="55"/>
  <c r="B26" i="55"/>
  <c r="D26" i="55" s="1"/>
  <c r="H26" i="55" s="1"/>
  <c r="K29" i="55"/>
  <c r="J29" i="55"/>
  <c r="K30" i="55"/>
  <c r="J30" i="55"/>
  <c r="K31" i="55"/>
  <c r="J31" i="55"/>
  <c r="K32" i="55"/>
  <c r="J32" i="55"/>
  <c r="K33" i="55"/>
  <c r="J33" i="55"/>
  <c r="K34" i="55"/>
  <c r="J34" i="55"/>
  <c r="K35" i="55"/>
  <c r="J35" i="55"/>
  <c r="K36" i="55"/>
  <c r="J36" i="55"/>
  <c r="K37" i="55"/>
  <c r="J37" i="55"/>
  <c r="K38" i="55"/>
  <c r="J38" i="55"/>
  <c r="K39" i="55"/>
  <c r="J39" i="55"/>
  <c r="K40" i="55"/>
  <c r="J40" i="55"/>
  <c r="K41" i="55"/>
  <c r="J41" i="55"/>
  <c r="K42" i="55"/>
  <c r="J42" i="55"/>
  <c r="K43" i="55"/>
  <c r="J43" i="55"/>
  <c r="K44" i="55"/>
  <c r="J44" i="55"/>
  <c r="K45" i="55"/>
  <c r="J45" i="55"/>
  <c r="H47" i="55"/>
  <c r="I42" i="55" s="1"/>
  <c r="F47" i="55"/>
  <c r="G45" i="55" s="1"/>
  <c r="D47" i="55"/>
  <c r="E43" i="55" s="1"/>
  <c r="B47" i="55"/>
  <c r="C45" i="55" s="1"/>
  <c r="K28" i="55"/>
  <c r="J28" i="55"/>
  <c r="K51" i="55"/>
  <c r="J51" i="55"/>
  <c r="K52" i="55"/>
  <c r="J52" i="55"/>
  <c r="K53" i="55"/>
  <c r="J53" i="55"/>
  <c r="K54" i="55"/>
  <c r="J54" i="55"/>
  <c r="K55" i="55"/>
  <c r="J55" i="55"/>
  <c r="K56" i="55"/>
  <c r="J56" i="55"/>
  <c r="K57" i="55"/>
  <c r="J57" i="55"/>
  <c r="K58" i="55"/>
  <c r="J58" i="55"/>
  <c r="H60" i="55"/>
  <c r="I57" i="55" s="1"/>
  <c r="F60" i="55"/>
  <c r="G58" i="55" s="1"/>
  <c r="D60" i="55"/>
  <c r="E57" i="55" s="1"/>
  <c r="B60" i="55"/>
  <c r="C58" i="55" s="1"/>
  <c r="K50" i="55"/>
  <c r="J50" i="55"/>
  <c r="I62" i="55"/>
  <c r="G62" i="55"/>
  <c r="E62" i="55"/>
  <c r="C62" i="55"/>
  <c r="J62" i="55"/>
  <c r="K62" i="55"/>
  <c r="B65" i="55"/>
  <c r="D65" i="55" s="1"/>
  <c r="H65" i="55" s="1"/>
  <c r="K68" i="55"/>
  <c r="J68" i="55"/>
  <c r="K69" i="55"/>
  <c r="J69" i="55"/>
  <c r="K70" i="55"/>
  <c r="J70" i="55"/>
  <c r="K71" i="55"/>
  <c r="J71" i="55"/>
  <c r="K72" i="55"/>
  <c r="J72" i="55"/>
  <c r="K73" i="55"/>
  <c r="J73" i="55"/>
  <c r="K74" i="55"/>
  <c r="J74" i="55"/>
  <c r="K75" i="55"/>
  <c r="J75" i="55"/>
  <c r="K76" i="55"/>
  <c r="J76" i="55"/>
  <c r="K77" i="55"/>
  <c r="J77" i="55"/>
  <c r="K78" i="55"/>
  <c r="J78" i="55"/>
  <c r="K79" i="55"/>
  <c r="J79" i="55"/>
  <c r="K80" i="55"/>
  <c r="J80" i="55"/>
  <c r="K81" i="55"/>
  <c r="J81" i="55"/>
  <c r="K82" i="55"/>
  <c r="J82" i="55"/>
  <c r="K83" i="55"/>
  <c r="J83" i="55"/>
  <c r="K84" i="55"/>
  <c r="J84" i="55"/>
  <c r="K85" i="55"/>
  <c r="J85" i="55"/>
  <c r="K86" i="55"/>
  <c r="J86" i="55"/>
  <c r="K87" i="55"/>
  <c r="J87" i="55"/>
  <c r="K88" i="55"/>
  <c r="J88" i="55"/>
  <c r="H90" i="55"/>
  <c r="I87" i="55" s="1"/>
  <c r="F90" i="55"/>
  <c r="G88" i="55" s="1"/>
  <c r="D90" i="55"/>
  <c r="E87" i="55" s="1"/>
  <c r="B90" i="55"/>
  <c r="C88" i="55" s="1"/>
  <c r="K67" i="55"/>
  <c r="J67" i="55"/>
  <c r="K94" i="55"/>
  <c r="J94" i="55"/>
  <c r="K95" i="55"/>
  <c r="J95" i="55"/>
  <c r="K96" i="55"/>
  <c r="J96" i="55"/>
  <c r="K97" i="55"/>
  <c r="J97" i="55"/>
  <c r="K98" i="55"/>
  <c r="J98" i="55"/>
  <c r="K99" i="55"/>
  <c r="J99" i="55"/>
  <c r="K100" i="55"/>
  <c r="J100" i="55"/>
  <c r="K101" i="55"/>
  <c r="J101" i="55"/>
  <c r="K102" i="55"/>
  <c r="J102" i="55"/>
  <c r="K103" i="55"/>
  <c r="J103" i="55"/>
  <c r="K104" i="55"/>
  <c r="J104" i="55"/>
  <c r="H106" i="55"/>
  <c r="I102" i="55" s="1"/>
  <c r="F106" i="55"/>
  <c r="G104" i="55" s="1"/>
  <c r="D106" i="55"/>
  <c r="E103" i="55" s="1"/>
  <c r="B106" i="55"/>
  <c r="C104" i="55" s="1"/>
  <c r="K93" i="55"/>
  <c r="J93" i="55"/>
  <c r="I108" i="55"/>
  <c r="G108" i="55"/>
  <c r="E108" i="55"/>
  <c r="C108" i="55"/>
  <c r="K108" i="55"/>
  <c r="J108" i="55"/>
  <c r="B111" i="55"/>
  <c r="D111" i="55" s="1"/>
  <c r="H111" i="55" s="1"/>
  <c r="K114" i="55"/>
  <c r="J114" i="55"/>
  <c r="K115" i="55"/>
  <c r="J115" i="55"/>
  <c r="K116" i="55"/>
  <c r="J116" i="55"/>
  <c r="K117" i="55"/>
  <c r="J117" i="55"/>
  <c r="K118" i="55"/>
  <c r="J118" i="55"/>
  <c r="K119" i="55"/>
  <c r="J119" i="55"/>
  <c r="K120" i="55"/>
  <c r="J120" i="55"/>
  <c r="K121" i="55"/>
  <c r="J121" i="55"/>
  <c r="K122" i="55"/>
  <c r="J122" i="55"/>
  <c r="K123" i="55"/>
  <c r="J123" i="55"/>
  <c r="K124" i="55"/>
  <c r="J124" i="55"/>
  <c r="K125" i="55"/>
  <c r="J125" i="55"/>
  <c r="K126" i="55"/>
  <c r="J126" i="55"/>
  <c r="K127" i="55"/>
  <c r="J127" i="55"/>
  <c r="K128" i="55"/>
  <c r="J128" i="55"/>
  <c r="K129" i="55"/>
  <c r="J129" i="55"/>
  <c r="K130" i="55"/>
  <c r="J130" i="55"/>
  <c r="K131" i="55"/>
  <c r="J131" i="55"/>
  <c r="K132" i="55"/>
  <c r="J132" i="55"/>
  <c r="K133" i="55"/>
  <c r="J133" i="55"/>
  <c r="K134" i="55"/>
  <c r="J134" i="55"/>
  <c r="K135" i="55"/>
  <c r="J135" i="55"/>
  <c r="K136" i="55"/>
  <c r="J136" i="55"/>
  <c r="K137" i="55"/>
  <c r="J137" i="55"/>
  <c r="H139" i="55"/>
  <c r="I136" i="55" s="1"/>
  <c r="F139" i="55"/>
  <c r="G137" i="55" s="1"/>
  <c r="D139" i="55"/>
  <c r="E136" i="55" s="1"/>
  <c r="B139" i="55"/>
  <c r="C137" i="55" s="1"/>
  <c r="K113" i="55"/>
  <c r="J113" i="55"/>
  <c r="K143" i="55"/>
  <c r="J143" i="55"/>
  <c r="K144" i="55"/>
  <c r="J144" i="55"/>
  <c r="K145" i="55"/>
  <c r="J145" i="55"/>
  <c r="K146" i="55"/>
  <c r="J146" i="55"/>
  <c r="K147" i="55"/>
  <c r="J147" i="55"/>
  <c r="K148" i="55"/>
  <c r="J148" i="55"/>
  <c r="K149" i="55"/>
  <c r="J149" i="55"/>
  <c r="K150" i="55"/>
  <c r="J150" i="55"/>
  <c r="K151" i="55"/>
  <c r="J151" i="55"/>
  <c r="K152" i="55"/>
  <c r="J152" i="55"/>
  <c r="K153" i="55"/>
  <c r="J153" i="55"/>
  <c r="K154" i="55"/>
  <c r="J154" i="55"/>
  <c r="K155" i="55"/>
  <c r="J155" i="55"/>
  <c r="K156" i="55"/>
  <c r="J156" i="55"/>
  <c r="K157" i="55"/>
  <c r="J157" i="55"/>
  <c r="K158" i="55"/>
  <c r="J158" i="55"/>
  <c r="H160" i="55"/>
  <c r="I157" i="55" s="1"/>
  <c r="F160" i="55"/>
  <c r="G158" i="55" s="1"/>
  <c r="D160" i="55"/>
  <c r="E156" i="55" s="1"/>
  <c r="B160" i="55"/>
  <c r="C158" i="55" s="1"/>
  <c r="K142" i="55"/>
  <c r="J142" i="55"/>
  <c r="I162" i="55"/>
  <c r="G162" i="55"/>
  <c r="E162" i="55"/>
  <c r="C162" i="55"/>
  <c r="K162" i="55"/>
  <c r="J162" i="55"/>
  <c r="B165" i="55"/>
  <c r="F165" i="55" s="1"/>
  <c r="K168" i="55"/>
  <c r="J168" i="55"/>
  <c r="H170" i="55"/>
  <c r="F170" i="55"/>
  <c r="G168" i="55" s="1"/>
  <c r="D170" i="55"/>
  <c r="E170" i="55" s="1"/>
  <c r="B170" i="55"/>
  <c r="C168" i="55" s="1"/>
  <c r="K167" i="55"/>
  <c r="J167" i="55"/>
  <c r="K174" i="55"/>
  <c r="J174" i="55"/>
  <c r="K175" i="55"/>
  <c r="J175" i="55"/>
  <c r="K176" i="55"/>
  <c r="J176" i="55"/>
  <c r="K177" i="55"/>
  <c r="J177" i="55"/>
  <c r="K178" i="55"/>
  <c r="J178" i="55"/>
  <c r="K179" i="55"/>
  <c r="J179" i="55"/>
  <c r="H181" i="55"/>
  <c r="I178" i="55" s="1"/>
  <c r="F181" i="55"/>
  <c r="G179" i="55" s="1"/>
  <c r="D181" i="55"/>
  <c r="J181" i="55" s="1"/>
  <c r="B181" i="55"/>
  <c r="C179" i="55" s="1"/>
  <c r="K173" i="55"/>
  <c r="J173" i="55"/>
  <c r="I183" i="55"/>
  <c r="G183" i="55"/>
  <c r="E183" i="55"/>
  <c r="C183" i="55"/>
  <c r="J183" i="55"/>
  <c r="K183" i="55"/>
  <c r="I187" i="55"/>
  <c r="G187" i="55"/>
  <c r="E187" i="55"/>
  <c r="C187" i="55"/>
  <c r="H185" i="55"/>
  <c r="I185" i="55" s="1"/>
  <c r="F185" i="55"/>
  <c r="G185" i="55" s="1"/>
  <c r="D185" i="55"/>
  <c r="E185" i="55" s="1"/>
  <c r="B185" i="55"/>
  <c r="C185" i="55" s="1"/>
  <c r="K187" i="55"/>
  <c r="J187" i="55"/>
  <c r="K189" i="55"/>
  <c r="J189" i="55"/>
  <c r="I189" i="55"/>
  <c r="G189" i="55"/>
  <c r="E189" i="55"/>
  <c r="C189" i="55"/>
  <c r="B5" i="48"/>
  <c r="F5" i="48" s="1"/>
  <c r="K8" i="48"/>
  <c r="J8" i="48"/>
  <c r="K9" i="48"/>
  <c r="J9" i="48"/>
  <c r="H11" i="48"/>
  <c r="I8" i="48" s="1"/>
  <c r="F11" i="48"/>
  <c r="G9" i="48" s="1"/>
  <c r="D11" i="48"/>
  <c r="E11" i="48" s="1"/>
  <c r="B11" i="48"/>
  <c r="C9" i="48" s="1"/>
  <c r="K7" i="48"/>
  <c r="J7" i="48"/>
  <c r="I13" i="48"/>
  <c r="G13" i="48"/>
  <c r="E13" i="48"/>
  <c r="C13" i="48"/>
  <c r="J13" i="48"/>
  <c r="K13" i="48"/>
  <c r="B16" i="48"/>
  <c r="D16" i="48" s="1"/>
  <c r="H16" i="48" s="1"/>
  <c r="K19" i="48"/>
  <c r="J19" i="48"/>
  <c r="K20" i="48"/>
  <c r="J20" i="48"/>
  <c r="K21" i="48"/>
  <c r="J21" i="48"/>
  <c r="K22" i="48"/>
  <c r="J22" i="48"/>
  <c r="K23" i="48"/>
  <c r="J23" i="48"/>
  <c r="K24" i="48"/>
  <c r="J24" i="48"/>
  <c r="K25" i="48"/>
  <c r="J25" i="48"/>
  <c r="K26" i="48"/>
  <c r="J26" i="48"/>
  <c r="K27" i="48"/>
  <c r="J27" i="48"/>
  <c r="K28" i="48"/>
  <c r="J28" i="48"/>
  <c r="K29" i="48"/>
  <c r="J29" i="48"/>
  <c r="K30" i="48"/>
  <c r="J30" i="48"/>
  <c r="K31" i="48"/>
  <c r="J31" i="48"/>
  <c r="H33" i="48"/>
  <c r="I29" i="48" s="1"/>
  <c r="F33" i="48"/>
  <c r="G31" i="48" s="1"/>
  <c r="D33" i="48"/>
  <c r="E30" i="48" s="1"/>
  <c r="B33" i="48"/>
  <c r="C31" i="48" s="1"/>
  <c r="K18" i="48"/>
  <c r="J18" i="48"/>
  <c r="K37" i="48"/>
  <c r="J37" i="48"/>
  <c r="H39" i="48"/>
  <c r="I39" i="48" s="1"/>
  <c r="F39" i="48"/>
  <c r="G37" i="48" s="1"/>
  <c r="D39" i="48"/>
  <c r="E39" i="48" s="1"/>
  <c r="B39" i="48"/>
  <c r="C37" i="48" s="1"/>
  <c r="K36" i="48"/>
  <c r="J36" i="48"/>
  <c r="I41" i="48"/>
  <c r="G41" i="48"/>
  <c r="E41" i="48"/>
  <c r="C41" i="48"/>
  <c r="K41" i="48"/>
  <c r="J41" i="48"/>
  <c r="B44" i="48"/>
  <c r="D44" i="48" s="1"/>
  <c r="H44" i="48" s="1"/>
  <c r="K47" i="48"/>
  <c r="J47" i="48"/>
  <c r="K48" i="48"/>
  <c r="J48" i="48"/>
  <c r="K49" i="48"/>
  <c r="J49" i="48"/>
  <c r="K50" i="48"/>
  <c r="J50" i="48"/>
  <c r="K51" i="48"/>
  <c r="J51" i="48"/>
  <c r="K52" i="48"/>
  <c r="J52" i="48"/>
  <c r="K53" i="48"/>
  <c r="J53" i="48"/>
  <c r="K54" i="48"/>
  <c r="J54" i="48"/>
  <c r="K55" i="48"/>
  <c r="J55" i="48"/>
  <c r="K56" i="48"/>
  <c r="J56" i="48"/>
  <c r="K57" i="48"/>
  <c r="J57" i="48"/>
  <c r="K58" i="48"/>
  <c r="J58" i="48"/>
  <c r="K59" i="48"/>
  <c r="J59" i="48"/>
  <c r="K60" i="48"/>
  <c r="J60" i="48"/>
  <c r="K61" i="48"/>
  <c r="J61" i="48"/>
  <c r="K62" i="48"/>
  <c r="J62" i="48"/>
  <c r="K63" i="48"/>
  <c r="J63" i="48"/>
  <c r="K64" i="48"/>
  <c r="J64" i="48"/>
  <c r="K65" i="48"/>
  <c r="J65" i="48"/>
  <c r="H67" i="48"/>
  <c r="I64" i="48" s="1"/>
  <c r="F67" i="48"/>
  <c r="G65" i="48" s="1"/>
  <c r="D67" i="48"/>
  <c r="E64" i="48" s="1"/>
  <c r="B67" i="48"/>
  <c r="C65" i="48" s="1"/>
  <c r="K46" i="48"/>
  <c r="J46" i="48"/>
  <c r="K71" i="48"/>
  <c r="J71" i="48"/>
  <c r="K72" i="48"/>
  <c r="J72" i="48"/>
  <c r="K73" i="48"/>
  <c r="J73" i="48"/>
  <c r="K74" i="48"/>
  <c r="J74" i="48"/>
  <c r="K75" i="48"/>
  <c r="J75" i="48"/>
  <c r="K76" i="48"/>
  <c r="J76" i="48"/>
  <c r="K77" i="48"/>
  <c r="J77" i="48"/>
  <c r="K78" i="48"/>
  <c r="J78" i="48"/>
  <c r="H80" i="48"/>
  <c r="I77" i="48" s="1"/>
  <c r="F80" i="48"/>
  <c r="G78" i="48" s="1"/>
  <c r="D80" i="48"/>
  <c r="E77" i="48" s="1"/>
  <c r="B80" i="48"/>
  <c r="C78" i="48" s="1"/>
  <c r="K70" i="48"/>
  <c r="J70" i="48"/>
  <c r="I82" i="48"/>
  <c r="G82" i="48"/>
  <c r="E82" i="48"/>
  <c r="C82" i="48"/>
  <c r="J82" i="48"/>
  <c r="K82" i="48"/>
  <c r="B85" i="48"/>
  <c r="D85" i="48" s="1"/>
  <c r="H85" i="48" s="1"/>
  <c r="K88" i="48"/>
  <c r="J88" i="48"/>
  <c r="K89" i="48"/>
  <c r="J89" i="48"/>
  <c r="K90" i="48"/>
  <c r="J90" i="48"/>
  <c r="K91" i="48"/>
  <c r="J91" i="48"/>
  <c r="K92" i="48"/>
  <c r="J92" i="48"/>
  <c r="K93" i="48"/>
  <c r="J93" i="48"/>
  <c r="K94" i="48"/>
  <c r="J94" i="48"/>
  <c r="K95" i="48"/>
  <c r="J95" i="48"/>
  <c r="K96" i="48"/>
  <c r="J96" i="48"/>
  <c r="K97" i="48"/>
  <c r="J97" i="48"/>
  <c r="H99" i="48"/>
  <c r="I95" i="48" s="1"/>
  <c r="F99" i="48"/>
  <c r="G97" i="48" s="1"/>
  <c r="D99" i="48"/>
  <c r="E95" i="48" s="1"/>
  <c r="B99" i="48"/>
  <c r="C97" i="48" s="1"/>
  <c r="K87" i="48"/>
  <c r="J87" i="48"/>
  <c r="K103" i="48"/>
  <c r="J103" i="48"/>
  <c r="K104" i="48"/>
  <c r="J104" i="48"/>
  <c r="K105" i="48"/>
  <c r="J105" i="48"/>
  <c r="K106" i="48"/>
  <c r="J106" i="48"/>
  <c r="K107" i="48"/>
  <c r="J107" i="48"/>
  <c r="K108" i="48"/>
  <c r="J108" i="48"/>
  <c r="K109" i="48"/>
  <c r="J109" i="48"/>
  <c r="K110" i="48"/>
  <c r="J110" i="48"/>
  <c r="K111" i="48"/>
  <c r="J111" i="48"/>
  <c r="K112" i="48"/>
  <c r="J112" i="48"/>
  <c r="K113" i="48"/>
  <c r="J113" i="48"/>
  <c r="H115" i="48"/>
  <c r="I112" i="48" s="1"/>
  <c r="F115" i="48"/>
  <c r="G113" i="48" s="1"/>
  <c r="D115" i="48"/>
  <c r="E112" i="48" s="1"/>
  <c r="B115" i="48"/>
  <c r="C113" i="48" s="1"/>
  <c r="K102" i="48"/>
  <c r="J102" i="48"/>
  <c r="I117" i="48"/>
  <c r="G117" i="48"/>
  <c r="E117" i="48"/>
  <c r="C117" i="48"/>
  <c r="K117" i="48"/>
  <c r="J117" i="48"/>
  <c r="B120" i="48"/>
  <c r="D120" i="48" s="1"/>
  <c r="H120" i="48" s="1"/>
  <c r="K123" i="48"/>
  <c r="J123" i="48"/>
  <c r="K124" i="48"/>
  <c r="J124" i="48"/>
  <c r="H126" i="48"/>
  <c r="I123" i="48" s="1"/>
  <c r="F126" i="48"/>
  <c r="G124" i="48" s="1"/>
  <c r="D126" i="48"/>
  <c r="E123" i="48" s="1"/>
  <c r="B126" i="48"/>
  <c r="C124" i="48" s="1"/>
  <c r="K122" i="48"/>
  <c r="J122" i="48"/>
  <c r="K130" i="48"/>
  <c r="J130" i="48"/>
  <c r="K131" i="48"/>
  <c r="J131" i="48"/>
  <c r="K132" i="48"/>
  <c r="J132" i="48"/>
  <c r="K133" i="48"/>
  <c r="J133" i="48"/>
  <c r="K134" i="48"/>
  <c r="J134" i="48"/>
  <c r="K135" i="48"/>
  <c r="J135" i="48"/>
  <c r="K136" i="48"/>
  <c r="J136" i="48"/>
  <c r="H138" i="48"/>
  <c r="I135" i="48" s="1"/>
  <c r="F138" i="48"/>
  <c r="G136" i="48" s="1"/>
  <c r="D138" i="48"/>
  <c r="J138" i="48" s="1"/>
  <c r="B138" i="48"/>
  <c r="C136" i="48" s="1"/>
  <c r="K129" i="48"/>
  <c r="J129" i="48"/>
  <c r="I140" i="48"/>
  <c r="G140" i="48"/>
  <c r="E140" i="48"/>
  <c r="C140" i="48"/>
  <c r="J140" i="48"/>
  <c r="K140" i="48"/>
  <c r="B143" i="48"/>
  <c r="D143" i="48" s="1"/>
  <c r="H143" i="48" s="1"/>
  <c r="H147" i="48"/>
  <c r="K147" i="48" s="1"/>
  <c r="F147" i="48"/>
  <c r="G147" i="48" s="1"/>
  <c r="D147" i="48"/>
  <c r="J147" i="48" s="1"/>
  <c r="B147" i="48"/>
  <c r="C147" i="48" s="1"/>
  <c r="K145" i="48"/>
  <c r="J145" i="48"/>
  <c r="K151" i="48"/>
  <c r="J151" i="48"/>
  <c r="H153" i="48"/>
  <c r="I153" i="48" s="1"/>
  <c r="F153" i="48"/>
  <c r="G151" i="48" s="1"/>
  <c r="D153" i="48"/>
  <c r="J153" i="48" s="1"/>
  <c r="B153" i="48"/>
  <c r="C151" i="48" s="1"/>
  <c r="K150" i="48"/>
  <c r="J150" i="48"/>
  <c r="I155" i="48"/>
  <c r="G155" i="48"/>
  <c r="E155" i="48"/>
  <c r="C155" i="48"/>
  <c r="K155" i="48"/>
  <c r="J155" i="48"/>
  <c r="B158" i="48"/>
  <c r="F158" i="48" s="1"/>
  <c r="K161" i="48"/>
  <c r="J161" i="48"/>
  <c r="K162" i="48"/>
  <c r="J162" i="48"/>
  <c r="K163" i="48"/>
  <c r="J163" i="48"/>
  <c r="K164" i="48"/>
  <c r="J164" i="48"/>
  <c r="K165" i="48"/>
  <c r="J165" i="48"/>
  <c r="K166" i="48"/>
  <c r="J166" i="48"/>
  <c r="K167" i="48"/>
  <c r="J167" i="48"/>
  <c r="H169" i="48"/>
  <c r="I166" i="48" s="1"/>
  <c r="F169" i="48"/>
  <c r="G167" i="48" s="1"/>
  <c r="D169" i="48"/>
  <c r="E164" i="48" s="1"/>
  <c r="B169" i="48"/>
  <c r="C167" i="48" s="1"/>
  <c r="K160" i="48"/>
  <c r="J160" i="48"/>
  <c r="K173" i="48"/>
  <c r="J173" i="48"/>
  <c r="K174" i="48"/>
  <c r="J174" i="48"/>
  <c r="H176" i="48"/>
  <c r="I173" i="48" s="1"/>
  <c r="F176" i="48"/>
  <c r="G174" i="48" s="1"/>
  <c r="D176" i="48"/>
  <c r="B176" i="48"/>
  <c r="C174" i="48" s="1"/>
  <c r="K172" i="48"/>
  <c r="J172" i="48"/>
  <c r="I178" i="48"/>
  <c r="G178" i="48"/>
  <c r="E178" i="48"/>
  <c r="C178" i="48"/>
  <c r="J178" i="48"/>
  <c r="K178" i="48"/>
  <c r="B181" i="48"/>
  <c r="F181" i="48" s="1"/>
  <c r="K184" i="48"/>
  <c r="J184" i="48"/>
  <c r="K185" i="48"/>
  <c r="J185" i="48"/>
  <c r="K186" i="48"/>
  <c r="J186" i="48"/>
  <c r="K187" i="48"/>
  <c r="J187" i="48"/>
  <c r="K188" i="48"/>
  <c r="J188" i="48"/>
  <c r="K189" i="48"/>
  <c r="J189" i="48"/>
  <c r="K190" i="48"/>
  <c r="J190" i="48"/>
  <c r="H192" i="48"/>
  <c r="I189" i="48" s="1"/>
  <c r="F192" i="48"/>
  <c r="G190" i="48" s="1"/>
  <c r="D192" i="48"/>
  <c r="E186" i="48" s="1"/>
  <c r="B192" i="48"/>
  <c r="C190" i="48" s="1"/>
  <c r="K183" i="48"/>
  <c r="J183" i="48"/>
  <c r="K196" i="48"/>
  <c r="J196" i="48"/>
  <c r="K197" i="48"/>
  <c r="J197" i="48"/>
  <c r="K198" i="48"/>
  <c r="J198" i="48"/>
  <c r="K199" i="48"/>
  <c r="J199" i="48"/>
  <c r="K200" i="48"/>
  <c r="J200" i="48"/>
  <c r="K201" i="48"/>
  <c r="J201" i="48"/>
  <c r="K202" i="48"/>
  <c r="J202" i="48"/>
  <c r="K203" i="48"/>
  <c r="J203" i="48"/>
  <c r="K204" i="48"/>
  <c r="J204" i="48"/>
  <c r="K205" i="48"/>
  <c r="J205" i="48"/>
  <c r="H207" i="48"/>
  <c r="I204" i="48" s="1"/>
  <c r="F207" i="48"/>
  <c r="G205" i="48" s="1"/>
  <c r="D207" i="48"/>
  <c r="J207" i="48" s="1"/>
  <c r="B207" i="48"/>
  <c r="C205" i="48" s="1"/>
  <c r="K195" i="48"/>
  <c r="J195" i="48"/>
  <c r="K211" i="48"/>
  <c r="J211" i="48"/>
  <c r="K212" i="48"/>
  <c r="J212" i="48"/>
  <c r="H214" i="48"/>
  <c r="I211" i="48" s="1"/>
  <c r="F214" i="48"/>
  <c r="G212" i="48" s="1"/>
  <c r="D214" i="48"/>
  <c r="J214" i="48" s="1"/>
  <c r="B214" i="48"/>
  <c r="C212" i="48" s="1"/>
  <c r="K210" i="48"/>
  <c r="J210" i="48"/>
  <c r="I216" i="48"/>
  <c r="G216" i="48"/>
  <c r="E216" i="48"/>
  <c r="C216" i="48"/>
  <c r="K216" i="48"/>
  <c r="J216" i="48"/>
  <c r="I220" i="48"/>
  <c r="G220" i="48"/>
  <c r="E220" i="48"/>
  <c r="C220" i="48"/>
  <c r="H218" i="48"/>
  <c r="I218" i="48" s="1"/>
  <c r="F218" i="48"/>
  <c r="G218" i="48" s="1"/>
  <c r="D218" i="48"/>
  <c r="E218" i="48" s="1"/>
  <c r="B218" i="48"/>
  <c r="C218" i="48" s="1"/>
  <c r="K220" i="48"/>
  <c r="J220" i="48"/>
  <c r="K222" i="48"/>
  <c r="J222" i="48"/>
  <c r="I222" i="48"/>
  <c r="G222" i="48"/>
  <c r="E222" i="48"/>
  <c r="C222" i="48"/>
  <c r="K185" i="55"/>
  <c r="K78" i="54"/>
  <c r="J78" i="54"/>
  <c r="K52" i="53"/>
  <c r="J52" i="53"/>
  <c r="I16" i="44"/>
  <c r="H16" i="44"/>
  <c r="J16" i="44" s="1"/>
  <c r="G16" i="44"/>
  <c r="H17" i="44"/>
  <c r="J17" i="44" s="1"/>
  <c r="G17" i="44"/>
  <c r="I17" i="44" s="1"/>
  <c r="H18" i="44"/>
  <c r="J18" i="44" s="1"/>
  <c r="G18" i="44"/>
  <c r="I18" i="44" s="1"/>
  <c r="H19" i="44"/>
  <c r="J19" i="44" s="1"/>
  <c r="G19" i="44"/>
  <c r="I19" i="44" s="1"/>
  <c r="H20" i="44"/>
  <c r="J20" i="44" s="1"/>
  <c r="G20" i="44"/>
  <c r="I20" i="44" s="1"/>
  <c r="H21" i="44"/>
  <c r="J21" i="44" s="1"/>
  <c r="G21" i="44"/>
  <c r="I21" i="44" s="1"/>
  <c r="H22" i="44"/>
  <c r="J22" i="44" s="1"/>
  <c r="G22" i="44"/>
  <c r="I22" i="44" s="1"/>
  <c r="H23" i="44"/>
  <c r="J23" i="44" s="1"/>
  <c r="G23" i="44"/>
  <c r="I23" i="44" s="1"/>
  <c r="H24" i="44"/>
  <c r="J24" i="44" s="1"/>
  <c r="G24" i="44"/>
  <c r="I24" i="44" s="1"/>
  <c r="H25" i="44"/>
  <c r="J25" i="44" s="1"/>
  <c r="G25" i="44"/>
  <c r="I25" i="44" s="1"/>
  <c r="H26" i="44"/>
  <c r="J26" i="44" s="1"/>
  <c r="G26" i="44"/>
  <c r="I26" i="44" s="1"/>
  <c r="H27" i="44"/>
  <c r="J27" i="44" s="1"/>
  <c r="G27" i="44"/>
  <c r="I27" i="44" s="1"/>
  <c r="H28" i="44"/>
  <c r="J28" i="44" s="1"/>
  <c r="G28" i="44"/>
  <c r="I28" i="44" s="1"/>
  <c r="H29" i="44"/>
  <c r="J29" i="44" s="1"/>
  <c r="G29" i="44"/>
  <c r="I29" i="44" s="1"/>
  <c r="H30" i="44"/>
  <c r="J30" i="44" s="1"/>
  <c r="G30" i="44"/>
  <c r="I30" i="44" s="1"/>
  <c r="H41" i="44"/>
  <c r="J41" i="44" s="1"/>
  <c r="G41" i="44"/>
  <c r="I41" i="44" s="1"/>
  <c r="H31" i="44"/>
  <c r="J31" i="44" s="1"/>
  <c r="G31" i="44"/>
  <c r="I31" i="44" s="1"/>
  <c r="J32" i="44"/>
  <c r="I32" i="44"/>
  <c r="H32" i="44"/>
  <c r="G32" i="44"/>
  <c r="J33" i="44"/>
  <c r="I33" i="44"/>
  <c r="H33" i="44"/>
  <c r="G33" i="44"/>
  <c r="H34" i="44"/>
  <c r="J34" i="44" s="1"/>
  <c r="G34" i="44"/>
  <c r="I34" i="44" s="1"/>
  <c r="H35" i="44"/>
  <c r="J35" i="44" s="1"/>
  <c r="G35" i="44"/>
  <c r="I35" i="44" s="1"/>
  <c r="H36" i="44"/>
  <c r="J36" i="44" s="1"/>
  <c r="G36" i="44"/>
  <c r="I36" i="44" s="1"/>
  <c r="H37" i="44"/>
  <c r="J37" i="44" s="1"/>
  <c r="G37" i="44"/>
  <c r="I37" i="44" s="1"/>
  <c r="H38" i="44"/>
  <c r="J38" i="44" s="1"/>
  <c r="G38" i="44"/>
  <c r="I38" i="44" s="1"/>
  <c r="H39" i="44"/>
  <c r="J39" i="44" s="1"/>
  <c r="G39" i="44"/>
  <c r="I39" i="44" s="1"/>
  <c r="H40" i="44"/>
  <c r="J40" i="44" s="1"/>
  <c r="G40" i="44"/>
  <c r="I40" i="44" s="1"/>
  <c r="H8" i="47"/>
  <c r="J8" i="47" s="1"/>
  <c r="G8" i="47"/>
  <c r="I8" i="47" s="1"/>
  <c r="H9" i="47"/>
  <c r="J9" i="47" s="1"/>
  <c r="G9" i="47"/>
  <c r="I9" i="47" s="1"/>
  <c r="H10" i="47"/>
  <c r="J10" i="47" s="1"/>
  <c r="G10" i="47"/>
  <c r="I10" i="47" s="1"/>
  <c r="H11" i="47"/>
  <c r="J11" i="47" s="1"/>
  <c r="G11" i="47"/>
  <c r="I11" i="47" s="1"/>
  <c r="I12" i="47"/>
  <c r="H12" i="47"/>
  <c r="J12" i="47" s="1"/>
  <c r="G12" i="47"/>
  <c r="H15" i="47"/>
  <c r="J15" i="47" s="1"/>
  <c r="G15" i="47"/>
  <c r="I15" i="47" s="1"/>
  <c r="H16" i="47"/>
  <c r="J16" i="47" s="1"/>
  <c r="G16" i="47"/>
  <c r="I16" i="47" s="1"/>
  <c r="H17" i="47"/>
  <c r="J17" i="47" s="1"/>
  <c r="G17" i="47"/>
  <c r="I17" i="47" s="1"/>
  <c r="H18" i="47"/>
  <c r="J18" i="47" s="1"/>
  <c r="G18" i="47"/>
  <c r="I18" i="47" s="1"/>
  <c r="I19" i="47"/>
  <c r="H19" i="47"/>
  <c r="J19" i="47" s="1"/>
  <c r="G19" i="47"/>
  <c r="H22" i="47"/>
  <c r="J22" i="47" s="1"/>
  <c r="G22" i="47"/>
  <c r="I22" i="47" s="1"/>
  <c r="H23" i="47"/>
  <c r="J23" i="47" s="1"/>
  <c r="G23" i="47"/>
  <c r="I23" i="47" s="1"/>
  <c r="H31" i="47"/>
  <c r="J31" i="47" s="1"/>
  <c r="G31" i="47"/>
  <c r="I31" i="47" s="1"/>
  <c r="H32" i="47"/>
  <c r="J32" i="47" s="1"/>
  <c r="G32" i="47"/>
  <c r="I32" i="47" s="1"/>
  <c r="H33" i="47"/>
  <c r="J33" i="47" s="1"/>
  <c r="G33" i="47"/>
  <c r="I33" i="47" s="1"/>
  <c r="I34" i="47"/>
  <c r="H34" i="47"/>
  <c r="J34" i="47" s="1"/>
  <c r="G34" i="47"/>
  <c r="H25" i="46"/>
  <c r="E25" i="46"/>
  <c r="J25" i="46" s="1"/>
  <c r="D25" i="46"/>
  <c r="C25" i="46"/>
  <c r="I25" i="46" s="1"/>
  <c r="B25" i="46"/>
  <c r="G25" i="46" s="1"/>
  <c r="H19" i="46"/>
  <c r="E19" i="46"/>
  <c r="J19" i="46" s="1"/>
  <c r="D19" i="46"/>
  <c r="C19" i="46"/>
  <c r="B19" i="46"/>
  <c r="G19" i="46" s="1"/>
  <c r="H13" i="46"/>
  <c r="E13" i="46"/>
  <c r="J13" i="46" s="1"/>
  <c r="D13" i="46"/>
  <c r="C13" i="46"/>
  <c r="B13" i="46"/>
  <c r="G13" i="46" s="1"/>
  <c r="H7" i="46"/>
  <c r="E7" i="46"/>
  <c r="J7" i="46" s="1"/>
  <c r="D7" i="46"/>
  <c r="C7" i="46"/>
  <c r="B7" i="46"/>
  <c r="G7" i="46" s="1"/>
  <c r="H8" i="46"/>
  <c r="J8" i="46" s="1"/>
  <c r="G8" i="46"/>
  <c r="I8" i="46" s="1"/>
  <c r="H9" i="46"/>
  <c r="J9" i="46" s="1"/>
  <c r="G9" i="46"/>
  <c r="I9" i="46" s="1"/>
  <c r="H10" i="46"/>
  <c r="J10" i="46" s="1"/>
  <c r="G10" i="46"/>
  <c r="I10" i="46" s="1"/>
  <c r="H11" i="46"/>
  <c r="J11" i="46" s="1"/>
  <c r="G11" i="46"/>
  <c r="I11" i="46" s="1"/>
  <c r="H14" i="46"/>
  <c r="J14" i="46" s="1"/>
  <c r="G14" i="46"/>
  <c r="I14" i="46" s="1"/>
  <c r="H15" i="46"/>
  <c r="J15" i="46" s="1"/>
  <c r="G15" i="46"/>
  <c r="I15" i="46" s="1"/>
  <c r="H16" i="46"/>
  <c r="J16" i="46" s="1"/>
  <c r="G16" i="46"/>
  <c r="I16" i="46" s="1"/>
  <c r="H17" i="46"/>
  <c r="J17" i="46" s="1"/>
  <c r="G17" i="46"/>
  <c r="I17" i="46" s="1"/>
  <c r="H20" i="46"/>
  <c r="J20" i="46" s="1"/>
  <c r="G20" i="46"/>
  <c r="I20" i="46" s="1"/>
  <c r="H21" i="46"/>
  <c r="J21" i="46" s="1"/>
  <c r="G21" i="46"/>
  <c r="I21" i="46" s="1"/>
  <c r="H22" i="46"/>
  <c r="J22" i="46" s="1"/>
  <c r="G22" i="46"/>
  <c r="I22" i="46" s="1"/>
  <c r="H23" i="46"/>
  <c r="J23" i="46" s="1"/>
  <c r="G23" i="46"/>
  <c r="I23" i="46" s="1"/>
  <c r="H27" i="46"/>
  <c r="J27" i="46" s="1"/>
  <c r="G27" i="46"/>
  <c r="I27" i="46" s="1"/>
  <c r="H28" i="46"/>
  <c r="J28" i="46" s="1"/>
  <c r="G28" i="46"/>
  <c r="I28" i="46" s="1"/>
  <c r="H29" i="46"/>
  <c r="J29" i="46" s="1"/>
  <c r="G29" i="46"/>
  <c r="I29" i="46" s="1"/>
  <c r="H7" i="33"/>
  <c r="G7" i="33"/>
  <c r="H8" i="33"/>
  <c r="G8" i="33"/>
  <c r="H9" i="33"/>
  <c r="G9" i="33"/>
  <c r="H10" i="33"/>
  <c r="G10" i="33"/>
  <c r="H11" i="33"/>
  <c r="G11" i="33"/>
  <c r="H12" i="33"/>
  <c r="G12" i="33"/>
  <c r="H13" i="33"/>
  <c r="G13" i="33"/>
  <c r="H14" i="33"/>
  <c r="G14" i="33"/>
  <c r="H15" i="33"/>
  <c r="G15" i="33"/>
  <c r="H16" i="33"/>
  <c r="G16" i="33"/>
  <c r="H17" i="33"/>
  <c r="G17" i="33"/>
  <c r="H18" i="33"/>
  <c r="G18" i="33"/>
  <c r="H19" i="33"/>
  <c r="G19" i="33"/>
  <c r="H20" i="33"/>
  <c r="G20" i="33"/>
  <c r="H21" i="33"/>
  <c r="G21" i="33"/>
  <c r="H22" i="33"/>
  <c r="G22" i="33"/>
  <c r="H23" i="33"/>
  <c r="G23" i="33"/>
  <c r="H24" i="33"/>
  <c r="G24" i="33"/>
  <c r="H25" i="33"/>
  <c r="G25" i="33"/>
  <c r="H26" i="33"/>
  <c r="G26" i="33"/>
  <c r="H27" i="33"/>
  <c r="G27" i="33"/>
  <c r="H28" i="33"/>
  <c r="G28" i="33"/>
  <c r="H29" i="33"/>
  <c r="G29" i="33"/>
  <c r="H30" i="33"/>
  <c r="G30" i="33"/>
  <c r="H31" i="33"/>
  <c r="G31" i="33"/>
  <c r="H32" i="33"/>
  <c r="G32" i="33"/>
  <c r="H33" i="33"/>
  <c r="G33" i="33"/>
  <c r="H34" i="33"/>
  <c r="G34" i="33"/>
  <c r="H35" i="33"/>
  <c r="G35" i="33"/>
  <c r="H36" i="33"/>
  <c r="G36" i="33"/>
  <c r="H37" i="33"/>
  <c r="G37" i="33"/>
  <c r="H38" i="33"/>
  <c r="G38" i="33"/>
  <c r="H39" i="33"/>
  <c r="G39" i="33"/>
  <c r="H40" i="33"/>
  <c r="G40" i="33"/>
  <c r="H41" i="33"/>
  <c r="G41" i="33"/>
  <c r="H42" i="33"/>
  <c r="G42" i="33"/>
  <c r="H43" i="33"/>
  <c r="G43" i="33"/>
  <c r="H44" i="33"/>
  <c r="G44" i="33"/>
  <c r="H45" i="33"/>
  <c r="G45" i="33"/>
  <c r="H46" i="33"/>
  <c r="G46" i="33"/>
  <c r="H47" i="33"/>
  <c r="G47" i="33"/>
  <c r="H48" i="33"/>
  <c r="G48" i="33"/>
  <c r="H49" i="33"/>
  <c r="G49" i="33"/>
  <c r="H50" i="33"/>
  <c r="G50" i="33"/>
  <c r="H51" i="33"/>
  <c r="G51" i="33"/>
  <c r="H52" i="33"/>
  <c r="G52" i="33"/>
  <c r="H53" i="33"/>
  <c r="G53" i="33"/>
  <c r="H54" i="33"/>
  <c r="G54" i="33"/>
  <c r="H55" i="33"/>
  <c r="G55" i="33"/>
  <c r="H56" i="33"/>
  <c r="G56" i="33"/>
  <c r="H57" i="33"/>
  <c r="G57" i="33"/>
  <c r="H58" i="33"/>
  <c r="G58" i="33"/>
  <c r="H59" i="33"/>
  <c r="G59" i="33"/>
  <c r="H60" i="33"/>
  <c r="G60" i="33"/>
  <c r="H61" i="33"/>
  <c r="G61" i="33"/>
  <c r="H62" i="33"/>
  <c r="G62" i="33"/>
  <c r="H63" i="33"/>
  <c r="G63" i="33"/>
  <c r="H64" i="33"/>
  <c r="G64" i="33"/>
  <c r="J7" i="26"/>
  <c r="I7" i="26"/>
  <c r="H7" i="26"/>
  <c r="G7" i="26"/>
  <c r="H8" i="26"/>
  <c r="J8" i="26" s="1"/>
  <c r="G8" i="26"/>
  <c r="I8" i="26" s="1"/>
  <c r="H9" i="26"/>
  <c r="J9" i="26" s="1"/>
  <c r="G9" i="26"/>
  <c r="I9" i="26" s="1"/>
  <c r="J10" i="26"/>
  <c r="I10" i="26"/>
  <c r="H10" i="26"/>
  <c r="G10" i="26"/>
  <c r="J11" i="26"/>
  <c r="I11" i="26"/>
  <c r="H11" i="26"/>
  <c r="G11" i="26"/>
  <c r="I12" i="26"/>
  <c r="H12" i="26"/>
  <c r="J12" i="26" s="1"/>
  <c r="G12" i="26"/>
  <c r="I13" i="26"/>
  <c r="H13" i="26"/>
  <c r="J13" i="26" s="1"/>
  <c r="G13" i="26"/>
  <c r="H14" i="26"/>
  <c r="J14" i="26" s="1"/>
  <c r="G14" i="26"/>
  <c r="I14" i="26" s="1"/>
  <c r="H15" i="26"/>
  <c r="J15" i="26" s="1"/>
  <c r="G15" i="26"/>
  <c r="I15" i="26" s="1"/>
  <c r="H16" i="26"/>
  <c r="J16" i="26" s="1"/>
  <c r="G16" i="26"/>
  <c r="I16" i="26" s="1"/>
  <c r="I17" i="26"/>
  <c r="H17" i="26"/>
  <c r="J17" i="26" s="1"/>
  <c r="G17" i="26"/>
  <c r="H18" i="26"/>
  <c r="J18" i="26" s="1"/>
  <c r="G18" i="26"/>
  <c r="I18" i="26" s="1"/>
  <c r="H19" i="26"/>
  <c r="J19" i="26" s="1"/>
  <c r="G19" i="26"/>
  <c r="I19" i="26" s="1"/>
  <c r="H20" i="26"/>
  <c r="J20" i="26" s="1"/>
  <c r="G20" i="26"/>
  <c r="I20" i="26" s="1"/>
  <c r="I21" i="26"/>
  <c r="H21" i="26"/>
  <c r="J21" i="26" s="1"/>
  <c r="G21" i="26"/>
  <c r="H22" i="26"/>
  <c r="J22" i="26" s="1"/>
  <c r="G22" i="26"/>
  <c r="I22" i="26" s="1"/>
  <c r="I23" i="26"/>
  <c r="H23" i="26"/>
  <c r="J23" i="26" s="1"/>
  <c r="G23" i="26"/>
  <c r="H24" i="26"/>
  <c r="J24" i="26" s="1"/>
  <c r="G24" i="26"/>
  <c r="I24" i="26" s="1"/>
  <c r="H25" i="26"/>
  <c r="J25" i="26" s="1"/>
  <c r="G25" i="26"/>
  <c r="I25" i="26" s="1"/>
  <c r="H26" i="26"/>
  <c r="J26" i="26" s="1"/>
  <c r="G26" i="26"/>
  <c r="I26" i="26" s="1"/>
  <c r="H27" i="26"/>
  <c r="J27" i="26" s="1"/>
  <c r="G27" i="26"/>
  <c r="I27" i="26" s="1"/>
  <c r="I28" i="26"/>
  <c r="H28" i="26"/>
  <c r="J28" i="26" s="1"/>
  <c r="G28" i="26"/>
  <c r="J29" i="26"/>
  <c r="I29" i="26"/>
  <c r="H29" i="26"/>
  <c r="G29" i="26"/>
  <c r="J30" i="26"/>
  <c r="I30" i="26"/>
  <c r="H30" i="26"/>
  <c r="G30" i="26"/>
  <c r="H31" i="26"/>
  <c r="J31" i="26" s="1"/>
  <c r="G31" i="26"/>
  <c r="I31" i="26" s="1"/>
  <c r="H32" i="26"/>
  <c r="J32" i="26" s="1"/>
  <c r="G32" i="26"/>
  <c r="I32" i="26" s="1"/>
  <c r="H33" i="26"/>
  <c r="J33" i="26" s="1"/>
  <c r="G33" i="26"/>
  <c r="I33" i="26" s="1"/>
  <c r="H34" i="26"/>
  <c r="J34" i="26" s="1"/>
  <c r="G34" i="26"/>
  <c r="I34" i="26" s="1"/>
  <c r="H35" i="26"/>
  <c r="J35" i="26" s="1"/>
  <c r="G35" i="26"/>
  <c r="I35" i="26" s="1"/>
  <c r="H36" i="26"/>
  <c r="J36" i="26" s="1"/>
  <c r="G36" i="26"/>
  <c r="I36" i="26" s="1"/>
  <c r="H37" i="26"/>
  <c r="J37" i="26" s="1"/>
  <c r="G37" i="26"/>
  <c r="I37" i="26" s="1"/>
  <c r="H38" i="26"/>
  <c r="J38" i="26" s="1"/>
  <c r="G38" i="26"/>
  <c r="I38" i="26" s="1"/>
  <c r="H39" i="26"/>
  <c r="J39" i="26" s="1"/>
  <c r="G39" i="26"/>
  <c r="I39" i="26" s="1"/>
  <c r="H40" i="26"/>
  <c r="J40" i="26" s="1"/>
  <c r="G40" i="26"/>
  <c r="I40" i="26" s="1"/>
  <c r="H41" i="26"/>
  <c r="J41" i="26" s="1"/>
  <c r="G41" i="26"/>
  <c r="I41" i="26" s="1"/>
  <c r="H42" i="26"/>
  <c r="J42" i="26" s="1"/>
  <c r="G42" i="26"/>
  <c r="I42" i="26" s="1"/>
  <c r="H43" i="26"/>
  <c r="J43" i="26" s="1"/>
  <c r="G43" i="26"/>
  <c r="I43" i="26" s="1"/>
  <c r="H44" i="26"/>
  <c r="J44" i="26" s="1"/>
  <c r="G44" i="26"/>
  <c r="I44" i="26" s="1"/>
  <c r="H45" i="26"/>
  <c r="J45" i="26" s="1"/>
  <c r="G45" i="26"/>
  <c r="I45" i="26" s="1"/>
  <c r="H46" i="26"/>
  <c r="J46" i="26" s="1"/>
  <c r="G46" i="26"/>
  <c r="I46" i="26" s="1"/>
  <c r="H47" i="26"/>
  <c r="J47" i="26" s="1"/>
  <c r="G47" i="26"/>
  <c r="I47" i="26" s="1"/>
  <c r="H48" i="26"/>
  <c r="J48" i="26" s="1"/>
  <c r="G48" i="26"/>
  <c r="I48" i="26" s="1"/>
  <c r="I49" i="26"/>
  <c r="H49" i="26"/>
  <c r="J49" i="26" s="1"/>
  <c r="G49" i="26"/>
  <c r="I50" i="26"/>
  <c r="H50" i="26"/>
  <c r="J50" i="26" s="1"/>
  <c r="G50" i="26"/>
  <c r="H51" i="26"/>
  <c r="J51" i="26" s="1"/>
  <c r="G51" i="26"/>
  <c r="I51" i="26" s="1"/>
  <c r="H52" i="26"/>
  <c r="J52" i="26" s="1"/>
  <c r="G52" i="26"/>
  <c r="I52" i="26" s="1"/>
  <c r="I53" i="26"/>
  <c r="H53" i="26"/>
  <c r="J53" i="26" s="1"/>
  <c r="G53" i="26"/>
  <c r="I54" i="26"/>
  <c r="H54" i="26"/>
  <c r="J54" i="26" s="1"/>
  <c r="G54" i="26"/>
  <c r="I55" i="26"/>
  <c r="H55" i="26"/>
  <c r="J55" i="26" s="1"/>
  <c r="G55" i="26"/>
  <c r="I56" i="26"/>
  <c r="H56" i="26"/>
  <c r="J56" i="26" s="1"/>
  <c r="G56" i="26"/>
  <c r="H57" i="26"/>
  <c r="J57" i="26" s="1"/>
  <c r="G57" i="26"/>
  <c r="I57" i="26" s="1"/>
  <c r="H58" i="26"/>
  <c r="J58" i="26" s="1"/>
  <c r="G58" i="26"/>
  <c r="I58" i="26" s="1"/>
  <c r="I59" i="26"/>
  <c r="H59" i="26"/>
  <c r="J59" i="26" s="1"/>
  <c r="G59" i="26"/>
  <c r="I60" i="26"/>
  <c r="H60" i="26"/>
  <c r="J60" i="26" s="1"/>
  <c r="G60" i="26"/>
  <c r="H61" i="26"/>
  <c r="J61" i="26" s="1"/>
  <c r="G61" i="26"/>
  <c r="I61" i="26" s="1"/>
  <c r="H62" i="26"/>
  <c r="J62" i="26" s="1"/>
  <c r="G62" i="26"/>
  <c r="I62" i="26" s="1"/>
  <c r="H63" i="26"/>
  <c r="J63" i="26" s="1"/>
  <c r="G63" i="26"/>
  <c r="I63" i="26" s="1"/>
  <c r="H64" i="26"/>
  <c r="J64" i="26" s="1"/>
  <c r="G64" i="26"/>
  <c r="I64" i="26" s="1"/>
  <c r="H28" i="45"/>
  <c r="J28" i="45" s="1"/>
  <c r="G28" i="45"/>
  <c r="I28" i="45" s="1"/>
  <c r="H29" i="45"/>
  <c r="J29" i="45" s="1"/>
  <c r="G29" i="45"/>
  <c r="I29" i="45" s="1"/>
  <c r="H30" i="45"/>
  <c r="J30" i="45" s="1"/>
  <c r="G30" i="45"/>
  <c r="I30" i="45" s="1"/>
  <c r="H31" i="45"/>
  <c r="J31" i="45" s="1"/>
  <c r="G31" i="45"/>
  <c r="I31" i="45" s="1"/>
  <c r="H32" i="45"/>
  <c r="J32" i="45" s="1"/>
  <c r="G32" i="45"/>
  <c r="I32" i="45" s="1"/>
  <c r="H33" i="45"/>
  <c r="J33" i="45" s="1"/>
  <c r="G33" i="45"/>
  <c r="I33" i="45" s="1"/>
  <c r="H15" i="45"/>
  <c r="J15" i="45" s="1"/>
  <c r="G15" i="45"/>
  <c r="I15" i="45" s="1"/>
  <c r="H16" i="45"/>
  <c r="J16" i="45" s="1"/>
  <c r="G16" i="45"/>
  <c r="I16" i="45" s="1"/>
  <c r="H17" i="45"/>
  <c r="J17" i="45" s="1"/>
  <c r="G17" i="45"/>
  <c r="I17" i="45" s="1"/>
  <c r="H18" i="45"/>
  <c r="J18" i="45" s="1"/>
  <c r="G18" i="45"/>
  <c r="I18" i="45" s="1"/>
  <c r="I19" i="45"/>
  <c r="H19" i="45"/>
  <c r="J19" i="45" s="1"/>
  <c r="G19" i="45"/>
  <c r="H20" i="45"/>
  <c r="J20" i="45" s="1"/>
  <c r="G20" i="45"/>
  <c r="I20" i="45" s="1"/>
  <c r="H21" i="45"/>
  <c r="J21" i="45" s="1"/>
  <c r="G21" i="45"/>
  <c r="I21" i="45" s="1"/>
  <c r="H22" i="45"/>
  <c r="J22" i="45" s="1"/>
  <c r="G22" i="45"/>
  <c r="I22" i="45" s="1"/>
  <c r="H8" i="45"/>
  <c r="J8" i="45" s="1"/>
  <c r="G8" i="45"/>
  <c r="I8" i="45" s="1"/>
  <c r="H23" i="45"/>
  <c r="J23" i="45" s="1"/>
  <c r="G23" i="45"/>
  <c r="I23" i="45" s="1"/>
  <c r="H24" i="45"/>
  <c r="J24" i="45" s="1"/>
  <c r="G24" i="45"/>
  <c r="I24" i="45" s="1"/>
  <c r="H25" i="45"/>
  <c r="J25" i="45" s="1"/>
  <c r="G25" i="45"/>
  <c r="I25" i="45" s="1"/>
  <c r="H26" i="45"/>
  <c r="J26" i="45" s="1"/>
  <c r="G26" i="45"/>
  <c r="I26" i="45" s="1"/>
  <c r="H27" i="45"/>
  <c r="J27" i="45" s="1"/>
  <c r="G27" i="45"/>
  <c r="I27" i="45" s="1"/>
  <c r="H9" i="45"/>
  <c r="J9" i="45" s="1"/>
  <c r="G9" i="45"/>
  <c r="I9" i="45" s="1"/>
  <c r="H10" i="45"/>
  <c r="J10" i="45" s="1"/>
  <c r="G10" i="45"/>
  <c r="I10" i="45" s="1"/>
  <c r="I16" i="51"/>
  <c r="K16" i="51" s="1"/>
  <c r="H16" i="51"/>
  <c r="J16" i="51" s="1"/>
  <c r="I17" i="51"/>
  <c r="K17" i="51" s="1"/>
  <c r="H17" i="51"/>
  <c r="J17" i="51" s="1"/>
  <c r="I18" i="51"/>
  <c r="K18" i="51" s="1"/>
  <c r="H18" i="51"/>
  <c r="J18" i="51" s="1"/>
  <c r="I19" i="51"/>
  <c r="K19" i="51" s="1"/>
  <c r="H19" i="51"/>
  <c r="J19" i="51" s="1"/>
  <c r="I20" i="51"/>
  <c r="K20" i="51" s="1"/>
  <c r="H20" i="51"/>
  <c r="J20" i="51" s="1"/>
  <c r="I21" i="51"/>
  <c r="K21" i="51" s="1"/>
  <c r="H21" i="51"/>
  <c r="J21" i="51" s="1"/>
  <c r="I22" i="51"/>
  <c r="K22" i="51" s="1"/>
  <c r="H22" i="51"/>
  <c r="J22" i="51" s="1"/>
  <c r="I7" i="46" l="1"/>
  <c r="I13" i="46"/>
  <c r="I19" i="46"/>
  <c r="K170" i="55"/>
  <c r="D165" i="55"/>
  <c r="H165" i="55" s="1"/>
  <c r="C7" i="56"/>
  <c r="G7" i="56"/>
  <c r="D5" i="56"/>
  <c r="H5" i="56" s="1"/>
  <c r="E7" i="56"/>
  <c r="I7" i="56"/>
  <c r="E8" i="56"/>
  <c r="I8" i="56"/>
  <c r="C8" i="56"/>
  <c r="G8" i="56"/>
  <c r="E9" i="56"/>
  <c r="I9" i="56"/>
  <c r="C9" i="56"/>
  <c r="G9" i="56"/>
  <c r="E10" i="56"/>
  <c r="I10" i="56"/>
  <c r="C10" i="56"/>
  <c r="G10" i="56"/>
  <c r="E11" i="56"/>
  <c r="I11" i="56"/>
  <c r="C11" i="56"/>
  <c r="G11" i="56"/>
  <c r="E12" i="56"/>
  <c r="I12" i="56"/>
  <c r="C12" i="56"/>
  <c r="G12" i="56"/>
  <c r="E13" i="56"/>
  <c r="I13" i="56"/>
  <c r="C13" i="56"/>
  <c r="G13" i="56"/>
  <c r="E14" i="56"/>
  <c r="I14" i="56"/>
  <c r="C14" i="56"/>
  <c r="G14" i="56"/>
  <c r="E15" i="56"/>
  <c r="I15" i="56"/>
  <c r="C15" i="56"/>
  <c r="G15" i="56"/>
  <c r="E16" i="56"/>
  <c r="I16" i="56"/>
  <c r="C16" i="56"/>
  <c r="G16" i="56"/>
  <c r="E17" i="56"/>
  <c r="I17" i="56"/>
  <c r="C17" i="56"/>
  <c r="G17" i="56"/>
  <c r="E18" i="56"/>
  <c r="I18" i="56"/>
  <c r="C18" i="56"/>
  <c r="G18" i="56"/>
  <c r="E19" i="56"/>
  <c r="I19" i="56"/>
  <c r="C19" i="56"/>
  <c r="G19" i="56"/>
  <c r="E20" i="56"/>
  <c r="I20" i="56"/>
  <c r="C20" i="56"/>
  <c r="G20" i="56"/>
  <c r="E21" i="56"/>
  <c r="I21" i="56"/>
  <c r="C21" i="56"/>
  <c r="G21" i="56"/>
  <c r="E22" i="56"/>
  <c r="I22" i="56"/>
  <c r="C22" i="56"/>
  <c r="G22" i="56"/>
  <c r="E23" i="56"/>
  <c r="I23" i="56"/>
  <c r="C23" i="56"/>
  <c r="G23" i="56"/>
  <c r="E24" i="56"/>
  <c r="I24" i="56"/>
  <c r="C24" i="56"/>
  <c r="G24" i="56"/>
  <c r="E25" i="56"/>
  <c r="I25" i="56"/>
  <c r="C25" i="56"/>
  <c r="G25" i="56"/>
  <c r="E26" i="56"/>
  <c r="I26" i="56"/>
  <c r="C26" i="56"/>
  <c r="G26" i="56"/>
  <c r="C27" i="56"/>
  <c r="G27" i="56"/>
  <c r="K30" i="56"/>
  <c r="J30" i="56"/>
  <c r="E28" i="56"/>
  <c r="I28" i="56"/>
  <c r="C7" i="57"/>
  <c r="G7" i="57"/>
  <c r="D5" i="57"/>
  <c r="H5" i="57" s="1"/>
  <c r="E7" i="57"/>
  <c r="I7" i="57"/>
  <c r="E8" i="57"/>
  <c r="I8" i="57"/>
  <c r="C8" i="57"/>
  <c r="G8" i="57"/>
  <c r="E9" i="57"/>
  <c r="I9" i="57"/>
  <c r="C9" i="57"/>
  <c r="G9" i="57"/>
  <c r="E10" i="57"/>
  <c r="I10" i="57"/>
  <c r="C10" i="57"/>
  <c r="G10" i="57"/>
  <c r="E11" i="57"/>
  <c r="I11" i="57"/>
  <c r="C11" i="57"/>
  <c r="G11" i="57"/>
  <c r="E12" i="57"/>
  <c r="I12" i="57"/>
  <c r="C12" i="57"/>
  <c r="G12" i="57"/>
  <c r="E13" i="57"/>
  <c r="I13" i="57"/>
  <c r="C13" i="57"/>
  <c r="G13" i="57"/>
  <c r="E14" i="57"/>
  <c r="I14" i="57"/>
  <c r="C14" i="57"/>
  <c r="G14" i="57"/>
  <c r="E15" i="57"/>
  <c r="I15" i="57"/>
  <c r="C15" i="57"/>
  <c r="G15" i="57"/>
  <c r="E16" i="57"/>
  <c r="I16" i="57"/>
  <c r="C16" i="57"/>
  <c r="G16" i="57"/>
  <c r="E17" i="57"/>
  <c r="I17" i="57"/>
  <c r="C17" i="57"/>
  <c r="G17" i="57"/>
  <c r="E18" i="57"/>
  <c r="I18" i="57"/>
  <c r="C18" i="57"/>
  <c r="G18" i="57"/>
  <c r="E19" i="57"/>
  <c r="I19" i="57"/>
  <c r="C19" i="57"/>
  <c r="G19" i="57"/>
  <c r="E20" i="57"/>
  <c r="I20" i="57"/>
  <c r="C20" i="57"/>
  <c r="G20" i="57"/>
  <c r="E21" i="57"/>
  <c r="I21" i="57"/>
  <c r="C21" i="57"/>
  <c r="G21" i="57"/>
  <c r="E22" i="57"/>
  <c r="I22" i="57"/>
  <c r="C22" i="57"/>
  <c r="G22" i="57"/>
  <c r="E23" i="57"/>
  <c r="I23" i="57"/>
  <c r="C23" i="57"/>
  <c r="G23" i="57"/>
  <c r="C24" i="57"/>
  <c r="G24" i="57"/>
  <c r="J27" i="57"/>
  <c r="K27" i="57"/>
  <c r="E25" i="57"/>
  <c r="I25" i="57"/>
  <c r="C7" i="58"/>
  <c r="G7" i="58"/>
  <c r="D5" i="58"/>
  <c r="H5" i="58" s="1"/>
  <c r="E7" i="58"/>
  <c r="I7" i="58"/>
  <c r="E8" i="58"/>
  <c r="I8" i="58"/>
  <c r="C8" i="58"/>
  <c r="G8" i="58"/>
  <c r="C9" i="58"/>
  <c r="G9" i="58"/>
  <c r="E9" i="58"/>
  <c r="I9" i="58"/>
  <c r="E10" i="58"/>
  <c r="I10" i="58"/>
  <c r="C10" i="58"/>
  <c r="G10" i="58"/>
  <c r="E11" i="58"/>
  <c r="I11" i="58"/>
  <c r="C11" i="58"/>
  <c r="G11" i="58"/>
  <c r="C12" i="58"/>
  <c r="G12" i="58"/>
  <c r="E12" i="58"/>
  <c r="I12" i="58"/>
  <c r="C13" i="58"/>
  <c r="G13" i="58"/>
  <c r="E13" i="58"/>
  <c r="I13" i="58"/>
  <c r="E14" i="58"/>
  <c r="I14" i="58"/>
  <c r="C14" i="58"/>
  <c r="G14" i="58"/>
  <c r="E15" i="58"/>
  <c r="I15" i="58"/>
  <c r="C15" i="58"/>
  <c r="G15" i="58"/>
  <c r="E16" i="58"/>
  <c r="I16" i="58"/>
  <c r="C16" i="58"/>
  <c r="G16" i="58"/>
  <c r="E17" i="58"/>
  <c r="I17" i="58"/>
  <c r="C17" i="58"/>
  <c r="G17" i="58"/>
  <c r="E18" i="58"/>
  <c r="I18" i="58"/>
  <c r="C18" i="58"/>
  <c r="G18" i="58"/>
  <c r="E19" i="58"/>
  <c r="I19" i="58"/>
  <c r="C19" i="58"/>
  <c r="G19" i="58"/>
  <c r="E20" i="58"/>
  <c r="I20" i="58"/>
  <c r="C20" i="58"/>
  <c r="G20" i="58"/>
  <c r="E21" i="58"/>
  <c r="I21" i="58"/>
  <c r="C21" i="58"/>
  <c r="G21" i="58"/>
  <c r="E22" i="58"/>
  <c r="I22" i="58"/>
  <c r="C22" i="58"/>
  <c r="G22" i="58"/>
  <c r="C23" i="58"/>
  <c r="G23" i="58"/>
  <c r="E23" i="58"/>
  <c r="I23" i="58"/>
  <c r="E24" i="58"/>
  <c r="I24" i="58"/>
  <c r="C24" i="58"/>
  <c r="G24" i="58"/>
  <c r="E25" i="58"/>
  <c r="I25" i="58"/>
  <c r="C25" i="58"/>
  <c r="G25" i="58"/>
  <c r="E26" i="58"/>
  <c r="I26" i="58"/>
  <c r="C26" i="58"/>
  <c r="G26" i="58"/>
  <c r="E27" i="58"/>
  <c r="I27" i="58"/>
  <c r="C27" i="58"/>
  <c r="G27" i="58"/>
  <c r="E28" i="58"/>
  <c r="I28" i="58"/>
  <c r="C28" i="58"/>
  <c r="G28" i="58"/>
  <c r="E29" i="58"/>
  <c r="I29" i="58"/>
  <c r="C29" i="58"/>
  <c r="G29" i="58"/>
  <c r="E30" i="58"/>
  <c r="I30" i="58"/>
  <c r="C30" i="58"/>
  <c r="G30" i="58"/>
  <c r="E31" i="58"/>
  <c r="I31" i="58"/>
  <c r="C31" i="58"/>
  <c r="G31" i="58"/>
  <c r="E32" i="58"/>
  <c r="I32" i="58"/>
  <c r="C32" i="58"/>
  <c r="G32" i="58"/>
  <c r="E33" i="58"/>
  <c r="I33" i="58"/>
  <c r="C33" i="58"/>
  <c r="G33" i="58"/>
  <c r="C34" i="58"/>
  <c r="G34" i="58"/>
  <c r="E34" i="58"/>
  <c r="I34" i="58"/>
  <c r="C35" i="58"/>
  <c r="G35" i="58"/>
  <c r="E35" i="58"/>
  <c r="I35" i="58"/>
  <c r="E36" i="58"/>
  <c r="I36" i="58"/>
  <c r="C36" i="58"/>
  <c r="G36" i="58"/>
  <c r="C37" i="58"/>
  <c r="G37" i="58"/>
  <c r="E37" i="58"/>
  <c r="I37" i="58"/>
  <c r="C38" i="58"/>
  <c r="G38" i="58"/>
  <c r="K41" i="58"/>
  <c r="J41" i="58"/>
  <c r="E39" i="58"/>
  <c r="I39" i="58"/>
  <c r="D5" i="50"/>
  <c r="H5" i="50" s="1"/>
  <c r="E7" i="50"/>
  <c r="I7" i="50"/>
  <c r="C7" i="50"/>
  <c r="G7" i="50"/>
  <c r="E8" i="50"/>
  <c r="I8" i="50"/>
  <c r="C8" i="50"/>
  <c r="G8" i="50"/>
  <c r="C9" i="50"/>
  <c r="G9" i="50"/>
  <c r="E9" i="50"/>
  <c r="I9" i="50"/>
  <c r="C10" i="50"/>
  <c r="G10" i="50"/>
  <c r="E10" i="50"/>
  <c r="I10" i="50"/>
  <c r="C11" i="50"/>
  <c r="G11" i="50"/>
  <c r="E11" i="50"/>
  <c r="I11" i="50"/>
  <c r="C12" i="50"/>
  <c r="G12" i="50"/>
  <c r="E12" i="50"/>
  <c r="I12" i="50"/>
  <c r="E13" i="50"/>
  <c r="I13" i="50"/>
  <c r="C13" i="50"/>
  <c r="G13" i="50"/>
  <c r="E14" i="50"/>
  <c r="I14" i="50"/>
  <c r="C14" i="50"/>
  <c r="G14" i="50"/>
  <c r="E15" i="50"/>
  <c r="I15" i="50"/>
  <c r="C15" i="50"/>
  <c r="G15" i="50"/>
  <c r="E16" i="50"/>
  <c r="I16" i="50"/>
  <c r="C16" i="50"/>
  <c r="G16" i="50"/>
  <c r="C17" i="50"/>
  <c r="G17" i="50"/>
  <c r="E17" i="50"/>
  <c r="I17" i="50"/>
  <c r="C18" i="50"/>
  <c r="G18" i="50"/>
  <c r="E18" i="50"/>
  <c r="I18" i="50"/>
  <c r="E19" i="50"/>
  <c r="I19" i="50"/>
  <c r="C19" i="50"/>
  <c r="G19" i="50"/>
  <c r="C20" i="50"/>
  <c r="G20" i="50"/>
  <c r="E20" i="50"/>
  <c r="I20" i="50"/>
  <c r="E21" i="50"/>
  <c r="I21" i="50"/>
  <c r="C21" i="50"/>
  <c r="G21" i="50"/>
  <c r="E22" i="50"/>
  <c r="I22" i="50"/>
  <c r="C22" i="50"/>
  <c r="G22" i="50"/>
  <c r="E23" i="50"/>
  <c r="I23" i="50"/>
  <c r="C23" i="50"/>
  <c r="G23" i="50"/>
  <c r="E24" i="50"/>
  <c r="I24" i="50"/>
  <c r="C24" i="50"/>
  <c r="G24" i="50"/>
  <c r="C25" i="50"/>
  <c r="G25" i="50"/>
  <c r="E25" i="50"/>
  <c r="I25" i="50"/>
  <c r="E26" i="50"/>
  <c r="I26" i="50"/>
  <c r="C26" i="50"/>
  <c r="G26" i="50"/>
  <c r="E27" i="50"/>
  <c r="I27" i="50"/>
  <c r="C27" i="50"/>
  <c r="G27" i="50"/>
  <c r="E28" i="50"/>
  <c r="I28" i="50"/>
  <c r="C28" i="50"/>
  <c r="G28" i="50"/>
  <c r="E29" i="50"/>
  <c r="I29" i="50"/>
  <c r="C29" i="50"/>
  <c r="G29" i="50"/>
  <c r="E30" i="50"/>
  <c r="I30" i="50"/>
  <c r="C30" i="50"/>
  <c r="G30" i="50"/>
  <c r="E31" i="50"/>
  <c r="I31" i="50"/>
  <c r="C31" i="50"/>
  <c r="G31" i="50"/>
  <c r="C32" i="50"/>
  <c r="G32" i="50"/>
  <c r="E32" i="50"/>
  <c r="I32" i="50"/>
  <c r="E33" i="50"/>
  <c r="I33" i="50"/>
  <c r="C33" i="50"/>
  <c r="G33" i="50"/>
  <c r="C34" i="50"/>
  <c r="G34" i="50"/>
  <c r="E34" i="50"/>
  <c r="I34" i="50"/>
  <c r="E35" i="50"/>
  <c r="I35" i="50"/>
  <c r="C35" i="50"/>
  <c r="G35" i="50"/>
  <c r="E36" i="50"/>
  <c r="I36" i="50"/>
  <c r="C36" i="50"/>
  <c r="G36" i="50"/>
  <c r="C37" i="50"/>
  <c r="G37" i="50"/>
  <c r="K40" i="50"/>
  <c r="J40" i="50"/>
  <c r="E38" i="50"/>
  <c r="I38" i="50"/>
  <c r="C34" i="53"/>
  <c r="G34" i="53"/>
  <c r="C50" i="53"/>
  <c r="G50" i="53"/>
  <c r="C23" i="53"/>
  <c r="G23" i="53"/>
  <c r="C31" i="53"/>
  <c r="G31" i="53"/>
  <c r="C7" i="53"/>
  <c r="G7" i="53"/>
  <c r="C20" i="53"/>
  <c r="G20" i="53"/>
  <c r="E34" i="53"/>
  <c r="I34" i="53"/>
  <c r="E50" i="53"/>
  <c r="I50" i="53"/>
  <c r="E23" i="53"/>
  <c r="I23" i="53"/>
  <c r="E31" i="53"/>
  <c r="I31" i="53"/>
  <c r="E7" i="53"/>
  <c r="I7" i="53"/>
  <c r="E20" i="53"/>
  <c r="I20" i="53"/>
  <c r="D5" i="53"/>
  <c r="H5" i="53" s="1"/>
  <c r="E8" i="53"/>
  <c r="I8" i="53"/>
  <c r="C8" i="53"/>
  <c r="G8" i="53"/>
  <c r="E9" i="53"/>
  <c r="I9" i="53"/>
  <c r="C9" i="53"/>
  <c r="G9" i="53"/>
  <c r="E10" i="53"/>
  <c r="I10" i="53"/>
  <c r="C10" i="53"/>
  <c r="G10" i="53"/>
  <c r="C11" i="53"/>
  <c r="G11" i="53"/>
  <c r="E11" i="53"/>
  <c r="I11" i="53"/>
  <c r="E12" i="53"/>
  <c r="I12" i="53"/>
  <c r="C12" i="53"/>
  <c r="G12" i="53"/>
  <c r="E13" i="53"/>
  <c r="I13" i="53"/>
  <c r="C13" i="53"/>
  <c r="G13" i="53"/>
  <c r="E14" i="53"/>
  <c r="I14" i="53"/>
  <c r="C14" i="53"/>
  <c r="G14" i="53"/>
  <c r="E15" i="53"/>
  <c r="I15" i="53"/>
  <c r="C15" i="53"/>
  <c r="G15" i="53"/>
  <c r="E16" i="53"/>
  <c r="I16" i="53"/>
  <c r="C16" i="53"/>
  <c r="G16" i="53"/>
  <c r="C17" i="53"/>
  <c r="G17" i="53"/>
  <c r="K20" i="53"/>
  <c r="J20" i="53"/>
  <c r="E18" i="53"/>
  <c r="I18" i="53"/>
  <c r="C24" i="53"/>
  <c r="G24" i="53"/>
  <c r="E24" i="53"/>
  <c r="I24" i="53"/>
  <c r="C25" i="53"/>
  <c r="G25" i="53"/>
  <c r="E25" i="53"/>
  <c r="I25" i="53"/>
  <c r="C26" i="53"/>
  <c r="G26" i="53"/>
  <c r="E26" i="53"/>
  <c r="C27" i="53"/>
  <c r="G27" i="53"/>
  <c r="K31" i="53"/>
  <c r="I27" i="53"/>
  <c r="J31" i="53"/>
  <c r="E28" i="53"/>
  <c r="I28" i="53"/>
  <c r="C28" i="53"/>
  <c r="G28" i="53"/>
  <c r="E29" i="53"/>
  <c r="I29" i="53"/>
  <c r="C35" i="53"/>
  <c r="G35" i="53"/>
  <c r="E35" i="53"/>
  <c r="I35" i="53"/>
  <c r="E36" i="53"/>
  <c r="I36" i="53"/>
  <c r="C36" i="53"/>
  <c r="G36" i="53"/>
  <c r="E37" i="53"/>
  <c r="I37" i="53"/>
  <c r="C37" i="53"/>
  <c r="G37" i="53"/>
  <c r="E38" i="53"/>
  <c r="I38" i="53"/>
  <c r="C38" i="53"/>
  <c r="G38" i="53"/>
  <c r="E39" i="53"/>
  <c r="I39" i="53"/>
  <c r="C39" i="53"/>
  <c r="G39" i="53"/>
  <c r="E40" i="53"/>
  <c r="I40" i="53"/>
  <c r="C40" i="53"/>
  <c r="G40" i="53"/>
  <c r="E41" i="53"/>
  <c r="I41" i="53"/>
  <c r="C41" i="53"/>
  <c r="G41" i="53"/>
  <c r="E42" i="53"/>
  <c r="I42" i="53"/>
  <c r="C42" i="53"/>
  <c r="G42" i="53"/>
  <c r="E43" i="53"/>
  <c r="I43" i="53"/>
  <c r="C43" i="53"/>
  <c r="G43" i="53"/>
  <c r="C44" i="53"/>
  <c r="G44" i="53"/>
  <c r="E44" i="53"/>
  <c r="I44" i="53"/>
  <c r="E45" i="53"/>
  <c r="I45" i="53"/>
  <c r="C45" i="53"/>
  <c r="G45" i="53"/>
  <c r="E46" i="53"/>
  <c r="I46" i="53"/>
  <c r="C46" i="53"/>
  <c r="G46" i="53"/>
  <c r="C47" i="53"/>
  <c r="G47" i="53"/>
  <c r="K50" i="53"/>
  <c r="J50" i="53"/>
  <c r="E48" i="53"/>
  <c r="I48" i="53"/>
  <c r="E55" i="54"/>
  <c r="I55" i="54"/>
  <c r="E76" i="54"/>
  <c r="I76" i="54"/>
  <c r="E41" i="54"/>
  <c r="I41" i="54"/>
  <c r="E52" i="54"/>
  <c r="I52" i="54"/>
  <c r="E27" i="54"/>
  <c r="I27" i="54"/>
  <c r="E38" i="54"/>
  <c r="I38" i="54"/>
  <c r="E19" i="54"/>
  <c r="I19" i="54"/>
  <c r="E24" i="54"/>
  <c r="I24" i="54"/>
  <c r="J16" i="54"/>
  <c r="K16" i="54"/>
  <c r="E14" i="54"/>
  <c r="I14" i="54"/>
  <c r="E16" i="54"/>
  <c r="I16" i="54"/>
  <c r="E7" i="54"/>
  <c r="I7" i="54"/>
  <c r="E11" i="54"/>
  <c r="I11" i="54"/>
  <c r="C55" i="54"/>
  <c r="G55" i="54"/>
  <c r="C76" i="54"/>
  <c r="G76" i="54"/>
  <c r="C41" i="54"/>
  <c r="G41" i="54"/>
  <c r="C52" i="54"/>
  <c r="G52" i="54"/>
  <c r="C27" i="54"/>
  <c r="G27" i="54"/>
  <c r="C38" i="54"/>
  <c r="G38" i="54"/>
  <c r="C19" i="54"/>
  <c r="G19" i="54"/>
  <c r="C24" i="54"/>
  <c r="G24" i="54"/>
  <c r="C14" i="54"/>
  <c r="G14" i="54"/>
  <c r="C7" i="54"/>
  <c r="G7" i="54"/>
  <c r="C11" i="54"/>
  <c r="G11" i="54"/>
  <c r="F5" i="54"/>
  <c r="C8" i="54"/>
  <c r="G8" i="54"/>
  <c r="K11" i="54"/>
  <c r="J11" i="54"/>
  <c r="E9" i="54"/>
  <c r="I9" i="54"/>
  <c r="E20" i="54"/>
  <c r="I20" i="54"/>
  <c r="C20" i="54"/>
  <c r="G20" i="54"/>
  <c r="C21" i="54"/>
  <c r="G21" i="54"/>
  <c r="K24" i="54"/>
  <c r="J24" i="54"/>
  <c r="E22" i="54"/>
  <c r="I22" i="54"/>
  <c r="E28" i="54"/>
  <c r="I28" i="54"/>
  <c r="C28" i="54"/>
  <c r="G28" i="54"/>
  <c r="E29" i="54"/>
  <c r="I29" i="54"/>
  <c r="C29" i="54"/>
  <c r="G29" i="54"/>
  <c r="E30" i="54"/>
  <c r="I30" i="54"/>
  <c r="C30" i="54"/>
  <c r="G30" i="54"/>
  <c r="E31" i="54"/>
  <c r="I31" i="54"/>
  <c r="C31" i="54"/>
  <c r="G31" i="54"/>
  <c r="E32" i="54"/>
  <c r="I32" i="54"/>
  <c r="C32" i="54"/>
  <c r="G32" i="54"/>
  <c r="E33" i="54"/>
  <c r="I33" i="54"/>
  <c r="C33" i="54"/>
  <c r="G33" i="54"/>
  <c r="I34" i="54"/>
  <c r="C34" i="54"/>
  <c r="G34" i="54"/>
  <c r="J38" i="54"/>
  <c r="E35" i="54"/>
  <c r="C35" i="54"/>
  <c r="G35" i="54"/>
  <c r="K38" i="54"/>
  <c r="E36" i="54"/>
  <c r="I36" i="54"/>
  <c r="E42" i="54"/>
  <c r="I42" i="54"/>
  <c r="C42" i="54"/>
  <c r="G42" i="54"/>
  <c r="E43" i="54"/>
  <c r="I43" i="54"/>
  <c r="C43" i="54"/>
  <c r="G43" i="54"/>
  <c r="E44" i="54"/>
  <c r="I44" i="54"/>
  <c r="C44" i="54"/>
  <c r="G44" i="54"/>
  <c r="E45" i="54"/>
  <c r="I45" i="54"/>
  <c r="C45" i="54"/>
  <c r="G45" i="54"/>
  <c r="C46" i="54"/>
  <c r="G46" i="54"/>
  <c r="E46" i="54"/>
  <c r="I46" i="54"/>
  <c r="E47" i="54"/>
  <c r="I47" i="54"/>
  <c r="C47" i="54"/>
  <c r="G47" i="54"/>
  <c r="C48" i="54"/>
  <c r="G48" i="54"/>
  <c r="I48" i="54"/>
  <c r="J52" i="54"/>
  <c r="E49" i="54"/>
  <c r="C49" i="54"/>
  <c r="G49" i="54"/>
  <c r="K52" i="54"/>
  <c r="E50" i="54"/>
  <c r="I50" i="54"/>
  <c r="C56" i="54"/>
  <c r="G56" i="54"/>
  <c r="E56" i="54"/>
  <c r="I56" i="54"/>
  <c r="E57" i="54"/>
  <c r="I57" i="54"/>
  <c r="C57" i="54"/>
  <c r="G57" i="54"/>
  <c r="E58" i="54"/>
  <c r="I58" i="54"/>
  <c r="C58" i="54"/>
  <c r="G58" i="54"/>
  <c r="E59" i="54"/>
  <c r="I59" i="54"/>
  <c r="C59" i="54"/>
  <c r="G59" i="54"/>
  <c r="E60" i="54"/>
  <c r="I60" i="54"/>
  <c r="C60" i="54"/>
  <c r="G60" i="54"/>
  <c r="E61" i="54"/>
  <c r="I61" i="54"/>
  <c r="C61" i="54"/>
  <c r="G61" i="54"/>
  <c r="E62" i="54"/>
  <c r="I62" i="54"/>
  <c r="C62" i="54"/>
  <c r="G62" i="54"/>
  <c r="E63" i="54"/>
  <c r="I63" i="54"/>
  <c r="C63" i="54"/>
  <c r="G63" i="54"/>
  <c r="E64" i="54"/>
  <c r="I64" i="54"/>
  <c r="C64" i="54"/>
  <c r="G64" i="54"/>
  <c r="E65" i="54"/>
  <c r="I65" i="54"/>
  <c r="C65" i="54"/>
  <c r="G65" i="54"/>
  <c r="C66" i="54"/>
  <c r="G66" i="54"/>
  <c r="E66" i="54"/>
  <c r="I66" i="54"/>
  <c r="E67" i="54"/>
  <c r="I67" i="54"/>
  <c r="C67" i="54"/>
  <c r="G67" i="54"/>
  <c r="E68" i="54"/>
  <c r="I68" i="54"/>
  <c r="C68" i="54"/>
  <c r="G68" i="54"/>
  <c r="E69" i="54"/>
  <c r="I69" i="54"/>
  <c r="C69" i="54"/>
  <c r="G69" i="54"/>
  <c r="E70" i="54"/>
  <c r="I70" i="54"/>
  <c r="C70" i="54"/>
  <c r="G70" i="54"/>
  <c r="E71" i="54"/>
  <c r="I71" i="54"/>
  <c r="C71" i="54"/>
  <c r="G71" i="54"/>
  <c r="E72" i="54"/>
  <c r="I72" i="54"/>
  <c r="C72" i="54"/>
  <c r="G72" i="54"/>
  <c r="C73" i="54"/>
  <c r="G73" i="54"/>
  <c r="K76" i="54"/>
  <c r="J76" i="54"/>
  <c r="E74" i="54"/>
  <c r="I74" i="54"/>
  <c r="E173" i="55"/>
  <c r="E167" i="55"/>
  <c r="E160" i="55"/>
  <c r="I139" i="55"/>
  <c r="G106" i="55"/>
  <c r="C67" i="55"/>
  <c r="G67" i="55"/>
  <c r="C90" i="55"/>
  <c r="G90" i="55"/>
  <c r="E50" i="55"/>
  <c r="I50" i="55"/>
  <c r="E60" i="55"/>
  <c r="I60" i="55"/>
  <c r="E28" i="55"/>
  <c r="I28" i="55"/>
  <c r="E47" i="55"/>
  <c r="I47" i="55"/>
  <c r="C7" i="55"/>
  <c r="G7" i="55"/>
  <c r="C21" i="55"/>
  <c r="G21" i="55"/>
  <c r="I173" i="55"/>
  <c r="E181" i="55"/>
  <c r="I181" i="55"/>
  <c r="I167" i="55"/>
  <c r="I170" i="55"/>
  <c r="E142" i="55"/>
  <c r="I142" i="55"/>
  <c r="I160" i="55"/>
  <c r="E113" i="55"/>
  <c r="I113" i="55"/>
  <c r="E139" i="55"/>
  <c r="C93" i="55"/>
  <c r="G93" i="55"/>
  <c r="C106" i="55"/>
  <c r="J185" i="55"/>
  <c r="C173" i="55"/>
  <c r="G173" i="55"/>
  <c r="C181" i="55"/>
  <c r="G181" i="55"/>
  <c r="C167" i="55"/>
  <c r="G167" i="55"/>
  <c r="C170" i="55"/>
  <c r="G170" i="55"/>
  <c r="C142" i="55"/>
  <c r="G142" i="55"/>
  <c r="C160" i="55"/>
  <c r="G160" i="55"/>
  <c r="C113" i="55"/>
  <c r="G113" i="55"/>
  <c r="C139" i="55"/>
  <c r="G139" i="55"/>
  <c r="E93" i="55"/>
  <c r="I93" i="55"/>
  <c r="E106" i="55"/>
  <c r="I106" i="55"/>
  <c r="E67" i="55"/>
  <c r="I67" i="55"/>
  <c r="E90" i="55"/>
  <c r="I90" i="55"/>
  <c r="C50" i="55"/>
  <c r="G50" i="55"/>
  <c r="C60" i="55"/>
  <c r="G60" i="55"/>
  <c r="C28" i="55"/>
  <c r="G28" i="55"/>
  <c r="C47" i="55"/>
  <c r="G47" i="55"/>
  <c r="E7" i="55"/>
  <c r="I7" i="55"/>
  <c r="E21" i="55"/>
  <c r="I21" i="55"/>
  <c r="D5" i="55"/>
  <c r="H5" i="55" s="1"/>
  <c r="E8" i="55"/>
  <c r="I8" i="55"/>
  <c r="C8" i="55"/>
  <c r="G8" i="55"/>
  <c r="C9" i="55"/>
  <c r="G9" i="55"/>
  <c r="E9" i="55"/>
  <c r="I9" i="55"/>
  <c r="E10" i="55"/>
  <c r="I10" i="55"/>
  <c r="C10" i="55"/>
  <c r="G10" i="55"/>
  <c r="E11" i="55"/>
  <c r="I11" i="55"/>
  <c r="C11" i="55"/>
  <c r="G11" i="55"/>
  <c r="E12" i="55"/>
  <c r="I12" i="55"/>
  <c r="C12" i="55"/>
  <c r="G12" i="55"/>
  <c r="E13" i="55"/>
  <c r="I13" i="55"/>
  <c r="C13" i="55"/>
  <c r="G13" i="55"/>
  <c r="C14" i="55"/>
  <c r="G14" i="55"/>
  <c r="E14" i="55"/>
  <c r="I14" i="55"/>
  <c r="C15" i="55"/>
  <c r="G15" i="55"/>
  <c r="E15" i="55"/>
  <c r="I15" i="55"/>
  <c r="C16" i="55"/>
  <c r="G16" i="55"/>
  <c r="C17" i="55"/>
  <c r="G17" i="55"/>
  <c r="J21" i="55"/>
  <c r="K21" i="55"/>
  <c r="E17" i="55"/>
  <c r="I17" i="55"/>
  <c r="C18" i="55"/>
  <c r="G18" i="55"/>
  <c r="E18" i="55"/>
  <c r="I18" i="55"/>
  <c r="E19" i="55"/>
  <c r="I19" i="55"/>
  <c r="F26" i="55"/>
  <c r="E29" i="55"/>
  <c r="I29" i="55"/>
  <c r="C29" i="55"/>
  <c r="G29" i="55"/>
  <c r="E30" i="55"/>
  <c r="I30" i="55"/>
  <c r="C30" i="55"/>
  <c r="G30" i="55"/>
  <c r="C31" i="55"/>
  <c r="G31" i="55"/>
  <c r="E31" i="55"/>
  <c r="I31" i="55"/>
  <c r="E32" i="55"/>
  <c r="I32" i="55"/>
  <c r="C32" i="55"/>
  <c r="G32" i="55"/>
  <c r="E33" i="55"/>
  <c r="I33" i="55"/>
  <c r="C33" i="55"/>
  <c r="G33" i="55"/>
  <c r="E34" i="55"/>
  <c r="I34" i="55"/>
  <c r="C34" i="55"/>
  <c r="G34" i="55"/>
  <c r="C35" i="55"/>
  <c r="G35" i="55"/>
  <c r="E35" i="55"/>
  <c r="I35" i="55"/>
  <c r="C36" i="55"/>
  <c r="G36" i="55"/>
  <c r="E36" i="55"/>
  <c r="I36" i="55"/>
  <c r="C37" i="55"/>
  <c r="G37" i="55"/>
  <c r="E37" i="55"/>
  <c r="I37" i="55"/>
  <c r="C38" i="55"/>
  <c r="G38" i="55"/>
  <c r="E38" i="55"/>
  <c r="I38" i="55"/>
  <c r="C39" i="55"/>
  <c r="G39" i="55"/>
  <c r="E39" i="55"/>
  <c r="I39" i="55"/>
  <c r="E40" i="55"/>
  <c r="I40" i="55"/>
  <c r="C40" i="55"/>
  <c r="G40" i="55"/>
  <c r="E41" i="55"/>
  <c r="I41" i="55"/>
  <c r="C41" i="55"/>
  <c r="G41" i="55"/>
  <c r="E42" i="55"/>
  <c r="C42" i="55"/>
  <c r="G42" i="55"/>
  <c r="C43" i="55"/>
  <c r="G43" i="55"/>
  <c r="K47" i="55"/>
  <c r="I43" i="55"/>
  <c r="J47" i="55"/>
  <c r="E44" i="55"/>
  <c r="I44" i="55"/>
  <c r="C44" i="55"/>
  <c r="G44" i="55"/>
  <c r="E45" i="55"/>
  <c r="I45" i="55"/>
  <c r="C51" i="55"/>
  <c r="G51" i="55"/>
  <c r="E51" i="55"/>
  <c r="I51" i="55"/>
  <c r="E52" i="55"/>
  <c r="I52" i="55"/>
  <c r="C52" i="55"/>
  <c r="G52" i="55"/>
  <c r="C53" i="55"/>
  <c r="G53" i="55"/>
  <c r="E53" i="55"/>
  <c r="I53" i="55"/>
  <c r="C54" i="55"/>
  <c r="G54" i="55"/>
  <c r="E54" i="55"/>
  <c r="I54" i="55"/>
  <c r="C55" i="55"/>
  <c r="G55" i="55"/>
  <c r="E55" i="55"/>
  <c r="I55" i="55"/>
  <c r="C56" i="55"/>
  <c r="G56" i="55"/>
  <c r="E56" i="55"/>
  <c r="I56" i="55"/>
  <c r="C57" i="55"/>
  <c r="G57" i="55"/>
  <c r="K60" i="55"/>
  <c r="J60" i="55"/>
  <c r="E58" i="55"/>
  <c r="I58" i="55"/>
  <c r="F65" i="55"/>
  <c r="C68" i="55"/>
  <c r="G68" i="55"/>
  <c r="E68" i="55"/>
  <c r="I68" i="55"/>
  <c r="C69" i="55"/>
  <c r="G69" i="55"/>
  <c r="E69" i="55"/>
  <c r="I69" i="55"/>
  <c r="C70" i="55"/>
  <c r="G70" i="55"/>
  <c r="E70" i="55"/>
  <c r="I70" i="55"/>
  <c r="C71" i="55"/>
  <c r="G71" i="55"/>
  <c r="E71" i="55"/>
  <c r="I71" i="55"/>
  <c r="C72" i="55"/>
  <c r="G72" i="55"/>
  <c r="E72" i="55"/>
  <c r="I72" i="55"/>
  <c r="C73" i="55"/>
  <c r="G73" i="55"/>
  <c r="E73" i="55"/>
  <c r="I73" i="55"/>
  <c r="C74" i="55"/>
  <c r="G74" i="55"/>
  <c r="E74" i="55"/>
  <c r="I74" i="55"/>
  <c r="C75" i="55"/>
  <c r="G75" i="55"/>
  <c r="E75" i="55"/>
  <c r="I75" i="55"/>
  <c r="E76" i="55"/>
  <c r="I76" i="55"/>
  <c r="C76" i="55"/>
  <c r="G76" i="55"/>
  <c r="E77" i="55"/>
  <c r="I77" i="55"/>
  <c r="C77" i="55"/>
  <c r="G77" i="55"/>
  <c r="C78" i="55"/>
  <c r="G78" i="55"/>
  <c r="E78" i="55"/>
  <c r="I78" i="55"/>
  <c r="E79" i="55"/>
  <c r="I79" i="55"/>
  <c r="C79" i="55"/>
  <c r="G79" i="55"/>
  <c r="E80" i="55"/>
  <c r="I80" i="55"/>
  <c r="C80" i="55"/>
  <c r="G80" i="55"/>
  <c r="C81" i="55"/>
  <c r="G81" i="55"/>
  <c r="E81" i="55"/>
  <c r="I81" i="55"/>
  <c r="E82" i="55"/>
  <c r="I82" i="55"/>
  <c r="C82" i="55"/>
  <c r="G82" i="55"/>
  <c r="E83" i="55"/>
  <c r="I83" i="55"/>
  <c r="C83" i="55"/>
  <c r="G83" i="55"/>
  <c r="E84" i="55"/>
  <c r="I84" i="55"/>
  <c r="C84" i="55"/>
  <c r="G84" i="55"/>
  <c r="C85" i="55"/>
  <c r="G85" i="55"/>
  <c r="E85" i="55"/>
  <c r="I85" i="55"/>
  <c r="E86" i="55"/>
  <c r="I86" i="55"/>
  <c r="C86" i="55"/>
  <c r="G86" i="55"/>
  <c r="C87" i="55"/>
  <c r="G87" i="55"/>
  <c r="K90" i="55"/>
  <c r="J90" i="55"/>
  <c r="E88" i="55"/>
  <c r="I88" i="55"/>
  <c r="E94" i="55"/>
  <c r="I94" i="55"/>
  <c r="C94" i="55"/>
  <c r="G94" i="55"/>
  <c r="C95" i="55"/>
  <c r="G95" i="55"/>
  <c r="E95" i="55"/>
  <c r="I95" i="55"/>
  <c r="E96" i="55"/>
  <c r="I96" i="55"/>
  <c r="C96" i="55"/>
  <c r="G96" i="55"/>
  <c r="E97" i="55"/>
  <c r="I97" i="55"/>
  <c r="C97" i="55"/>
  <c r="G97" i="55"/>
  <c r="E98" i="55"/>
  <c r="I98" i="55"/>
  <c r="C98" i="55"/>
  <c r="G98" i="55"/>
  <c r="E99" i="55"/>
  <c r="I99" i="55"/>
  <c r="C99" i="55"/>
  <c r="G99" i="55"/>
  <c r="E100" i="55"/>
  <c r="I100" i="55"/>
  <c r="C100" i="55"/>
  <c r="G100" i="55"/>
  <c r="E101" i="55"/>
  <c r="I101" i="55"/>
  <c r="C101" i="55"/>
  <c r="G101" i="55"/>
  <c r="E102" i="55"/>
  <c r="C102" i="55"/>
  <c r="G102" i="55"/>
  <c r="C103" i="55"/>
  <c r="G103" i="55"/>
  <c r="K106" i="55"/>
  <c r="I103" i="55"/>
  <c r="J106" i="55"/>
  <c r="E104" i="55"/>
  <c r="I104" i="55"/>
  <c r="F111" i="55"/>
  <c r="E114" i="55"/>
  <c r="I114" i="55"/>
  <c r="C114" i="55"/>
  <c r="G114" i="55"/>
  <c r="E115" i="55"/>
  <c r="I115" i="55"/>
  <c r="C115" i="55"/>
  <c r="G115" i="55"/>
  <c r="C116" i="55"/>
  <c r="G116" i="55"/>
  <c r="E116" i="55"/>
  <c r="I116" i="55"/>
  <c r="E117" i="55"/>
  <c r="I117" i="55"/>
  <c r="C117" i="55"/>
  <c r="G117" i="55"/>
  <c r="E118" i="55"/>
  <c r="I118" i="55"/>
  <c r="C118" i="55"/>
  <c r="G118" i="55"/>
  <c r="E119" i="55"/>
  <c r="I119" i="55"/>
  <c r="C119" i="55"/>
  <c r="G119" i="55"/>
  <c r="C120" i="55"/>
  <c r="G120" i="55"/>
  <c r="E120" i="55"/>
  <c r="I120" i="55"/>
  <c r="C121" i="55"/>
  <c r="G121" i="55"/>
  <c r="E121" i="55"/>
  <c r="I121" i="55"/>
  <c r="C122" i="55"/>
  <c r="G122" i="55"/>
  <c r="E122" i="55"/>
  <c r="I122" i="55"/>
  <c r="E123" i="55"/>
  <c r="I123" i="55"/>
  <c r="C123" i="55"/>
  <c r="G123" i="55"/>
  <c r="E124" i="55"/>
  <c r="I124" i="55"/>
  <c r="C124" i="55"/>
  <c r="G124" i="55"/>
  <c r="E125" i="55"/>
  <c r="I125" i="55"/>
  <c r="C125" i="55"/>
  <c r="G125" i="55"/>
  <c r="E126" i="55"/>
  <c r="I126" i="55"/>
  <c r="C126" i="55"/>
  <c r="G126" i="55"/>
  <c r="C127" i="55"/>
  <c r="G127" i="55"/>
  <c r="E127" i="55"/>
  <c r="I127" i="55"/>
  <c r="C128" i="55"/>
  <c r="G128" i="55"/>
  <c r="E128" i="55"/>
  <c r="I128" i="55"/>
  <c r="C129" i="55"/>
  <c r="G129" i="55"/>
  <c r="E129" i="55"/>
  <c r="I129" i="55"/>
  <c r="E130" i="55"/>
  <c r="I130" i="55"/>
  <c r="C130" i="55"/>
  <c r="G130" i="55"/>
  <c r="C131" i="55"/>
  <c r="G131" i="55"/>
  <c r="E131" i="55"/>
  <c r="I131" i="55"/>
  <c r="E132" i="55"/>
  <c r="I132" i="55"/>
  <c r="C132" i="55"/>
  <c r="G132" i="55"/>
  <c r="E133" i="55"/>
  <c r="I133" i="55"/>
  <c r="C133" i="55"/>
  <c r="G133" i="55"/>
  <c r="E134" i="55"/>
  <c r="I134" i="55"/>
  <c r="C134" i="55"/>
  <c r="G134" i="55"/>
  <c r="E135" i="55"/>
  <c r="I135" i="55"/>
  <c r="C135" i="55"/>
  <c r="G135" i="55"/>
  <c r="C136" i="55"/>
  <c r="G136" i="55"/>
  <c r="J139" i="55"/>
  <c r="K139" i="55"/>
  <c r="E137" i="55"/>
  <c r="I137" i="55"/>
  <c r="C143" i="55"/>
  <c r="G143" i="55"/>
  <c r="E143" i="55"/>
  <c r="I143" i="55"/>
  <c r="E144" i="55"/>
  <c r="I144" i="55"/>
  <c r="C144" i="55"/>
  <c r="G144" i="55"/>
  <c r="E145" i="55"/>
  <c r="I145" i="55"/>
  <c r="C145" i="55"/>
  <c r="G145" i="55"/>
  <c r="E146" i="55"/>
  <c r="I146" i="55"/>
  <c r="C146" i="55"/>
  <c r="G146" i="55"/>
  <c r="E147" i="55"/>
  <c r="I147" i="55"/>
  <c r="C147" i="55"/>
  <c r="G147" i="55"/>
  <c r="E148" i="55"/>
  <c r="I148" i="55"/>
  <c r="C148" i="55"/>
  <c r="G148" i="55"/>
  <c r="C149" i="55"/>
  <c r="G149" i="55"/>
  <c r="E149" i="55"/>
  <c r="I149" i="55"/>
  <c r="C150" i="55"/>
  <c r="G150" i="55"/>
  <c r="E150" i="55"/>
  <c r="I150" i="55"/>
  <c r="E151" i="55"/>
  <c r="I151" i="55"/>
  <c r="C151" i="55"/>
  <c r="G151" i="55"/>
  <c r="C152" i="55"/>
  <c r="G152" i="55"/>
  <c r="E152" i="55"/>
  <c r="I152" i="55"/>
  <c r="E153" i="55"/>
  <c r="I153" i="55"/>
  <c r="C153" i="55"/>
  <c r="G153" i="55"/>
  <c r="C154" i="55"/>
  <c r="G154" i="55"/>
  <c r="E154" i="55"/>
  <c r="I154" i="55"/>
  <c r="E155" i="55"/>
  <c r="I155" i="55"/>
  <c r="C155" i="55"/>
  <c r="G155" i="55"/>
  <c r="I156" i="55"/>
  <c r="C156" i="55"/>
  <c r="G156" i="55"/>
  <c r="J160" i="55"/>
  <c r="E157" i="55"/>
  <c r="C157" i="55"/>
  <c r="G157" i="55"/>
  <c r="K160" i="55"/>
  <c r="E158" i="55"/>
  <c r="I158" i="55"/>
  <c r="J170" i="55"/>
  <c r="E168" i="55"/>
  <c r="I168" i="55"/>
  <c r="C174" i="55"/>
  <c r="G174" i="55"/>
  <c r="E174" i="55"/>
  <c r="I174" i="55"/>
  <c r="C175" i="55"/>
  <c r="G175" i="55"/>
  <c r="E175" i="55"/>
  <c r="I175" i="55"/>
  <c r="C176" i="55"/>
  <c r="G176" i="55"/>
  <c r="E176" i="55"/>
  <c r="I176" i="55"/>
  <c r="E177" i="55"/>
  <c r="I177" i="55"/>
  <c r="C177" i="55"/>
  <c r="G177" i="55"/>
  <c r="E178" i="55"/>
  <c r="C178" i="55"/>
  <c r="G178" i="55"/>
  <c r="K181" i="55"/>
  <c r="E179" i="55"/>
  <c r="I179" i="55"/>
  <c r="E210" i="48"/>
  <c r="I210" i="48"/>
  <c r="E214" i="48"/>
  <c r="I214" i="48"/>
  <c r="E195" i="48"/>
  <c r="I195" i="48"/>
  <c r="E207" i="48"/>
  <c r="I207" i="48"/>
  <c r="E183" i="48"/>
  <c r="I183" i="48"/>
  <c r="E192" i="48"/>
  <c r="I192" i="48"/>
  <c r="D181" i="48"/>
  <c r="H181" i="48" s="1"/>
  <c r="J176" i="48"/>
  <c r="E172" i="48"/>
  <c r="I172" i="48"/>
  <c r="E176" i="48"/>
  <c r="I176" i="48"/>
  <c r="E160" i="48"/>
  <c r="I160" i="48"/>
  <c r="E169" i="48"/>
  <c r="I169" i="48"/>
  <c r="D158" i="48"/>
  <c r="H158" i="48" s="1"/>
  <c r="E150" i="48"/>
  <c r="I150" i="48"/>
  <c r="E153" i="48"/>
  <c r="E145" i="48"/>
  <c r="I145" i="48"/>
  <c r="E147" i="48"/>
  <c r="I147" i="48"/>
  <c r="C129" i="48"/>
  <c r="G129" i="48"/>
  <c r="C138" i="48"/>
  <c r="G138" i="48"/>
  <c r="C122" i="48"/>
  <c r="G122" i="48"/>
  <c r="C126" i="48"/>
  <c r="G126" i="48"/>
  <c r="E102" i="48"/>
  <c r="I102" i="48"/>
  <c r="E115" i="48"/>
  <c r="I115" i="48"/>
  <c r="E87" i="48"/>
  <c r="I87" i="48"/>
  <c r="E99" i="48"/>
  <c r="I99" i="48"/>
  <c r="C70" i="48"/>
  <c r="G70" i="48"/>
  <c r="C80" i="48"/>
  <c r="G80" i="48"/>
  <c r="C46" i="48"/>
  <c r="G46" i="48"/>
  <c r="C67" i="48"/>
  <c r="G67" i="48"/>
  <c r="E36" i="48"/>
  <c r="I36" i="48"/>
  <c r="E18" i="48"/>
  <c r="I18" i="48"/>
  <c r="E33" i="48"/>
  <c r="I33" i="48"/>
  <c r="C7" i="48"/>
  <c r="G7" i="48"/>
  <c r="C11" i="48"/>
  <c r="G11" i="48"/>
  <c r="C210" i="48"/>
  <c r="G210" i="48"/>
  <c r="C214" i="48"/>
  <c r="G214" i="48"/>
  <c r="C195" i="48"/>
  <c r="G195" i="48"/>
  <c r="C207" i="48"/>
  <c r="G207" i="48"/>
  <c r="C183" i="48"/>
  <c r="G183" i="48"/>
  <c r="C192" i="48"/>
  <c r="G192" i="48"/>
  <c r="C172" i="48"/>
  <c r="G172" i="48"/>
  <c r="C176" i="48"/>
  <c r="G176" i="48"/>
  <c r="C160" i="48"/>
  <c r="G160" i="48"/>
  <c r="C169" i="48"/>
  <c r="G169" i="48"/>
  <c r="C150" i="48"/>
  <c r="G150" i="48"/>
  <c r="C153" i="48"/>
  <c r="G153" i="48"/>
  <c r="C145" i="48"/>
  <c r="G145" i="48"/>
  <c r="E129" i="48"/>
  <c r="I129" i="48"/>
  <c r="E138" i="48"/>
  <c r="I138" i="48"/>
  <c r="E122" i="48"/>
  <c r="I122" i="48"/>
  <c r="E126" i="48"/>
  <c r="I126" i="48"/>
  <c r="C102" i="48"/>
  <c r="G102" i="48"/>
  <c r="C115" i="48"/>
  <c r="G115" i="48"/>
  <c r="C87" i="48"/>
  <c r="G87" i="48"/>
  <c r="C99" i="48"/>
  <c r="G99" i="48"/>
  <c r="E70" i="48"/>
  <c r="I70" i="48"/>
  <c r="E80" i="48"/>
  <c r="I80" i="48"/>
  <c r="E46" i="48"/>
  <c r="I46" i="48"/>
  <c r="E67" i="48"/>
  <c r="I67" i="48"/>
  <c r="C36" i="48"/>
  <c r="G36" i="48"/>
  <c r="C39" i="48"/>
  <c r="G39" i="48"/>
  <c r="C18" i="48"/>
  <c r="G18" i="48"/>
  <c r="C33" i="48"/>
  <c r="G33" i="48"/>
  <c r="E7" i="48"/>
  <c r="I7" i="48"/>
  <c r="I11" i="48"/>
  <c r="D5" i="48"/>
  <c r="H5" i="48" s="1"/>
  <c r="J11" i="48"/>
  <c r="E8" i="48"/>
  <c r="C8" i="48"/>
  <c r="G8" i="48"/>
  <c r="K11" i="48"/>
  <c r="E9" i="48"/>
  <c r="I9" i="48"/>
  <c r="F16" i="48"/>
  <c r="E19" i="48"/>
  <c r="I19" i="48"/>
  <c r="C19" i="48"/>
  <c r="G19" i="48"/>
  <c r="E20" i="48"/>
  <c r="I20" i="48"/>
  <c r="C20" i="48"/>
  <c r="G20" i="48"/>
  <c r="E21" i="48"/>
  <c r="I21" i="48"/>
  <c r="C21" i="48"/>
  <c r="G21" i="48"/>
  <c r="C22" i="48"/>
  <c r="G22" i="48"/>
  <c r="E22" i="48"/>
  <c r="I22" i="48"/>
  <c r="E23" i="48"/>
  <c r="I23" i="48"/>
  <c r="C23" i="48"/>
  <c r="G23" i="48"/>
  <c r="E24" i="48"/>
  <c r="I24" i="48"/>
  <c r="C24" i="48"/>
  <c r="G24" i="48"/>
  <c r="E25" i="48"/>
  <c r="I25" i="48"/>
  <c r="C25" i="48"/>
  <c r="G25" i="48"/>
  <c r="E26" i="48"/>
  <c r="I26" i="48"/>
  <c r="C26" i="48"/>
  <c r="G26" i="48"/>
  <c r="E27" i="48"/>
  <c r="I27" i="48"/>
  <c r="C27" i="48"/>
  <c r="G27" i="48"/>
  <c r="E28" i="48"/>
  <c r="I28" i="48"/>
  <c r="C28" i="48"/>
  <c r="G28" i="48"/>
  <c r="E29" i="48"/>
  <c r="C29" i="48"/>
  <c r="G29" i="48"/>
  <c r="K33" i="48"/>
  <c r="I30" i="48"/>
  <c r="C30" i="48"/>
  <c r="G30" i="48"/>
  <c r="J33" i="48"/>
  <c r="E31" i="48"/>
  <c r="I31" i="48"/>
  <c r="K39" i="48"/>
  <c r="J39" i="48"/>
  <c r="E37" i="48"/>
  <c r="I37" i="48"/>
  <c r="F44" i="48"/>
  <c r="E47" i="48"/>
  <c r="I47" i="48"/>
  <c r="C47" i="48"/>
  <c r="G47" i="48"/>
  <c r="E48" i="48"/>
  <c r="I48" i="48"/>
  <c r="C48" i="48"/>
  <c r="G48" i="48"/>
  <c r="E49" i="48"/>
  <c r="I49" i="48"/>
  <c r="C49" i="48"/>
  <c r="G49" i="48"/>
  <c r="E50" i="48"/>
  <c r="C50" i="48"/>
  <c r="G50" i="48"/>
  <c r="I50" i="48"/>
  <c r="E51" i="48"/>
  <c r="I51" i="48"/>
  <c r="C51" i="48"/>
  <c r="G51" i="48"/>
  <c r="E52" i="48"/>
  <c r="I52" i="48"/>
  <c r="C52" i="48"/>
  <c r="G52" i="48"/>
  <c r="C53" i="48"/>
  <c r="G53" i="48"/>
  <c r="E53" i="48"/>
  <c r="I53" i="48"/>
  <c r="E54" i="48"/>
  <c r="I54" i="48"/>
  <c r="C54" i="48"/>
  <c r="G54" i="48"/>
  <c r="E55" i="48"/>
  <c r="I55" i="48"/>
  <c r="C55" i="48"/>
  <c r="G55" i="48"/>
  <c r="C56" i="48"/>
  <c r="G56" i="48"/>
  <c r="E56" i="48"/>
  <c r="I56" i="48"/>
  <c r="C57" i="48"/>
  <c r="G57" i="48"/>
  <c r="E57" i="48"/>
  <c r="I57" i="48"/>
  <c r="E58" i="48"/>
  <c r="I58" i="48"/>
  <c r="C58" i="48"/>
  <c r="G58" i="48"/>
  <c r="E59" i="48"/>
  <c r="I59" i="48"/>
  <c r="C59" i="48"/>
  <c r="G59" i="48"/>
  <c r="E60" i="48"/>
  <c r="I60" i="48"/>
  <c r="C60" i="48"/>
  <c r="G60" i="48"/>
  <c r="E61" i="48"/>
  <c r="I61" i="48"/>
  <c r="C61" i="48"/>
  <c r="G61" i="48"/>
  <c r="E62" i="48"/>
  <c r="I62" i="48"/>
  <c r="C62" i="48"/>
  <c r="G62" i="48"/>
  <c r="C63" i="48"/>
  <c r="G63" i="48"/>
  <c r="E63" i="48"/>
  <c r="I63" i="48"/>
  <c r="C64" i="48"/>
  <c r="G64" i="48"/>
  <c r="K67" i="48"/>
  <c r="J67" i="48"/>
  <c r="E65" i="48"/>
  <c r="I65" i="48"/>
  <c r="E71" i="48"/>
  <c r="I71" i="48"/>
  <c r="C71" i="48"/>
  <c r="G71" i="48"/>
  <c r="E72" i="48"/>
  <c r="I72" i="48"/>
  <c r="C72" i="48"/>
  <c r="G72" i="48"/>
  <c r="C73" i="48"/>
  <c r="G73" i="48"/>
  <c r="E73" i="48"/>
  <c r="I73" i="48"/>
  <c r="E74" i="48"/>
  <c r="I74" i="48"/>
  <c r="C74" i="48"/>
  <c r="G74" i="48"/>
  <c r="C75" i="48"/>
  <c r="G75" i="48"/>
  <c r="E75" i="48"/>
  <c r="I75" i="48"/>
  <c r="E76" i="48"/>
  <c r="I76" i="48"/>
  <c r="C76" i="48"/>
  <c r="G76" i="48"/>
  <c r="C77" i="48"/>
  <c r="G77" i="48"/>
  <c r="K80" i="48"/>
  <c r="J80" i="48"/>
  <c r="E78" i="48"/>
  <c r="I78" i="48"/>
  <c r="F85" i="48"/>
  <c r="E88" i="48"/>
  <c r="I88" i="48"/>
  <c r="C88" i="48"/>
  <c r="G88" i="48"/>
  <c r="E89" i="48"/>
  <c r="I89" i="48"/>
  <c r="C89" i="48"/>
  <c r="G89" i="48"/>
  <c r="C90" i="48"/>
  <c r="G90" i="48"/>
  <c r="E90" i="48"/>
  <c r="I90" i="48"/>
  <c r="E91" i="48"/>
  <c r="I91" i="48"/>
  <c r="C91" i="48"/>
  <c r="G91" i="48"/>
  <c r="E92" i="48"/>
  <c r="I92" i="48"/>
  <c r="C92" i="48"/>
  <c r="G92" i="48"/>
  <c r="E93" i="48"/>
  <c r="I93" i="48"/>
  <c r="C93" i="48"/>
  <c r="G93" i="48"/>
  <c r="E94" i="48"/>
  <c r="I94" i="48"/>
  <c r="C94" i="48"/>
  <c r="G94" i="48"/>
  <c r="C95" i="48"/>
  <c r="G95" i="48"/>
  <c r="K99" i="48"/>
  <c r="J99" i="48"/>
  <c r="E96" i="48"/>
  <c r="I96" i="48"/>
  <c r="C96" i="48"/>
  <c r="G96" i="48"/>
  <c r="E97" i="48"/>
  <c r="I97" i="48"/>
  <c r="E103" i="48"/>
  <c r="I103" i="48"/>
  <c r="C103" i="48"/>
  <c r="G103" i="48"/>
  <c r="E104" i="48"/>
  <c r="I104" i="48"/>
  <c r="C104" i="48"/>
  <c r="G104" i="48"/>
  <c r="C105" i="48"/>
  <c r="G105" i="48"/>
  <c r="E105" i="48"/>
  <c r="I105" i="48"/>
  <c r="E106" i="48"/>
  <c r="I106" i="48"/>
  <c r="C106" i="48"/>
  <c r="G106" i="48"/>
  <c r="E107" i="48"/>
  <c r="I107" i="48"/>
  <c r="C107" i="48"/>
  <c r="G107" i="48"/>
  <c r="E108" i="48"/>
  <c r="I108" i="48"/>
  <c r="C108" i="48"/>
  <c r="G108" i="48"/>
  <c r="E109" i="48"/>
  <c r="I109" i="48"/>
  <c r="C109" i="48"/>
  <c r="G109" i="48"/>
  <c r="E110" i="48"/>
  <c r="I110" i="48"/>
  <c r="C110" i="48"/>
  <c r="G110" i="48"/>
  <c r="C111" i="48"/>
  <c r="G111" i="48"/>
  <c r="E111" i="48"/>
  <c r="I111" i="48"/>
  <c r="C112" i="48"/>
  <c r="G112" i="48"/>
  <c r="K115" i="48"/>
  <c r="J115" i="48"/>
  <c r="E113" i="48"/>
  <c r="I113" i="48"/>
  <c r="F120" i="48"/>
  <c r="C123" i="48"/>
  <c r="G123" i="48"/>
  <c r="J126" i="48"/>
  <c r="K126" i="48"/>
  <c r="E124" i="48"/>
  <c r="I124" i="48"/>
  <c r="C130" i="48"/>
  <c r="G130" i="48"/>
  <c r="E130" i="48"/>
  <c r="I130" i="48"/>
  <c r="E131" i="48"/>
  <c r="I131" i="48"/>
  <c r="C131" i="48"/>
  <c r="G131" i="48"/>
  <c r="E132" i="48"/>
  <c r="I132" i="48"/>
  <c r="C132" i="48"/>
  <c r="G132" i="48"/>
  <c r="E133" i="48"/>
  <c r="I133" i="48"/>
  <c r="C133" i="48"/>
  <c r="G133" i="48"/>
  <c r="E134" i="48"/>
  <c r="I134" i="48"/>
  <c r="C134" i="48"/>
  <c r="G134" i="48"/>
  <c r="E135" i="48"/>
  <c r="C135" i="48"/>
  <c r="G135" i="48"/>
  <c r="K138" i="48"/>
  <c r="E136" i="48"/>
  <c r="I136" i="48"/>
  <c r="F143" i="48"/>
  <c r="K153" i="48"/>
  <c r="E151" i="48"/>
  <c r="I151" i="48"/>
  <c r="E161" i="48"/>
  <c r="I161" i="48"/>
  <c r="C161" i="48"/>
  <c r="G161" i="48"/>
  <c r="C162" i="48"/>
  <c r="G162" i="48"/>
  <c r="E162" i="48"/>
  <c r="I162" i="48"/>
  <c r="E163" i="48"/>
  <c r="I163" i="48"/>
  <c r="C163" i="48"/>
  <c r="G163" i="48"/>
  <c r="C164" i="48"/>
  <c r="G164" i="48"/>
  <c r="I164" i="48"/>
  <c r="J169" i="48"/>
  <c r="E165" i="48"/>
  <c r="I165" i="48"/>
  <c r="C165" i="48"/>
  <c r="G165" i="48"/>
  <c r="E166" i="48"/>
  <c r="C166" i="48"/>
  <c r="G166" i="48"/>
  <c r="K169" i="48"/>
  <c r="E167" i="48"/>
  <c r="I167" i="48"/>
  <c r="E173" i="48"/>
  <c r="C173" i="48"/>
  <c r="G173" i="48"/>
  <c r="K176" i="48"/>
  <c r="E174" i="48"/>
  <c r="I174" i="48"/>
  <c r="E184" i="48"/>
  <c r="I184" i="48"/>
  <c r="C184" i="48"/>
  <c r="G184" i="48"/>
  <c r="E185" i="48"/>
  <c r="I185" i="48"/>
  <c r="C185" i="48"/>
  <c r="G185" i="48"/>
  <c r="I186" i="48"/>
  <c r="C186" i="48"/>
  <c r="G186" i="48"/>
  <c r="J192" i="48"/>
  <c r="E187" i="48"/>
  <c r="I187" i="48"/>
  <c r="C187" i="48"/>
  <c r="G187" i="48"/>
  <c r="C188" i="48"/>
  <c r="G188" i="48"/>
  <c r="E188" i="48"/>
  <c r="I188" i="48"/>
  <c r="C189" i="48"/>
  <c r="G189" i="48"/>
  <c r="E189" i="48"/>
  <c r="K192" i="48"/>
  <c r="E190" i="48"/>
  <c r="I190" i="48"/>
  <c r="E196" i="48"/>
  <c r="I196" i="48"/>
  <c r="C196" i="48"/>
  <c r="G196" i="48"/>
  <c r="E197" i="48"/>
  <c r="I197" i="48"/>
  <c r="C197" i="48"/>
  <c r="G197" i="48"/>
  <c r="E198" i="48"/>
  <c r="I198" i="48"/>
  <c r="C198" i="48"/>
  <c r="G198" i="48"/>
  <c r="E199" i="48"/>
  <c r="I199" i="48"/>
  <c r="C199" i="48"/>
  <c r="G199" i="48"/>
  <c r="E200" i="48"/>
  <c r="I200" i="48"/>
  <c r="C200" i="48"/>
  <c r="G200" i="48"/>
  <c r="E201" i="48"/>
  <c r="I201" i="48"/>
  <c r="C201" i="48"/>
  <c r="G201" i="48"/>
  <c r="E202" i="48"/>
  <c r="I202" i="48"/>
  <c r="C202" i="48"/>
  <c r="G202" i="48"/>
  <c r="E203" i="48"/>
  <c r="I203" i="48"/>
  <c r="C203" i="48"/>
  <c r="G203" i="48"/>
  <c r="E204" i="48"/>
  <c r="C204" i="48"/>
  <c r="G204" i="48"/>
  <c r="K207" i="48"/>
  <c r="E205" i="48"/>
  <c r="I205" i="48"/>
  <c r="E211" i="48"/>
  <c r="C211" i="48"/>
  <c r="G211" i="48"/>
  <c r="K214" i="48"/>
  <c r="E212" i="48"/>
  <c r="I212" i="48"/>
  <c r="E38" i="47"/>
  <c r="D38" i="47"/>
  <c r="C38" i="47"/>
  <c r="B38" i="47"/>
  <c r="H36" i="47"/>
  <c r="J36" i="47" s="1"/>
  <c r="G36" i="47"/>
  <c r="I36" i="47" s="1"/>
  <c r="H30" i="47"/>
  <c r="J30" i="47" s="1"/>
  <c r="G30" i="47"/>
  <c r="I30" i="47" s="1"/>
  <c r="E27" i="47"/>
  <c r="D27" i="47"/>
  <c r="C27" i="47"/>
  <c r="B27" i="47"/>
  <c r="J25" i="47"/>
  <c r="H25" i="47"/>
  <c r="G25" i="47"/>
  <c r="I25" i="47" s="1"/>
  <c r="C13" i="51"/>
  <c r="E13" i="51" s="1"/>
  <c r="F24" i="51"/>
  <c r="D24" i="51"/>
  <c r="I15" i="51"/>
  <c r="I24" i="51" s="1"/>
  <c r="H15" i="51"/>
  <c r="H24" i="51" s="1"/>
  <c r="J24" i="51" s="1"/>
  <c r="E24" i="51"/>
  <c r="C24" i="51"/>
  <c r="B33" i="46"/>
  <c r="E33" i="46"/>
  <c r="D33" i="46"/>
  <c r="C33" i="46"/>
  <c r="K218" i="48"/>
  <c r="J218" i="48"/>
  <c r="C11" i="44"/>
  <c r="C43" i="44"/>
  <c r="D11" i="44"/>
  <c r="D43" i="44"/>
  <c r="E11" i="44"/>
  <c r="J11" i="44" s="1"/>
  <c r="E43" i="44"/>
  <c r="B11" i="44"/>
  <c r="B43" i="44"/>
  <c r="E11" i="45"/>
  <c r="D11" i="45"/>
  <c r="C11" i="45"/>
  <c r="B11" i="45"/>
  <c r="E509" i="49"/>
  <c r="D509" i="49"/>
  <c r="C509" i="49"/>
  <c r="B509" i="49"/>
  <c r="B5" i="49"/>
  <c r="C5" i="49" s="1"/>
  <c r="E5" i="49" s="1"/>
  <c r="B5" i="47"/>
  <c r="C5" i="47" s="1"/>
  <c r="E5" i="47" s="1"/>
  <c r="E66" i="26"/>
  <c r="C66" i="26"/>
  <c r="H6" i="26"/>
  <c r="H66" i="26" s="1"/>
  <c r="G6" i="26"/>
  <c r="G66" i="26" s="1"/>
  <c r="D66" i="26"/>
  <c r="B66" i="26"/>
  <c r="B5" i="26"/>
  <c r="C5" i="26" s="1"/>
  <c r="E5" i="26" s="1"/>
  <c r="H26" i="46"/>
  <c r="J26" i="46" s="1"/>
  <c r="G26" i="46"/>
  <c r="I26" i="46" s="1"/>
  <c r="H31" i="46"/>
  <c r="J31" i="46" s="1"/>
  <c r="G31" i="46"/>
  <c r="I31" i="46" s="1"/>
  <c r="B5" i="46"/>
  <c r="C5" i="46" s="1"/>
  <c r="E5" i="46" s="1"/>
  <c r="B6" i="45"/>
  <c r="D6" i="45" s="1"/>
  <c r="D38" i="45" s="1"/>
  <c r="B5" i="44"/>
  <c r="D5" i="44" s="1"/>
  <c r="B5" i="33"/>
  <c r="C5" i="33" s="1"/>
  <c r="E5" i="33" s="1"/>
  <c r="E34" i="45"/>
  <c r="C34" i="45"/>
  <c r="D34" i="45"/>
  <c r="B34" i="45"/>
  <c r="H14" i="45"/>
  <c r="J14" i="45" s="1"/>
  <c r="G14" i="45"/>
  <c r="I14" i="45" s="1"/>
  <c r="G7" i="45"/>
  <c r="I7" i="45" s="1"/>
  <c r="H7" i="45"/>
  <c r="J7" i="45" s="1"/>
  <c r="J9" i="44"/>
  <c r="I9" i="44"/>
  <c r="H15" i="44"/>
  <c r="J15" i="44" s="1"/>
  <c r="G15" i="44"/>
  <c r="I15" i="44" s="1"/>
  <c r="G9" i="44"/>
  <c r="H9" i="44"/>
  <c r="H6" i="33"/>
  <c r="H66" i="33" s="1"/>
  <c r="G6" i="33"/>
  <c r="G66" i="33" s="1"/>
  <c r="E66" i="33"/>
  <c r="D66" i="33"/>
  <c r="C66" i="33"/>
  <c r="B66" i="33"/>
  <c r="D5" i="26" l="1"/>
  <c r="D5" i="47"/>
  <c r="H509" i="49"/>
  <c r="J509" i="49" s="1"/>
  <c r="G509" i="49"/>
  <c r="I509" i="49" s="1"/>
  <c r="D5" i="49"/>
  <c r="H11" i="44"/>
  <c r="D44" i="44"/>
  <c r="G43" i="44"/>
  <c r="I43" i="44" s="1"/>
  <c r="H43" i="44"/>
  <c r="J43" i="44" s="1"/>
  <c r="B44" i="44"/>
  <c r="E44" i="44"/>
  <c r="H44" i="44" s="1"/>
  <c r="C44" i="44"/>
  <c r="G44" i="44" s="1"/>
  <c r="C5" i="44"/>
  <c r="E5" i="44" s="1"/>
  <c r="G27" i="47"/>
  <c r="I27" i="47" s="1"/>
  <c r="H27" i="47"/>
  <c r="J27" i="47" s="1"/>
  <c r="G38" i="47"/>
  <c r="I38" i="47" s="1"/>
  <c r="H38" i="47"/>
  <c r="J38" i="47" s="1"/>
  <c r="H33" i="46"/>
  <c r="J33" i="46" s="1"/>
  <c r="G33" i="46"/>
  <c r="I33" i="46" s="1"/>
  <c r="D5" i="46"/>
  <c r="D5" i="33"/>
  <c r="J66" i="26"/>
  <c r="I6" i="26"/>
  <c r="I66" i="26"/>
  <c r="J6" i="26"/>
  <c r="D46" i="45"/>
  <c r="D47" i="45"/>
  <c r="D48" i="45"/>
  <c r="D49" i="45"/>
  <c r="D50" i="45"/>
  <c r="D51" i="45"/>
  <c r="D52" i="45"/>
  <c r="D53" i="45"/>
  <c r="D54" i="45"/>
  <c r="D55" i="45"/>
  <c r="D56" i="45"/>
  <c r="D57" i="45"/>
  <c r="D58" i="45"/>
  <c r="D59" i="45"/>
  <c r="D60" i="45"/>
  <c r="D61" i="45"/>
  <c r="D62" i="45"/>
  <c r="D63" i="45"/>
  <c r="D64" i="45"/>
  <c r="D65" i="45"/>
  <c r="E46" i="45"/>
  <c r="E47" i="45"/>
  <c r="H47" i="45" s="1"/>
  <c r="E48" i="45"/>
  <c r="H48" i="45" s="1"/>
  <c r="E49" i="45"/>
  <c r="H49" i="45" s="1"/>
  <c r="E50" i="45"/>
  <c r="H50" i="45" s="1"/>
  <c r="E51" i="45"/>
  <c r="H51" i="45" s="1"/>
  <c r="E52" i="45"/>
  <c r="H52" i="45" s="1"/>
  <c r="E53" i="45"/>
  <c r="E54" i="45"/>
  <c r="H54" i="45" s="1"/>
  <c r="E55" i="45"/>
  <c r="H55" i="45" s="1"/>
  <c r="E56" i="45"/>
  <c r="H56" i="45" s="1"/>
  <c r="E57" i="45"/>
  <c r="E58" i="45"/>
  <c r="H58" i="45" s="1"/>
  <c r="E59" i="45"/>
  <c r="H59" i="45" s="1"/>
  <c r="E60" i="45"/>
  <c r="E61" i="45"/>
  <c r="E62" i="45"/>
  <c r="E63" i="45"/>
  <c r="E64" i="45"/>
  <c r="H64" i="45" s="1"/>
  <c r="E65" i="45"/>
  <c r="H65" i="45" s="1"/>
  <c r="C39" i="45"/>
  <c r="C40" i="45"/>
  <c r="C41" i="45"/>
  <c r="C42" i="45"/>
  <c r="E39" i="45"/>
  <c r="E40" i="45"/>
  <c r="E41" i="45"/>
  <c r="E42" i="45"/>
  <c r="B46" i="45"/>
  <c r="B47" i="45"/>
  <c r="B48" i="45"/>
  <c r="B49" i="45"/>
  <c r="B50" i="45"/>
  <c r="B51" i="45"/>
  <c r="B52" i="45"/>
  <c r="B53" i="45"/>
  <c r="B54" i="45"/>
  <c r="B55" i="45"/>
  <c r="B56" i="45"/>
  <c r="B57" i="45"/>
  <c r="B58" i="45"/>
  <c r="B59" i="45"/>
  <c r="B60" i="45"/>
  <c r="B61" i="45"/>
  <c r="B62" i="45"/>
  <c r="B63" i="45"/>
  <c r="B64" i="45"/>
  <c r="B65" i="45"/>
  <c r="C46" i="45"/>
  <c r="C47" i="45"/>
  <c r="C48" i="45"/>
  <c r="C49" i="45"/>
  <c r="C50" i="45"/>
  <c r="C51" i="45"/>
  <c r="C52" i="45"/>
  <c r="C53" i="45"/>
  <c r="C54" i="45"/>
  <c r="C55" i="45"/>
  <c r="C56" i="45"/>
  <c r="C57" i="45"/>
  <c r="C58" i="45"/>
  <c r="C59" i="45"/>
  <c r="C60" i="45"/>
  <c r="C61" i="45"/>
  <c r="C62" i="45"/>
  <c r="C63" i="45"/>
  <c r="C64" i="45"/>
  <c r="C65" i="45"/>
  <c r="B39" i="45"/>
  <c r="B40" i="45"/>
  <c r="G40" i="45" s="1"/>
  <c r="B41" i="45"/>
  <c r="G41" i="45" s="1"/>
  <c r="B42" i="45"/>
  <c r="G42" i="45" s="1"/>
  <c r="D39" i="45"/>
  <c r="D40" i="45"/>
  <c r="D41" i="45"/>
  <c r="D42" i="45"/>
  <c r="G34" i="45"/>
  <c r="I34" i="45" s="1"/>
  <c r="H34" i="45"/>
  <c r="J34" i="45" s="1"/>
  <c r="H11" i="45"/>
  <c r="J11" i="45" s="1"/>
  <c r="G11" i="45"/>
  <c r="I11" i="45" s="1"/>
  <c r="J15" i="51"/>
  <c r="K15" i="51"/>
  <c r="K24" i="51"/>
  <c r="D13" i="51"/>
  <c r="F13" i="51" s="1"/>
  <c r="G11" i="44"/>
  <c r="C6" i="45"/>
  <c r="B38" i="45"/>
  <c r="I11" i="44"/>
  <c r="J44" i="44" l="1"/>
  <c r="I44" i="44"/>
  <c r="D43" i="45"/>
  <c r="H39" i="45"/>
  <c r="G39" i="45"/>
  <c r="B43" i="45"/>
  <c r="C66" i="45"/>
  <c r="G64" i="45"/>
  <c r="G62" i="45"/>
  <c r="G60" i="45"/>
  <c r="G58" i="45"/>
  <c r="G56" i="45"/>
  <c r="G54" i="45"/>
  <c r="G52" i="45"/>
  <c r="G50" i="45"/>
  <c r="G48" i="45"/>
  <c r="G46" i="45"/>
  <c r="B66" i="45"/>
  <c r="H41" i="45"/>
  <c r="E43" i="45"/>
  <c r="C43" i="45"/>
  <c r="E66" i="45"/>
  <c r="H62" i="45"/>
  <c r="H60" i="45"/>
  <c r="D66" i="45"/>
  <c r="H46" i="45"/>
  <c r="G65" i="45"/>
  <c r="G63" i="45"/>
  <c r="G61" i="45"/>
  <c r="G59" i="45"/>
  <c r="G57" i="45"/>
  <c r="G55" i="45"/>
  <c r="G53" i="45"/>
  <c r="G51" i="45"/>
  <c r="G49" i="45"/>
  <c r="G47" i="45"/>
  <c r="H42" i="45"/>
  <c r="H40" i="45"/>
  <c r="H63" i="45"/>
  <c r="H61" i="45"/>
  <c r="H57" i="45"/>
  <c r="H53" i="45"/>
  <c r="C38" i="45"/>
  <c r="E6" i="45"/>
  <c r="E38" i="45" s="1"/>
  <c r="H66" i="45" l="1"/>
  <c r="H43" i="45"/>
  <c r="G66" i="45"/>
  <c r="G43" i="45"/>
</calcChain>
</file>

<file path=xl/sharedStrings.xml><?xml version="1.0" encoding="utf-8"?>
<sst xmlns="http://schemas.openxmlformats.org/spreadsheetml/2006/main" count="1779" uniqueCount="627">
  <si>
    <t>Total Market</t>
  </si>
  <si>
    <t>Month</t>
  </si>
  <si>
    <t>YTD</t>
  </si>
  <si>
    <t>Variance +/- Vol. &amp; %</t>
  </si>
  <si>
    <t>MTH</t>
  </si>
  <si>
    <t>Total</t>
  </si>
  <si>
    <t>Variance +/- ppts.</t>
  </si>
  <si>
    <t>Volumes</t>
  </si>
  <si>
    <t>Percentage Mix</t>
  </si>
  <si>
    <t>Yr to Yr change +/-</t>
  </si>
  <si>
    <t>VFACTS</t>
  </si>
  <si>
    <t>TOTAL MARKET SEGMENTATION</t>
  </si>
  <si>
    <t>Volume</t>
  </si>
  <si>
    <t>Share</t>
  </si>
  <si>
    <t>Year to Date</t>
  </si>
  <si>
    <t>Variance +/- %</t>
  </si>
  <si>
    <t>TOTAL</t>
  </si>
  <si>
    <t>NEW VEHICLE SALES BY SEGMENT AND MODEL</t>
  </si>
  <si>
    <t>NEW VEHICLE SALES BY MARQUE</t>
  </si>
  <si>
    <t>NEW VEHICLE SALES BY BUYER TYPE</t>
  </si>
  <si>
    <t>NEW VEHICLE SALES BY COUNTRY OF ORIGIN</t>
  </si>
  <si>
    <t>NEW VEHICLE SALES BY MARQUE &amp; MODEL</t>
  </si>
  <si>
    <t>NEW VEHICLE SALES SHARE BY MARQUE</t>
  </si>
  <si>
    <t>NEW VEHICLE SALES</t>
  </si>
  <si>
    <t>FEDERAL CHAMBER OF AUTOMOTIVE INDUSTRIES</t>
  </si>
  <si>
    <t>Locally Manufactured</t>
  </si>
  <si>
    <t>Total Locally Manufactured</t>
  </si>
  <si>
    <t>Imported</t>
  </si>
  <si>
    <t>Total Imported</t>
  </si>
  <si>
    <t>Sub Total</t>
  </si>
  <si>
    <t>NEW VEHICLE SALES BY FUEL TYPE</t>
  </si>
  <si>
    <t>Alfa Romeo</t>
  </si>
  <si>
    <t>Aston Martin</t>
  </si>
  <si>
    <t>Audi</t>
  </si>
  <si>
    <t>BMW</t>
  </si>
  <si>
    <t>Chevrolet</t>
  </si>
  <si>
    <t>Chrysler</t>
  </si>
  <si>
    <t>Citroen</t>
  </si>
  <si>
    <t>Daf</t>
  </si>
  <si>
    <t>Fiat</t>
  </si>
  <si>
    <t>Fiat Professional</t>
  </si>
  <si>
    <t>Ford</t>
  </si>
  <si>
    <t>Freightliner</t>
  </si>
  <si>
    <t>Fuso</t>
  </si>
  <si>
    <t>Great Wall</t>
  </si>
  <si>
    <t>Haval</t>
  </si>
  <si>
    <t>Hino</t>
  </si>
  <si>
    <t>Holden</t>
  </si>
  <si>
    <t>Honda</t>
  </si>
  <si>
    <t>Hyundai</t>
  </si>
  <si>
    <t>Hyundai Commercial Vehicles</t>
  </si>
  <si>
    <t>Infiniti</t>
  </si>
  <si>
    <t>International</t>
  </si>
  <si>
    <t>Isuzu</t>
  </si>
  <si>
    <t>Isuzu Ute</t>
  </si>
  <si>
    <t>Iveco Trucks</t>
  </si>
  <si>
    <t>Jaguar</t>
  </si>
  <si>
    <t>Jeep</t>
  </si>
  <si>
    <t>Kenworth</t>
  </si>
  <si>
    <t>Kia</t>
  </si>
  <si>
    <t>Land Rover</t>
  </si>
  <si>
    <t>LDV</t>
  </si>
  <si>
    <t>Lexus</t>
  </si>
  <si>
    <t>Lotus</t>
  </si>
  <si>
    <t>Mack</t>
  </si>
  <si>
    <t>Man</t>
  </si>
  <si>
    <t>Maserati</t>
  </si>
  <si>
    <t>Mazda</t>
  </si>
  <si>
    <t>Mercedes-Benz Cars</t>
  </si>
  <si>
    <t>Mercedes-Benz Trucks</t>
  </si>
  <si>
    <t>Mercedes-Benz Vans</t>
  </si>
  <si>
    <t>MG</t>
  </si>
  <si>
    <t>MINI</t>
  </si>
  <si>
    <t>Mitsubishi</t>
  </si>
  <si>
    <t>Nissan</t>
  </si>
  <si>
    <t>Peugeot</t>
  </si>
  <si>
    <t>Porsche</t>
  </si>
  <si>
    <t>RAM</t>
  </si>
  <si>
    <t>Renault</t>
  </si>
  <si>
    <t>Scania</t>
  </si>
  <si>
    <t>Skoda</t>
  </si>
  <si>
    <t>SsangYong</t>
  </si>
  <si>
    <t>Subaru</t>
  </si>
  <si>
    <t>Suzuki</t>
  </si>
  <si>
    <t>Toyota</t>
  </si>
  <si>
    <t>UD Trucks</t>
  </si>
  <si>
    <t>Volkswagen</t>
  </si>
  <si>
    <t>Volvo Car</t>
  </si>
  <si>
    <t>Volvo Commercial</t>
  </si>
  <si>
    <t>Western Star</t>
  </si>
  <si>
    <t>VFACTS TAS REPORT</t>
  </si>
  <si>
    <t>DECEMBER 2020</t>
  </si>
  <si>
    <t>AUSTRALIAN CAPITAL TERRITORY</t>
  </si>
  <si>
    <t>NEW SOUTH WALES</t>
  </si>
  <si>
    <t>NORTHERN TERRITORY</t>
  </si>
  <si>
    <t>QUEENSLAND</t>
  </si>
  <si>
    <t>SOUTH AUSTRALIA</t>
  </si>
  <si>
    <t>TASMANIA</t>
  </si>
  <si>
    <t>VICTORIA</t>
  </si>
  <si>
    <t>WESTERN AUSTRALIA</t>
  </si>
  <si>
    <r>
      <t xml:space="preserve">Copyright © 2021 Federal Chamber of Automotive Industries (FCAI). No reproduction, distribution or transmission of the copyright materials contained in the VFACTS™ Reports in whole or in part is permitted without the prior permission of the FCAI. </t>
    </r>
    <r>
      <rPr>
        <b/>
        <sz val="8"/>
        <rFont val="Arial"/>
        <family val="2"/>
      </rPr>
      <t>Embargo applies until 12:00pm, Wednesday, 6 January 2021</t>
    </r>
    <r>
      <rPr>
        <sz val="8"/>
        <rFont val="Arial"/>
        <family val="2"/>
      </rPr>
      <t>.
The information contained in this report is preliminary and current as at the time of publication. In providing this report, the FCAI relies on data provided by third parties such as dealers and distributors. The FCAI does not make any warranty as to the accuracy, completeness and reliability of the information in the report or its suitability for any purpose, and the FCAI does not accept any liability arising in any way from any omissions or errors in the report.
For information on Report content and segmentation criteria, please visit www.fcai.com.au
For subscription enquiries email: vfacts@fcai.com.au
This report is compiled with the assistance of R. L. Polk Australia Pty Ltd in conjunction with the FCAI.</t>
    </r>
  </si>
  <si>
    <t>TAS</t>
  </si>
  <si>
    <t>Passenger</t>
  </si>
  <si>
    <t>Micro</t>
  </si>
  <si>
    <t>Light</t>
  </si>
  <si>
    <t>Small</t>
  </si>
  <si>
    <t>Medium</t>
  </si>
  <si>
    <t>Large</t>
  </si>
  <si>
    <t>Upper Large</t>
  </si>
  <si>
    <t>People Movers</t>
  </si>
  <si>
    <t>Sports</t>
  </si>
  <si>
    <t>SUV</t>
  </si>
  <si>
    <t>SUV Light</t>
  </si>
  <si>
    <t>SUV Small</t>
  </si>
  <si>
    <t>SUV Medium</t>
  </si>
  <si>
    <t>SUV Large</t>
  </si>
  <si>
    <t>SUV Upper Large</t>
  </si>
  <si>
    <t>Light Commercial</t>
  </si>
  <si>
    <t>Heavy Commercial</t>
  </si>
  <si>
    <t>Light Buses &lt; 20 Seats</t>
  </si>
  <si>
    <t>Light Buses =&gt; 20 Seats</t>
  </si>
  <si>
    <t>Vans/CC &lt;= 2.5t</t>
  </si>
  <si>
    <t>Vans/CC 2.5-3.5t</t>
  </si>
  <si>
    <t>PU/CC 4X2</t>
  </si>
  <si>
    <t>PU/CC 4X4</t>
  </si>
  <si>
    <t>LD 3501-8000 kgs GVM</t>
  </si>
  <si>
    <t>MD =&gt; 8001 GVM &amp; GCM &lt; 39001</t>
  </si>
  <si>
    <t>HD =&gt; 8001 GVM &amp; GCM &gt; 39000</t>
  </si>
  <si>
    <t>Light &lt; $25K</t>
  </si>
  <si>
    <t>Light &gt; $25K</t>
  </si>
  <si>
    <t>Small &lt; $40K</t>
  </si>
  <si>
    <t>Small &gt; $40K</t>
  </si>
  <si>
    <t>Medium &lt; $60K</t>
  </si>
  <si>
    <t>Medium &gt; $60K</t>
  </si>
  <si>
    <t>Large &lt; $70K</t>
  </si>
  <si>
    <t>Large &gt; $70K</t>
  </si>
  <si>
    <t>Upper Large &lt; $100K</t>
  </si>
  <si>
    <t>Upper Large &gt; $100K</t>
  </si>
  <si>
    <t>People Movers &lt; $60K</t>
  </si>
  <si>
    <t>People Movers &gt; $60K</t>
  </si>
  <si>
    <t>Sports &lt; $80K</t>
  </si>
  <si>
    <t>Sports &gt; $80K</t>
  </si>
  <si>
    <t>Sports &gt; $200K</t>
  </si>
  <si>
    <t>SUV Small &lt; $40K</t>
  </si>
  <si>
    <t>SUV Small &gt; $40K</t>
  </si>
  <si>
    <t>SUV Medium &lt; $60K</t>
  </si>
  <si>
    <t>SUV Medium &gt; $60K</t>
  </si>
  <si>
    <t>SUV Large &lt; $70K</t>
  </si>
  <si>
    <t>SUV Large &gt; $70K</t>
  </si>
  <si>
    <t>SUV Upper Large &lt; $100K</t>
  </si>
  <si>
    <t>SUV Upper Large &gt; $100K</t>
  </si>
  <si>
    <t>Private</t>
  </si>
  <si>
    <t>Business</t>
  </si>
  <si>
    <t>Gov't</t>
  </si>
  <si>
    <t>Rental</t>
  </si>
  <si>
    <t>Diesel</t>
  </si>
  <si>
    <t>Electric</t>
  </si>
  <si>
    <t>Hybrid</t>
  </si>
  <si>
    <t>Petrol</t>
  </si>
  <si>
    <t>PHEV</t>
  </si>
  <si>
    <t>Passenger, SUV, Light Commercial</t>
  </si>
  <si>
    <t>USA</t>
  </si>
  <si>
    <t>Turkey</t>
  </si>
  <si>
    <t>Thailand</t>
  </si>
  <si>
    <t>Sweden</t>
  </si>
  <si>
    <t>Spain</t>
  </si>
  <si>
    <t>South Africa</t>
  </si>
  <si>
    <t xml:space="preserve">Slovak Republic </t>
  </si>
  <si>
    <t>Romania</t>
  </si>
  <si>
    <t>Portugal</t>
  </si>
  <si>
    <t>Poland</t>
  </si>
  <si>
    <t>Other</t>
  </si>
  <si>
    <t>Mexico</t>
  </si>
  <si>
    <t>Korea</t>
  </si>
  <si>
    <t>Japan</t>
  </si>
  <si>
    <t>Italy</t>
  </si>
  <si>
    <t>India</t>
  </si>
  <si>
    <t>Hungary</t>
  </si>
  <si>
    <t>Germany</t>
  </si>
  <si>
    <t>France</t>
  </si>
  <si>
    <t>Finland</t>
  </si>
  <si>
    <t>England</t>
  </si>
  <si>
    <t>Czech Republic</t>
  </si>
  <si>
    <t>China</t>
  </si>
  <si>
    <t>Canada</t>
  </si>
  <si>
    <t>Belgium</t>
  </si>
  <si>
    <t>Austria</t>
  </si>
  <si>
    <t>Argentina</t>
  </si>
  <si>
    <t>Fiat 500/Abarth</t>
  </si>
  <si>
    <t>Kia Picanto</t>
  </si>
  <si>
    <t>Mitsubishi Mirage</t>
  </si>
  <si>
    <t>Ford Fiesta</t>
  </si>
  <si>
    <t>Honda City</t>
  </si>
  <si>
    <t>Honda Jazz</t>
  </si>
  <si>
    <t>Hyundai Accent</t>
  </si>
  <si>
    <t>Kia Rio</t>
  </si>
  <si>
    <t>Mazda2</t>
  </si>
  <si>
    <t>MG MG3</t>
  </si>
  <si>
    <t>Renault Clio</t>
  </si>
  <si>
    <t>Skoda Fabia</t>
  </si>
  <si>
    <t>Suzuki Baleno</t>
  </si>
  <si>
    <t>Suzuki Swift</t>
  </si>
  <si>
    <t>Toyota Prius C</t>
  </si>
  <si>
    <t>Toyota Yaris</t>
  </si>
  <si>
    <t>Volkswagen Polo</t>
  </si>
  <si>
    <t>Audi A1</t>
  </si>
  <si>
    <t>MINI Hatch</t>
  </si>
  <si>
    <t>Alfa Romeo Giulietta</t>
  </si>
  <si>
    <t>Ford Focus</t>
  </si>
  <si>
    <t>Holden Astra</t>
  </si>
  <si>
    <t>Honda Civic</t>
  </si>
  <si>
    <t>Hyundai Elantra</t>
  </si>
  <si>
    <t>Hyundai i30</t>
  </si>
  <si>
    <t>Hyundai Ioniq</t>
  </si>
  <si>
    <t>Kia Cerato</t>
  </si>
  <si>
    <t>Mazda3</t>
  </si>
  <si>
    <t>Mitsubishi Lancer</t>
  </si>
  <si>
    <t>Peugeot 308</t>
  </si>
  <si>
    <t>Renault Megane</t>
  </si>
  <si>
    <t>Skoda Rapid</t>
  </si>
  <si>
    <t>Skoda Scala</t>
  </si>
  <si>
    <t>Subaru Impreza</t>
  </si>
  <si>
    <t>Subaru WRX</t>
  </si>
  <si>
    <t>Toyota Corolla</t>
  </si>
  <si>
    <t>Toyota Prius</t>
  </si>
  <si>
    <t>Toyota Prius V</t>
  </si>
  <si>
    <t>Volkswagen Golf</t>
  </si>
  <si>
    <t>Audi A3</t>
  </si>
  <si>
    <t>BMW 1 Series</t>
  </si>
  <si>
    <t>BMW 2 Series Gran Coupe</t>
  </si>
  <si>
    <t>BMW i3</t>
  </si>
  <si>
    <t>Lexus CT200H</t>
  </si>
  <si>
    <t>Mercedes-Benz A-Class</t>
  </si>
  <si>
    <t>Mercedes-Benz B-Class</t>
  </si>
  <si>
    <t>MINI Clubman</t>
  </si>
  <si>
    <t>Nissan Leaf</t>
  </si>
  <si>
    <t>Ford Mondeo</t>
  </si>
  <si>
    <t>Honda Accord</t>
  </si>
  <si>
    <t>Hyundai Sonata</t>
  </si>
  <si>
    <t>Kia Optima</t>
  </si>
  <si>
    <t>Mazda6</t>
  </si>
  <si>
    <t>Peugeot 508</t>
  </si>
  <si>
    <t>Skoda Octavia</t>
  </si>
  <si>
    <t>Subaru Levorg</t>
  </si>
  <si>
    <t>Subaru Liberty</t>
  </si>
  <si>
    <t>Toyota Camry</t>
  </si>
  <si>
    <t>Volkswagen Passat</t>
  </si>
  <si>
    <t>Alfa Romeo Giulia</t>
  </si>
  <si>
    <t>Audi A4</t>
  </si>
  <si>
    <t>Audi A5 Sportback</t>
  </si>
  <si>
    <t>BMW 3 Series</t>
  </si>
  <si>
    <t>BMW 4 Series Gran Coupe</t>
  </si>
  <si>
    <t>Jaguar XE</t>
  </si>
  <si>
    <t>Lexus IS</t>
  </si>
  <si>
    <t>Mercedes-Benz C-Class</t>
  </si>
  <si>
    <t>Mercedes-Benz CLA-Class</t>
  </si>
  <si>
    <t>Volkswagen Arteon</t>
  </si>
  <si>
    <t>Volvo S60</t>
  </si>
  <si>
    <t>Volvo V60</t>
  </si>
  <si>
    <t>Holden Commodore</t>
  </si>
  <si>
    <t>Kia Stinger</t>
  </si>
  <si>
    <t>Skoda Superb</t>
  </si>
  <si>
    <t>Audi A6</t>
  </si>
  <si>
    <t>Audi A7</t>
  </si>
  <si>
    <t>BMW 5 Series</t>
  </si>
  <si>
    <t>Jaguar XF</t>
  </si>
  <si>
    <t>Maserati Ghibli</t>
  </si>
  <si>
    <t>Mercedes-Benz CLS-Class</t>
  </si>
  <si>
    <t>Mercedes-Benz E-Class</t>
  </si>
  <si>
    <t>Volvo V90 CC</t>
  </si>
  <si>
    <t>Chrysler 300</t>
  </si>
  <si>
    <t>BMW 7 Series</t>
  </si>
  <si>
    <t>Mercedes-Benz S-Class</t>
  </si>
  <si>
    <t>Honda Odyssey</t>
  </si>
  <si>
    <t>Hyundai iMAX</t>
  </si>
  <si>
    <t>Kia Carnival</t>
  </si>
  <si>
    <t>LDV G10 Wagon</t>
  </si>
  <si>
    <t>Toyota Tarago</t>
  </si>
  <si>
    <t>Volkswagen Caddy</t>
  </si>
  <si>
    <t>Volkswagen Caravelle</t>
  </si>
  <si>
    <t>Volkswagen Multivan</t>
  </si>
  <si>
    <t>Mercedes-Benz Valente</t>
  </si>
  <si>
    <t>Mercedes-Benz V-Class</t>
  </si>
  <si>
    <t>Toyota Granvia</t>
  </si>
  <si>
    <t>BMW 2 Series Coupe/Conv</t>
  </si>
  <si>
    <t>Ford Mustang</t>
  </si>
  <si>
    <t>Hyundai Veloster</t>
  </si>
  <si>
    <t>Mazda MX5</t>
  </si>
  <si>
    <t>MINI Cabrio</t>
  </si>
  <si>
    <t>Nissan 370Z</t>
  </si>
  <si>
    <t>Subaru BRZ</t>
  </si>
  <si>
    <t>Toyota 86</t>
  </si>
  <si>
    <t>Audi A5</t>
  </si>
  <si>
    <t>BMW 4 Series Coupe/Conv</t>
  </si>
  <si>
    <t>BMW Z4</t>
  </si>
  <si>
    <t>Jaguar F-Type</t>
  </si>
  <si>
    <t>Lexus RC</t>
  </si>
  <si>
    <t>Lotus Exige</t>
  </si>
  <si>
    <t>Mercedes-Benz C-Class Cpe/Conv</t>
  </si>
  <si>
    <t>Mercedes-Benz E-Class Cpe/Conv</t>
  </si>
  <si>
    <t>Porsche Boxster</t>
  </si>
  <si>
    <t>Porsche Cayman</t>
  </si>
  <si>
    <t>Toyota Supra</t>
  </si>
  <si>
    <t>Aston Martin Coupe/Conv</t>
  </si>
  <si>
    <t>Nissan GT-R</t>
  </si>
  <si>
    <t>Porsche 911</t>
  </si>
  <si>
    <t>Citroen C4 Cactus</t>
  </si>
  <si>
    <t>Ford EcoSport</t>
  </si>
  <si>
    <t>Ford Puma</t>
  </si>
  <si>
    <t>Holden Trax</t>
  </si>
  <si>
    <t>Hyundai Venue</t>
  </si>
  <si>
    <t>Mazda CX-3</t>
  </si>
  <si>
    <t>Nissan Juke</t>
  </si>
  <si>
    <t>Renault Captur</t>
  </si>
  <si>
    <t>SsangYong Tivoli</t>
  </si>
  <si>
    <t>Suzuki Ignis</t>
  </si>
  <si>
    <t>Suzuki Jimny</t>
  </si>
  <si>
    <t>Toyota Yaris Cross</t>
  </si>
  <si>
    <t>Volkswagen T-Cross</t>
  </si>
  <si>
    <t>Honda HR-V</t>
  </si>
  <si>
    <t>Hyundai Kona</t>
  </si>
  <si>
    <t>Jeep Compass</t>
  </si>
  <si>
    <t>Kia Seltos</t>
  </si>
  <si>
    <t>Mazda CX-30</t>
  </si>
  <si>
    <t>MG ZS</t>
  </si>
  <si>
    <t>Mitsubishi ASX</t>
  </si>
  <si>
    <t>Mitsubishi Eclipse Cross</t>
  </si>
  <si>
    <t>Nissan Qashqai</t>
  </si>
  <si>
    <t>Peugeot 2008</t>
  </si>
  <si>
    <t>Renault Kadjar</t>
  </si>
  <si>
    <t>Skoda Kamiq</t>
  </si>
  <si>
    <t>SsangYong Tivoli XLV</t>
  </si>
  <si>
    <t>Subaru XV</t>
  </si>
  <si>
    <t>Suzuki S-Cross</t>
  </si>
  <si>
    <t>Suzuki Vitara</t>
  </si>
  <si>
    <t>Toyota C-HR</t>
  </si>
  <si>
    <t>Volkswagen T-Roc</t>
  </si>
  <si>
    <t>Audi Q2</t>
  </si>
  <si>
    <t>Audi Q3</t>
  </si>
  <si>
    <t>BMW X1</t>
  </si>
  <si>
    <t>BMW X2</t>
  </si>
  <si>
    <t>Jaguar E-Pace</t>
  </si>
  <si>
    <t>Lexus UX</t>
  </si>
  <si>
    <t>Mercedes-Benz GLA-Class</t>
  </si>
  <si>
    <t>MINI Countryman</t>
  </si>
  <si>
    <t>Volvo XC40</t>
  </si>
  <si>
    <t>Ford Escape</t>
  </si>
  <si>
    <t>Haval H6</t>
  </si>
  <si>
    <t>Holden Equinox</t>
  </si>
  <si>
    <t>Honda CR-V</t>
  </si>
  <si>
    <t>Hyundai Tucson</t>
  </si>
  <si>
    <t>Jeep Cherokee</t>
  </si>
  <si>
    <t>Kia Sportage</t>
  </si>
  <si>
    <t>Mazda CX-5</t>
  </si>
  <si>
    <t>MG GS</t>
  </si>
  <si>
    <t>MG HS</t>
  </si>
  <si>
    <t>Mitsubishi Outlander</t>
  </si>
  <si>
    <t>Nissan X-Trail</t>
  </si>
  <si>
    <t>Peugeot 3008</t>
  </si>
  <si>
    <t>Peugeot 5008</t>
  </si>
  <si>
    <t>Renault Koleos</t>
  </si>
  <si>
    <t>Skoda Karoq</t>
  </si>
  <si>
    <t>SsangYong Korando</t>
  </si>
  <si>
    <t>Subaru Forester</t>
  </si>
  <si>
    <t>Suzuki Grand Vitara</t>
  </si>
  <si>
    <t>Toyota RAV4</t>
  </si>
  <si>
    <t>Volkswagen Golf Alltrack</t>
  </si>
  <si>
    <t>Volkswagen Tiguan</t>
  </si>
  <si>
    <t>Alfa Romeo Stelvio</t>
  </si>
  <si>
    <t>Audi Q5</t>
  </si>
  <si>
    <t>BMW X3</t>
  </si>
  <si>
    <t>BMW X4</t>
  </si>
  <si>
    <t>Land Rover Discovery Sport</t>
  </si>
  <si>
    <t>Land Rover Range Rover Evoque</t>
  </si>
  <si>
    <t>Lexus NX</t>
  </si>
  <si>
    <t>Mercedes-Benz GLB-Class</t>
  </si>
  <si>
    <t>Mercedes-Benz GLC-Class Coupe</t>
  </si>
  <si>
    <t>Mercedes-Benz GLC-Class Wagon</t>
  </si>
  <si>
    <t>Porsche Macan</t>
  </si>
  <si>
    <t>Volvo XC60</t>
  </si>
  <si>
    <t>Ford Endura</t>
  </si>
  <si>
    <t>Ford Everest</t>
  </si>
  <si>
    <t>Haval H9</t>
  </si>
  <si>
    <t>Holden Acadia</t>
  </si>
  <si>
    <t>Holden Captiva</t>
  </si>
  <si>
    <t>Holden Trailblazer</t>
  </si>
  <si>
    <t>Hyundai Santa Fe</t>
  </si>
  <si>
    <t>Isuzu Ute MU-X</t>
  </si>
  <si>
    <t>Jeep Grand Cherokee</t>
  </si>
  <si>
    <t>Jeep Wrangler</t>
  </si>
  <si>
    <t>Kia Sorento</t>
  </si>
  <si>
    <t>LDV D90</t>
  </si>
  <si>
    <t>Mazda CX-8</t>
  </si>
  <si>
    <t>Mazda CX-9</t>
  </si>
  <si>
    <t>Mitsubishi Pajero</t>
  </si>
  <si>
    <t>Mitsubishi Pajero Sport</t>
  </si>
  <si>
    <t>Nissan Pathfinder</t>
  </si>
  <si>
    <t>Skoda Kodiaq</t>
  </si>
  <si>
    <t>Ssangyong Rexton</t>
  </si>
  <si>
    <t>Subaru Outback</t>
  </si>
  <si>
    <t>Toyota Fortuner</t>
  </si>
  <si>
    <t>Toyota Kluger</t>
  </si>
  <si>
    <t>Toyota Prado</t>
  </si>
  <si>
    <t>Volkswagen Passat Alltrack</t>
  </si>
  <si>
    <t>Volkswagen Tiguan Allspace</t>
  </si>
  <si>
    <t>Audi e-tron</t>
  </si>
  <si>
    <t>Audi Q7</t>
  </si>
  <si>
    <t>BMW X5</t>
  </si>
  <si>
    <t>BMW X6</t>
  </si>
  <si>
    <t>Infiniti QX70</t>
  </si>
  <si>
    <t>Jaguar F-Pace</t>
  </si>
  <si>
    <t>Jaguar I-Pace</t>
  </si>
  <si>
    <t>Land Rover Defender</t>
  </si>
  <si>
    <t>Land Rover Range Rover Sport</t>
  </si>
  <si>
    <t>Land Rover Range Rover Velar</t>
  </si>
  <si>
    <t>Lexus RX</t>
  </si>
  <si>
    <t>Mercedes-Benz GLE-Class Coupe</t>
  </si>
  <si>
    <t>Mercedes-Benz GLE-Class Wagon</t>
  </si>
  <si>
    <t>Porsche Cayenne Coupe</t>
  </si>
  <si>
    <t>Porsche Cayenne Wagon</t>
  </si>
  <si>
    <t>Volkswagen Touareg</t>
  </si>
  <si>
    <t>Volvo XC90</t>
  </si>
  <si>
    <t>Nissan Patrol Wagon</t>
  </si>
  <si>
    <t>Toyota Landcruiser Wagon</t>
  </si>
  <si>
    <t>Audi Q8</t>
  </si>
  <si>
    <t>BMW X7</t>
  </si>
  <si>
    <t>Land Rover Discovery</t>
  </si>
  <si>
    <t>Land Rover Range Rover</t>
  </si>
  <si>
    <t>Lexus LX</t>
  </si>
  <si>
    <t>Mercedes-Benz G-Class</t>
  </si>
  <si>
    <t>Mercedes-Benz GLS-Class</t>
  </si>
  <si>
    <t>Mercedes-Benz Sprinter Bus</t>
  </si>
  <si>
    <t>Renault Master Bus</t>
  </si>
  <si>
    <t>Toyota Hiace Bus</t>
  </si>
  <si>
    <t>Toyota Coaster</t>
  </si>
  <si>
    <t>Citroen Berlingo</t>
  </si>
  <si>
    <t>Peugeot Partner</t>
  </si>
  <si>
    <t>Renault Kangoo</t>
  </si>
  <si>
    <t>Volkswagen Caddy Van</t>
  </si>
  <si>
    <t>Ford Transit Custom</t>
  </si>
  <si>
    <t>Hyundai iLOAD</t>
  </si>
  <si>
    <t>LDV G10</t>
  </si>
  <si>
    <t>LDV V80</t>
  </si>
  <si>
    <t>Mercedes-Benz Vito</t>
  </si>
  <si>
    <t>Mitsubishi Express</t>
  </si>
  <si>
    <t>Peugeot Expert</t>
  </si>
  <si>
    <t>Renault Trafic</t>
  </si>
  <si>
    <t>Toyota Hiace Van</t>
  </si>
  <si>
    <t>Volkswagen Transporter</t>
  </si>
  <si>
    <t>Ford Ranger 4X2</t>
  </si>
  <si>
    <t>Great Wall Steed 4X2</t>
  </si>
  <si>
    <t>Holden Colorado 4X2</t>
  </si>
  <si>
    <t>Isuzu Ute D-Max 4X2</t>
  </si>
  <si>
    <t>Mazda BT-50 4X2</t>
  </si>
  <si>
    <t>Mercedes-Benz X-Class 4X2</t>
  </si>
  <si>
    <t>Mitsubishi Triton 4X2</t>
  </si>
  <si>
    <t>Nissan Navara 4X2</t>
  </si>
  <si>
    <t>Toyota Hilux 4X2</t>
  </si>
  <si>
    <t>Volkswagen Amarok 4X2</t>
  </si>
  <si>
    <t>Chevrolet Silverado</t>
  </si>
  <si>
    <t>Ford Ranger 4X4</t>
  </si>
  <si>
    <t>Great Wall GWM Ute</t>
  </si>
  <si>
    <t>Great Wall Steed 4X4</t>
  </si>
  <si>
    <t>Holden Colorado 4X4</t>
  </si>
  <si>
    <t>Isuzu Ute D-Max 4X4</t>
  </si>
  <si>
    <t>Jeep Gladiator</t>
  </si>
  <si>
    <t>LDV T60 4X4</t>
  </si>
  <si>
    <t>Mazda BT-50 4X4</t>
  </si>
  <si>
    <t>Mercedes-Benz X-Class 4X4</t>
  </si>
  <si>
    <t>Mitsubishi Triton 4X4</t>
  </si>
  <si>
    <t>Nissan Navara 4X4</t>
  </si>
  <si>
    <t>RAM 1500 Express</t>
  </si>
  <si>
    <t>RAM 1500 Laramie</t>
  </si>
  <si>
    <t>RAM 1500 Warlock</t>
  </si>
  <si>
    <t>RAM 2500/3500 Laramie</t>
  </si>
  <si>
    <t>Ssangyong Musso/Musso XLV 4X4</t>
  </si>
  <si>
    <t>Toyota Hilux 4X4</t>
  </si>
  <si>
    <t>Toyota Landcruiser PU/CC</t>
  </si>
  <si>
    <t>Volkswagen Amarok 4X4</t>
  </si>
  <si>
    <t>Fiat Ducato</t>
  </si>
  <si>
    <t>Ford Transit Heavy</t>
  </si>
  <si>
    <t>Fuso Canter (LD)</t>
  </si>
  <si>
    <t>Hino (LD)</t>
  </si>
  <si>
    <t>Hyundai EX4</t>
  </si>
  <si>
    <t>Isuzu N-Series (LD)</t>
  </si>
  <si>
    <t>Iveco C/C (LD)</t>
  </si>
  <si>
    <t>Iveco Van (LD)</t>
  </si>
  <si>
    <t>LDV Deliver 9</t>
  </si>
  <si>
    <t>Mercedes-Benz Sprinter</t>
  </si>
  <si>
    <t>Renault Master</t>
  </si>
  <si>
    <t>Volkswagen Crafter</t>
  </si>
  <si>
    <t>DAF (MD)</t>
  </si>
  <si>
    <t>Fuso Fighter (MD)</t>
  </si>
  <si>
    <t>Hino (MD)</t>
  </si>
  <si>
    <t>Isuzu N-Series (MD)</t>
  </si>
  <si>
    <t>Mercedes (MD)</t>
  </si>
  <si>
    <t>UD Trucks (MD)</t>
  </si>
  <si>
    <t>Volvo Truck (MD)</t>
  </si>
  <si>
    <t>DAF (HD)</t>
  </si>
  <si>
    <t>Freightliner (HD)</t>
  </si>
  <si>
    <t>Fuso F-Series (HD)</t>
  </si>
  <si>
    <t>Hino (HD)</t>
  </si>
  <si>
    <t>Isuzu (HD)</t>
  </si>
  <si>
    <t>Iveco (HD)</t>
  </si>
  <si>
    <t>Mack (HD)</t>
  </si>
  <si>
    <t>MAN (HD)</t>
  </si>
  <si>
    <t>Mercedes (HD)</t>
  </si>
  <si>
    <t>Scania (HD)</t>
  </si>
  <si>
    <t>UD Trucks (HD)</t>
  </si>
  <si>
    <t>Volvo Truck (HD)</t>
  </si>
  <si>
    <t>Western Star (HD)</t>
  </si>
  <si>
    <t>Total Passenger</t>
  </si>
  <si>
    <t>Total Passenger &lt; $</t>
  </si>
  <si>
    <t>Total Passenger &gt; $</t>
  </si>
  <si>
    <t>Total Sports</t>
  </si>
  <si>
    <t>Total Sports &gt; $200K</t>
  </si>
  <si>
    <t>Total Sports &gt; $80K</t>
  </si>
  <si>
    <t>Total Sports &lt; $80K</t>
  </si>
  <si>
    <t>Total People Movers</t>
  </si>
  <si>
    <t>Total People Movers &gt; $60K</t>
  </si>
  <si>
    <t>Total People Movers &lt; $60K</t>
  </si>
  <si>
    <t>Total Upper Large</t>
  </si>
  <si>
    <t>Total Upper Large &gt; $100K</t>
  </si>
  <si>
    <t>Total Upper Large &lt; $100K</t>
  </si>
  <si>
    <t>Total Large</t>
  </si>
  <si>
    <t>Total Large &gt; $70K</t>
  </si>
  <si>
    <t>Total Large &lt; $70K</t>
  </si>
  <si>
    <t>Total Medium</t>
  </si>
  <si>
    <t>Total Medium &gt; $60K</t>
  </si>
  <si>
    <t>Total Medium &lt; $60K</t>
  </si>
  <si>
    <t>Total Small</t>
  </si>
  <si>
    <t>Total Small &gt; $40K</t>
  </si>
  <si>
    <t>Total Small &lt; $40K</t>
  </si>
  <si>
    <t>Total Light</t>
  </si>
  <si>
    <t>Total Light &gt; $25K</t>
  </si>
  <si>
    <t>Total Light &lt; $25K</t>
  </si>
  <si>
    <t>Total Micro</t>
  </si>
  <si>
    <t>Total SUV</t>
  </si>
  <si>
    <t>Total SUV &lt; $</t>
  </si>
  <si>
    <t>Total SUV &gt; $</t>
  </si>
  <si>
    <t>Total SUV Upper Large</t>
  </si>
  <si>
    <t>Total SUV Upper Large &gt; $100K</t>
  </si>
  <si>
    <t>Total SUV Upper Large &lt; $100K</t>
  </si>
  <si>
    <t>Total SUV Large</t>
  </si>
  <si>
    <t>Total SUV Large &gt; $70K</t>
  </si>
  <si>
    <t>Total SUV Large &lt; $70K</t>
  </si>
  <si>
    <t>Total SUV Medium</t>
  </si>
  <si>
    <t>Total SUV Medium &gt; $60K</t>
  </si>
  <si>
    <t>Total SUV Medium &lt; $60K</t>
  </si>
  <si>
    <t>Total SUV Small</t>
  </si>
  <si>
    <t>Total SUV Small &gt; $40K</t>
  </si>
  <si>
    <t>Total SUV Small &lt; $40K</t>
  </si>
  <si>
    <t>Total SUV Light</t>
  </si>
  <si>
    <t>Total Light Commercial</t>
  </si>
  <si>
    <t>Total PU/CC 4X4</t>
  </si>
  <si>
    <t>Total PU/CC 4X2</t>
  </si>
  <si>
    <t>Total Vans/CC 2.5-3.5t</t>
  </si>
  <si>
    <t>Total Vans/CC &lt;= 2.5t</t>
  </si>
  <si>
    <t>Total Light Buses =&gt; 20 Seats</t>
  </si>
  <si>
    <t>Total Light Buses &lt; 20 Seats</t>
  </si>
  <si>
    <t>Total Heavy Commercial</t>
  </si>
  <si>
    <t>Total HD =&gt; 8001 GVM &amp; GCM &gt; 39000</t>
  </si>
  <si>
    <t>Total MD =&gt; 8001 GVM &amp; GCM &lt; 39001</t>
  </si>
  <si>
    <t>Total LD 3501-8000 kgs GVM</t>
  </si>
  <si>
    <t>NEW VEHICLE SALES BY MARQUE - PASSENGER</t>
  </si>
  <si>
    <t>NEW VEHICLE SALES BY MARQUE - SUV</t>
  </si>
  <si>
    <t>NEW VEHICLE SALES BY MARQUE - LIGHT COMMERCIAL</t>
  </si>
  <si>
    <t>NEW VEHICLE SALES BY MARQUE - HEAVY COMMERCIAL</t>
  </si>
  <si>
    <t>Alfa Romeo Total</t>
  </si>
  <si>
    <t>Aston Martin Total</t>
  </si>
  <si>
    <t>Audi Total</t>
  </si>
  <si>
    <t>BMW Total</t>
  </si>
  <si>
    <t>Chevrolet Total</t>
  </si>
  <si>
    <t>Chrysler Total</t>
  </si>
  <si>
    <t>Citroen Total</t>
  </si>
  <si>
    <t>Daf Total</t>
  </si>
  <si>
    <t>Fiat Total</t>
  </si>
  <si>
    <t>Fiat Professional Total</t>
  </si>
  <si>
    <t>Ford Total</t>
  </si>
  <si>
    <t>Freightliner Total</t>
  </si>
  <si>
    <t>Fuso Total</t>
  </si>
  <si>
    <t>Great Wall Total</t>
  </si>
  <si>
    <t>Haval Total</t>
  </si>
  <si>
    <t>Hino Total</t>
  </si>
  <si>
    <t>Holden Total</t>
  </si>
  <si>
    <t>Honda Total</t>
  </si>
  <si>
    <t>Hyundai Total</t>
  </si>
  <si>
    <t>Hyundai Commercial Vehicles Total</t>
  </si>
  <si>
    <t>Infiniti Total</t>
  </si>
  <si>
    <t>International Total</t>
  </si>
  <si>
    <t>Isuzu Total</t>
  </si>
  <si>
    <t>Isuzu Ute Total</t>
  </si>
  <si>
    <t>Iveco Trucks Total</t>
  </si>
  <si>
    <t>Jaguar Total</t>
  </si>
  <si>
    <t>Jeep Total</t>
  </si>
  <si>
    <t>Kenworth Total</t>
  </si>
  <si>
    <t>Kia Total</t>
  </si>
  <si>
    <t>Land Rover Total</t>
  </si>
  <si>
    <t>LDV Total</t>
  </si>
  <si>
    <t>Lexus Total</t>
  </si>
  <si>
    <t>Lotus Total</t>
  </si>
  <si>
    <t>Mack Total</t>
  </si>
  <si>
    <t>Man Total</t>
  </si>
  <si>
    <t>Maserati Total</t>
  </si>
  <si>
    <t>Mazda Total</t>
  </si>
  <si>
    <t>Mercedes-Benz Cars Total</t>
  </si>
  <si>
    <t>Mercedes-Benz Trucks Total</t>
  </si>
  <si>
    <t>Mercedes-Benz Vans Total</t>
  </si>
  <si>
    <t>MG Total</t>
  </si>
  <si>
    <t>MINI Total</t>
  </si>
  <si>
    <t>Mitsubishi Total</t>
  </si>
  <si>
    <t>Nissan Total</t>
  </si>
  <si>
    <t>Peugeot Total</t>
  </si>
  <si>
    <t>Porsche Total</t>
  </si>
  <si>
    <t>RAM Total</t>
  </si>
  <si>
    <t>Renault Total</t>
  </si>
  <si>
    <t>Scania Total</t>
  </si>
  <si>
    <t>Skoda Total</t>
  </si>
  <si>
    <t>SsangYong Total</t>
  </si>
  <si>
    <t>Subaru Total</t>
  </si>
  <si>
    <t>Suzuki Total</t>
  </si>
  <si>
    <t>Toyota Total</t>
  </si>
  <si>
    <t>UD Trucks Total</t>
  </si>
  <si>
    <t>Volkswagen Total</t>
  </si>
  <si>
    <t>Volvo Car Total</t>
  </si>
  <si>
    <t>Volvo Commercial Total</t>
  </si>
  <si>
    <t>Western Star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</si>
</sst>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0"/>
      <name val="Arial"/>
    </font>
    <font>
      <sz val="10"/>
      <name val="Arial"/>
      <family val="2"/>
    </font>
    <font>
      <sz val="10"/>
      <name val="Arial"/>
      <family val="2"/>
    </font>
    <font>
      <sz val="8"/>
      <name val="Arial"/>
      <family val="2"/>
    </font>
    <font>
      <b/>
      <sz val="10"/>
      <name val="Arial"/>
      <family val="2"/>
    </font>
    <font>
      <sz val="16"/>
      <name val="Arial"/>
      <family val="2"/>
    </font>
    <font>
      <sz val="10"/>
      <name val="Arial"/>
      <family val="2"/>
    </font>
    <font>
      <b/>
      <sz val="12"/>
      <name val="Arial"/>
      <family val="2"/>
    </font>
    <font>
      <b/>
      <sz val="22"/>
      <color indexed="9"/>
      <name val="Arial"/>
      <family val="2"/>
    </font>
    <font>
      <b/>
      <sz val="24"/>
      <name val="Arial"/>
      <family val="2"/>
    </font>
    <font>
      <i/>
      <sz val="24"/>
      <name val="Arial"/>
      <family val="2"/>
    </font>
    <font>
      <sz val="24"/>
      <name val="Arial"/>
      <family val="2"/>
    </font>
    <font>
      <b/>
      <sz val="28"/>
      <name val="Arial"/>
      <family val="2"/>
    </font>
    <font>
      <sz val="28"/>
      <name val="Arial"/>
      <family val="2"/>
    </font>
    <font>
      <i/>
      <sz val="28"/>
      <name val="Arial"/>
      <family val="2"/>
    </font>
    <font>
      <sz val="12"/>
      <name val="Arial"/>
      <family val="2"/>
    </font>
    <font>
      <b/>
      <sz val="12"/>
      <name val="Arial"/>
      <family val="2"/>
    </font>
    <font>
      <b/>
      <sz val="10"/>
      <name val="Arial"/>
      <family val="2"/>
    </font>
    <font>
      <sz val="10"/>
      <name val="Arial"/>
      <family val="2"/>
    </font>
    <font>
      <sz val="11"/>
      <name val="Arial"/>
      <family val="2"/>
    </font>
    <font>
      <b/>
      <sz val="14"/>
      <name val="Arial"/>
      <family val="2"/>
    </font>
    <font>
      <sz val="11"/>
      <name val="Arial"/>
      <family val="2"/>
    </font>
    <font>
      <b/>
      <sz val="8"/>
      <name val="Arial"/>
      <family val="2"/>
    </font>
  </fonts>
  <fills count="4">
    <fill>
      <patternFill patternType="none"/>
    </fill>
    <fill>
      <patternFill patternType="gray125"/>
    </fill>
    <fill>
      <patternFill patternType="solid">
        <fgColor indexed="22"/>
        <bgColor indexed="64"/>
      </patternFill>
    </fill>
    <fill>
      <patternFill patternType="solid">
        <fgColor indexed="8"/>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top/>
      <bottom/>
      <diagonal/>
    </border>
  </borders>
  <cellStyleXfs count="2">
    <xf numFmtId="0" fontId="0" fillId="0" borderId="0"/>
    <xf numFmtId="9" fontId="2" fillId="0" borderId="0" applyFont="0" applyFill="0" applyBorder="0" applyAlignment="0" applyProtection="0"/>
  </cellStyleXfs>
  <cellXfs count="205">
    <xf numFmtId="0" fontId="0" fillId="0" borderId="0" xfId="0"/>
    <xf numFmtId="0" fontId="0" fillId="0" borderId="1" xfId="0" applyBorder="1"/>
    <xf numFmtId="0" fontId="0" fillId="0" borderId="2" xfId="0" applyBorder="1"/>
    <xf numFmtId="0" fontId="0" fillId="0" borderId="3" xfId="0" applyBorder="1"/>
    <xf numFmtId="0" fontId="5" fillId="0" borderId="0" xfId="0" applyFont="1" applyAlignment="1">
      <alignment vertical="top" wrapText="1"/>
    </xf>
    <xf numFmtId="0" fontId="0" fillId="0" borderId="5" xfId="0" applyBorder="1"/>
    <xf numFmtId="0" fontId="0" fillId="0" borderId="6" xfId="0" applyBorder="1"/>
    <xf numFmtId="0" fontId="6" fillId="0" borderId="1" xfId="0" applyFont="1" applyBorder="1"/>
    <xf numFmtId="164" fontId="0" fillId="0" borderId="5" xfId="1" applyNumberFormat="1" applyFont="1" applyBorder="1" applyAlignment="1">
      <alignment horizontal="right"/>
    </xf>
    <xf numFmtId="164" fontId="0" fillId="0" borderId="6" xfId="1" applyNumberFormat="1" applyFont="1" applyBorder="1" applyAlignment="1">
      <alignment horizontal="right"/>
    </xf>
    <xf numFmtId="2" fontId="0" fillId="0" borderId="5" xfId="1" applyNumberFormat="1" applyFont="1" applyBorder="1" applyAlignment="1">
      <alignment horizontal="right"/>
    </xf>
    <xf numFmtId="2" fontId="0" fillId="0" borderId="6" xfId="1" applyNumberFormat="1" applyFont="1" applyBorder="1" applyAlignment="1">
      <alignment horizontal="right"/>
    </xf>
    <xf numFmtId="2" fontId="0" fillId="0" borderId="1" xfId="1" applyNumberFormat="1" applyFont="1" applyBorder="1" applyAlignment="1">
      <alignment horizontal="right"/>
    </xf>
    <xf numFmtId="2" fontId="0" fillId="0" borderId="5" xfId="1" applyNumberFormat="1" applyFont="1" applyBorder="1"/>
    <xf numFmtId="2" fontId="0" fillId="0" borderId="6" xfId="1" applyNumberFormat="1" applyFont="1" applyBorder="1"/>
    <xf numFmtId="2" fontId="0" fillId="0" borderId="1" xfId="1" applyNumberFormat="1" applyFont="1" applyBorder="1"/>
    <xf numFmtId="165" fontId="0" fillId="0" borderId="5" xfId="1" applyNumberFormat="1" applyFont="1" applyBorder="1" applyAlignment="1">
      <alignment horizontal="right"/>
    </xf>
    <xf numFmtId="165" fontId="0" fillId="0" borderId="6" xfId="1" applyNumberFormat="1" applyFont="1" applyBorder="1" applyAlignment="1">
      <alignment horizontal="right"/>
    </xf>
    <xf numFmtId="165" fontId="0" fillId="0" borderId="5" xfId="1" applyNumberFormat="1" applyFont="1" applyBorder="1"/>
    <xf numFmtId="165" fontId="0" fillId="0" borderId="6" xfId="1" applyNumberFormat="1" applyFont="1" applyBorder="1"/>
    <xf numFmtId="164" fontId="1" fillId="0" borderId="5" xfId="1" applyNumberFormat="1" applyFont="1" applyBorder="1" applyAlignment="1">
      <alignment horizontal="right"/>
    </xf>
    <xf numFmtId="164" fontId="1" fillId="0" borderId="6" xfId="1" applyNumberFormat="1" applyFont="1" applyBorder="1" applyAlignment="1">
      <alignment horizontal="right"/>
    </xf>
    <xf numFmtId="0" fontId="4" fillId="0" borderId="1" xfId="0" applyFont="1" applyBorder="1"/>
    <xf numFmtId="0" fontId="0" fillId="0" borderId="5" xfId="0" applyBorder="1" applyAlignment="1">
      <alignment horizontal="center"/>
    </xf>
    <xf numFmtId="0" fontId="0" fillId="0" borderId="6" xfId="0"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7" xfId="0" applyFont="1" applyBorder="1"/>
    <xf numFmtId="165" fontId="1" fillId="0" borderId="5" xfId="1" applyNumberFormat="1" applyFont="1" applyBorder="1" applyAlignment="1">
      <alignment horizontal="right"/>
    </xf>
    <xf numFmtId="165" fontId="1" fillId="0" borderId="6" xfId="1" applyNumberFormat="1" applyFont="1" applyBorder="1" applyAlignment="1">
      <alignment horizontal="right"/>
    </xf>
    <xf numFmtId="165" fontId="0" fillId="0" borderId="5" xfId="0" applyNumberFormat="1" applyBorder="1" applyAlignment="1">
      <alignment horizontal="right"/>
    </xf>
    <xf numFmtId="165" fontId="0" fillId="0" borderId="6" xfId="0" applyNumberFormat="1" applyBorder="1" applyAlignment="1">
      <alignment horizontal="right"/>
    </xf>
    <xf numFmtId="165" fontId="0" fillId="0" borderId="1" xfId="0" applyNumberFormat="1" applyBorder="1" applyAlignment="1">
      <alignment horizontal="right"/>
    </xf>
    <xf numFmtId="0" fontId="0" fillId="0" borderId="0" xfId="0" applyBorder="1"/>
    <xf numFmtId="164" fontId="0" fillId="0" borderId="0" xfId="1" applyNumberFormat="1" applyFont="1" applyBorder="1" applyAlignment="1">
      <alignment horizontal="right"/>
    </xf>
    <xf numFmtId="0" fontId="6" fillId="0" borderId="5" xfId="0" applyFont="1" applyBorder="1" applyAlignment="1">
      <alignment horizontal="center"/>
    </xf>
    <xf numFmtId="0" fontId="6" fillId="0" borderId="6" xfId="0" applyFont="1" applyBorder="1" applyAlignment="1">
      <alignment horizontal="center"/>
    </xf>
    <xf numFmtId="164" fontId="4" fillId="0" borderId="8" xfId="1" applyNumberFormat="1" applyFont="1" applyBorder="1" applyAlignment="1">
      <alignment horizontal="right"/>
    </xf>
    <xf numFmtId="164" fontId="4" fillId="0" borderId="9" xfId="1" applyNumberFormat="1" applyFont="1" applyBorder="1" applyAlignment="1">
      <alignment horizontal="right"/>
    </xf>
    <xf numFmtId="164" fontId="1" fillId="0" borderId="0" xfId="1" applyNumberFormat="1" applyFont="1" applyBorder="1" applyAlignment="1">
      <alignment horizontal="right"/>
    </xf>
    <xf numFmtId="164" fontId="4" fillId="0" borderId="10" xfId="1" applyNumberFormat="1" applyFont="1" applyBorder="1" applyAlignment="1">
      <alignment horizontal="right"/>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0" fontId="4" fillId="0" borderId="0" xfId="0" applyFont="1"/>
    <xf numFmtId="165" fontId="4" fillId="0" borderId="8" xfId="1" applyNumberFormat="1" applyFont="1" applyBorder="1" applyAlignment="1">
      <alignment horizontal="right"/>
    </xf>
    <xf numFmtId="165" fontId="4" fillId="0" borderId="9" xfId="1" applyNumberFormat="1" applyFont="1" applyBorder="1" applyAlignment="1">
      <alignment horizontal="right"/>
    </xf>
    <xf numFmtId="165" fontId="4" fillId="0" borderId="8" xfId="0" applyNumberFormat="1" applyFont="1" applyBorder="1" applyAlignment="1">
      <alignment horizontal="right"/>
    </xf>
    <xf numFmtId="165" fontId="4" fillId="0" borderId="9" xfId="0" applyNumberFormat="1" applyFont="1" applyBorder="1" applyAlignment="1">
      <alignment horizontal="right"/>
    </xf>
    <xf numFmtId="165" fontId="4" fillId="0" borderId="7" xfId="0" applyNumberFormat="1" applyFont="1" applyBorder="1" applyAlignment="1">
      <alignment horizontal="right"/>
    </xf>
    <xf numFmtId="2" fontId="4" fillId="0" borderId="7" xfId="1" applyNumberFormat="1" applyFont="1" applyBorder="1" applyAlignment="1">
      <alignment horizontal="right"/>
    </xf>
    <xf numFmtId="2" fontId="4" fillId="0" borderId="8" xfId="1" applyNumberFormat="1" applyFont="1" applyBorder="1" applyAlignment="1">
      <alignment horizontal="right"/>
    </xf>
    <xf numFmtId="2" fontId="4" fillId="0" borderId="9" xfId="1" applyNumberFormat="1" applyFont="1" applyBorder="1" applyAlignment="1">
      <alignment horizontal="right"/>
    </xf>
    <xf numFmtId="0" fontId="6" fillId="0" borderId="0" xfId="0" applyFont="1"/>
    <xf numFmtId="0" fontId="4" fillId="0" borderId="1" xfId="0" applyFont="1" applyBorder="1" applyAlignment="1">
      <alignment wrapText="1"/>
    </xf>
    <xf numFmtId="164" fontId="4" fillId="0" borderId="5" xfId="1" applyNumberFormat="1" applyFont="1" applyBorder="1" applyAlignment="1">
      <alignment horizontal="right"/>
    </xf>
    <xf numFmtId="164" fontId="4" fillId="0" borderId="6" xfId="1" applyNumberFormat="1" applyFont="1" applyBorder="1" applyAlignment="1">
      <alignment horizontal="right"/>
    </xf>
    <xf numFmtId="0" fontId="7" fillId="0" borderId="3" xfId="0" applyFont="1" applyBorder="1"/>
    <xf numFmtId="0" fontId="4" fillId="0" borderId="8" xfId="0" applyFont="1" applyBorder="1" applyAlignment="1">
      <alignment horizontal="center"/>
    </xf>
    <xf numFmtId="0" fontId="4" fillId="0" borderId="9" xfId="0" applyFont="1" applyBorder="1" applyAlignment="1">
      <alignment horizontal="center"/>
    </xf>
    <xf numFmtId="0" fontId="4" fillId="0" borderId="2" xfId="0" applyFont="1" applyBorder="1"/>
    <xf numFmtId="0" fontId="4" fillId="0" borderId="3" xfId="0" applyFont="1" applyBorder="1"/>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xf>
    <xf numFmtId="3" fontId="0" fillId="0" borderId="5" xfId="0" applyNumberFormat="1" applyBorder="1" applyAlignment="1">
      <alignment horizontal="right"/>
    </xf>
    <xf numFmtId="3" fontId="0" fillId="0" borderId="6" xfId="0" applyNumberFormat="1" applyBorder="1" applyAlignment="1">
      <alignment horizontal="right"/>
    </xf>
    <xf numFmtId="3" fontId="0" fillId="0" borderId="1" xfId="0" applyNumberFormat="1" applyBorder="1" applyAlignment="1">
      <alignment horizontal="right"/>
    </xf>
    <xf numFmtId="3" fontId="0" fillId="0" borderId="5" xfId="0" applyNumberFormat="1" applyBorder="1"/>
    <xf numFmtId="3" fontId="0" fillId="0" borderId="6" xfId="0" applyNumberFormat="1" applyBorder="1"/>
    <xf numFmtId="3" fontId="0" fillId="0" borderId="1" xfId="0" applyNumberFormat="1" applyBorder="1"/>
    <xf numFmtId="3" fontId="4" fillId="0" borderId="8" xfId="0" applyNumberFormat="1" applyFont="1" applyBorder="1" applyAlignment="1">
      <alignment horizontal="right"/>
    </xf>
    <xf numFmtId="3" fontId="4" fillId="0" borderId="9" xfId="0" applyNumberFormat="1" applyFont="1" applyBorder="1" applyAlignment="1">
      <alignment horizontal="right"/>
    </xf>
    <xf numFmtId="3" fontId="4" fillId="0" borderId="7" xfId="0" applyNumberFormat="1" applyFont="1" applyBorder="1" applyAlignment="1">
      <alignment horizontal="right"/>
    </xf>
    <xf numFmtId="3" fontId="0" fillId="0" borderId="5" xfId="0" applyNumberFormat="1" applyBorder="1" applyAlignment="1">
      <alignment horizontal="center"/>
    </xf>
    <xf numFmtId="3" fontId="0" fillId="0" borderId="6" xfId="0" applyNumberFormat="1" applyBorder="1" applyAlignment="1">
      <alignment horizontal="center"/>
    </xf>
    <xf numFmtId="3" fontId="0" fillId="0" borderId="1" xfId="0" applyNumberFormat="1" applyBorder="1" applyAlignment="1">
      <alignment horizontal="center"/>
    </xf>
    <xf numFmtId="3" fontId="4" fillId="0" borderId="10" xfId="0" applyNumberFormat="1" applyFont="1" applyBorder="1" applyAlignment="1">
      <alignment horizontal="right"/>
    </xf>
    <xf numFmtId="3" fontId="4" fillId="0" borderId="5" xfId="0" applyNumberFormat="1" applyFont="1" applyBorder="1" applyAlignment="1">
      <alignment horizontal="right"/>
    </xf>
    <xf numFmtId="3" fontId="4" fillId="0" borderId="6" xfId="0" applyNumberFormat="1" applyFont="1" applyBorder="1" applyAlignment="1">
      <alignment horizontal="right"/>
    </xf>
    <xf numFmtId="3" fontId="4" fillId="0" borderId="1" xfId="0" applyNumberFormat="1" applyFont="1" applyBorder="1" applyAlignment="1">
      <alignment horizontal="right"/>
    </xf>
    <xf numFmtId="3" fontId="0" fillId="0" borderId="0" xfId="0" applyNumberFormat="1" applyBorder="1" applyAlignment="1">
      <alignment horizontal="right"/>
    </xf>
    <xf numFmtId="3" fontId="0" fillId="0" borderId="0" xfId="0" applyNumberFormat="1" applyBorder="1"/>
    <xf numFmtId="3" fontId="0" fillId="0" borderId="0" xfId="0" applyNumberFormat="1"/>
    <xf numFmtId="3" fontId="4" fillId="0" borderId="12" xfId="0" applyNumberFormat="1" applyFont="1" applyBorder="1" applyAlignment="1">
      <alignment horizontal="center"/>
    </xf>
    <xf numFmtId="3" fontId="4" fillId="0" borderId="11" xfId="0" applyNumberFormat="1" applyFont="1" applyBorder="1" applyAlignment="1">
      <alignment horizontal="center"/>
    </xf>
    <xf numFmtId="3" fontId="6" fillId="0" borderId="5" xfId="0" applyNumberFormat="1" applyFont="1" applyBorder="1" applyAlignment="1">
      <alignment horizontal="center"/>
    </xf>
    <xf numFmtId="3" fontId="6" fillId="0" borderId="6" xfId="0" applyNumberFormat="1" applyFont="1" applyBorder="1" applyAlignment="1">
      <alignment horizontal="center"/>
    </xf>
    <xf numFmtId="3" fontId="6" fillId="0" borderId="1" xfId="0" applyNumberFormat="1" applyFont="1" applyBorder="1" applyAlignment="1">
      <alignment horizontal="center"/>
    </xf>
    <xf numFmtId="0" fontId="11" fillId="0" borderId="0" xfId="0" applyFont="1" applyAlignment="1">
      <alignment vertical="center"/>
    </xf>
    <xf numFmtId="0" fontId="0" fillId="0" borderId="0" xfId="0" applyAlignment="1">
      <alignment vertical="center"/>
    </xf>
    <xf numFmtId="17" fontId="10" fillId="0" borderId="0" xfId="0" quotePrefix="1" applyNumberFormat="1" applyFont="1" applyAlignment="1">
      <alignment horizontal="center" vertical="center"/>
    </xf>
    <xf numFmtId="17" fontId="10" fillId="0" borderId="0" xfId="0" applyNumberFormat="1" applyFont="1" applyAlignment="1">
      <alignment horizontal="center" vertical="center"/>
    </xf>
    <xf numFmtId="0" fontId="9" fillId="0" borderId="0" xfId="0" applyFont="1" applyAlignment="1">
      <alignment horizontal="center" vertical="center"/>
    </xf>
    <xf numFmtId="0" fontId="4" fillId="0" borderId="0" xfId="0" applyFont="1" applyBorder="1"/>
    <xf numFmtId="0" fontId="4" fillId="0" borderId="12" xfId="0" applyFont="1" applyBorder="1"/>
    <xf numFmtId="3" fontId="4" fillId="0" borderId="12" xfId="0" applyNumberFormat="1" applyFont="1" applyBorder="1" applyAlignment="1">
      <alignment horizontal="right"/>
    </xf>
    <xf numFmtId="164" fontId="4" fillId="0" borderId="0" xfId="1" applyNumberFormat="1" applyFont="1" applyBorder="1" applyAlignment="1">
      <alignment horizontal="right"/>
    </xf>
    <xf numFmtId="3" fontId="4" fillId="0" borderId="0" xfId="0" applyNumberFormat="1" applyFont="1" applyBorder="1" applyAlignment="1">
      <alignment horizontal="right"/>
    </xf>
    <xf numFmtId="0" fontId="15" fillId="0" borderId="0" xfId="0" applyFont="1"/>
    <xf numFmtId="0" fontId="16" fillId="0" borderId="6" xfId="0" applyFont="1" applyBorder="1"/>
    <xf numFmtId="0" fontId="16" fillId="0" borderId="0" xfId="0" applyFont="1"/>
    <xf numFmtId="0" fontId="1" fillId="0" borderId="3" xfId="0" applyFont="1" applyBorder="1"/>
    <xf numFmtId="0" fontId="17" fillId="0" borderId="2" xfId="0" applyFont="1" applyBorder="1"/>
    <xf numFmtId="0" fontId="17" fillId="0" borderId="1" xfId="0" applyFont="1" applyBorder="1"/>
    <xf numFmtId="0" fontId="18" fillId="0" borderId="5" xfId="0" applyFont="1" applyBorder="1" applyAlignment="1">
      <alignment horizontal="center"/>
    </xf>
    <xf numFmtId="0" fontId="18" fillId="0" borderId="6" xfId="0" applyFont="1" applyBorder="1" applyAlignment="1">
      <alignment horizontal="center"/>
    </xf>
    <xf numFmtId="0" fontId="18" fillId="0" borderId="1" xfId="0" applyFont="1" applyBorder="1" applyAlignment="1">
      <alignment horizontal="center"/>
    </xf>
    <xf numFmtId="0" fontId="18" fillId="0" borderId="1" xfId="0" applyFont="1" applyBorder="1"/>
    <xf numFmtId="3" fontId="18" fillId="0" borderId="5" xfId="0" applyNumberFormat="1" applyFont="1" applyBorder="1" applyAlignment="1">
      <alignment horizontal="right"/>
    </xf>
    <xf numFmtId="3" fontId="18" fillId="0" borderId="6" xfId="0" applyNumberFormat="1" applyFont="1" applyBorder="1" applyAlignment="1">
      <alignment horizontal="right"/>
    </xf>
    <xf numFmtId="3" fontId="18" fillId="0" borderId="1" xfId="0" applyNumberFormat="1" applyFont="1" applyBorder="1" applyAlignment="1">
      <alignment horizontal="right"/>
    </xf>
    <xf numFmtId="164" fontId="18" fillId="0" borderId="5" xfId="1" applyNumberFormat="1" applyFont="1" applyBorder="1" applyAlignment="1">
      <alignment horizontal="right"/>
    </xf>
    <xf numFmtId="164" fontId="18" fillId="0" borderId="6" xfId="1" applyNumberFormat="1" applyFont="1" applyBorder="1" applyAlignment="1">
      <alignment horizontal="right"/>
    </xf>
    <xf numFmtId="3" fontId="18" fillId="0" borderId="5" xfId="0" applyNumberFormat="1" applyFont="1" applyBorder="1"/>
    <xf numFmtId="3" fontId="18" fillId="0" borderId="6" xfId="0" applyNumberFormat="1" applyFont="1" applyBorder="1"/>
    <xf numFmtId="3" fontId="18" fillId="0" borderId="1" xfId="0" applyNumberFormat="1" applyFont="1" applyBorder="1"/>
    <xf numFmtId="0" fontId="18" fillId="0" borderId="5" xfId="0" applyFont="1" applyBorder="1"/>
    <xf numFmtId="0" fontId="18" fillId="0" borderId="6" xfId="0" applyFont="1" applyBorder="1"/>
    <xf numFmtId="0" fontId="17" fillId="0" borderId="7" xfId="0" applyFont="1" applyBorder="1"/>
    <xf numFmtId="3" fontId="17" fillId="0" borderId="8" xfId="0" applyNumberFormat="1" applyFont="1" applyBorder="1" applyAlignment="1">
      <alignment horizontal="right"/>
    </xf>
    <xf numFmtId="3" fontId="17" fillId="0" borderId="9" xfId="0" applyNumberFormat="1" applyFont="1" applyBorder="1" applyAlignment="1">
      <alignment horizontal="right"/>
    </xf>
    <xf numFmtId="3" fontId="17" fillId="0" borderId="7" xfId="0" applyNumberFormat="1" applyFont="1" applyBorder="1" applyAlignment="1">
      <alignment horizontal="right"/>
    </xf>
    <xf numFmtId="164" fontId="17" fillId="0" borderId="8" xfId="1" applyNumberFormat="1" applyFont="1" applyBorder="1" applyAlignment="1">
      <alignment horizontal="right"/>
    </xf>
    <xf numFmtId="164" fontId="17" fillId="0" borderId="9" xfId="1" applyNumberFormat="1" applyFont="1" applyBorder="1" applyAlignment="1">
      <alignment horizontal="right"/>
    </xf>
    <xf numFmtId="0" fontId="19" fillId="0" borderId="0" xfId="0" applyFont="1" applyBorder="1" applyAlignment="1">
      <alignment horizontal="left" indent="10"/>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7" xfId="0" applyFont="1" applyBorder="1" applyAlignment="1">
      <alignment horizontal="center"/>
    </xf>
    <xf numFmtId="0" fontId="21" fillId="2" borderId="0" xfId="0" applyFont="1" applyFill="1" applyAlignment="1">
      <alignment horizontal="left" vertical="center" wrapText="1" indent="1"/>
    </xf>
    <xf numFmtId="0" fontId="15" fillId="2" borderId="0" xfId="0" applyFont="1" applyFill="1" applyAlignment="1">
      <alignment horizontal="center" vertical="top"/>
    </xf>
    <xf numFmtId="0" fontId="21" fillId="2" borderId="0" xfId="0" applyFont="1" applyFill="1" applyAlignment="1">
      <alignment horizontal="left" vertical="top" wrapText="1"/>
    </xf>
    <xf numFmtId="0" fontId="0" fillId="2" borderId="0" xfId="0" applyFill="1" applyAlignment="1">
      <alignment vertical="top" wrapText="1"/>
    </xf>
    <xf numFmtId="0" fontId="2" fillId="0" borderId="0" xfId="0" applyFont="1"/>
    <xf numFmtId="0" fontId="0" fillId="0" borderId="0" xfId="0" quotePrefix="1" applyAlignment="1">
      <alignment wrapText="1"/>
    </xf>
    <xf numFmtId="0" fontId="0" fillId="0" borderId="0" xfId="0" applyAlignment="1"/>
    <xf numFmtId="0" fontId="4" fillId="0" borderId="8" xfId="0" applyFont="1" applyBorder="1" applyAlignment="1">
      <alignment horizontal="center"/>
    </xf>
    <xf numFmtId="0" fontId="4" fillId="0" borderId="9" xfId="0" applyFont="1" applyBorder="1" applyAlignment="1">
      <alignment horizontal="center"/>
    </xf>
    <xf numFmtId="0" fontId="6" fillId="0" borderId="4" xfId="0" applyFont="1" applyBorder="1"/>
    <xf numFmtId="3" fontId="0" fillId="0" borderId="11" xfId="0" applyNumberFormat="1" applyBorder="1" applyAlignment="1">
      <alignment horizontal="right"/>
    </xf>
    <xf numFmtId="3" fontId="0" fillId="0" borderId="13" xfId="0" applyNumberFormat="1" applyBorder="1" applyAlignment="1">
      <alignment horizontal="right"/>
    </xf>
    <xf numFmtId="3" fontId="0" fillId="0" borderId="4" xfId="0" applyNumberFormat="1" applyBorder="1" applyAlignment="1">
      <alignment horizontal="right"/>
    </xf>
    <xf numFmtId="165" fontId="1" fillId="0" borderId="11" xfId="1" applyNumberFormat="1" applyFont="1" applyBorder="1" applyAlignment="1">
      <alignment horizontal="right"/>
    </xf>
    <xf numFmtId="165" fontId="1" fillId="0" borderId="13" xfId="1" applyNumberFormat="1" applyFont="1" applyBorder="1" applyAlignment="1">
      <alignment horizontal="right"/>
    </xf>
    <xf numFmtId="165" fontId="0" fillId="0" borderId="11" xfId="0" applyNumberFormat="1" applyBorder="1" applyAlignment="1">
      <alignment horizontal="right"/>
    </xf>
    <xf numFmtId="165" fontId="0" fillId="0" borderId="13" xfId="0" applyNumberFormat="1" applyBorder="1" applyAlignment="1">
      <alignment horizontal="right"/>
    </xf>
    <xf numFmtId="165" fontId="0" fillId="0" borderId="4" xfId="0" applyNumberFormat="1" applyBorder="1" applyAlignment="1">
      <alignment horizontal="right"/>
    </xf>
    <xf numFmtId="164" fontId="1" fillId="0" borderId="11" xfId="1" applyNumberFormat="1" applyFont="1" applyBorder="1" applyAlignment="1">
      <alignment horizontal="right"/>
    </xf>
    <xf numFmtId="164" fontId="1" fillId="0" borderId="13" xfId="1" applyNumberFormat="1" applyFont="1" applyBorder="1" applyAlignment="1">
      <alignment horizontal="right"/>
    </xf>
    <xf numFmtId="165" fontId="0" fillId="0" borderId="11" xfId="1" applyNumberFormat="1" applyFont="1" applyBorder="1" applyAlignment="1">
      <alignment horizontal="right"/>
    </xf>
    <xf numFmtId="165" fontId="0" fillId="0" borderId="13" xfId="1" applyNumberFormat="1" applyFont="1" applyBorder="1" applyAlignment="1">
      <alignment horizontal="right"/>
    </xf>
    <xf numFmtId="2" fontId="0" fillId="0" borderId="4" xfId="1" applyNumberFormat="1" applyFont="1" applyBorder="1" applyAlignment="1">
      <alignment horizontal="right"/>
    </xf>
    <xf numFmtId="2" fontId="0" fillId="0" borderId="11" xfId="1" applyNumberFormat="1" applyFont="1" applyBorder="1" applyAlignment="1">
      <alignment horizontal="right"/>
    </xf>
    <xf numFmtId="2" fontId="0" fillId="0" borderId="13" xfId="1" applyNumberFormat="1" applyFont="1" applyBorder="1" applyAlignment="1">
      <alignment horizontal="right"/>
    </xf>
    <xf numFmtId="0" fontId="6" fillId="0" borderId="1" xfId="0" applyFont="1" applyBorder="1" applyAlignment="1">
      <alignment horizontal="left" indent="2"/>
    </xf>
    <xf numFmtId="0" fontId="4" fillId="0" borderId="1" xfId="0" applyFont="1" applyBorder="1" applyAlignment="1">
      <alignment horizontal="left"/>
    </xf>
    <xf numFmtId="0" fontId="4" fillId="0" borderId="0" xfId="0" applyFont="1" applyAlignment="1"/>
    <xf numFmtId="0" fontId="4" fillId="0" borderId="1" xfId="0" applyFont="1" applyBorder="1" applyAlignment="1"/>
    <xf numFmtId="0" fontId="4" fillId="0" borderId="7" xfId="0" quotePrefix="1" applyFont="1" applyBorder="1"/>
    <xf numFmtId="0" fontId="4" fillId="0" borderId="4" xfId="0" quotePrefix="1" applyFont="1" applyBorder="1"/>
    <xf numFmtId="0" fontId="7" fillId="0" borderId="4" xfId="0" quotePrefix="1" applyFont="1" applyBorder="1"/>
    <xf numFmtId="0" fontId="4" fillId="0" borderId="4" xfId="0" applyFont="1" applyBorder="1" applyAlignment="1"/>
    <xf numFmtId="3" fontId="4" fillId="0" borderId="11" xfId="0" applyNumberFormat="1" applyFont="1" applyBorder="1" applyAlignment="1">
      <alignment horizontal="right"/>
    </xf>
    <xf numFmtId="3" fontId="4" fillId="0" borderId="13" xfId="0" applyNumberFormat="1" applyFont="1" applyBorder="1" applyAlignment="1">
      <alignment horizontal="right"/>
    </xf>
    <xf numFmtId="3" fontId="4" fillId="0" borderId="4" xfId="0" applyNumberFormat="1" applyFont="1" applyBorder="1" applyAlignment="1">
      <alignment horizontal="right"/>
    </xf>
    <xf numFmtId="164" fontId="4" fillId="0" borderId="11" xfId="1" applyNumberFormat="1" applyFont="1" applyBorder="1" applyAlignment="1">
      <alignment horizontal="right"/>
    </xf>
    <xf numFmtId="164" fontId="4" fillId="0" borderId="13" xfId="1" applyNumberFormat="1" applyFont="1" applyBorder="1" applyAlignment="1">
      <alignment horizontal="right"/>
    </xf>
    <xf numFmtId="0" fontId="0" fillId="0" borderId="7" xfId="0" applyBorder="1"/>
    <xf numFmtId="3" fontId="0" fillId="0" borderId="8" xfId="0" applyNumberFormat="1" applyBorder="1"/>
    <xf numFmtId="3" fontId="0" fillId="0" borderId="9" xfId="0" applyNumberFormat="1" applyBorder="1"/>
    <xf numFmtId="3" fontId="0" fillId="0" borderId="7" xfId="0" applyNumberFormat="1" applyBorder="1"/>
    <xf numFmtId="0" fontId="0" fillId="0" borderId="8" xfId="0" applyBorder="1"/>
    <xf numFmtId="0" fontId="0" fillId="0" borderId="9" xfId="0" applyBorder="1"/>
    <xf numFmtId="0" fontId="6" fillId="0" borderId="4" xfId="0" applyFont="1" applyBorder="1" applyAlignment="1">
      <alignment horizontal="left" indent="2"/>
    </xf>
    <xf numFmtId="0" fontId="4" fillId="0" borderId="7" xfId="0" applyFont="1" applyBorder="1" applyAlignment="1">
      <alignment horizontal="left"/>
    </xf>
    <xf numFmtId="0" fontId="3" fillId="2" borderId="0" xfId="0" quotePrefix="1"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8" fillId="3" borderId="14" xfId="0" quotePrefix="1" applyFont="1" applyFill="1" applyBorder="1" applyAlignment="1">
      <alignment horizontal="center" vertical="center"/>
    </xf>
    <xf numFmtId="0" fontId="8" fillId="3" borderId="0" xfId="0" applyFont="1" applyFill="1" applyBorder="1" applyAlignment="1">
      <alignment horizontal="center" vertical="center"/>
    </xf>
    <xf numFmtId="0" fontId="0" fillId="0" borderId="0" xfId="0" applyAlignment="1"/>
    <xf numFmtId="0" fontId="0" fillId="0" borderId="0" xfId="0" applyBorder="1" applyAlignment="1">
      <alignment horizontal="center"/>
    </xf>
    <xf numFmtId="0" fontId="12" fillId="0" borderId="0" xfId="0" applyFont="1" applyAlignment="1">
      <alignment horizontal="center" vertical="center"/>
    </xf>
    <xf numFmtId="0" fontId="13" fillId="0" borderId="0" xfId="0" applyFont="1" applyAlignment="1">
      <alignment vertical="center"/>
    </xf>
    <xf numFmtId="17" fontId="14" fillId="0" borderId="0" xfId="0" quotePrefix="1" applyNumberFormat="1" applyFont="1" applyAlignment="1">
      <alignment horizontal="center" vertical="center"/>
    </xf>
    <xf numFmtId="17" fontId="14" fillId="0" borderId="0" xfId="0" applyNumberFormat="1" applyFont="1" applyAlignment="1">
      <alignment horizontal="center" vertical="center"/>
    </xf>
    <xf numFmtId="0" fontId="14" fillId="0" borderId="0" xfId="0" applyFont="1" applyAlignment="1">
      <alignment vertical="center"/>
    </xf>
    <xf numFmtId="0" fontId="20" fillId="0" borderId="0" xfId="0" applyFont="1" applyBorder="1" applyAlignment="1">
      <alignment horizontal="center"/>
    </xf>
    <xf numFmtId="0" fontId="20" fillId="0" borderId="0" xfId="0" applyFont="1" applyAlignment="1"/>
    <xf numFmtId="0" fontId="17" fillId="0" borderId="8"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4" fillId="0" borderId="10" xfId="0" applyFont="1" applyBorder="1" applyAlignment="1">
      <alignment horizontal="center"/>
    </xf>
    <xf numFmtId="0" fontId="4" fillId="0" borderId="0" xfId="0" applyFont="1" applyAlignment="1">
      <alignment horizontal="center"/>
    </xf>
    <xf numFmtId="0" fontId="5" fillId="0" borderId="0" xfId="0" quotePrefix="1" applyFont="1" applyAlignment="1">
      <alignment horizontal="center" wrapText="1"/>
    </xf>
    <xf numFmtId="0" fontId="6" fillId="0" borderId="0" xfId="0" applyFont="1" applyAlignment="1">
      <alignment horizontal="center"/>
    </xf>
    <xf numFmtId="0" fontId="4" fillId="0" borderId="9" xfId="0" applyFont="1" applyBorder="1" applyAlignment="1"/>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1</xdr:row>
      <xdr:rowOff>643890</xdr:rowOff>
    </xdr:from>
    <xdr:to>
      <xdr:col>5</xdr:col>
      <xdr:colOff>487680</xdr:colOff>
      <xdr:row>1</xdr:row>
      <xdr:rowOff>2510790</xdr:rowOff>
    </xdr:to>
    <xdr:pic>
      <xdr:nvPicPr>
        <xdr:cNvPr id="1241" name="Picture 1" descr="FCAI Logo">
          <a:extLst>
            <a:ext uri="{FF2B5EF4-FFF2-40B4-BE49-F238E27FC236}">
              <a16:creationId xmlns:a16="http://schemas.microsoft.com/office/drawing/2014/main" id="{EA372674-2188-4BE6-BD2E-FF093E4BC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0870" y="1223010"/>
          <a:ext cx="1764030" cy="186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12</xdr:col>
      <xdr:colOff>0</xdr:colOff>
      <xdr:row>40</xdr:row>
      <xdr:rowOff>0</xdr:rowOff>
    </xdr:to>
    <xdr:sp macro="" textlink="">
      <xdr:nvSpPr>
        <xdr:cNvPr id="1242" name="Rectangle 2">
          <a:extLst>
            <a:ext uri="{FF2B5EF4-FFF2-40B4-BE49-F238E27FC236}">
              <a16:creationId xmlns:a16="http://schemas.microsoft.com/office/drawing/2014/main" id="{6383940E-285E-45EC-8026-5700DEBC6F44}"/>
            </a:ext>
          </a:extLst>
        </xdr:cNvPr>
        <xdr:cNvSpPr>
          <a:spLocks noChangeArrowheads="1"/>
        </xdr:cNvSpPr>
      </xdr:nvSpPr>
      <xdr:spPr bwMode="auto">
        <a:xfrm>
          <a:off x="0" y="0"/>
          <a:ext cx="7875270" cy="11525250"/>
        </a:xfrm>
        <a:prstGeom prst="rect">
          <a:avLst/>
        </a:prstGeom>
        <a:noFill/>
        <a:ln w="57150" cmpd="thickThin">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pageSetUpPr fitToPage="1"/>
  </sheetPr>
  <dimension ref="A1:O44"/>
  <sheetViews>
    <sheetView tabSelected="1" workbookViewId="0">
      <selection activeCell="M1" sqref="M1"/>
    </sheetView>
  </sheetViews>
  <sheetFormatPr defaultRowHeight="12.75" x14ac:dyDescent="0.2"/>
  <cols>
    <col min="1" max="1" width="2.7109375" customWidth="1"/>
    <col min="2" max="2" width="32.5703125" customWidth="1"/>
    <col min="3" max="4" width="9.5703125" bestFit="1" customWidth="1"/>
    <col min="5" max="6" width="10.140625" customWidth="1"/>
    <col min="7" max="7" width="1.7109375" customWidth="1"/>
    <col min="8" max="8" width="9" bestFit="1" customWidth="1"/>
    <col min="12" max="12" width="2.7109375" customWidth="1"/>
    <col min="15" max="17" width="8.5703125" customWidth="1"/>
  </cols>
  <sheetData>
    <row r="1" spans="1:12" ht="45.75" customHeight="1" x14ac:dyDescent="0.2">
      <c r="A1" s="182" t="s">
        <v>90</v>
      </c>
      <c r="B1" s="183"/>
      <c r="C1" s="183"/>
      <c r="D1" s="183"/>
      <c r="E1" s="183"/>
      <c r="F1" s="183"/>
      <c r="G1" s="183"/>
      <c r="H1" s="183"/>
      <c r="I1" s="183"/>
      <c r="J1" s="184"/>
      <c r="K1" s="184"/>
      <c r="L1" s="184"/>
    </row>
    <row r="2" spans="1:12" ht="244.5" customHeight="1" x14ac:dyDescent="0.2">
      <c r="A2" s="185"/>
      <c r="B2" s="185"/>
      <c r="C2" s="185"/>
      <c r="D2" s="185"/>
      <c r="E2" s="185"/>
      <c r="F2" s="185"/>
      <c r="G2" s="185"/>
      <c r="H2" s="185"/>
      <c r="I2" s="185"/>
      <c r="J2" s="184"/>
      <c r="K2" s="184"/>
      <c r="L2" s="184"/>
    </row>
    <row r="3" spans="1:12" ht="18" x14ac:dyDescent="0.25">
      <c r="A3" s="191" t="s">
        <v>24</v>
      </c>
      <c r="B3" s="192"/>
      <c r="C3" s="192"/>
      <c r="D3" s="192"/>
      <c r="E3" s="192"/>
      <c r="F3" s="192"/>
      <c r="G3" s="192"/>
      <c r="H3" s="192"/>
      <c r="I3" s="192"/>
      <c r="J3" s="192"/>
      <c r="K3" s="192"/>
      <c r="L3" s="192"/>
    </row>
    <row r="4" spans="1:12" ht="39.950000000000003" customHeight="1" x14ac:dyDescent="0.25">
      <c r="A4" s="128"/>
      <c r="B4" s="129"/>
      <c r="C4" s="129"/>
      <c r="D4" s="129"/>
      <c r="E4" s="129"/>
      <c r="F4" s="129"/>
      <c r="G4" s="129"/>
      <c r="H4" s="129"/>
      <c r="I4" s="129"/>
      <c r="J4" s="129"/>
      <c r="K4" s="129"/>
      <c r="L4" s="129"/>
    </row>
    <row r="5" spans="1:12" s="89" customFormat="1" ht="39.75" customHeight="1" x14ac:dyDescent="0.2">
      <c r="A5" s="186" t="s">
        <v>23</v>
      </c>
      <c r="B5" s="186"/>
      <c r="C5" s="186"/>
      <c r="D5" s="186"/>
      <c r="E5" s="186"/>
      <c r="F5" s="186"/>
      <c r="G5" s="186"/>
      <c r="H5" s="186"/>
      <c r="I5" s="186"/>
      <c r="J5" s="187"/>
      <c r="K5" s="187"/>
      <c r="L5" s="187"/>
    </row>
    <row r="6" spans="1:12" s="89" customFormat="1" ht="39.950000000000003" customHeight="1" x14ac:dyDescent="0.2">
      <c r="A6" s="93"/>
      <c r="B6" s="93"/>
      <c r="C6" s="93"/>
      <c r="D6" s="93"/>
      <c r="E6" s="93"/>
      <c r="F6" s="93"/>
      <c r="G6" s="93"/>
      <c r="H6" s="93"/>
      <c r="I6" s="93"/>
      <c r="J6" s="90"/>
      <c r="K6" s="90"/>
      <c r="L6" s="90"/>
    </row>
    <row r="7" spans="1:12" s="89" customFormat="1" ht="39.75" customHeight="1" x14ac:dyDescent="0.2">
      <c r="A7" s="188" t="s">
        <v>91</v>
      </c>
      <c r="B7" s="189"/>
      <c r="C7" s="189"/>
      <c r="D7" s="189"/>
      <c r="E7" s="189"/>
      <c r="F7" s="189"/>
      <c r="G7" s="189"/>
      <c r="H7" s="189"/>
      <c r="I7" s="189"/>
      <c r="J7" s="190"/>
      <c r="K7" s="190"/>
      <c r="L7" s="190"/>
    </row>
    <row r="8" spans="1:12" s="89" customFormat="1" ht="39.75" customHeight="1" x14ac:dyDescent="0.2">
      <c r="A8" s="91"/>
      <c r="B8" s="92"/>
      <c r="C8" s="92"/>
      <c r="D8" s="92"/>
      <c r="E8" s="92"/>
      <c r="F8" s="92"/>
      <c r="G8" s="92"/>
      <c r="H8" s="92"/>
      <c r="I8" s="92"/>
      <c r="J8" s="90"/>
      <c r="K8" s="90"/>
      <c r="L8" s="90"/>
    </row>
    <row r="9" spans="1:12" s="89" customFormat="1" ht="14.25" customHeight="1" x14ac:dyDescent="0.2">
      <c r="A9" s="91"/>
      <c r="B9" s="92"/>
      <c r="C9" s="92"/>
      <c r="D9" s="92"/>
      <c r="E9" s="92"/>
      <c r="F9" s="92"/>
      <c r="G9" s="92"/>
      <c r="H9" s="92"/>
      <c r="I9" s="92"/>
      <c r="J9" s="90"/>
      <c r="K9" s="90"/>
      <c r="L9" s="90"/>
    </row>
    <row r="10" spans="1:12" s="89" customFormat="1" ht="14.25" customHeight="1" x14ac:dyDescent="0.2">
      <c r="A10" s="91"/>
      <c r="B10" s="92"/>
      <c r="C10" s="92"/>
      <c r="D10" s="92"/>
      <c r="E10" s="92"/>
      <c r="F10" s="92"/>
      <c r="G10" s="92"/>
      <c r="H10" s="92"/>
      <c r="I10" s="92"/>
      <c r="J10" s="90"/>
      <c r="K10" s="90"/>
      <c r="L10" s="90"/>
    </row>
    <row r="11" spans="1:12" s="89" customFormat="1" ht="12.75" customHeight="1" x14ac:dyDescent="0.2">
      <c r="A11" s="91"/>
      <c r="B11" s="92"/>
      <c r="C11" s="92"/>
      <c r="D11" s="92"/>
      <c r="E11" s="92"/>
      <c r="F11" s="92"/>
      <c r="G11" s="92"/>
      <c r="H11" s="92"/>
      <c r="I11" s="92"/>
      <c r="J11" s="90"/>
      <c r="K11" s="90"/>
      <c r="L11" s="90"/>
    </row>
    <row r="12" spans="1:12" ht="15" x14ac:dyDescent="0.2">
      <c r="A12" s="99"/>
      <c r="B12" s="102"/>
      <c r="C12" s="193" t="s">
        <v>1</v>
      </c>
      <c r="D12" s="194"/>
      <c r="E12" s="193" t="s">
        <v>2</v>
      </c>
      <c r="F12" s="194"/>
      <c r="G12" s="103"/>
      <c r="H12" s="193" t="s">
        <v>3</v>
      </c>
      <c r="I12" s="195"/>
      <c r="J12" s="195"/>
      <c r="K12" s="194"/>
      <c r="L12" s="99"/>
    </row>
    <row r="13" spans="1:12" ht="15" x14ac:dyDescent="0.2">
      <c r="A13" s="99"/>
      <c r="B13" s="119" t="s">
        <v>0</v>
      </c>
      <c r="C13" s="130">
        <f>VALUE(RIGHT(A7, 4))</f>
        <v>2020</v>
      </c>
      <c r="D13" s="131">
        <f>C13-1</f>
        <v>2019</v>
      </c>
      <c r="E13" s="130">
        <f>C13</f>
        <v>2020</v>
      </c>
      <c r="F13" s="131">
        <f>D13</f>
        <v>2019</v>
      </c>
      <c r="G13" s="132"/>
      <c r="H13" s="130" t="s">
        <v>4</v>
      </c>
      <c r="I13" s="131" t="s">
        <v>2</v>
      </c>
      <c r="J13" s="130" t="s">
        <v>4</v>
      </c>
      <c r="K13" s="131" t="s">
        <v>2</v>
      </c>
      <c r="L13" s="99"/>
    </row>
    <row r="14" spans="1:12" ht="15" x14ac:dyDescent="0.2">
      <c r="A14" s="99"/>
      <c r="B14" s="104"/>
      <c r="C14" s="105"/>
      <c r="D14" s="106"/>
      <c r="E14" s="105"/>
      <c r="F14" s="106"/>
      <c r="G14" s="107"/>
      <c r="H14" s="105"/>
      <c r="I14" s="106"/>
      <c r="J14" s="105"/>
      <c r="K14" s="106"/>
      <c r="L14" s="99"/>
    </row>
    <row r="15" spans="1:12" ht="15" x14ac:dyDescent="0.2">
      <c r="A15" s="99"/>
      <c r="B15" s="108" t="s">
        <v>92</v>
      </c>
      <c r="C15" s="109">
        <v>1528</v>
      </c>
      <c r="D15" s="110">
        <v>1125</v>
      </c>
      <c r="E15" s="109">
        <v>19693</v>
      </c>
      <c r="F15" s="110">
        <v>16061</v>
      </c>
      <c r="G15" s="111"/>
      <c r="H15" s="109">
        <f t="shared" ref="H15:H22" si="0">C15-D15</f>
        <v>403</v>
      </c>
      <c r="I15" s="110">
        <f t="shared" ref="I15:I22" si="1">E15-F15</f>
        <v>3632</v>
      </c>
      <c r="J15" s="112">
        <f t="shared" ref="J15:J22" si="2">IF(D15=0, "-", IF(H15/D15&lt;10, H15/D15, "&gt;999%"))</f>
        <v>0.35822222222222222</v>
      </c>
      <c r="K15" s="113">
        <f t="shared" ref="K15:K22" si="3">IF(F15=0, "-", IF(I15/F15&lt;10, I15/F15, "&gt;999%"))</f>
        <v>0.22613784944897578</v>
      </c>
      <c r="L15" s="99"/>
    </row>
    <row r="16" spans="1:12" ht="15" x14ac:dyDescent="0.2">
      <c r="A16" s="99"/>
      <c r="B16" s="108" t="s">
        <v>93</v>
      </c>
      <c r="C16" s="109">
        <v>29335</v>
      </c>
      <c r="D16" s="110">
        <v>26863</v>
      </c>
      <c r="E16" s="109">
        <v>302117</v>
      </c>
      <c r="F16" s="110">
        <v>339818</v>
      </c>
      <c r="G16" s="111"/>
      <c r="H16" s="109">
        <f t="shared" si="0"/>
        <v>2472</v>
      </c>
      <c r="I16" s="110">
        <f t="shared" si="1"/>
        <v>-37701</v>
      </c>
      <c r="J16" s="112">
        <f t="shared" si="2"/>
        <v>9.2022484458176679E-2</v>
      </c>
      <c r="K16" s="113">
        <f t="shared" si="3"/>
        <v>-0.11094468215338799</v>
      </c>
      <c r="L16" s="99"/>
    </row>
    <row r="17" spans="1:12" ht="15" x14ac:dyDescent="0.2">
      <c r="A17" s="99"/>
      <c r="B17" s="108" t="s">
        <v>94</v>
      </c>
      <c r="C17" s="109">
        <v>796</v>
      </c>
      <c r="D17" s="110">
        <v>577</v>
      </c>
      <c r="E17" s="109">
        <v>7731</v>
      </c>
      <c r="F17" s="110">
        <v>8609</v>
      </c>
      <c r="G17" s="111"/>
      <c r="H17" s="109">
        <f t="shared" si="0"/>
        <v>219</v>
      </c>
      <c r="I17" s="110">
        <f t="shared" si="1"/>
        <v>-878</v>
      </c>
      <c r="J17" s="112">
        <f t="shared" si="2"/>
        <v>0.37954939341421146</v>
      </c>
      <c r="K17" s="113">
        <f t="shared" si="3"/>
        <v>-0.10198629341386921</v>
      </c>
      <c r="L17" s="99"/>
    </row>
    <row r="18" spans="1:12" ht="15" x14ac:dyDescent="0.2">
      <c r="A18" s="99"/>
      <c r="B18" s="108" t="s">
        <v>95</v>
      </c>
      <c r="C18" s="109">
        <v>20342</v>
      </c>
      <c r="D18" s="110">
        <v>17066</v>
      </c>
      <c r="E18" s="109">
        <v>195769</v>
      </c>
      <c r="F18" s="110">
        <v>214788</v>
      </c>
      <c r="G18" s="111"/>
      <c r="H18" s="109">
        <f t="shared" si="0"/>
        <v>3276</v>
      </c>
      <c r="I18" s="110">
        <f t="shared" si="1"/>
        <v>-19019</v>
      </c>
      <c r="J18" s="112">
        <f t="shared" si="2"/>
        <v>0.19196062346185397</v>
      </c>
      <c r="K18" s="113">
        <f t="shared" si="3"/>
        <v>-8.8547777343240777E-2</v>
      </c>
      <c r="L18" s="99"/>
    </row>
    <row r="19" spans="1:12" ht="15" x14ac:dyDescent="0.2">
      <c r="A19" s="99"/>
      <c r="B19" s="108" t="s">
        <v>96</v>
      </c>
      <c r="C19" s="109">
        <v>6204</v>
      </c>
      <c r="D19" s="110">
        <v>5317</v>
      </c>
      <c r="E19" s="109">
        <v>60084</v>
      </c>
      <c r="F19" s="110">
        <v>67212</v>
      </c>
      <c r="G19" s="111"/>
      <c r="H19" s="109">
        <f t="shared" si="0"/>
        <v>887</v>
      </c>
      <c r="I19" s="110">
        <f t="shared" si="1"/>
        <v>-7128</v>
      </c>
      <c r="J19" s="112">
        <f t="shared" si="2"/>
        <v>0.16682339665224752</v>
      </c>
      <c r="K19" s="113">
        <f t="shared" si="3"/>
        <v>-0.10605249062667381</v>
      </c>
      <c r="L19" s="99"/>
    </row>
    <row r="20" spans="1:12" ht="15" x14ac:dyDescent="0.2">
      <c r="A20" s="99"/>
      <c r="B20" s="108" t="s">
        <v>97</v>
      </c>
      <c r="C20" s="109">
        <v>1979</v>
      </c>
      <c r="D20" s="110">
        <v>1839</v>
      </c>
      <c r="E20" s="109">
        <v>15673</v>
      </c>
      <c r="F20" s="110">
        <v>20096</v>
      </c>
      <c r="G20" s="111"/>
      <c r="H20" s="109">
        <f t="shared" si="0"/>
        <v>140</v>
      </c>
      <c r="I20" s="110">
        <f t="shared" si="1"/>
        <v>-4423</v>
      </c>
      <c r="J20" s="112">
        <f t="shared" si="2"/>
        <v>7.6128330614464376E-2</v>
      </c>
      <c r="K20" s="113">
        <f t="shared" si="3"/>
        <v>-0.22009355095541402</v>
      </c>
      <c r="L20" s="99"/>
    </row>
    <row r="21" spans="1:12" ht="15" x14ac:dyDescent="0.2">
      <c r="A21" s="99"/>
      <c r="B21" s="108" t="s">
        <v>98</v>
      </c>
      <c r="C21" s="109">
        <v>26370</v>
      </c>
      <c r="D21" s="110">
        <v>24255</v>
      </c>
      <c r="E21" s="109">
        <v>226467</v>
      </c>
      <c r="F21" s="110">
        <v>304382</v>
      </c>
      <c r="G21" s="111"/>
      <c r="H21" s="109">
        <f t="shared" si="0"/>
        <v>2115</v>
      </c>
      <c r="I21" s="110">
        <f t="shared" si="1"/>
        <v>-77915</v>
      </c>
      <c r="J21" s="112">
        <f t="shared" si="2"/>
        <v>8.7198515769944335E-2</v>
      </c>
      <c r="K21" s="113">
        <f t="shared" si="3"/>
        <v>-0.25597768593412223</v>
      </c>
      <c r="L21" s="99"/>
    </row>
    <row r="22" spans="1:12" ht="15" x14ac:dyDescent="0.2">
      <c r="A22" s="99"/>
      <c r="B22" s="108" t="s">
        <v>99</v>
      </c>
      <c r="C22" s="109">
        <v>9098</v>
      </c>
      <c r="D22" s="110">
        <v>7197</v>
      </c>
      <c r="E22" s="109">
        <v>89434</v>
      </c>
      <c r="F22" s="110">
        <v>91901</v>
      </c>
      <c r="G22" s="111"/>
      <c r="H22" s="109">
        <f t="shared" si="0"/>
        <v>1901</v>
      </c>
      <c r="I22" s="110">
        <f t="shared" si="1"/>
        <v>-2467</v>
      </c>
      <c r="J22" s="112">
        <f t="shared" si="2"/>
        <v>0.26413783520911494</v>
      </c>
      <c r="K22" s="113">
        <f t="shared" si="3"/>
        <v>-2.6844103981458308E-2</v>
      </c>
      <c r="L22" s="99"/>
    </row>
    <row r="23" spans="1:12" ht="15" x14ac:dyDescent="0.2">
      <c r="A23" s="99"/>
      <c r="B23" s="108"/>
      <c r="C23" s="114"/>
      <c r="D23" s="115"/>
      <c r="E23" s="114"/>
      <c r="F23" s="115"/>
      <c r="G23" s="116"/>
      <c r="H23" s="114"/>
      <c r="I23" s="115"/>
      <c r="J23" s="117"/>
      <c r="K23" s="118"/>
      <c r="L23" s="99"/>
    </row>
    <row r="24" spans="1:12" s="43" customFormat="1" ht="15.75" x14ac:dyDescent="0.25">
      <c r="A24" s="100"/>
      <c r="B24" s="119" t="s">
        <v>5</v>
      </c>
      <c r="C24" s="120">
        <f>SUM(C15:C23)</f>
        <v>95652</v>
      </c>
      <c r="D24" s="121">
        <f>SUM(D15:D23)</f>
        <v>84239</v>
      </c>
      <c r="E24" s="120">
        <f>SUM(E15:E23)</f>
        <v>916968</v>
      </c>
      <c r="F24" s="121">
        <f>SUM(F15:F23)</f>
        <v>1062867</v>
      </c>
      <c r="G24" s="122"/>
      <c r="H24" s="120">
        <f>SUM(H15:H23)</f>
        <v>11413</v>
      </c>
      <c r="I24" s="121">
        <f>SUM(I15:I23)</f>
        <v>-145899</v>
      </c>
      <c r="J24" s="123">
        <f>IF(D24=0, 0, H24/D24)</f>
        <v>0.13548356461971295</v>
      </c>
      <c r="K24" s="124">
        <f>IF(F24=0, 0, I24/F24)</f>
        <v>-0.13726929145415184</v>
      </c>
      <c r="L24" s="101"/>
    </row>
    <row r="25" spans="1:12" s="43" customFormat="1" x14ac:dyDescent="0.2">
      <c r="A25" s="94"/>
      <c r="B25" s="95"/>
      <c r="C25" s="96"/>
      <c r="D25" s="96"/>
      <c r="E25" s="96"/>
      <c r="F25" s="96"/>
      <c r="G25" s="96"/>
      <c r="H25" s="96"/>
      <c r="I25" s="96"/>
      <c r="J25" s="97"/>
      <c r="K25" s="97"/>
    </row>
    <row r="26" spans="1:12" s="43" customFormat="1" x14ac:dyDescent="0.2">
      <c r="A26" s="94"/>
      <c r="B26" s="94"/>
      <c r="C26" s="98"/>
      <c r="D26" s="98"/>
      <c r="E26" s="98"/>
      <c r="F26" s="98"/>
      <c r="G26" s="98"/>
      <c r="H26" s="98"/>
      <c r="I26" s="98"/>
      <c r="J26" s="97"/>
      <c r="K26" s="97"/>
    </row>
    <row r="27" spans="1:12" s="43" customFormat="1" ht="14.25" x14ac:dyDescent="0.2">
      <c r="A27" s="94"/>
      <c r="B27" s="125"/>
      <c r="C27" s="98"/>
      <c r="D27" s="98"/>
      <c r="E27" s="98"/>
      <c r="F27" s="98"/>
      <c r="G27" s="98"/>
      <c r="H27" s="98"/>
      <c r="I27" s="98"/>
      <c r="J27" s="97"/>
      <c r="K27" s="97"/>
    </row>
    <row r="28" spans="1:12" s="43" customFormat="1" ht="14.25" x14ac:dyDescent="0.2">
      <c r="A28" s="94"/>
      <c r="B28" s="125"/>
      <c r="C28" s="98"/>
      <c r="D28" s="98"/>
      <c r="E28" s="98"/>
      <c r="F28" s="98"/>
      <c r="G28" s="98"/>
      <c r="H28" s="98"/>
      <c r="I28" s="98"/>
      <c r="J28" s="97"/>
      <c r="K28" s="97"/>
    </row>
    <row r="29" spans="1:12" s="43" customFormat="1" ht="14.25" x14ac:dyDescent="0.2">
      <c r="A29" s="94"/>
      <c r="B29" s="125"/>
      <c r="C29" s="98"/>
      <c r="D29" s="98"/>
      <c r="E29" s="98"/>
      <c r="F29" s="98"/>
      <c r="G29" s="98"/>
      <c r="H29" s="98"/>
      <c r="I29" s="98"/>
      <c r="J29" s="97"/>
      <c r="K29" s="97"/>
    </row>
    <row r="30" spans="1:12" s="43" customFormat="1" ht="14.25" x14ac:dyDescent="0.2">
      <c r="A30" s="94"/>
      <c r="B30" s="125"/>
      <c r="C30" s="98"/>
      <c r="D30" s="98"/>
      <c r="E30" s="98"/>
      <c r="F30" s="98"/>
      <c r="G30" s="98"/>
      <c r="H30" s="98"/>
      <c r="I30" s="98"/>
      <c r="J30" s="97"/>
      <c r="K30" s="97"/>
    </row>
    <row r="31" spans="1:12" s="43" customFormat="1" x14ac:dyDescent="0.2">
      <c r="A31" s="94"/>
      <c r="C31" s="98"/>
      <c r="D31" s="98"/>
      <c r="E31" s="98"/>
      <c r="F31" s="98"/>
      <c r="G31" s="98"/>
      <c r="H31" s="98"/>
      <c r="I31" s="98"/>
      <c r="J31" s="97"/>
      <c r="K31" s="97"/>
    </row>
    <row r="32" spans="1:12" s="43" customFormat="1" x14ac:dyDescent="0.2">
      <c r="A32" s="94"/>
      <c r="C32" s="98"/>
      <c r="D32" s="98"/>
      <c r="E32" s="98"/>
      <c r="F32" s="98"/>
      <c r="G32" s="98"/>
      <c r="H32" s="98"/>
      <c r="I32" s="98"/>
      <c r="J32" s="97"/>
      <c r="K32" s="97"/>
    </row>
    <row r="33" spans="1:15" s="43" customFormat="1" x14ac:dyDescent="0.2">
      <c r="A33" s="94"/>
      <c r="B33" s="94"/>
      <c r="C33" s="98"/>
      <c r="D33" s="98"/>
      <c r="E33" s="98"/>
      <c r="F33" s="98"/>
      <c r="G33" s="98"/>
      <c r="H33" s="98"/>
      <c r="I33" s="98"/>
      <c r="J33" s="97"/>
      <c r="K33" s="97"/>
    </row>
    <row r="34" spans="1:15" s="43" customFormat="1" x14ac:dyDescent="0.2">
      <c r="A34" s="94"/>
      <c r="B34" s="94"/>
      <c r="C34" s="98"/>
      <c r="D34" s="98"/>
      <c r="E34" s="98"/>
      <c r="F34" s="98"/>
      <c r="G34" s="98"/>
      <c r="H34" s="98"/>
      <c r="I34" s="98"/>
      <c r="J34" s="97"/>
      <c r="K34" s="97"/>
    </row>
    <row r="35" spans="1:15" s="43" customFormat="1" x14ac:dyDescent="0.2">
      <c r="A35" s="94"/>
      <c r="B35" s="94"/>
      <c r="C35" s="98"/>
      <c r="D35" s="98"/>
      <c r="E35" s="98"/>
      <c r="F35" s="98"/>
      <c r="G35" s="98"/>
      <c r="H35" s="98"/>
      <c r="I35" s="98"/>
      <c r="J35" s="97"/>
      <c r="K35" s="97"/>
      <c r="O35" s="137"/>
    </row>
    <row r="36" spans="1:15" ht="12.75" customHeight="1" x14ac:dyDescent="0.2">
      <c r="A36" s="185"/>
      <c r="B36" s="185"/>
      <c r="C36" s="185"/>
      <c r="D36" s="185"/>
      <c r="E36" s="185"/>
      <c r="F36" s="185"/>
      <c r="G36" s="185"/>
      <c r="H36" s="185"/>
      <c r="I36" s="185"/>
    </row>
    <row r="37" spans="1:15" s="90" customFormat="1" ht="29.25" customHeight="1" x14ac:dyDescent="0.2">
      <c r="A37" s="127"/>
      <c r="B37" s="179" t="s">
        <v>100</v>
      </c>
      <c r="C37" s="180"/>
      <c r="D37" s="180"/>
      <c r="E37" s="180"/>
      <c r="F37" s="180"/>
      <c r="G37" s="180"/>
      <c r="H37" s="180"/>
      <c r="I37" s="180"/>
      <c r="J37" s="180"/>
      <c r="K37" s="180"/>
      <c r="L37" s="135"/>
    </row>
    <row r="38" spans="1:15" s="90" customFormat="1" ht="29.25" customHeight="1" x14ac:dyDescent="0.2">
      <c r="A38" s="126"/>
      <c r="B38" s="180"/>
      <c r="C38" s="180"/>
      <c r="D38" s="180"/>
      <c r="E38" s="180"/>
      <c r="F38" s="180"/>
      <c r="G38" s="180"/>
      <c r="H38" s="180"/>
      <c r="I38" s="180"/>
      <c r="J38" s="180"/>
      <c r="K38" s="180"/>
      <c r="L38" s="135"/>
    </row>
    <row r="39" spans="1:15" s="90" customFormat="1" ht="29.25" customHeight="1" x14ac:dyDescent="0.2">
      <c r="A39" s="126"/>
      <c r="B39" s="180"/>
      <c r="C39" s="180"/>
      <c r="D39" s="180"/>
      <c r="E39" s="180"/>
      <c r="F39" s="180"/>
      <c r="G39" s="180"/>
      <c r="H39" s="180"/>
      <c r="I39" s="180"/>
      <c r="J39" s="180"/>
      <c r="K39" s="180"/>
      <c r="L39" s="136"/>
    </row>
    <row r="40" spans="1:15" s="90" customFormat="1" ht="29.25" customHeight="1" x14ac:dyDescent="0.2">
      <c r="A40" s="134"/>
      <c r="B40" s="181"/>
      <c r="C40" s="181"/>
      <c r="D40" s="181"/>
      <c r="E40" s="181"/>
      <c r="F40" s="181"/>
      <c r="G40" s="181"/>
      <c r="H40" s="181"/>
      <c r="I40" s="181"/>
      <c r="J40" s="181"/>
      <c r="K40" s="181"/>
      <c r="L40" s="133"/>
    </row>
    <row r="44" spans="1:15" x14ac:dyDescent="0.2">
      <c r="B44" s="138"/>
    </row>
  </sheetData>
  <mergeCells count="10">
    <mergeCell ref="B37:K40"/>
    <mergeCell ref="A1:L1"/>
    <mergeCell ref="A2:L2"/>
    <mergeCell ref="A5:L5"/>
    <mergeCell ref="A7:L7"/>
    <mergeCell ref="A3:L3"/>
    <mergeCell ref="C12:D12"/>
    <mergeCell ref="E12:F12"/>
    <mergeCell ref="H12:K12"/>
    <mergeCell ref="A36:I36"/>
  </mergeCells>
  <phoneticPr fontId="3" type="noConversion"/>
  <printOptions horizontalCentered="1"/>
  <pageMargins left="0.74803149606299213" right="0.74803149606299213" top="0.78740157480314965" bottom="0.78740157480314965" header="0.51181102362204722" footer="0.51181102362204722"/>
  <pageSetup paperSize="9" scale="7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J66"/>
  <sheetViews>
    <sheetView tabSelected="1" workbookViewId="0">
      <selection activeCell="M1" sqref="M1"/>
    </sheetView>
  </sheetViews>
  <sheetFormatPr defaultRowHeight="12.75" x14ac:dyDescent="0.2"/>
  <cols>
    <col min="1" max="1" width="19.7109375" customWidth="1"/>
    <col min="6" max="6" width="1.7109375" customWidth="1"/>
  </cols>
  <sheetData>
    <row r="1" spans="1:10" s="52" customFormat="1" ht="20.25" x14ac:dyDescent="0.3">
      <c r="A1" s="4" t="s">
        <v>10</v>
      </c>
      <c r="B1" s="198" t="s">
        <v>11</v>
      </c>
      <c r="C1" s="199"/>
      <c r="D1" s="199"/>
      <c r="E1" s="199"/>
      <c r="F1" s="199"/>
      <c r="G1" s="199"/>
      <c r="H1" s="199"/>
      <c r="I1" s="199"/>
      <c r="J1" s="199"/>
    </row>
    <row r="2" spans="1:10" s="52" customFormat="1" ht="20.25" x14ac:dyDescent="0.3">
      <c r="A2" s="4" t="s">
        <v>101</v>
      </c>
      <c r="B2" s="202" t="s">
        <v>91</v>
      </c>
      <c r="C2" s="203"/>
      <c r="D2" s="203"/>
      <c r="E2" s="203"/>
      <c r="F2" s="203"/>
      <c r="G2" s="203"/>
      <c r="H2" s="203"/>
      <c r="I2" s="203"/>
      <c r="J2" s="203"/>
    </row>
    <row r="3" spans="1:10" ht="12.75" customHeight="1" x14ac:dyDescent="0.3">
      <c r="A3" s="4"/>
      <c r="B3" s="25"/>
      <c r="C3" s="26"/>
      <c r="D3" s="26"/>
      <c r="E3" s="26"/>
      <c r="F3" s="26"/>
      <c r="G3" s="26"/>
      <c r="H3" s="26"/>
      <c r="I3" s="26"/>
      <c r="J3" s="26"/>
    </row>
    <row r="4" spans="1:10" x14ac:dyDescent="0.2">
      <c r="E4" s="201" t="s">
        <v>7</v>
      </c>
      <c r="F4" s="201"/>
      <c r="G4" s="201"/>
    </row>
    <row r="5" spans="1:10" x14ac:dyDescent="0.2">
      <c r="A5" s="3"/>
      <c r="B5" s="196" t="s">
        <v>1</v>
      </c>
      <c r="C5" s="197"/>
      <c r="D5" s="196" t="s">
        <v>2</v>
      </c>
      <c r="E5" s="197"/>
      <c r="F5" s="59"/>
      <c r="G5" s="196" t="s">
        <v>3</v>
      </c>
      <c r="H5" s="200"/>
      <c r="I5" s="200"/>
      <c r="J5" s="197"/>
    </row>
    <row r="6" spans="1:10" x14ac:dyDescent="0.2">
      <c r="A6" s="27"/>
      <c r="B6" s="57">
        <f>VALUE(RIGHT(B2, 4))</f>
        <v>2020</v>
      </c>
      <c r="C6" s="58">
        <f>B6-1</f>
        <v>2019</v>
      </c>
      <c r="D6" s="57">
        <f>B6</f>
        <v>2020</v>
      </c>
      <c r="E6" s="58">
        <f>C6</f>
        <v>2019</v>
      </c>
      <c r="F6" s="64"/>
      <c r="G6" s="57" t="s">
        <v>4</v>
      </c>
      <c r="H6" s="58" t="s">
        <v>2</v>
      </c>
      <c r="I6" s="57" t="s">
        <v>4</v>
      </c>
      <c r="J6" s="58" t="s">
        <v>2</v>
      </c>
    </row>
    <row r="7" spans="1:10" x14ac:dyDescent="0.2">
      <c r="A7" s="7" t="s">
        <v>102</v>
      </c>
      <c r="B7" s="65">
        <v>438</v>
      </c>
      <c r="C7" s="66">
        <v>421</v>
      </c>
      <c r="D7" s="65">
        <v>2678</v>
      </c>
      <c r="E7" s="66">
        <v>4858</v>
      </c>
      <c r="F7" s="67"/>
      <c r="G7" s="65">
        <f>B7-C7</f>
        <v>17</v>
      </c>
      <c r="H7" s="66">
        <f>D7-E7</f>
        <v>-2180</v>
      </c>
      <c r="I7" s="28">
        <f>IF(C7=0, "-", IF(G7/C7&lt;10, G7/C7*100, "&gt;999"))</f>
        <v>4.0380047505938244</v>
      </c>
      <c r="J7" s="29">
        <f>IF(E7=0, "-", IF(H7/E7&lt;10, H7/E7*100, "&gt;999"))</f>
        <v>-44.874433923425279</v>
      </c>
    </row>
    <row r="8" spans="1:10" x14ac:dyDescent="0.2">
      <c r="A8" s="7" t="s">
        <v>111</v>
      </c>
      <c r="B8" s="65">
        <v>962</v>
      </c>
      <c r="C8" s="66">
        <v>938</v>
      </c>
      <c r="D8" s="65">
        <v>7635</v>
      </c>
      <c r="E8" s="66">
        <v>9257</v>
      </c>
      <c r="F8" s="67"/>
      <c r="G8" s="65">
        <f>B8-C8</f>
        <v>24</v>
      </c>
      <c r="H8" s="66">
        <f>D8-E8</f>
        <v>-1622</v>
      </c>
      <c r="I8" s="28">
        <f>IF(C8=0, "-", IF(G8/C8&lt;10, G8/C8*100, "&gt;999"))</f>
        <v>2.5586353944562901</v>
      </c>
      <c r="J8" s="29">
        <f>IF(E8=0, "-", IF(H8/E8&lt;10, H8/E8*100, "&gt;999"))</f>
        <v>-17.521875337582372</v>
      </c>
    </row>
    <row r="9" spans="1:10" x14ac:dyDescent="0.2">
      <c r="A9" s="7" t="s">
        <v>117</v>
      </c>
      <c r="B9" s="65">
        <v>499</v>
      </c>
      <c r="C9" s="66">
        <v>416</v>
      </c>
      <c r="D9" s="65">
        <v>4689</v>
      </c>
      <c r="E9" s="66">
        <v>5197</v>
      </c>
      <c r="F9" s="67"/>
      <c r="G9" s="65">
        <f>B9-C9</f>
        <v>83</v>
      </c>
      <c r="H9" s="66">
        <f>D9-E9</f>
        <v>-508</v>
      </c>
      <c r="I9" s="28">
        <f>IF(C9=0, "-", IF(G9/C9&lt;10, G9/C9*100, "&gt;999"))</f>
        <v>19.951923076923077</v>
      </c>
      <c r="J9" s="29">
        <f>IF(E9=0, "-", IF(H9/E9&lt;10, H9/E9*100, "&gt;999"))</f>
        <v>-9.7748701173754089</v>
      </c>
    </row>
    <row r="10" spans="1:10" x14ac:dyDescent="0.2">
      <c r="A10" s="7" t="s">
        <v>118</v>
      </c>
      <c r="B10" s="65">
        <v>80</v>
      </c>
      <c r="C10" s="66">
        <v>64</v>
      </c>
      <c r="D10" s="65">
        <v>671</v>
      </c>
      <c r="E10" s="66">
        <v>784</v>
      </c>
      <c r="F10" s="67"/>
      <c r="G10" s="65">
        <f>B10-C10</f>
        <v>16</v>
      </c>
      <c r="H10" s="66">
        <f>D10-E10</f>
        <v>-113</v>
      </c>
      <c r="I10" s="28">
        <f>IF(C10=0, "-", IF(G10/C10&lt;10, G10/C10*100, "&gt;999"))</f>
        <v>25</v>
      </c>
      <c r="J10" s="29">
        <f>IF(E10=0, "-", IF(H10/E10&lt;10, H10/E10*100, "&gt;999"))</f>
        <v>-14.413265306122449</v>
      </c>
    </row>
    <row r="11" spans="1:10" s="43" customFormat="1" x14ac:dyDescent="0.2">
      <c r="A11" s="27" t="s">
        <v>0</v>
      </c>
      <c r="B11" s="71">
        <f>SUM(B7:B10)</f>
        <v>1979</v>
      </c>
      <c r="C11" s="72">
        <f>SUM(C7:C10)</f>
        <v>1839</v>
      </c>
      <c r="D11" s="71">
        <f>SUM(D7:D10)</f>
        <v>15673</v>
      </c>
      <c r="E11" s="72">
        <f>SUM(E7:E10)</f>
        <v>20096</v>
      </c>
      <c r="F11" s="73"/>
      <c r="G11" s="71">
        <f>B11-C11</f>
        <v>140</v>
      </c>
      <c r="H11" s="72">
        <f>D11-E11</f>
        <v>-4423</v>
      </c>
      <c r="I11" s="44">
        <f>IF(C11=0, 0, G11/C11*100)</f>
        <v>7.6128330614464375</v>
      </c>
      <c r="J11" s="45">
        <f>IF(E11=0, 0, H11/E11*100)</f>
        <v>-22.009355095541402</v>
      </c>
    </row>
    <row r="13" spans="1:10" x14ac:dyDescent="0.2">
      <c r="A13" s="3"/>
      <c r="B13" s="196" t="s">
        <v>1</v>
      </c>
      <c r="C13" s="197"/>
      <c r="D13" s="196" t="s">
        <v>2</v>
      </c>
      <c r="E13" s="197"/>
      <c r="F13" s="59"/>
      <c r="G13" s="196" t="s">
        <v>3</v>
      </c>
      <c r="H13" s="200"/>
      <c r="I13" s="200"/>
      <c r="J13" s="197"/>
    </row>
    <row r="14" spans="1:10" x14ac:dyDescent="0.2">
      <c r="A14" s="7" t="s">
        <v>103</v>
      </c>
      <c r="B14" s="65">
        <v>6</v>
      </c>
      <c r="C14" s="66">
        <v>3</v>
      </c>
      <c r="D14" s="65">
        <v>51</v>
      </c>
      <c r="E14" s="66">
        <v>61</v>
      </c>
      <c r="F14" s="67"/>
      <c r="G14" s="65">
        <f t="shared" ref="G14:G34" si="0">B14-C14</f>
        <v>3</v>
      </c>
      <c r="H14" s="66">
        <f t="shared" ref="H14:H34" si="1">D14-E14</f>
        <v>-10</v>
      </c>
      <c r="I14" s="28">
        <f t="shared" ref="I14:I33" si="2">IF(C14=0, "-", IF(G14/C14&lt;10, G14/C14*100, "&gt;999"))</f>
        <v>100</v>
      </c>
      <c r="J14" s="29">
        <f t="shared" ref="J14:J33" si="3">IF(E14=0, "-", IF(H14/E14&lt;10, H14/E14*100, "&gt;999"))</f>
        <v>-16.393442622950818</v>
      </c>
    </row>
    <row r="15" spans="1:10" x14ac:dyDescent="0.2">
      <c r="A15" s="7" t="s">
        <v>104</v>
      </c>
      <c r="B15" s="65">
        <v>101</v>
      </c>
      <c r="C15" s="66">
        <v>126</v>
      </c>
      <c r="D15" s="65">
        <v>701</v>
      </c>
      <c r="E15" s="66">
        <v>1651</v>
      </c>
      <c r="F15" s="67"/>
      <c r="G15" s="65">
        <f t="shared" si="0"/>
        <v>-25</v>
      </c>
      <c r="H15" s="66">
        <f t="shared" si="1"/>
        <v>-950</v>
      </c>
      <c r="I15" s="28">
        <f t="shared" si="2"/>
        <v>-19.841269841269842</v>
      </c>
      <c r="J15" s="29">
        <f t="shared" si="3"/>
        <v>-57.540884312537855</v>
      </c>
    </row>
    <row r="16" spans="1:10" x14ac:dyDescent="0.2">
      <c r="A16" s="7" t="s">
        <v>105</v>
      </c>
      <c r="B16" s="65">
        <v>275</v>
      </c>
      <c r="C16" s="66">
        <v>173</v>
      </c>
      <c r="D16" s="65">
        <v>1368</v>
      </c>
      <c r="E16" s="66">
        <v>2046</v>
      </c>
      <c r="F16" s="67"/>
      <c r="G16" s="65">
        <f t="shared" si="0"/>
        <v>102</v>
      </c>
      <c r="H16" s="66">
        <f t="shared" si="1"/>
        <v>-678</v>
      </c>
      <c r="I16" s="28">
        <f t="shared" si="2"/>
        <v>58.959537572254341</v>
      </c>
      <c r="J16" s="29">
        <f t="shared" si="3"/>
        <v>-33.137829912023456</v>
      </c>
    </row>
    <row r="17" spans="1:10" x14ac:dyDescent="0.2">
      <c r="A17" s="7" t="s">
        <v>106</v>
      </c>
      <c r="B17" s="65">
        <v>35</v>
      </c>
      <c r="C17" s="66">
        <v>76</v>
      </c>
      <c r="D17" s="65">
        <v>356</v>
      </c>
      <c r="E17" s="66">
        <v>602</v>
      </c>
      <c r="F17" s="67"/>
      <c r="G17" s="65">
        <f t="shared" si="0"/>
        <v>-41</v>
      </c>
      <c r="H17" s="66">
        <f t="shared" si="1"/>
        <v>-246</v>
      </c>
      <c r="I17" s="28">
        <f t="shared" si="2"/>
        <v>-53.94736842105263</v>
      </c>
      <c r="J17" s="29">
        <f t="shared" si="3"/>
        <v>-40.863787375415285</v>
      </c>
    </row>
    <row r="18" spans="1:10" x14ac:dyDescent="0.2">
      <c r="A18" s="7" t="s">
        <v>107</v>
      </c>
      <c r="B18" s="65">
        <v>2</v>
      </c>
      <c r="C18" s="66">
        <v>17</v>
      </c>
      <c r="D18" s="65">
        <v>26</v>
      </c>
      <c r="E18" s="66">
        <v>228</v>
      </c>
      <c r="F18" s="67"/>
      <c r="G18" s="65">
        <f t="shared" si="0"/>
        <v>-15</v>
      </c>
      <c r="H18" s="66">
        <f t="shared" si="1"/>
        <v>-202</v>
      </c>
      <c r="I18" s="28">
        <f t="shared" si="2"/>
        <v>-88.235294117647058</v>
      </c>
      <c r="J18" s="29">
        <f t="shared" si="3"/>
        <v>-88.596491228070178</v>
      </c>
    </row>
    <row r="19" spans="1:10" x14ac:dyDescent="0.2">
      <c r="A19" s="7" t="s">
        <v>108</v>
      </c>
      <c r="B19" s="65">
        <v>0</v>
      </c>
      <c r="C19" s="66">
        <v>0</v>
      </c>
      <c r="D19" s="65">
        <v>6</v>
      </c>
      <c r="E19" s="66">
        <v>2</v>
      </c>
      <c r="F19" s="67"/>
      <c r="G19" s="65">
        <f t="shared" si="0"/>
        <v>0</v>
      </c>
      <c r="H19" s="66">
        <f t="shared" si="1"/>
        <v>4</v>
      </c>
      <c r="I19" s="28" t="str">
        <f t="shared" si="2"/>
        <v>-</v>
      </c>
      <c r="J19" s="29">
        <f t="shared" si="3"/>
        <v>200</v>
      </c>
    </row>
    <row r="20" spans="1:10" x14ac:dyDescent="0.2">
      <c r="A20" s="7" t="s">
        <v>109</v>
      </c>
      <c r="B20" s="65">
        <v>11</v>
      </c>
      <c r="C20" s="66">
        <v>24</v>
      </c>
      <c r="D20" s="65">
        <v>99</v>
      </c>
      <c r="E20" s="66">
        <v>186</v>
      </c>
      <c r="F20" s="67"/>
      <c r="G20" s="65">
        <f t="shared" si="0"/>
        <v>-13</v>
      </c>
      <c r="H20" s="66">
        <f t="shared" si="1"/>
        <v>-87</v>
      </c>
      <c r="I20" s="28">
        <f t="shared" si="2"/>
        <v>-54.166666666666664</v>
      </c>
      <c r="J20" s="29">
        <f t="shared" si="3"/>
        <v>-46.774193548387096</v>
      </c>
    </row>
    <row r="21" spans="1:10" x14ac:dyDescent="0.2">
      <c r="A21" s="7" t="s">
        <v>110</v>
      </c>
      <c r="B21" s="65">
        <v>8</v>
      </c>
      <c r="C21" s="66">
        <v>2</v>
      </c>
      <c r="D21" s="65">
        <v>71</v>
      </c>
      <c r="E21" s="66">
        <v>82</v>
      </c>
      <c r="F21" s="67"/>
      <c r="G21" s="65">
        <f t="shared" si="0"/>
        <v>6</v>
      </c>
      <c r="H21" s="66">
        <f t="shared" si="1"/>
        <v>-11</v>
      </c>
      <c r="I21" s="28">
        <f t="shared" si="2"/>
        <v>300</v>
      </c>
      <c r="J21" s="29">
        <f t="shared" si="3"/>
        <v>-13.414634146341465</v>
      </c>
    </row>
    <row r="22" spans="1:10" x14ac:dyDescent="0.2">
      <c r="A22" s="142" t="s">
        <v>112</v>
      </c>
      <c r="B22" s="143">
        <v>63</v>
      </c>
      <c r="C22" s="144">
        <v>73</v>
      </c>
      <c r="D22" s="143">
        <v>552</v>
      </c>
      <c r="E22" s="144">
        <v>524</v>
      </c>
      <c r="F22" s="145"/>
      <c r="G22" s="143">
        <f t="shared" si="0"/>
        <v>-10</v>
      </c>
      <c r="H22" s="144">
        <f t="shared" si="1"/>
        <v>28</v>
      </c>
      <c r="I22" s="146">
        <f t="shared" si="2"/>
        <v>-13.698630136986301</v>
      </c>
      <c r="J22" s="147">
        <f t="shared" si="3"/>
        <v>5.343511450381679</v>
      </c>
    </row>
    <row r="23" spans="1:10" x14ac:dyDescent="0.2">
      <c r="A23" s="7" t="s">
        <v>113</v>
      </c>
      <c r="B23" s="65">
        <v>293</v>
      </c>
      <c r="C23" s="66">
        <v>365</v>
      </c>
      <c r="D23" s="65">
        <v>2352</v>
      </c>
      <c r="E23" s="66">
        <v>3015</v>
      </c>
      <c r="F23" s="67"/>
      <c r="G23" s="65">
        <f t="shared" si="0"/>
        <v>-72</v>
      </c>
      <c r="H23" s="66">
        <f t="shared" si="1"/>
        <v>-663</v>
      </c>
      <c r="I23" s="28">
        <f t="shared" si="2"/>
        <v>-19.726027397260275</v>
      </c>
      <c r="J23" s="29">
        <f t="shared" si="3"/>
        <v>-21.990049751243781</v>
      </c>
    </row>
    <row r="24" spans="1:10" x14ac:dyDescent="0.2">
      <c r="A24" s="7" t="s">
        <v>114</v>
      </c>
      <c r="B24" s="65">
        <v>397</v>
      </c>
      <c r="C24" s="66">
        <v>355</v>
      </c>
      <c r="D24" s="65">
        <v>2833</v>
      </c>
      <c r="E24" s="66">
        <v>3752</v>
      </c>
      <c r="F24" s="67"/>
      <c r="G24" s="65">
        <f t="shared" si="0"/>
        <v>42</v>
      </c>
      <c r="H24" s="66">
        <f t="shared" si="1"/>
        <v>-919</v>
      </c>
      <c r="I24" s="28">
        <f t="shared" si="2"/>
        <v>11.830985915492958</v>
      </c>
      <c r="J24" s="29">
        <f t="shared" si="3"/>
        <v>-24.49360341151386</v>
      </c>
    </row>
    <row r="25" spans="1:10" x14ac:dyDescent="0.2">
      <c r="A25" s="7" t="s">
        <v>115</v>
      </c>
      <c r="B25" s="65">
        <v>179</v>
      </c>
      <c r="C25" s="66">
        <v>134</v>
      </c>
      <c r="D25" s="65">
        <v>1627</v>
      </c>
      <c r="E25" s="66">
        <v>1748</v>
      </c>
      <c r="F25" s="67"/>
      <c r="G25" s="65">
        <f t="shared" si="0"/>
        <v>45</v>
      </c>
      <c r="H25" s="66">
        <f t="shared" si="1"/>
        <v>-121</v>
      </c>
      <c r="I25" s="28">
        <f t="shared" si="2"/>
        <v>33.582089552238806</v>
      </c>
      <c r="J25" s="29">
        <f t="shared" si="3"/>
        <v>-6.9221967963386728</v>
      </c>
    </row>
    <row r="26" spans="1:10" x14ac:dyDescent="0.2">
      <c r="A26" s="7" t="s">
        <v>116</v>
      </c>
      <c r="B26" s="65">
        <v>30</v>
      </c>
      <c r="C26" s="66">
        <v>11</v>
      </c>
      <c r="D26" s="65">
        <v>271</v>
      </c>
      <c r="E26" s="66">
        <v>218</v>
      </c>
      <c r="F26" s="67"/>
      <c r="G26" s="65">
        <f t="shared" si="0"/>
        <v>19</v>
      </c>
      <c r="H26" s="66">
        <f t="shared" si="1"/>
        <v>53</v>
      </c>
      <c r="I26" s="28">
        <f t="shared" si="2"/>
        <v>172.72727272727272</v>
      </c>
      <c r="J26" s="29">
        <f t="shared" si="3"/>
        <v>24.311926605504588</v>
      </c>
    </row>
    <row r="27" spans="1:10" x14ac:dyDescent="0.2">
      <c r="A27" s="142" t="s">
        <v>119</v>
      </c>
      <c r="B27" s="143">
        <v>10</v>
      </c>
      <c r="C27" s="144">
        <v>10</v>
      </c>
      <c r="D27" s="143">
        <v>43</v>
      </c>
      <c r="E27" s="144">
        <v>71</v>
      </c>
      <c r="F27" s="145"/>
      <c r="G27" s="143">
        <f t="shared" si="0"/>
        <v>0</v>
      </c>
      <c r="H27" s="144">
        <f t="shared" si="1"/>
        <v>-28</v>
      </c>
      <c r="I27" s="146">
        <f t="shared" si="2"/>
        <v>0</v>
      </c>
      <c r="J27" s="147">
        <f t="shared" si="3"/>
        <v>-39.436619718309856</v>
      </c>
    </row>
    <row r="28" spans="1:10" x14ac:dyDescent="0.2">
      <c r="A28" s="7" t="s">
        <v>120</v>
      </c>
      <c r="B28" s="65">
        <v>0</v>
      </c>
      <c r="C28" s="66">
        <v>1</v>
      </c>
      <c r="D28" s="65">
        <v>3</v>
      </c>
      <c r="E28" s="66">
        <v>6</v>
      </c>
      <c r="F28" s="67"/>
      <c r="G28" s="65">
        <f t="shared" si="0"/>
        <v>-1</v>
      </c>
      <c r="H28" s="66">
        <f t="shared" si="1"/>
        <v>-3</v>
      </c>
      <c r="I28" s="28">
        <f t="shared" si="2"/>
        <v>-100</v>
      </c>
      <c r="J28" s="29">
        <f t="shared" si="3"/>
        <v>-50</v>
      </c>
    </row>
    <row r="29" spans="1:10" x14ac:dyDescent="0.2">
      <c r="A29" s="7" t="s">
        <v>121</v>
      </c>
      <c r="B29" s="65">
        <v>8</v>
      </c>
      <c r="C29" s="66">
        <v>2</v>
      </c>
      <c r="D29" s="65">
        <v>47</v>
      </c>
      <c r="E29" s="66">
        <v>35</v>
      </c>
      <c r="F29" s="67"/>
      <c r="G29" s="65">
        <f t="shared" si="0"/>
        <v>6</v>
      </c>
      <c r="H29" s="66">
        <f t="shared" si="1"/>
        <v>12</v>
      </c>
      <c r="I29" s="28">
        <f t="shared" si="2"/>
        <v>300</v>
      </c>
      <c r="J29" s="29">
        <f t="shared" si="3"/>
        <v>34.285714285714285</v>
      </c>
    </row>
    <row r="30" spans="1:10" x14ac:dyDescent="0.2">
      <c r="A30" s="7" t="s">
        <v>122</v>
      </c>
      <c r="B30" s="65">
        <v>35</v>
      </c>
      <c r="C30" s="66">
        <v>38</v>
      </c>
      <c r="D30" s="65">
        <v>298</v>
      </c>
      <c r="E30" s="66">
        <v>317</v>
      </c>
      <c r="F30" s="67"/>
      <c r="G30" s="65">
        <f t="shared" si="0"/>
        <v>-3</v>
      </c>
      <c r="H30" s="66">
        <f t="shared" si="1"/>
        <v>-19</v>
      </c>
      <c r="I30" s="28">
        <f t="shared" si="2"/>
        <v>-7.8947368421052628</v>
      </c>
      <c r="J30" s="29">
        <f t="shared" si="3"/>
        <v>-5.9936908517350158</v>
      </c>
    </row>
    <row r="31" spans="1:10" x14ac:dyDescent="0.2">
      <c r="A31" s="7" t="s">
        <v>123</v>
      </c>
      <c r="B31" s="65">
        <v>49</v>
      </c>
      <c r="C31" s="66">
        <v>45</v>
      </c>
      <c r="D31" s="65">
        <v>488</v>
      </c>
      <c r="E31" s="66">
        <v>614</v>
      </c>
      <c r="F31" s="67"/>
      <c r="G31" s="65">
        <f t="shared" si="0"/>
        <v>4</v>
      </c>
      <c r="H31" s="66">
        <f t="shared" si="1"/>
        <v>-126</v>
      </c>
      <c r="I31" s="28">
        <f t="shared" si="2"/>
        <v>8.8888888888888893</v>
      </c>
      <c r="J31" s="29">
        <f t="shared" si="3"/>
        <v>-20.521172638436482</v>
      </c>
    </row>
    <row r="32" spans="1:10" x14ac:dyDescent="0.2">
      <c r="A32" s="7" t="s">
        <v>124</v>
      </c>
      <c r="B32" s="65">
        <v>397</v>
      </c>
      <c r="C32" s="66">
        <v>320</v>
      </c>
      <c r="D32" s="65">
        <v>3810</v>
      </c>
      <c r="E32" s="66">
        <v>4154</v>
      </c>
      <c r="F32" s="67"/>
      <c r="G32" s="65">
        <f t="shared" si="0"/>
        <v>77</v>
      </c>
      <c r="H32" s="66">
        <f t="shared" si="1"/>
        <v>-344</v>
      </c>
      <c r="I32" s="28">
        <f t="shared" si="2"/>
        <v>24.0625</v>
      </c>
      <c r="J32" s="29">
        <f t="shared" si="3"/>
        <v>-8.2811747713047659</v>
      </c>
    </row>
    <row r="33" spans="1:10" x14ac:dyDescent="0.2">
      <c r="A33" s="142" t="s">
        <v>118</v>
      </c>
      <c r="B33" s="143">
        <v>80</v>
      </c>
      <c r="C33" s="144">
        <v>64</v>
      </c>
      <c r="D33" s="143">
        <v>671</v>
      </c>
      <c r="E33" s="144">
        <v>784</v>
      </c>
      <c r="F33" s="145"/>
      <c r="G33" s="143">
        <f t="shared" si="0"/>
        <v>16</v>
      </c>
      <c r="H33" s="144">
        <f t="shared" si="1"/>
        <v>-113</v>
      </c>
      <c r="I33" s="146">
        <f t="shared" si="2"/>
        <v>25</v>
      </c>
      <c r="J33" s="147">
        <f t="shared" si="3"/>
        <v>-14.413265306122449</v>
      </c>
    </row>
    <row r="34" spans="1:10" s="43" customFormat="1" x14ac:dyDescent="0.2">
      <c r="A34" s="27" t="s">
        <v>0</v>
      </c>
      <c r="B34" s="71">
        <f>SUM(B14:B33)</f>
        <v>1979</v>
      </c>
      <c r="C34" s="72">
        <f>SUM(C14:C33)</f>
        <v>1839</v>
      </c>
      <c r="D34" s="71">
        <f>SUM(D14:D33)</f>
        <v>15673</v>
      </c>
      <c r="E34" s="72">
        <f>SUM(E14:E33)</f>
        <v>20096</v>
      </c>
      <c r="F34" s="73"/>
      <c r="G34" s="71">
        <f t="shared" si="0"/>
        <v>140</v>
      </c>
      <c r="H34" s="72">
        <f t="shared" si="1"/>
        <v>-4423</v>
      </c>
      <c r="I34" s="44">
        <f>IF(C34=0, 0, G34/C34*100)</f>
        <v>7.6128330614464375</v>
      </c>
      <c r="J34" s="45">
        <f>IF(E34=0, 0, H34/E34*100)</f>
        <v>-22.009355095541402</v>
      </c>
    </row>
    <row r="36" spans="1:10" x14ac:dyDescent="0.2">
      <c r="E36" s="201" t="s">
        <v>8</v>
      </c>
      <c r="F36" s="201"/>
      <c r="G36" s="201"/>
    </row>
    <row r="37" spans="1:10" x14ac:dyDescent="0.2">
      <c r="A37" s="3"/>
      <c r="B37" s="196" t="s">
        <v>1</v>
      </c>
      <c r="C37" s="197"/>
      <c r="D37" s="196" t="s">
        <v>2</v>
      </c>
      <c r="E37" s="197"/>
      <c r="F37" s="59"/>
      <c r="G37" s="196" t="s">
        <v>9</v>
      </c>
      <c r="H37" s="197"/>
    </row>
    <row r="38" spans="1:10" x14ac:dyDescent="0.2">
      <c r="A38" s="27"/>
      <c r="B38" s="57">
        <f>B6</f>
        <v>2020</v>
      </c>
      <c r="C38" s="58">
        <f>C6</f>
        <v>2019</v>
      </c>
      <c r="D38" s="57">
        <f>D6</f>
        <v>2020</v>
      </c>
      <c r="E38" s="58">
        <f>E6</f>
        <v>2019</v>
      </c>
      <c r="F38" s="64"/>
      <c r="G38" s="57" t="s">
        <v>4</v>
      </c>
      <c r="H38" s="58" t="s">
        <v>2</v>
      </c>
    </row>
    <row r="39" spans="1:10" x14ac:dyDescent="0.2">
      <c r="A39" s="7" t="s">
        <v>102</v>
      </c>
      <c r="B39" s="30">
        <f>$B$7/$B$11*100</f>
        <v>22.132390096008084</v>
      </c>
      <c r="C39" s="31">
        <f>$C$7/$C$11*100</f>
        <v>22.892876563349645</v>
      </c>
      <c r="D39" s="30">
        <f>$D$7/$D$11*100</f>
        <v>17.086709628022714</v>
      </c>
      <c r="E39" s="31">
        <f>$E$7/$E$11*100</f>
        <v>24.173964968152866</v>
      </c>
      <c r="F39" s="32"/>
      <c r="G39" s="30">
        <f>B39-C39</f>
        <v>-0.76048646734156122</v>
      </c>
      <c r="H39" s="31">
        <f>D39-E39</f>
        <v>-7.0872553401301523</v>
      </c>
    </row>
    <row r="40" spans="1:10" x14ac:dyDescent="0.2">
      <c r="A40" s="7" t="s">
        <v>111</v>
      </c>
      <c r="B40" s="30">
        <f>$B$8/$B$11*100</f>
        <v>48.610409297625061</v>
      </c>
      <c r="C40" s="31">
        <f>$C$8/$C$11*100</f>
        <v>51.005981511691132</v>
      </c>
      <c r="D40" s="30">
        <f>$D$8/$D$11*100</f>
        <v>48.714349518279846</v>
      </c>
      <c r="E40" s="31">
        <f>$E$8/$E$11*100</f>
        <v>46.063893312101911</v>
      </c>
      <c r="F40" s="32"/>
      <c r="G40" s="30">
        <f>B40-C40</f>
        <v>-2.3955722140660711</v>
      </c>
      <c r="H40" s="31">
        <f>D40-E40</f>
        <v>2.6504562061779353</v>
      </c>
    </row>
    <row r="41" spans="1:10" x14ac:dyDescent="0.2">
      <c r="A41" s="7" t="s">
        <v>117</v>
      </c>
      <c r="B41" s="30">
        <f>$B$9/$B$11*100</f>
        <v>25.21475492673067</v>
      </c>
      <c r="C41" s="31">
        <f>$C$9/$C$11*100</f>
        <v>22.620989668297987</v>
      </c>
      <c r="D41" s="30">
        <f>$D$9/$D$11*100</f>
        <v>29.917692847572258</v>
      </c>
      <c r="E41" s="31">
        <f>$E$9/$E$11*100</f>
        <v>25.860867834394906</v>
      </c>
      <c r="F41" s="32"/>
      <c r="G41" s="30">
        <f>B41-C41</f>
        <v>2.5937652584326827</v>
      </c>
      <c r="H41" s="31">
        <f>D41-E41</f>
        <v>4.0568250131773524</v>
      </c>
    </row>
    <row r="42" spans="1:10" x14ac:dyDescent="0.2">
      <c r="A42" s="7" t="s">
        <v>118</v>
      </c>
      <c r="B42" s="30">
        <f>$B$10/$B$11*100</f>
        <v>4.0424456796361801</v>
      </c>
      <c r="C42" s="31">
        <f>$C$10/$C$11*100</f>
        <v>3.4801522566612286</v>
      </c>
      <c r="D42" s="30">
        <f>$D$10/$D$11*100</f>
        <v>4.2812480061251836</v>
      </c>
      <c r="E42" s="31">
        <f>$E$10/$E$11*100</f>
        <v>3.9012738853503182</v>
      </c>
      <c r="F42" s="32"/>
      <c r="G42" s="30">
        <f>B42-C42</f>
        <v>0.56229342297495144</v>
      </c>
      <c r="H42" s="31">
        <f>D42-E42</f>
        <v>0.37997412077486548</v>
      </c>
    </row>
    <row r="43" spans="1:10" s="43" customFormat="1" x14ac:dyDescent="0.2">
      <c r="A43" s="27" t="s">
        <v>0</v>
      </c>
      <c r="B43" s="46">
        <f>SUM(B39:B42)</f>
        <v>99.999999999999986</v>
      </c>
      <c r="C43" s="47">
        <f>SUM(C39:C42)</f>
        <v>100</v>
      </c>
      <c r="D43" s="46">
        <f>SUM(D39:D42)</f>
        <v>100</v>
      </c>
      <c r="E43" s="47">
        <f>SUM(E39:E42)</f>
        <v>100.00000000000001</v>
      </c>
      <c r="F43" s="48"/>
      <c r="G43" s="46">
        <f>B43-C43</f>
        <v>0</v>
      </c>
      <c r="H43" s="47">
        <f>D43-E43</f>
        <v>0</v>
      </c>
    </row>
    <row r="45" spans="1:10" x14ac:dyDescent="0.2">
      <c r="A45" s="3"/>
      <c r="B45" s="196" t="s">
        <v>1</v>
      </c>
      <c r="C45" s="197"/>
      <c r="D45" s="196" t="s">
        <v>2</v>
      </c>
      <c r="E45" s="197"/>
      <c r="F45" s="59"/>
      <c r="G45" s="196" t="s">
        <v>9</v>
      </c>
      <c r="H45" s="197"/>
    </row>
    <row r="46" spans="1:10" x14ac:dyDescent="0.2">
      <c r="A46" s="7" t="s">
        <v>103</v>
      </c>
      <c r="B46" s="30">
        <f>$B$14/$B$34*100</f>
        <v>0.30318342597271347</v>
      </c>
      <c r="C46" s="31">
        <f>$C$14/$C$34*100</f>
        <v>0.16313213703099511</v>
      </c>
      <c r="D46" s="30">
        <f>$D$14/$D$34*100</f>
        <v>0.32540037006316597</v>
      </c>
      <c r="E46" s="31">
        <f>$E$14/$E$34*100</f>
        <v>0.30354299363057324</v>
      </c>
      <c r="F46" s="32"/>
      <c r="G46" s="30">
        <f t="shared" ref="G46:G66" si="4">B46-C46</f>
        <v>0.14005128894171837</v>
      </c>
      <c r="H46" s="31">
        <f t="shared" ref="H46:H66" si="5">D46-E46</f>
        <v>2.1857376432592723E-2</v>
      </c>
    </row>
    <row r="47" spans="1:10" x14ac:dyDescent="0.2">
      <c r="A47" s="7" t="s">
        <v>104</v>
      </c>
      <c r="B47" s="30">
        <f>$B$15/$B$34*100</f>
        <v>5.1035876705406764</v>
      </c>
      <c r="C47" s="31">
        <f>$C$15/$C$34*100</f>
        <v>6.8515497553017948</v>
      </c>
      <c r="D47" s="30">
        <f>$D$15/$D$34*100</f>
        <v>4.4726599885152813</v>
      </c>
      <c r="E47" s="31">
        <f>$E$15/$E$34*100</f>
        <v>8.2155652866242033</v>
      </c>
      <c r="F47" s="32"/>
      <c r="G47" s="30">
        <f t="shared" si="4"/>
        <v>-1.7479620847611184</v>
      </c>
      <c r="H47" s="31">
        <f t="shared" si="5"/>
        <v>-3.7429052981089219</v>
      </c>
    </row>
    <row r="48" spans="1:10" x14ac:dyDescent="0.2">
      <c r="A48" s="7" t="s">
        <v>105</v>
      </c>
      <c r="B48" s="30">
        <f>$B$16/$B$34*100</f>
        <v>13.895907023749368</v>
      </c>
      <c r="C48" s="31">
        <f>$C$16/$C$34*100</f>
        <v>9.4072865687873843</v>
      </c>
      <c r="D48" s="30">
        <f>$D$16/$D$34*100</f>
        <v>8.7283863969884514</v>
      </c>
      <c r="E48" s="31">
        <f>$E$16/$E$34*100</f>
        <v>10.181130573248408</v>
      </c>
      <c r="F48" s="32"/>
      <c r="G48" s="30">
        <f t="shared" si="4"/>
        <v>4.4886204549619837</v>
      </c>
      <c r="H48" s="31">
        <f t="shared" si="5"/>
        <v>-1.4527441762599569</v>
      </c>
    </row>
    <row r="49" spans="1:8" x14ac:dyDescent="0.2">
      <c r="A49" s="7" t="s">
        <v>106</v>
      </c>
      <c r="B49" s="30">
        <f>$B$17/$B$34*100</f>
        <v>1.7685699848408287</v>
      </c>
      <c r="C49" s="31">
        <f>$C$17/$C$34*100</f>
        <v>4.1326808047852097</v>
      </c>
      <c r="D49" s="30">
        <f>$D$17/$D$34*100</f>
        <v>2.2714221910291585</v>
      </c>
      <c r="E49" s="31">
        <f>$E$17/$E$34*100</f>
        <v>2.9956210191082802</v>
      </c>
      <c r="F49" s="32"/>
      <c r="G49" s="30">
        <f t="shared" si="4"/>
        <v>-2.364110819944381</v>
      </c>
      <c r="H49" s="31">
        <f t="shared" si="5"/>
        <v>-0.72419882807912161</v>
      </c>
    </row>
    <row r="50" spans="1:8" x14ac:dyDescent="0.2">
      <c r="A50" s="7" t="s">
        <v>107</v>
      </c>
      <c r="B50" s="30">
        <f>$B$18/$B$34*100</f>
        <v>0.1010611419909045</v>
      </c>
      <c r="C50" s="31">
        <f>$C$18/$C$34*100</f>
        <v>0.92441544317563884</v>
      </c>
      <c r="D50" s="30">
        <f>$D$18/$D$34*100</f>
        <v>0.1658903847380846</v>
      </c>
      <c r="E50" s="31">
        <f>$E$18/$E$34*100</f>
        <v>1.1345541401273884</v>
      </c>
      <c r="F50" s="32"/>
      <c r="G50" s="30">
        <f t="shared" si="4"/>
        <v>-0.82335430118473429</v>
      </c>
      <c r="H50" s="31">
        <f t="shared" si="5"/>
        <v>-0.96866375538930383</v>
      </c>
    </row>
    <row r="51" spans="1:8" x14ac:dyDescent="0.2">
      <c r="A51" s="7" t="s">
        <v>108</v>
      </c>
      <c r="B51" s="30">
        <f>$B$19/$B$34*100</f>
        <v>0</v>
      </c>
      <c r="C51" s="31">
        <f>$C$19/$C$34*100</f>
        <v>0</v>
      </c>
      <c r="D51" s="30">
        <f>$D$19/$D$34*100</f>
        <v>3.8282396478019523E-2</v>
      </c>
      <c r="E51" s="31">
        <f>$E$19/$E$34*100</f>
        <v>9.9522292993630586E-3</v>
      </c>
      <c r="F51" s="32"/>
      <c r="G51" s="30">
        <f t="shared" si="4"/>
        <v>0</v>
      </c>
      <c r="H51" s="31">
        <f t="shared" si="5"/>
        <v>2.8330167178656464E-2</v>
      </c>
    </row>
    <row r="52" spans="1:8" x14ac:dyDescent="0.2">
      <c r="A52" s="7" t="s">
        <v>109</v>
      </c>
      <c r="B52" s="30">
        <f>$B$20/$B$34*100</f>
        <v>0.55583628094997473</v>
      </c>
      <c r="C52" s="31">
        <f>$C$20/$C$34*100</f>
        <v>1.3050570962479608</v>
      </c>
      <c r="D52" s="30">
        <f>$D$20/$D$34*100</f>
        <v>0.6316595418873221</v>
      </c>
      <c r="E52" s="31">
        <f>$E$20/$E$34*100</f>
        <v>0.92555732484076425</v>
      </c>
      <c r="F52" s="32"/>
      <c r="G52" s="30">
        <f t="shared" si="4"/>
        <v>-0.74922081529798612</v>
      </c>
      <c r="H52" s="31">
        <f t="shared" si="5"/>
        <v>-0.29389778295344215</v>
      </c>
    </row>
    <row r="53" spans="1:8" x14ac:dyDescent="0.2">
      <c r="A53" s="7" t="s">
        <v>110</v>
      </c>
      <c r="B53" s="30">
        <f>$B$21/$B$34*100</f>
        <v>0.40424456796361802</v>
      </c>
      <c r="C53" s="31">
        <f>$C$21/$C$34*100</f>
        <v>0.10875475802066339</v>
      </c>
      <c r="D53" s="30">
        <f>$D$21/$D$34*100</f>
        <v>0.45300835832323105</v>
      </c>
      <c r="E53" s="31">
        <f>$E$21/$E$34*100</f>
        <v>0.40804140127388533</v>
      </c>
      <c r="F53" s="32"/>
      <c r="G53" s="30">
        <f t="shared" si="4"/>
        <v>0.2954898099429546</v>
      </c>
      <c r="H53" s="31">
        <f t="shared" si="5"/>
        <v>4.4966957049345724E-2</v>
      </c>
    </row>
    <row r="54" spans="1:8" x14ac:dyDescent="0.2">
      <c r="A54" s="142" t="s">
        <v>112</v>
      </c>
      <c r="B54" s="148">
        <f>$B$22/$B$34*100</f>
        <v>3.1834259727134917</v>
      </c>
      <c r="C54" s="149">
        <f>$C$22/$C$34*100</f>
        <v>3.9695486677542142</v>
      </c>
      <c r="D54" s="148">
        <f>$D$22/$D$34*100</f>
        <v>3.5219804759777964</v>
      </c>
      <c r="E54" s="149">
        <f>$E$22/$E$34*100</f>
        <v>2.6074840764331211</v>
      </c>
      <c r="F54" s="150"/>
      <c r="G54" s="148">
        <f t="shared" si="4"/>
        <v>-0.78612269504072252</v>
      </c>
      <c r="H54" s="149">
        <f t="shared" si="5"/>
        <v>0.91449639954467532</v>
      </c>
    </row>
    <row r="55" spans="1:8" x14ac:dyDescent="0.2">
      <c r="A55" s="7" t="s">
        <v>113</v>
      </c>
      <c r="B55" s="30">
        <f>$B$23/$B$34*100</f>
        <v>14.805457301667509</v>
      </c>
      <c r="C55" s="31">
        <f>$C$23/$C$34*100</f>
        <v>19.847743338771071</v>
      </c>
      <c r="D55" s="30">
        <f>$D$23/$D$34*100</f>
        <v>15.006699419383654</v>
      </c>
      <c r="E55" s="31">
        <f>$E$23/$E$34*100</f>
        <v>15.002985668789808</v>
      </c>
      <c r="F55" s="32"/>
      <c r="G55" s="30">
        <f t="shared" si="4"/>
        <v>-5.0422860371035618</v>
      </c>
      <c r="H55" s="31">
        <f t="shared" si="5"/>
        <v>3.7137505938460436E-3</v>
      </c>
    </row>
    <row r="56" spans="1:8" x14ac:dyDescent="0.2">
      <c r="A56" s="7" t="s">
        <v>114</v>
      </c>
      <c r="B56" s="30">
        <f>$B$24/$B$34*100</f>
        <v>20.060636685194545</v>
      </c>
      <c r="C56" s="31">
        <f>$C$24/$C$34*100</f>
        <v>19.303969548667755</v>
      </c>
      <c r="D56" s="30">
        <f>$D$24/$D$34*100</f>
        <v>18.075671537038218</v>
      </c>
      <c r="E56" s="31">
        <f>$E$24/$E$34*100</f>
        <v>18.670382165605094</v>
      </c>
      <c r="F56" s="32"/>
      <c r="G56" s="30">
        <f t="shared" si="4"/>
        <v>0.75666713652679007</v>
      </c>
      <c r="H56" s="31">
        <f t="shared" si="5"/>
        <v>-0.59471062856687595</v>
      </c>
    </row>
    <row r="57" spans="1:8" x14ac:dyDescent="0.2">
      <c r="A57" s="7" t="s">
        <v>115</v>
      </c>
      <c r="B57" s="30">
        <f>$B$25/$B$34*100</f>
        <v>9.0449722081859534</v>
      </c>
      <c r="C57" s="31">
        <f>$C$25/$C$34*100</f>
        <v>7.2865687873844482</v>
      </c>
      <c r="D57" s="30">
        <f>$D$25/$D$34*100</f>
        <v>10.380909844956294</v>
      </c>
      <c r="E57" s="31">
        <f>$E$25/$E$34*100</f>
        <v>8.6982484076433124</v>
      </c>
      <c r="F57" s="32"/>
      <c r="G57" s="30">
        <f t="shared" si="4"/>
        <v>1.7584034208015051</v>
      </c>
      <c r="H57" s="31">
        <f t="shared" si="5"/>
        <v>1.6826614373129818</v>
      </c>
    </row>
    <row r="58" spans="1:8" x14ac:dyDescent="0.2">
      <c r="A58" s="7" t="s">
        <v>116</v>
      </c>
      <c r="B58" s="30">
        <f>$B$26/$B$34*100</f>
        <v>1.5159171298635674</v>
      </c>
      <c r="C58" s="31">
        <f>$C$26/$C$34*100</f>
        <v>0.59815116911364874</v>
      </c>
      <c r="D58" s="30">
        <f>$D$26/$D$34*100</f>
        <v>1.7290882409238817</v>
      </c>
      <c r="E58" s="31">
        <f>$E$26/$E$34*100</f>
        <v>1.0847929936305731</v>
      </c>
      <c r="F58" s="32"/>
      <c r="G58" s="30">
        <f t="shared" si="4"/>
        <v>0.91776596074991867</v>
      </c>
      <c r="H58" s="31">
        <f t="shared" si="5"/>
        <v>0.64429524729330856</v>
      </c>
    </row>
    <row r="59" spans="1:8" x14ac:dyDescent="0.2">
      <c r="A59" s="142" t="s">
        <v>119</v>
      </c>
      <c r="B59" s="148">
        <f>$B$27/$B$34*100</f>
        <v>0.50530570995452251</v>
      </c>
      <c r="C59" s="149">
        <f>$C$27/$C$34*100</f>
        <v>0.54377379010331706</v>
      </c>
      <c r="D59" s="148">
        <f>$D$27/$D$34*100</f>
        <v>0.2743571747591399</v>
      </c>
      <c r="E59" s="149">
        <f>$E$27/$E$34*100</f>
        <v>0.35330414012738853</v>
      </c>
      <c r="F59" s="150"/>
      <c r="G59" s="148">
        <f t="shared" si="4"/>
        <v>-3.8468080148794548E-2</v>
      </c>
      <c r="H59" s="149">
        <f t="shared" si="5"/>
        <v>-7.8946965368248634E-2</v>
      </c>
    </row>
    <row r="60" spans="1:8" x14ac:dyDescent="0.2">
      <c r="A60" s="7" t="s">
        <v>120</v>
      </c>
      <c r="B60" s="30">
        <f>$B$28/$B$34*100</f>
        <v>0</v>
      </c>
      <c r="C60" s="31">
        <f>$C$28/$C$34*100</f>
        <v>5.4377379010331697E-2</v>
      </c>
      <c r="D60" s="30">
        <f>$D$28/$D$34*100</f>
        <v>1.9141198239009762E-2</v>
      </c>
      <c r="E60" s="31">
        <f>$E$28/$E$34*100</f>
        <v>2.9856687898089172E-2</v>
      </c>
      <c r="F60" s="32"/>
      <c r="G60" s="30">
        <f t="shared" si="4"/>
        <v>-5.4377379010331697E-2</v>
      </c>
      <c r="H60" s="31">
        <f t="shared" si="5"/>
        <v>-1.0715489659079411E-2</v>
      </c>
    </row>
    <row r="61" spans="1:8" x14ac:dyDescent="0.2">
      <c r="A61" s="7" t="s">
        <v>121</v>
      </c>
      <c r="B61" s="30">
        <f>$B$29/$B$34*100</f>
        <v>0.40424456796361802</v>
      </c>
      <c r="C61" s="31">
        <f>$C$29/$C$34*100</f>
        <v>0.10875475802066339</v>
      </c>
      <c r="D61" s="30">
        <f>$D$29/$D$34*100</f>
        <v>0.29987877241115296</v>
      </c>
      <c r="E61" s="31">
        <f>$E$29/$E$34*100</f>
        <v>0.17416401273885351</v>
      </c>
      <c r="F61" s="32"/>
      <c r="G61" s="30">
        <f t="shared" si="4"/>
        <v>0.2954898099429546</v>
      </c>
      <c r="H61" s="31">
        <f t="shared" si="5"/>
        <v>0.12571475967229945</v>
      </c>
    </row>
    <row r="62" spans="1:8" x14ac:dyDescent="0.2">
      <c r="A62" s="7" t="s">
        <v>122</v>
      </c>
      <c r="B62" s="30">
        <f>$B$30/$B$34*100</f>
        <v>1.7685699848408287</v>
      </c>
      <c r="C62" s="31">
        <f>$C$30/$C$34*100</f>
        <v>2.0663404023926049</v>
      </c>
      <c r="D62" s="30">
        <f>$D$30/$D$34*100</f>
        <v>1.9013590250749695</v>
      </c>
      <c r="E62" s="31">
        <f>$E$30/$E$34*100</f>
        <v>1.5774283439490449</v>
      </c>
      <c r="F62" s="32"/>
      <c r="G62" s="30">
        <f t="shared" si="4"/>
        <v>-0.29777041755177613</v>
      </c>
      <c r="H62" s="31">
        <f t="shared" si="5"/>
        <v>0.3239306811259246</v>
      </c>
    </row>
    <row r="63" spans="1:8" x14ac:dyDescent="0.2">
      <c r="A63" s="7" t="s">
        <v>123</v>
      </c>
      <c r="B63" s="30">
        <f>$B$31/$B$34*100</f>
        <v>2.4759979787771602</v>
      </c>
      <c r="C63" s="31">
        <f>$C$31/$C$34*100</f>
        <v>2.4469820554649266</v>
      </c>
      <c r="D63" s="30">
        <f>$D$31/$D$34*100</f>
        <v>3.1136349135455879</v>
      </c>
      <c r="E63" s="31">
        <f>$E$31/$E$34*100</f>
        <v>3.0553343949044587</v>
      </c>
      <c r="F63" s="32"/>
      <c r="G63" s="30">
        <f t="shared" si="4"/>
        <v>2.9015923312233571E-2</v>
      </c>
      <c r="H63" s="31">
        <f t="shared" si="5"/>
        <v>5.8300518641129173E-2</v>
      </c>
    </row>
    <row r="64" spans="1:8" x14ac:dyDescent="0.2">
      <c r="A64" s="7" t="s">
        <v>124</v>
      </c>
      <c r="B64" s="30">
        <f>$B$32/$B$34*100</f>
        <v>20.060636685194545</v>
      </c>
      <c r="C64" s="31">
        <f>$C$32/$C$34*100</f>
        <v>17.400761283306146</v>
      </c>
      <c r="D64" s="30">
        <f>$D$32/$D$34*100</f>
        <v>24.309321763542396</v>
      </c>
      <c r="E64" s="31">
        <f>$E$32/$E$34*100</f>
        <v>20.670780254777071</v>
      </c>
      <c r="F64" s="32"/>
      <c r="G64" s="30">
        <f t="shared" si="4"/>
        <v>2.6598754018883994</v>
      </c>
      <c r="H64" s="31">
        <f t="shared" si="5"/>
        <v>3.638541508765325</v>
      </c>
    </row>
    <row r="65" spans="1:8" x14ac:dyDescent="0.2">
      <c r="A65" s="142" t="s">
        <v>118</v>
      </c>
      <c r="B65" s="148">
        <f>$B$33/$B$34*100</f>
        <v>4.0424456796361801</v>
      </c>
      <c r="C65" s="149">
        <f>$C$33/$C$34*100</f>
        <v>3.4801522566612286</v>
      </c>
      <c r="D65" s="148">
        <f>$D$33/$D$34*100</f>
        <v>4.2812480061251836</v>
      </c>
      <c r="E65" s="149">
        <f>$E$33/$E$34*100</f>
        <v>3.9012738853503182</v>
      </c>
      <c r="F65" s="150"/>
      <c r="G65" s="148">
        <f t="shared" si="4"/>
        <v>0.56229342297495144</v>
      </c>
      <c r="H65" s="149">
        <f t="shared" si="5"/>
        <v>0.37997412077486548</v>
      </c>
    </row>
    <row r="66" spans="1:8" s="43" customFormat="1" x14ac:dyDescent="0.2">
      <c r="A66" s="27" t="s">
        <v>0</v>
      </c>
      <c r="B66" s="46">
        <f>SUM(B46:B65)</f>
        <v>99.999999999999986</v>
      </c>
      <c r="C66" s="47">
        <f>SUM(C46:C65)</f>
        <v>100</v>
      </c>
      <c r="D66" s="46">
        <f>SUM(D46:D65)</f>
        <v>100</v>
      </c>
      <c r="E66" s="47">
        <f>SUM(E46:E65)</f>
        <v>100.00000000000003</v>
      </c>
      <c r="F66" s="48"/>
      <c r="G66" s="46">
        <f t="shared" si="4"/>
        <v>0</v>
      </c>
      <c r="H66" s="47">
        <f t="shared" si="5"/>
        <v>0</v>
      </c>
    </row>
  </sheetData>
  <mergeCells count="16">
    <mergeCell ref="B45:C45"/>
    <mergeCell ref="D45:E45"/>
    <mergeCell ref="G45:H45"/>
    <mergeCell ref="B1:J1"/>
    <mergeCell ref="B5:C5"/>
    <mergeCell ref="D5:E5"/>
    <mergeCell ref="G5:J5"/>
    <mergeCell ref="E4:G4"/>
    <mergeCell ref="B2:J2"/>
    <mergeCell ref="G37:H37"/>
    <mergeCell ref="E36:G36"/>
    <mergeCell ref="B37:C37"/>
    <mergeCell ref="D37:E37"/>
    <mergeCell ref="B13:C13"/>
    <mergeCell ref="D13:E13"/>
    <mergeCell ref="G13:J13"/>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J66"/>
  <sheetViews>
    <sheetView tabSelected="1" workbookViewId="0">
      <selection activeCell="M1" sqref="M1"/>
    </sheetView>
  </sheetViews>
  <sheetFormatPr defaultRowHeight="12.75" x14ac:dyDescent="0.2"/>
  <cols>
    <col min="1" max="1" width="25.7109375" customWidth="1"/>
    <col min="6" max="6" width="1.7109375" customWidth="1"/>
  </cols>
  <sheetData>
    <row r="1" spans="1:10" s="52" customFormat="1" ht="20.25" x14ac:dyDescent="0.3">
      <c r="A1" s="4" t="s">
        <v>10</v>
      </c>
      <c r="B1" s="198" t="s">
        <v>18</v>
      </c>
      <c r="C1" s="199"/>
      <c r="D1" s="199"/>
      <c r="E1" s="199"/>
      <c r="F1" s="199"/>
      <c r="G1" s="199"/>
      <c r="H1" s="199"/>
      <c r="I1" s="199"/>
      <c r="J1" s="199"/>
    </row>
    <row r="2" spans="1:10" s="52" customFormat="1" ht="20.25" x14ac:dyDescent="0.3">
      <c r="A2" s="4" t="s">
        <v>101</v>
      </c>
      <c r="B2" s="202" t="s">
        <v>91</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7" t="s">
        <v>31</v>
      </c>
      <c r="B6" s="65">
        <v>1</v>
      </c>
      <c r="C6" s="66">
        <v>0</v>
      </c>
      <c r="D6" s="65">
        <v>10</v>
      </c>
      <c r="E6" s="66">
        <v>3</v>
      </c>
      <c r="F6" s="67"/>
      <c r="G6" s="65">
        <f t="shared" ref="G6:G37" si="0">B6-C6</f>
        <v>1</v>
      </c>
      <c r="H6" s="66">
        <f t="shared" ref="H6:H37" si="1">D6-E6</f>
        <v>7</v>
      </c>
      <c r="I6" s="20" t="str">
        <f t="shared" ref="I6:I37" si="2">IF(C6=0, "-", IF(G6/C6&lt;10, G6/C6, "&gt;999%"))</f>
        <v>-</v>
      </c>
      <c r="J6" s="21">
        <f t="shared" ref="J6:J37" si="3">IF(E6=0, "-", IF(H6/E6&lt;10, H6/E6, "&gt;999%"))</f>
        <v>2.3333333333333335</v>
      </c>
    </row>
    <row r="7" spans="1:10" x14ac:dyDescent="0.2">
      <c r="A7" s="7" t="s">
        <v>32</v>
      </c>
      <c r="B7" s="65">
        <v>0</v>
      </c>
      <c r="C7" s="66">
        <v>0</v>
      </c>
      <c r="D7" s="65">
        <v>1</v>
      </c>
      <c r="E7" s="66">
        <v>0</v>
      </c>
      <c r="F7" s="67"/>
      <c r="G7" s="65">
        <f t="shared" si="0"/>
        <v>0</v>
      </c>
      <c r="H7" s="66">
        <f t="shared" si="1"/>
        <v>1</v>
      </c>
      <c r="I7" s="20" t="str">
        <f t="shared" si="2"/>
        <v>-</v>
      </c>
      <c r="J7" s="21" t="str">
        <f t="shared" si="3"/>
        <v>-</v>
      </c>
    </row>
    <row r="8" spans="1:10" x14ac:dyDescent="0.2">
      <c r="A8" s="7" t="s">
        <v>33</v>
      </c>
      <c r="B8" s="65">
        <v>16</v>
      </c>
      <c r="C8" s="66">
        <v>23</v>
      </c>
      <c r="D8" s="65">
        <v>162</v>
      </c>
      <c r="E8" s="66">
        <v>143</v>
      </c>
      <c r="F8" s="67"/>
      <c r="G8" s="65">
        <f t="shared" si="0"/>
        <v>-7</v>
      </c>
      <c r="H8" s="66">
        <f t="shared" si="1"/>
        <v>19</v>
      </c>
      <c r="I8" s="20">
        <f t="shared" si="2"/>
        <v>-0.30434782608695654</v>
      </c>
      <c r="J8" s="21">
        <f t="shared" si="3"/>
        <v>0.13286713286713286</v>
      </c>
    </row>
    <row r="9" spans="1:10" x14ac:dyDescent="0.2">
      <c r="A9" s="7" t="s">
        <v>34</v>
      </c>
      <c r="B9" s="65">
        <v>8</v>
      </c>
      <c r="C9" s="66">
        <v>9</v>
      </c>
      <c r="D9" s="65">
        <v>102</v>
      </c>
      <c r="E9" s="66">
        <v>106</v>
      </c>
      <c r="F9" s="67"/>
      <c r="G9" s="65">
        <f t="shared" si="0"/>
        <v>-1</v>
      </c>
      <c r="H9" s="66">
        <f t="shared" si="1"/>
        <v>-4</v>
      </c>
      <c r="I9" s="20">
        <f t="shared" si="2"/>
        <v>-0.1111111111111111</v>
      </c>
      <c r="J9" s="21">
        <f t="shared" si="3"/>
        <v>-3.7735849056603772E-2</v>
      </c>
    </row>
    <row r="10" spans="1:10" x14ac:dyDescent="0.2">
      <c r="A10" s="7" t="s">
        <v>35</v>
      </c>
      <c r="B10" s="65">
        <v>1</v>
      </c>
      <c r="C10" s="66">
        <v>0</v>
      </c>
      <c r="D10" s="65">
        <v>1</v>
      </c>
      <c r="E10" s="66">
        <v>0</v>
      </c>
      <c r="F10" s="67"/>
      <c r="G10" s="65">
        <f t="shared" si="0"/>
        <v>1</v>
      </c>
      <c r="H10" s="66">
        <f t="shared" si="1"/>
        <v>1</v>
      </c>
      <c r="I10" s="20" t="str">
        <f t="shared" si="2"/>
        <v>-</v>
      </c>
      <c r="J10" s="21" t="str">
        <f t="shared" si="3"/>
        <v>-</v>
      </c>
    </row>
    <row r="11" spans="1:10" x14ac:dyDescent="0.2">
      <c r="A11" s="7" t="s">
        <v>36</v>
      </c>
      <c r="B11" s="65">
        <v>0</v>
      </c>
      <c r="C11" s="66">
        <v>0</v>
      </c>
      <c r="D11" s="65">
        <v>4</v>
      </c>
      <c r="E11" s="66">
        <v>0</v>
      </c>
      <c r="F11" s="67"/>
      <c r="G11" s="65">
        <f t="shared" si="0"/>
        <v>0</v>
      </c>
      <c r="H11" s="66">
        <f t="shared" si="1"/>
        <v>4</v>
      </c>
      <c r="I11" s="20" t="str">
        <f t="shared" si="2"/>
        <v>-</v>
      </c>
      <c r="J11" s="21" t="str">
        <f t="shared" si="3"/>
        <v>-</v>
      </c>
    </row>
    <row r="12" spans="1:10" x14ac:dyDescent="0.2">
      <c r="A12" s="7" t="s">
        <v>37</v>
      </c>
      <c r="B12" s="65">
        <v>0</v>
      </c>
      <c r="C12" s="66">
        <v>0</v>
      </c>
      <c r="D12" s="65">
        <v>0</v>
      </c>
      <c r="E12" s="66">
        <v>7</v>
      </c>
      <c r="F12" s="67"/>
      <c r="G12" s="65">
        <f t="shared" si="0"/>
        <v>0</v>
      </c>
      <c r="H12" s="66">
        <f t="shared" si="1"/>
        <v>-7</v>
      </c>
      <c r="I12" s="20" t="str">
        <f t="shared" si="2"/>
        <v>-</v>
      </c>
      <c r="J12" s="21">
        <f t="shared" si="3"/>
        <v>-1</v>
      </c>
    </row>
    <row r="13" spans="1:10" x14ac:dyDescent="0.2">
      <c r="A13" s="7" t="s">
        <v>39</v>
      </c>
      <c r="B13" s="65">
        <v>0</v>
      </c>
      <c r="C13" s="66">
        <v>0</v>
      </c>
      <c r="D13" s="65">
        <v>1</v>
      </c>
      <c r="E13" s="66">
        <v>5</v>
      </c>
      <c r="F13" s="67"/>
      <c r="G13" s="65">
        <f t="shared" si="0"/>
        <v>0</v>
      </c>
      <c r="H13" s="66">
        <f t="shared" si="1"/>
        <v>-4</v>
      </c>
      <c r="I13" s="20" t="str">
        <f t="shared" si="2"/>
        <v>-</v>
      </c>
      <c r="J13" s="21">
        <f t="shared" si="3"/>
        <v>-0.8</v>
      </c>
    </row>
    <row r="14" spans="1:10" x14ac:dyDescent="0.2">
      <c r="A14" s="7" t="s">
        <v>40</v>
      </c>
      <c r="B14" s="65">
        <v>2</v>
      </c>
      <c r="C14" s="66">
        <v>10</v>
      </c>
      <c r="D14" s="65">
        <v>35</v>
      </c>
      <c r="E14" s="66">
        <v>128</v>
      </c>
      <c r="F14" s="67"/>
      <c r="G14" s="65">
        <f t="shared" si="0"/>
        <v>-8</v>
      </c>
      <c r="H14" s="66">
        <f t="shared" si="1"/>
        <v>-93</v>
      </c>
      <c r="I14" s="20">
        <f t="shared" si="2"/>
        <v>-0.8</v>
      </c>
      <c r="J14" s="21">
        <f t="shared" si="3"/>
        <v>-0.7265625</v>
      </c>
    </row>
    <row r="15" spans="1:10" x14ac:dyDescent="0.2">
      <c r="A15" s="7" t="s">
        <v>41</v>
      </c>
      <c r="B15" s="65">
        <v>101</v>
      </c>
      <c r="C15" s="66">
        <v>85</v>
      </c>
      <c r="D15" s="65">
        <v>1188</v>
      </c>
      <c r="E15" s="66">
        <v>1234</v>
      </c>
      <c r="F15" s="67"/>
      <c r="G15" s="65">
        <f t="shared" si="0"/>
        <v>16</v>
      </c>
      <c r="H15" s="66">
        <f t="shared" si="1"/>
        <v>-46</v>
      </c>
      <c r="I15" s="20">
        <f t="shared" si="2"/>
        <v>0.18823529411764706</v>
      </c>
      <c r="J15" s="21">
        <f t="shared" si="3"/>
        <v>-3.7277147487844407E-2</v>
      </c>
    </row>
    <row r="16" spans="1:10" x14ac:dyDescent="0.2">
      <c r="A16" s="7" t="s">
        <v>44</v>
      </c>
      <c r="B16" s="65">
        <v>12</v>
      </c>
      <c r="C16" s="66">
        <v>2</v>
      </c>
      <c r="D16" s="65">
        <v>57</v>
      </c>
      <c r="E16" s="66">
        <v>56</v>
      </c>
      <c r="F16" s="67"/>
      <c r="G16" s="65">
        <f t="shared" si="0"/>
        <v>10</v>
      </c>
      <c r="H16" s="66">
        <f t="shared" si="1"/>
        <v>1</v>
      </c>
      <c r="I16" s="20">
        <f t="shared" si="2"/>
        <v>5</v>
      </c>
      <c r="J16" s="21">
        <f t="shared" si="3"/>
        <v>1.7857142857142856E-2</v>
      </c>
    </row>
    <row r="17" spans="1:10" x14ac:dyDescent="0.2">
      <c r="A17" s="7" t="s">
        <v>45</v>
      </c>
      <c r="B17" s="65">
        <v>0</v>
      </c>
      <c r="C17" s="66">
        <v>0</v>
      </c>
      <c r="D17" s="65">
        <v>0</v>
      </c>
      <c r="E17" s="66">
        <v>3</v>
      </c>
      <c r="F17" s="67"/>
      <c r="G17" s="65">
        <f t="shared" si="0"/>
        <v>0</v>
      </c>
      <c r="H17" s="66">
        <f t="shared" si="1"/>
        <v>-3</v>
      </c>
      <c r="I17" s="20" t="str">
        <f t="shared" si="2"/>
        <v>-</v>
      </c>
      <c r="J17" s="21">
        <f t="shared" si="3"/>
        <v>-1</v>
      </c>
    </row>
    <row r="18" spans="1:10" x14ac:dyDescent="0.2">
      <c r="A18" s="7" t="s">
        <v>47</v>
      </c>
      <c r="B18" s="65">
        <v>0</v>
      </c>
      <c r="C18" s="66">
        <v>108</v>
      </c>
      <c r="D18" s="65">
        <v>372</v>
      </c>
      <c r="E18" s="66">
        <v>1147</v>
      </c>
      <c r="F18" s="67"/>
      <c r="G18" s="65">
        <f t="shared" si="0"/>
        <v>-108</v>
      </c>
      <c r="H18" s="66">
        <f t="shared" si="1"/>
        <v>-775</v>
      </c>
      <c r="I18" s="20">
        <f t="shared" si="2"/>
        <v>-1</v>
      </c>
      <c r="J18" s="21">
        <f t="shared" si="3"/>
        <v>-0.67567567567567566</v>
      </c>
    </row>
    <row r="19" spans="1:10" x14ac:dyDescent="0.2">
      <c r="A19" s="7" t="s">
        <v>48</v>
      </c>
      <c r="B19" s="65">
        <v>37</v>
      </c>
      <c r="C19" s="66">
        <v>61</v>
      </c>
      <c r="D19" s="65">
        <v>458</v>
      </c>
      <c r="E19" s="66">
        <v>721</v>
      </c>
      <c r="F19" s="67"/>
      <c r="G19" s="65">
        <f t="shared" si="0"/>
        <v>-24</v>
      </c>
      <c r="H19" s="66">
        <f t="shared" si="1"/>
        <v>-263</v>
      </c>
      <c r="I19" s="20">
        <f t="shared" si="2"/>
        <v>-0.39344262295081966</v>
      </c>
      <c r="J19" s="21">
        <f t="shared" si="3"/>
        <v>-0.36477115117891817</v>
      </c>
    </row>
    <row r="20" spans="1:10" x14ac:dyDescent="0.2">
      <c r="A20" s="7" t="s">
        <v>49</v>
      </c>
      <c r="B20" s="65">
        <v>207</v>
      </c>
      <c r="C20" s="66">
        <v>100</v>
      </c>
      <c r="D20" s="65">
        <v>1106</v>
      </c>
      <c r="E20" s="66">
        <v>1696</v>
      </c>
      <c r="F20" s="67"/>
      <c r="G20" s="65">
        <f t="shared" si="0"/>
        <v>107</v>
      </c>
      <c r="H20" s="66">
        <f t="shared" si="1"/>
        <v>-590</v>
      </c>
      <c r="I20" s="20">
        <f t="shared" si="2"/>
        <v>1.07</v>
      </c>
      <c r="J20" s="21">
        <f t="shared" si="3"/>
        <v>-0.34787735849056606</v>
      </c>
    </row>
    <row r="21" spans="1:10" x14ac:dyDescent="0.2">
      <c r="A21" s="7" t="s">
        <v>51</v>
      </c>
      <c r="B21" s="65">
        <v>0</v>
      </c>
      <c r="C21" s="66">
        <v>0</v>
      </c>
      <c r="D21" s="65">
        <v>0</v>
      </c>
      <c r="E21" s="66">
        <v>1</v>
      </c>
      <c r="F21" s="67"/>
      <c r="G21" s="65">
        <f t="shared" si="0"/>
        <v>0</v>
      </c>
      <c r="H21" s="66">
        <f t="shared" si="1"/>
        <v>-1</v>
      </c>
      <c r="I21" s="20" t="str">
        <f t="shared" si="2"/>
        <v>-</v>
      </c>
      <c r="J21" s="21">
        <f t="shared" si="3"/>
        <v>-1</v>
      </c>
    </row>
    <row r="22" spans="1:10" x14ac:dyDescent="0.2">
      <c r="A22" s="7" t="s">
        <v>54</v>
      </c>
      <c r="B22" s="65">
        <v>68</v>
      </c>
      <c r="C22" s="66">
        <v>75</v>
      </c>
      <c r="D22" s="65">
        <v>437</v>
      </c>
      <c r="E22" s="66">
        <v>604</v>
      </c>
      <c r="F22" s="67"/>
      <c r="G22" s="65">
        <f t="shared" si="0"/>
        <v>-7</v>
      </c>
      <c r="H22" s="66">
        <f t="shared" si="1"/>
        <v>-167</v>
      </c>
      <c r="I22" s="20">
        <f t="shared" si="2"/>
        <v>-9.3333333333333338E-2</v>
      </c>
      <c r="J22" s="21">
        <f t="shared" si="3"/>
        <v>-0.27649006622516559</v>
      </c>
    </row>
    <row r="23" spans="1:10" x14ac:dyDescent="0.2">
      <c r="A23" s="7" t="s">
        <v>56</v>
      </c>
      <c r="B23" s="65">
        <v>0</v>
      </c>
      <c r="C23" s="66">
        <v>0</v>
      </c>
      <c r="D23" s="65">
        <v>22</v>
      </c>
      <c r="E23" s="66">
        <v>48</v>
      </c>
      <c r="F23" s="67"/>
      <c r="G23" s="65">
        <f t="shared" si="0"/>
        <v>0</v>
      </c>
      <c r="H23" s="66">
        <f t="shared" si="1"/>
        <v>-26</v>
      </c>
      <c r="I23" s="20" t="str">
        <f t="shared" si="2"/>
        <v>-</v>
      </c>
      <c r="J23" s="21">
        <f t="shared" si="3"/>
        <v>-0.54166666666666663</v>
      </c>
    </row>
    <row r="24" spans="1:10" x14ac:dyDescent="0.2">
      <c r="A24" s="7" t="s">
        <v>57</v>
      </c>
      <c r="B24" s="65">
        <v>13</v>
      </c>
      <c r="C24" s="66">
        <v>2</v>
      </c>
      <c r="D24" s="65">
        <v>87</v>
      </c>
      <c r="E24" s="66">
        <v>47</v>
      </c>
      <c r="F24" s="67"/>
      <c r="G24" s="65">
        <f t="shared" si="0"/>
        <v>11</v>
      </c>
      <c r="H24" s="66">
        <f t="shared" si="1"/>
        <v>40</v>
      </c>
      <c r="I24" s="20">
        <f t="shared" si="2"/>
        <v>5.5</v>
      </c>
      <c r="J24" s="21">
        <f t="shared" si="3"/>
        <v>0.85106382978723405</v>
      </c>
    </row>
    <row r="25" spans="1:10" x14ac:dyDescent="0.2">
      <c r="A25" s="7" t="s">
        <v>59</v>
      </c>
      <c r="B25" s="65">
        <v>95</v>
      </c>
      <c r="C25" s="66">
        <v>60</v>
      </c>
      <c r="D25" s="65">
        <v>536</v>
      </c>
      <c r="E25" s="66">
        <v>716</v>
      </c>
      <c r="F25" s="67"/>
      <c r="G25" s="65">
        <f t="shared" si="0"/>
        <v>35</v>
      </c>
      <c r="H25" s="66">
        <f t="shared" si="1"/>
        <v>-180</v>
      </c>
      <c r="I25" s="20">
        <f t="shared" si="2"/>
        <v>0.58333333333333337</v>
      </c>
      <c r="J25" s="21">
        <f t="shared" si="3"/>
        <v>-0.25139664804469275</v>
      </c>
    </row>
    <row r="26" spans="1:10" x14ac:dyDescent="0.2">
      <c r="A26" s="7" t="s">
        <v>60</v>
      </c>
      <c r="B26" s="65">
        <v>13</v>
      </c>
      <c r="C26" s="66">
        <v>9</v>
      </c>
      <c r="D26" s="65">
        <v>83</v>
      </c>
      <c r="E26" s="66">
        <v>112</v>
      </c>
      <c r="F26" s="67"/>
      <c r="G26" s="65">
        <f t="shared" si="0"/>
        <v>4</v>
      </c>
      <c r="H26" s="66">
        <f t="shared" si="1"/>
        <v>-29</v>
      </c>
      <c r="I26" s="20">
        <f t="shared" si="2"/>
        <v>0.44444444444444442</v>
      </c>
      <c r="J26" s="21">
        <f t="shared" si="3"/>
        <v>-0.25892857142857145</v>
      </c>
    </row>
    <row r="27" spans="1:10" x14ac:dyDescent="0.2">
      <c r="A27" s="7" t="s">
        <v>61</v>
      </c>
      <c r="B27" s="65">
        <v>31</v>
      </c>
      <c r="C27" s="66">
        <v>9</v>
      </c>
      <c r="D27" s="65">
        <v>212</v>
      </c>
      <c r="E27" s="66">
        <v>145</v>
      </c>
      <c r="F27" s="67"/>
      <c r="G27" s="65">
        <f t="shared" si="0"/>
        <v>22</v>
      </c>
      <c r="H27" s="66">
        <f t="shared" si="1"/>
        <v>67</v>
      </c>
      <c r="I27" s="20">
        <f t="shared" si="2"/>
        <v>2.4444444444444446</v>
      </c>
      <c r="J27" s="21">
        <f t="shared" si="3"/>
        <v>0.46206896551724136</v>
      </c>
    </row>
    <row r="28" spans="1:10" x14ac:dyDescent="0.2">
      <c r="A28" s="7" t="s">
        <v>62</v>
      </c>
      <c r="B28" s="65">
        <v>0</v>
      </c>
      <c r="C28" s="66">
        <v>0</v>
      </c>
      <c r="D28" s="65">
        <v>4</v>
      </c>
      <c r="E28" s="66">
        <v>45</v>
      </c>
      <c r="F28" s="67"/>
      <c r="G28" s="65">
        <f t="shared" si="0"/>
        <v>0</v>
      </c>
      <c r="H28" s="66">
        <f t="shared" si="1"/>
        <v>-41</v>
      </c>
      <c r="I28" s="20" t="str">
        <f t="shared" si="2"/>
        <v>-</v>
      </c>
      <c r="J28" s="21">
        <f t="shared" si="3"/>
        <v>-0.91111111111111109</v>
      </c>
    </row>
    <row r="29" spans="1:10" x14ac:dyDescent="0.2">
      <c r="A29" s="7" t="s">
        <v>63</v>
      </c>
      <c r="B29" s="65">
        <v>0</v>
      </c>
      <c r="C29" s="66">
        <v>0</v>
      </c>
      <c r="D29" s="65">
        <v>1</v>
      </c>
      <c r="E29" s="66">
        <v>0</v>
      </c>
      <c r="F29" s="67"/>
      <c r="G29" s="65">
        <f t="shared" si="0"/>
        <v>0</v>
      </c>
      <c r="H29" s="66">
        <f t="shared" si="1"/>
        <v>1</v>
      </c>
      <c r="I29" s="20" t="str">
        <f t="shared" si="2"/>
        <v>-</v>
      </c>
      <c r="J29" s="21" t="str">
        <f t="shared" si="3"/>
        <v>-</v>
      </c>
    </row>
    <row r="30" spans="1:10" x14ac:dyDescent="0.2">
      <c r="A30" s="7" t="s">
        <v>66</v>
      </c>
      <c r="B30" s="65">
        <v>0</v>
      </c>
      <c r="C30" s="66">
        <v>0</v>
      </c>
      <c r="D30" s="65">
        <v>1</v>
      </c>
      <c r="E30" s="66">
        <v>0</v>
      </c>
      <c r="F30" s="67"/>
      <c r="G30" s="65">
        <f t="shared" si="0"/>
        <v>0</v>
      </c>
      <c r="H30" s="66">
        <f t="shared" si="1"/>
        <v>1</v>
      </c>
      <c r="I30" s="20" t="str">
        <f t="shared" si="2"/>
        <v>-</v>
      </c>
      <c r="J30" s="21" t="str">
        <f t="shared" si="3"/>
        <v>-</v>
      </c>
    </row>
    <row r="31" spans="1:10" x14ac:dyDescent="0.2">
      <c r="A31" s="7" t="s">
        <v>67</v>
      </c>
      <c r="B31" s="65">
        <v>112</v>
      </c>
      <c r="C31" s="66">
        <v>84</v>
      </c>
      <c r="D31" s="65">
        <v>1089</v>
      </c>
      <c r="E31" s="66">
        <v>1239</v>
      </c>
      <c r="F31" s="67"/>
      <c r="G31" s="65">
        <f t="shared" si="0"/>
        <v>28</v>
      </c>
      <c r="H31" s="66">
        <f t="shared" si="1"/>
        <v>-150</v>
      </c>
      <c r="I31" s="20">
        <f t="shared" si="2"/>
        <v>0.33333333333333331</v>
      </c>
      <c r="J31" s="21">
        <f t="shared" si="3"/>
        <v>-0.12106537530266344</v>
      </c>
    </row>
    <row r="32" spans="1:10" x14ac:dyDescent="0.2">
      <c r="A32" s="7" t="s">
        <v>68</v>
      </c>
      <c r="B32" s="65">
        <v>24</v>
      </c>
      <c r="C32" s="66">
        <v>27</v>
      </c>
      <c r="D32" s="65">
        <v>178</v>
      </c>
      <c r="E32" s="66">
        <v>179</v>
      </c>
      <c r="F32" s="67"/>
      <c r="G32" s="65">
        <f t="shared" si="0"/>
        <v>-3</v>
      </c>
      <c r="H32" s="66">
        <f t="shared" si="1"/>
        <v>-1</v>
      </c>
      <c r="I32" s="20">
        <f t="shared" si="2"/>
        <v>-0.1111111111111111</v>
      </c>
      <c r="J32" s="21">
        <f t="shared" si="3"/>
        <v>-5.5865921787709499E-3</v>
      </c>
    </row>
    <row r="33" spans="1:10" x14ac:dyDescent="0.2">
      <c r="A33" s="7" t="s">
        <v>70</v>
      </c>
      <c r="B33" s="65">
        <v>60</v>
      </c>
      <c r="C33" s="66">
        <v>25</v>
      </c>
      <c r="D33" s="65">
        <v>277</v>
      </c>
      <c r="E33" s="66">
        <v>99</v>
      </c>
      <c r="F33" s="67"/>
      <c r="G33" s="65">
        <f t="shared" si="0"/>
        <v>35</v>
      </c>
      <c r="H33" s="66">
        <f t="shared" si="1"/>
        <v>178</v>
      </c>
      <c r="I33" s="20">
        <f t="shared" si="2"/>
        <v>1.4</v>
      </c>
      <c r="J33" s="21">
        <f t="shared" si="3"/>
        <v>1.797979797979798</v>
      </c>
    </row>
    <row r="34" spans="1:10" x14ac:dyDescent="0.2">
      <c r="A34" s="7" t="s">
        <v>71</v>
      </c>
      <c r="B34" s="65">
        <v>47</v>
      </c>
      <c r="C34" s="66">
        <v>25</v>
      </c>
      <c r="D34" s="65">
        <v>374</v>
      </c>
      <c r="E34" s="66">
        <v>243</v>
      </c>
      <c r="F34" s="67"/>
      <c r="G34" s="65">
        <f t="shared" si="0"/>
        <v>22</v>
      </c>
      <c r="H34" s="66">
        <f t="shared" si="1"/>
        <v>131</v>
      </c>
      <c r="I34" s="20">
        <f t="shared" si="2"/>
        <v>0.88</v>
      </c>
      <c r="J34" s="21">
        <f t="shared" si="3"/>
        <v>0.53909465020576131</v>
      </c>
    </row>
    <row r="35" spans="1:10" x14ac:dyDescent="0.2">
      <c r="A35" s="7" t="s">
        <v>72</v>
      </c>
      <c r="B35" s="65">
        <v>4</v>
      </c>
      <c r="C35" s="66">
        <v>6</v>
      </c>
      <c r="D35" s="65">
        <v>29</v>
      </c>
      <c r="E35" s="66">
        <v>27</v>
      </c>
      <c r="F35" s="67"/>
      <c r="G35" s="65">
        <f t="shared" si="0"/>
        <v>-2</v>
      </c>
      <c r="H35" s="66">
        <f t="shared" si="1"/>
        <v>2</v>
      </c>
      <c r="I35" s="20">
        <f t="shared" si="2"/>
        <v>-0.33333333333333331</v>
      </c>
      <c r="J35" s="21">
        <f t="shared" si="3"/>
        <v>7.407407407407407E-2</v>
      </c>
    </row>
    <row r="36" spans="1:10" x14ac:dyDescent="0.2">
      <c r="A36" s="7" t="s">
        <v>73</v>
      </c>
      <c r="B36" s="65">
        <v>171</v>
      </c>
      <c r="C36" s="66">
        <v>271</v>
      </c>
      <c r="D36" s="65">
        <v>1337</v>
      </c>
      <c r="E36" s="66">
        <v>2472</v>
      </c>
      <c r="F36" s="67"/>
      <c r="G36" s="65">
        <f t="shared" si="0"/>
        <v>-100</v>
      </c>
      <c r="H36" s="66">
        <f t="shared" si="1"/>
        <v>-1135</v>
      </c>
      <c r="I36" s="20">
        <f t="shared" si="2"/>
        <v>-0.36900369003690037</v>
      </c>
      <c r="J36" s="21">
        <f t="shared" si="3"/>
        <v>-0.45914239482200647</v>
      </c>
    </row>
    <row r="37" spans="1:10" x14ac:dyDescent="0.2">
      <c r="A37" s="7" t="s">
        <v>74</v>
      </c>
      <c r="B37" s="65">
        <v>63</v>
      </c>
      <c r="C37" s="66">
        <v>162</v>
      </c>
      <c r="D37" s="65">
        <v>703</v>
      </c>
      <c r="E37" s="66">
        <v>1193</v>
      </c>
      <c r="F37" s="67"/>
      <c r="G37" s="65">
        <f t="shared" si="0"/>
        <v>-99</v>
      </c>
      <c r="H37" s="66">
        <f t="shared" si="1"/>
        <v>-490</v>
      </c>
      <c r="I37" s="20">
        <f t="shared" si="2"/>
        <v>-0.61111111111111116</v>
      </c>
      <c r="J37" s="21">
        <f t="shared" si="3"/>
        <v>-0.41072925398155907</v>
      </c>
    </row>
    <row r="38" spans="1:10" x14ac:dyDescent="0.2">
      <c r="A38" s="7" t="s">
        <v>75</v>
      </c>
      <c r="B38" s="65">
        <v>0</v>
      </c>
      <c r="C38" s="66">
        <v>2</v>
      </c>
      <c r="D38" s="65">
        <v>14</v>
      </c>
      <c r="E38" s="66">
        <v>28</v>
      </c>
      <c r="F38" s="67"/>
      <c r="G38" s="65">
        <f t="shared" ref="G38:G64" si="4">B38-C38</f>
        <v>-2</v>
      </c>
      <c r="H38" s="66">
        <f t="shared" ref="H38:H64" si="5">D38-E38</f>
        <v>-14</v>
      </c>
      <c r="I38" s="20">
        <f t="shared" ref="I38:I64" si="6">IF(C38=0, "-", IF(G38/C38&lt;10, G38/C38, "&gt;999%"))</f>
        <v>-1</v>
      </c>
      <c r="J38" s="21">
        <f t="shared" ref="J38:J64" si="7">IF(E38=0, "-", IF(H38/E38&lt;10, H38/E38, "&gt;999%"))</f>
        <v>-0.5</v>
      </c>
    </row>
    <row r="39" spans="1:10" x14ac:dyDescent="0.2">
      <c r="A39" s="7" t="s">
        <v>76</v>
      </c>
      <c r="B39" s="65">
        <v>3</v>
      </c>
      <c r="C39" s="66">
        <v>1</v>
      </c>
      <c r="D39" s="65">
        <v>42</v>
      </c>
      <c r="E39" s="66">
        <v>34</v>
      </c>
      <c r="F39" s="67"/>
      <c r="G39" s="65">
        <f t="shared" si="4"/>
        <v>2</v>
      </c>
      <c r="H39" s="66">
        <f t="shared" si="5"/>
        <v>8</v>
      </c>
      <c r="I39" s="20">
        <f t="shared" si="6"/>
        <v>2</v>
      </c>
      <c r="J39" s="21">
        <f t="shared" si="7"/>
        <v>0.23529411764705882</v>
      </c>
    </row>
    <row r="40" spans="1:10" x14ac:dyDescent="0.2">
      <c r="A40" s="7" t="s">
        <v>77</v>
      </c>
      <c r="B40" s="65">
        <v>1</v>
      </c>
      <c r="C40" s="66">
        <v>12</v>
      </c>
      <c r="D40" s="65">
        <v>69</v>
      </c>
      <c r="E40" s="66">
        <v>75</v>
      </c>
      <c r="F40" s="67"/>
      <c r="G40" s="65">
        <f t="shared" si="4"/>
        <v>-11</v>
      </c>
      <c r="H40" s="66">
        <f t="shared" si="5"/>
        <v>-6</v>
      </c>
      <c r="I40" s="20">
        <f t="shared" si="6"/>
        <v>-0.91666666666666663</v>
      </c>
      <c r="J40" s="21">
        <f t="shared" si="7"/>
        <v>-0.08</v>
      </c>
    </row>
    <row r="41" spans="1:10" x14ac:dyDescent="0.2">
      <c r="A41" s="7" t="s">
        <v>78</v>
      </c>
      <c r="B41" s="65">
        <v>19</v>
      </c>
      <c r="C41" s="66">
        <v>22</v>
      </c>
      <c r="D41" s="65">
        <v>160</v>
      </c>
      <c r="E41" s="66">
        <v>161</v>
      </c>
      <c r="F41" s="67"/>
      <c r="G41" s="65">
        <f t="shared" si="4"/>
        <v>-3</v>
      </c>
      <c r="H41" s="66">
        <f t="shared" si="5"/>
        <v>-1</v>
      </c>
      <c r="I41" s="20">
        <f t="shared" si="6"/>
        <v>-0.13636363636363635</v>
      </c>
      <c r="J41" s="21">
        <f t="shared" si="7"/>
        <v>-6.2111801242236021E-3</v>
      </c>
    </row>
    <row r="42" spans="1:10" x14ac:dyDescent="0.2">
      <c r="A42" s="7" t="s">
        <v>80</v>
      </c>
      <c r="B42" s="65">
        <v>21</v>
      </c>
      <c r="C42" s="66">
        <v>16</v>
      </c>
      <c r="D42" s="65">
        <v>193</v>
      </c>
      <c r="E42" s="66">
        <v>183</v>
      </c>
      <c r="F42" s="67"/>
      <c r="G42" s="65">
        <f t="shared" si="4"/>
        <v>5</v>
      </c>
      <c r="H42" s="66">
        <f t="shared" si="5"/>
        <v>10</v>
      </c>
      <c r="I42" s="20">
        <f t="shared" si="6"/>
        <v>0.3125</v>
      </c>
      <c r="J42" s="21">
        <f t="shared" si="7"/>
        <v>5.4644808743169397E-2</v>
      </c>
    </row>
    <row r="43" spans="1:10" x14ac:dyDescent="0.2">
      <c r="A43" s="7" t="s">
        <v>81</v>
      </c>
      <c r="B43" s="65">
        <v>3</v>
      </c>
      <c r="C43" s="66">
        <v>12</v>
      </c>
      <c r="D43" s="65">
        <v>49</v>
      </c>
      <c r="E43" s="66">
        <v>35</v>
      </c>
      <c r="F43" s="67"/>
      <c r="G43" s="65">
        <f t="shared" si="4"/>
        <v>-9</v>
      </c>
      <c r="H43" s="66">
        <f t="shared" si="5"/>
        <v>14</v>
      </c>
      <c r="I43" s="20">
        <f t="shared" si="6"/>
        <v>-0.75</v>
      </c>
      <c r="J43" s="21">
        <f t="shared" si="7"/>
        <v>0.4</v>
      </c>
    </row>
    <row r="44" spans="1:10" x14ac:dyDescent="0.2">
      <c r="A44" s="7" t="s">
        <v>82</v>
      </c>
      <c r="B44" s="65">
        <v>170</v>
      </c>
      <c r="C44" s="66">
        <v>87</v>
      </c>
      <c r="D44" s="65">
        <v>1022</v>
      </c>
      <c r="E44" s="66">
        <v>1362</v>
      </c>
      <c r="F44" s="67"/>
      <c r="G44" s="65">
        <f t="shared" si="4"/>
        <v>83</v>
      </c>
      <c r="H44" s="66">
        <f t="shared" si="5"/>
        <v>-340</v>
      </c>
      <c r="I44" s="20">
        <f t="shared" si="6"/>
        <v>0.95402298850574707</v>
      </c>
      <c r="J44" s="21">
        <f t="shared" si="7"/>
        <v>-0.24963289280469897</v>
      </c>
    </row>
    <row r="45" spans="1:10" x14ac:dyDescent="0.2">
      <c r="A45" s="7" t="s">
        <v>83</v>
      </c>
      <c r="B45" s="65">
        <v>53</v>
      </c>
      <c r="C45" s="66">
        <v>75</v>
      </c>
      <c r="D45" s="65">
        <v>424</v>
      </c>
      <c r="E45" s="66">
        <v>789</v>
      </c>
      <c r="F45" s="67"/>
      <c r="G45" s="65">
        <f t="shared" si="4"/>
        <v>-22</v>
      </c>
      <c r="H45" s="66">
        <f t="shared" si="5"/>
        <v>-365</v>
      </c>
      <c r="I45" s="20">
        <f t="shared" si="6"/>
        <v>-0.29333333333333333</v>
      </c>
      <c r="J45" s="21">
        <f t="shared" si="7"/>
        <v>-0.46261089987325726</v>
      </c>
    </row>
    <row r="46" spans="1:10" x14ac:dyDescent="0.2">
      <c r="A46" s="7" t="s">
        <v>84</v>
      </c>
      <c r="B46" s="65">
        <v>490</v>
      </c>
      <c r="C46" s="66">
        <v>336</v>
      </c>
      <c r="D46" s="65">
        <v>3453</v>
      </c>
      <c r="E46" s="66">
        <v>3406</v>
      </c>
      <c r="F46" s="67"/>
      <c r="G46" s="65">
        <f t="shared" si="4"/>
        <v>154</v>
      </c>
      <c r="H46" s="66">
        <f t="shared" si="5"/>
        <v>47</v>
      </c>
      <c r="I46" s="20">
        <f t="shared" si="6"/>
        <v>0.45833333333333331</v>
      </c>
      <c r="J46" s="21">
        <f t="shared" si="7"/>
        <v>1.3799177921315325E-2</v>
      </c>
    </row>
    <row r="47" spans="1:10" x14ac:dyDescent="0.2">
      <c r="A47" s="7" t="s">
        <v>86</v>
      </c>
      <c r="B47" s="65">
        <v>47</v>
      </c>
      <c r="C47" s="66">
        <v>72</v>
      </c>
      <c r="D47" s="65">
        <v>717</v>
      </c>
      <c r="E47" s="66">
        <v>938</v>
      </c>
      <c r="F47" s="67"/>
      <c r="G47" s="65">
        <f t="shared" si="4"/>
        <v>-25</v>
      </c>
      <c r="H47" s="66">
        <f t="shared" si="5"/>
        <v>-221</v>
      </c>
      <c r="I47" s="20">
        <f t="shared" si="6"/>
        <v>-0.34722222222222221</v>
      </c>
      <c r="J47" s="21">
        <f t="shared" si="7"/>
        <v>-0.23560767590618337</v>
      </c>
    </row>
    <row r="48" spans="1:10" x14ac:dyDescent="0.2">
      <c r="A48" s="7" t="s">
        <v>87</v>
      </c>
      <c r="B48" s="65">
        <v>18</v>
      </c>
      <c r="C48" s="66">
        <v>9</v>
      </c>
      <c r="D48" s="65">
        <v>155</v>
      </c>
      <c r="E48" s="66">
        <v>117</v>
      </c>
      <c r="F48" s="67"/>
      <c r="G48" s="65">
        <f t="shared" si="4"/>
        <v>9</v>
      </c>
      <c r="H48" s="66">
        <f t="shared" si="5"/>
        <v>38</v>
      </c>
      <c r="I48" s="20">
        <f t="shared" si="6"/>
        <v>1</v>
      </c>
      <c r="J48" s="21">
        <f t="shared" si="7"/>
        <v>0.3247863247863248</v>
      </c>
    </row>
    <row r="49" spans="1:10" x14ac:dyDescent="0.2">
      <c r="A49" s="142" t="s">
        <v>38</v>
      </c>
      <c r="B49" s="143">
        <v>0</v>
      </c>
      <c r="C49" s="144">
        <v>0</v>
      </c>
      <c r="D49" s="143">
        <v>15</v>
      </c>
      <c r="E49" s="144">
        <v>7</v>
      </c>
      <c r="F49" s="145"/>
      <c r="G49" s="143">
        <f t="shared" si="4"/>
        <v>0</v>
      </c>
      <c r="H49" s="144">
        <f t="shared" si="5"/>
        <v>8</v>
      </c>
      <c r="I49" s="151" t="str">
        <f t="shared" si="6"/>
        <v>-</v>
      </c>
      <c r="J49" s="152">
        <f t="shared" si="7"/>
        <v>1.1428571428571428</v>
      </c>
    </row>
    <row r="50" spans="1:10" x14ac:dyDescent="0.2">
      <c r="A50" s="7" t="s">
        <v>42</v>
      </c>
      <c r="B50" s="65">
        <v>0</v>
      </c>
      <c r="C50" s="66">
        <v>0</v>
      </c>
      <c r="D50" s="65">
        <v>3</v>
      </c>
      <c r="E50" s="66">
        <v>3</v>
      </c>
      <c r="F50" s="67"/>
      <c r="G50" s="65">
        <f t="shared" si="4"/>
        <v>0</v>
      </c>
      <c r="H50" s="66">
        <f t="shared" si="5"/>
        <v>0</v>
      </c>
      <c r="I50" s="20" t="str">
        <f t="shared" si="6"/>
        <v>-</v>
      </c>
      <c r="J50" s="21">
        <f t="shared" si="7"/>
        <v>0</v>
      </c>
    </row>
    <row r="51" spans="1:10" x14ac:dyDescent="0.2">
      <c r="A51" s="7" t="s">
        <v>43</v>
      </c>
      <c r="B51" s="65">
        <v>9</v>
      </c>
      <c r="C51" s="66">
        <v>8</v>
      </c>
      <c r="D51" s="65">
        <v>64</v>
      </c>
      <c r="E51" s="66">
        <v>75</v>
      </c>
      <c r="F51" s="67"/>
      <c r="G51" s="65">
        <f t="shared" si="4"/>
        <v>1</v>
      </c>
      <c r="H51" s="66">
        <f t="shared" si="5"/>
        <v>-11</v>
      </c>
      <c r="I51" s="20">
        <f t="shared" si="6"/>
        <v>0.125</v>
      </c>
      <c r="J51" s="21">
        <f t="shared" si="7"/>
        <v>-0.14666666666666667</v>
      </c>
    </row>
    <row r="52" spans="1:10" x14ac:dyDescent="0.2">
      <c r="A52" s="7" t="s">
        <v>46</v>
      </c>
      <c r="B52" s="65">
        <v>12</v>
      </c>
      <c r="C52" s="66">
        <v>6</v>
      </c>
      <c r="D52" s="65">
        <v>83</v>
      </c>
      <c r="E52" s="66">
        <v>72</v>
      </c>
      <c r="F52" s="67"/>
      <c r="G52" s="65">
        <f t="shared" si="4"/>
        <v>6</v>
      </c>
      <c r="H52" s="66">
        <f t="shared" si="5"/>
        <v>11</v>
      </c>
      <c r="I52" s="20">
        <f t="shared" si="6"/>
        <v>1</v>
      </c>
      <c r="J52" s="21">
        <f t="shared" si="7"/>
        <v>0.15277777777777779</v>
      </c>
    </row>
    <row r="53" spans="1:10" x14ac:dyDescent="0.2">
      <c r="A53" s="7" t="s">
        <v>50</v>
      </c>
      <c r="B53" s="65">
        <v>0</v>
      </c>
      <c r="C53" s="66">
        <v>0</v>
      </c>
      <c r="D53" s="65">
        <v>1</v>
      </c>
      <c r="E53" s="66">
        <v>1</v>
      </c>
      <c r="F53" s="67"/>
      <c r="G53" s="65">
        <f t="shared" si="4"/>
        <v>0</v>
      </c>
      <c r="H53" s="66">
        <f t="shared" si="5"/>
        <v>0</v>
      </c>
      <c r="I53" s="20" t="str">
        <f t="shared" si="6"/>
        <v>-</v>
      </c>
      <c r="J53" s="21">
        <f t="shared" si="7"/>
        <v>0</v>
      </c>
    </row>
    <row r="54" spans="1:10" x14ac:dyDescent="0.2">
      <c r="A54" s="7" t="s">
        <v>52</v>
      </c>
      <c r="B54" s="65">
        <v>0</v>
      </c>
      <c r="C54" s="66">
        <v>0</v>
      </c>
      <c r="D54" s="65">
        <v>1</v>
      </c>
      <c r="E54" s="66">
        <v>3</v>
      </c>
      <c r="F54" s="67"/>
      <c r="G54" s="65">
        <f t="shared" si="4"/>
        <v>0</v>
      </c>
      <c r="H54" s="66">
        <f t="shared" si="5"/>
        <v>-2</v>
      </c>
      <c r="I54" s="20" t="str">
        <f t="shared" si="6"/>
        <v>-</v>
      </c>
      <c r="J54" s="21">
        <f t="shared" si="7"/>
        <v>-0.66666666666666663</v>
      </c>
    </row>
    <row r="55" spans="1:10" x14ac:dyDescent="0.2">
      <c r="A55" s="7" t="s">
        <v>53</v>
      </c>
      <c r="B55" s="65">
        <v>23</v>
      </c>
      <c r="C55" s="66">
        <v>16</v>
      </c>
      <c r="D55" s="65">
        <v>204</v>
      </c>
      <c r="E55" s="66">
        <v>184</v>
      </c>
      <c r="F55" s="67"/>
      <c r="G55" s="65">
        <f t="shared" si="4"/>
        <v>7</v>
      </c>
      <c r="H55" s="66">
        <f t="shared" si="5"/>
        <v>20</v>
      </c>
      <c r="I55" s="20">
        <f t="shared" si="6"/>
        <v>0.4375</v>
      </c>
      <c r="J55" s="21">
        <f t="shared" si="7"/>
        <v>0.10869565217391304</v>
      </c>
    </row>
    <row r="56" spans="1:10" x14ac:dyDescent="0.2">
      <c r="A56" s="7" t="s">
        <v>55</v>
      </c>
      <c r="B56" s="65">
        <v>8</v>
      </c>
      <c r="C56" s="66">
        <v>0</v>
      </c>
      <c r="D56" s="65">
        <v>9</v>
      </c>
      <c r="E56" s="66">
        <v>21</v>
      </c>
      <c r="F56" s="67"/>
      <c r="G56" s="65">
        <f t="shared" si="4"/>
        <v>8</v>
      </c>
      <c r="H56" s="66">
        <f t="shared" si="5"/>
        <v>-12</v>
      </c>
      <c r="I56" s="20" t="str">
        <f t="shared" si="6"/>
        <v>-</v>
      </c>
      <c r="J56" s="21">
        <f t="shared" si="7"/>
        <v>-0.5714285714285714</v>
      </c>
    </row>
    <row r="57" spans="1:10" x14ac:dyDescent="0.2">
      <c r="A57" s="7" t="s">
        <v>58</v>
      </c>
      <c r="B57" s="65">
        <v>6</v>
      </c>
      <c r="C57" s="66">
        <v>2</v>
      </c>
      <c r="D57" s="65">
        <v>32</v>
      </c>
      <c r="E57" s="66">
        <v>59</v>
      </c>
      <c r="F57" s="67"/>
      <c r="G57" s="65">
        <f t="shared" si="4"/>
        <v>4</v>
      </c>
      <c r="H57" s="66">
        <f t="shared" si="5"/>
        <v>-27</v>
      </c>
      <c r="I57" s="20">
        <f t="shared" si="6"/>
        <v>2</v>
      </c>
      <c r="J57" s="21">
        <f t="shared" si="7"/>
        <v>-0.4576271186440678</v>
      </c>
    </row>
    <row r="58" spans="1:10" x14ac:dyDescent="0.2">
      <c r="A58" s="7" t="s">
        <v>64</v>
      </c>
      <c r="B58" s="65">
        <v>1</v>
      </c>
      <c r="C58" s="66">
        <v>1</v>
      </c>
      <c r="D58" s="65">
        <v>15</v>
      </c>
      <c r="E58" s="66">
        <v>16</v>
      </c>
      <c r="F58" s="67"/>
      <c r="G58" s="65">
        <f t="shared" si="4"/>
        <v>0</v>
      </c>
      <c r="H58" s="66">
        <f t="shared" si="5"/>
        <v>-1</v>
      </c>
      <c r="I58" s="20">
        <f t="shared" si="6"/>
        <v>0</v>
      </c>
      <c r="J58" s="21">
        <f t="shared" si="7"/>
        <v>-6.25E-2</v>
      </c>
    </row>
    <row r="59" spans="1:10" x14ac:dyDescent="0.2">
      <c r="A59" s="7" t="s">
        <v>65</v>
      </c>
      <c r="B59" s="65">
        <v>5</v>
      </c>
      <c r="C59" s="66">
        <v>0</v>
      </c>
      <c r="D59" s="65">
        <v>6</v>
      </c>
      <c r="E59" s="66">
        <v>2</v>
      </c>
      <c r="F59" s="67"/>
      <c r="G59" s="65">
        <f t="shared" si="4"/>
        <v>5</v>
      </c>
      <c r="H59" s="66">
        <f t="shared" si="5"/>
        <v>4</v>
      </c>
      <c r="I59" s="20" t="str">
        <f t="shared" si="6"/>
        <v>-</v>
      </c>
      <c r="J59" s="21">
        <f t="shared" si="7"/>
        <v>2</v>
      </c>
    </row>
    <row r="60" spans="1:10" x14ac:dyDescent="0.2">
      <c r="A60" s="7" t="s">
        <v>69</v>
      </c>
      <c r="B60" s="65">
        <v>0</v>
      </c>
      <c r="C60" s="66">
        <v>0</v>
      </c>
      <c r="D60" s="65">
        <v>11</v>
      </c>
      <c r="E60" s="66">
        <v>3</v>
      </c>
      <c r="F60" s="67"/>
      <c r="G60" s="65">
        <f t="shared" si="4"/>
        <v>0</v>
      </c>
      <c r="H60" s="66">
        <f t="shared" si="5"/>
        <v>8</v>
      </c>
      <c r="I60" s="20" t="str">
        <f t="shared" si="6"/>
        <v>-</v>
      </c>
      <c r="J60" s="21">
        <f t="shared" si="7"/>
        <v>2.6666666666666665</v>
      </c>
    </row>
    <row r="61" spans="1:10" x14ac:dyDescent="0.2">
      <c r="A61" s="7" t="s">
        <v>79</v>
      </c>
      <c r="B61" s="65">
        <v>1</v>
      </c>
      <c r="C61" s="66">
        <v>3</v>
      </c>
      <c r="D61" s="65">
        <v>5</v>
      </c>
      <c r="E61" s="66">
        <v>26</v>
      </c>
      <c r="F61" s="67"/>
      <c r="G61" s="65">
        <f t="shared" si="4"/>
        <v>-2</v>
      </c>
      <c r="H61" s="66">
        <f t="shared" si="5"/>
        <v>-21</v>
      </c>
      <c r="I61" s="20">
        <f t="shared" si="6"/>
        <v>-0.66666666666666663</v>
      </c>
      <c r="J61" s="21">
        <f t="shared" si="7"/>
        <v>-0.80769230769230771</v>
      </c>
    </row>
    <row r="62" spans="1:10" x14ac:dyDescent="0.2">
      <c r="A62" s="7" t="s">
        <v>85</v>
      </c>
      <c r="B62" s="65">
        <v>0</v>
      </c>
      <c r="C62" s="66">
        <v>2</v>
      </c>
      <c r="D62" s="65">
        <v>14</v>
      </c>
      <c r="E62" s="66">
        <v>15</v>
      </c>
      <c r="F62" s="67"/>
      <c r="G62" s="65">
        <f t="shared" si="4"/>
        <v>-2</v>
      </c>
      <c r="H62" s="66">
        <f t="shared" si="5"/>
        <v>-1</v>
      </c>
      <c r="I62" s="20">
        <f t="shared" si="6"/>
        <v>-1</v>
      </c>
      <c r="J62" s="21">
        <f t="shared" si="7"/>
        <v>-6.6666666666666666E-2</v>
      </c>
    </row>
    <row r="63" spans="1:10" x14ac:dyDescent="0.2">
      <c r="A63" s="7" t="s">
        <v>88</v>
      </c>
      <c r="B63" s="65">
        <v>3</v>
      </c>
      <c r="C63" s="66">
        <v>3</v>
      </c>
      <c r="D63" s="65">
        <v>42</v>
      </c>
      <c r="E63" s="66">
        <v>53</v>
      </c>
      <c r="F63" s="67"/>
      <c r="G63" s="65">
        <f t="shared" si="4"/>
        <v>0</v>
      </c>
      <c r="H63" s="66">
        <f t="shared" si="5"/>
        <v>-11</v>
      </c>
      <c r="I63" s="20">
        <f t="shared" si="6"/>
        <v>0</v>
      </c>
      <c r="J63" s="21">
        <f t="shared" si="7"/>
        <v>-0.20754716981132076</v>
      </c>
    </row>
    <row r="64" spans="1:10" x14ac:dyDescent="0.2">
      <c r="A64" s="7" t="s">
        <v>89</v>
      </c>
      <c r="B64" s="65">
        <v>0</v>
      </c>
      <c r="C64" s="66">
        <v>1</v>
      </c>
      <c r="D64" s="65">
        <v>3</v>
      </c>
      <c r="E64" s="66">
        <v>9</v>
      </c>
      <c r="F64" s="67"/>
      <c r="G64" s="65">
        <f t="shared" si="4"/>
        <v>-1</v>
      </c>
      <c r="H64" s="66">
        <f t="shared" si="5"/>
        <v>-6</v>
      </c>
      <c r="I64" s="20">
        <f t="shared" si="6"/>
        <v>-1</v>
      </c>
      <c r="J64" s="21">
        <f t="shared" si="7"/>
        <v>-0.66666666666666663</v>
      </c>
    </row>
    <row r="65" spans="1:10" x14ac:dyDescent="0.2">
      <c r="A65" s="1"/>
      <c r="B65" s="68"/>
      <c r="C65" s="69"/>
      <c r="D65" s="68"/>
      <c r="E65" s="69"/>
      <c r="F65" s="70"/>
      <c r="G65" s="68"/>
      <c r="H65" s="69"/>
      <c r="I65" s="5"/>
      <c r="J65" s="6"/>
    </row>
    <row r="66" spans="1:10" s="43" customFormat="1" x14ac:dyDescent="0.2">
      <c r="A66" s="27" t="s">
        <v>5</v>
      </c>
      <c r="B66" s="71">
        <f>SUM(B6:B65)</f>
        <v>1979</v>
      </c>
      <c r="C66" s="72">
        <f>SUM(C6:C65)</f>
        <v>1839</v>
      </c>
      <c r="D66" s="71">
        <f>SUM(D6:D65)</f>
        <v>15673</v>
      </c>
      <c r="E66" s="72">
        <f>SUM(E6:E65)</f>
        <v>20096</v>
      </c>
      <c r="F66" s="73"/>
      <c r="G66" s="71">
        <f>SUM(G6:G65)</f>
        <v>140</v>
      </c>
      <c r="H66" s="72">
        <f>SUM(H6:H65)</f>
        <v>-4423</v>
      </c>
      <c r="I66" s="37">
        <f>IF(C66=0, 0, G66/C66)</f>
        <v>7.6128330614464376E-2</v>
      </c>
      <c r="J66" s="38">
        <f>IF(E66=0, 0, H66/E66)</f>
        <v>-0.22009355095541402</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scale="9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H66"/>
  <sheetViews>
    <sheetView tabSelected="1" workbookViewId="0">
      <selection activeCell="M1" sqref="M1"/>
    </sheetView>
  </sheetViews>
  <sheetFormatPr defaultRowHeight="12.75" x14ac:dyDescent="0.2"/>
  <cols>
    <col min="1" max="1" width="19.7109375" customWidth="1"/>
    <col min="2" max="5" width="10.140625" customWidth="1"/>
    <col min="6" max="6" width="1.7109375" customWidth="1"/>
    <col min="7" max="8" width="10.140625" customWidth="1"/>
  </cols>
  <sheetData>
    <row r="1" spans="1:8" s="52" customFormat="1" ht="20.25" x14ac:dyDescent="0.3">
      <c r="A1" s="4" t="s">
        <v>10</v>
      </c>
      <c r="B1" s="198" t="s">
        <v>22</v>
      </c>
      <c r="C1" s="199"/>
      <c r="D1" s="199"/>
      <c r="E1" s="199"/>
      <c r="F1" s="199"/>
      <c r="G1" s="199"/>
      <c r="H1" s="199"/>
    </row>
    <row r="2" spans="1:8" s="52" customFormat="1" ht="20.25" x14ac:dyDescent="0.3">
      <c r="A2" s="4" t="s">
        <v>101</v>
      </c>
      <c r="B2" s="202" t="s">
        <v>91</v>
      </c>
      <c r="C2" s="203"/>
      <c r="D2" s="203"/>
      <c r="E2" s="203"/>
      <c r="F2" s="203"/>
      <c r="G2" s="203"/>
      <c r="H2" s="203"/>
    </row>
    <row r="4" spans="1:8" x14ac:dyDescent="0.2">
      <c r="A4" s="60"/>
      <c r="B4" s="196" t="s">
        <v>1</v>
      </c>
      <c r="C4" s="197"/>
      <c r="D4" s="196" t="s">
        <v>2</v>
      </c>
      <c r="E4" s="197"/>
      <c r="F4" s="59"/>
      <c r="G4" s="196" t="s">
        <v>6</v>
      </c>
      <c r="H4" s="197"/>
    </row>
    <row r="5" spans="1:8" x14ac:dyDescent="0.2">
      <c r="A5" s="27" t="s">
        <v>0</v>
      </c>
      <c r="B5" s="57">
        <f>VALUE(RIGHT(B2, 4))</f>
        <v>2020</v>
      </c>
      <c r="C5" s="58">
        <f>B5-1</f>
        <v>2019</v>
      </c>
      <c r="D5" s="57">
        <f>B5</f>
        <v>2020</v>
      </c>
      <c r="E5" s="58">
        <f>C5</f>
        <v>2019</v>
      </c>
      <c r="F5" s="64"/>
      <c r="G5" s="57" t="s">
        <v>4</v>
      </c>
      <c r="H5" s="58" t="s">
        <v>2</v>
      </c>
    </row>
    <row r="6" spans="1:8" x14ac:dyDescent="0.2">
      <c r="A6" s="7" t="s">
        <v>31</v>
      </c>
      <c r="B6" s="16">
        <v>5.0530570995452294E-2</v>
      </c>
      <c r="C6" s="17">
        <v>0</v>
      </c>
      <c r="D6" s="16">
        <v>6.3803994130032501E-2</v>
      </c>
      <c r="E6" s="17">
        <v>1.4928343949044598E-2</v>
      </c>
      <c r="F6" s="12"/>
      <c r="G6" s="10">
        <f t="shared" ref="G6:G37" si="0">B6-C6</f>
        <v>5.0530570995452294E-2</v>
      </c>
      <c r="H6" s="11">
        <f t="shared" ref="H6:H37" si="1">D6-E6</f>
        <v>4.8875650180987905E-2</v>
      </c>
    </row>
    <row r="7" spans="1:8" x14ac:dyDescent="0.2">
      <c r="A7" s="7" t="s">
        <v>32</v>
      </c>
      <c r="B7" s="16">
        <v>0</v>
      </c>
      <c r="C7" s="17">
        <v>0</v>
      </c>
      <c r="D7" s="16">
        <v>6.3803994130032498E-3</v>
      </c>
      <c r="E7" s="17">
        <v>0</v>
      </c>
      <c r="F7" s="12"/>
      <c r="G7" s="10">
        <f t="shared" si="0"/>
        <v>0</v>
      </c>
      <c r="H7" s="11">
        <f t="shared" si="1"/>
        <v>6.3803994130032498E-3</v>
      </c>
    </row>
    <row r="8" spans="1:8" x14ac:dyDescent="0.2">
      <c r="A8" s="7" t="s">
        <v>33</v>
      </c>
      <c r="B8" s="16">
        <v>0.80848913592723604</v>
      </c>
      <c r="C8" s="17">
        <v>1.2506797172376301</v>
      </c>
      <c r="D8" s="16">
        <v>1.0336247049065301</v>
      </c>
      <c r="E8" s="17">
        <v>0.71158439490445891</v>
      </c>
      <c r="F8" s="12"/>
      <c r="G8" s="10">
        <f t="shared" si="0"/>
        <v>-0.44219058131039402</v>
      </c>
      <c r="H8" s="11">
        <f t="shared" si="1"/>
        <v>0.32204031000207123</v>
      </c>
    </row>
    <row r="9" spans="1:8" x14ac:dyDescent="0.2">
      <c r="A9" s="7" t="s">
        <v>34</v>
      </c>
      <c r="B9" s="16">
        <v>0.40424456796361802</v>
      </c>
      <c r="C9" s="17">
        <v>0.48939641109298504</v>
      </c>
      <c r="D9" s="16">
        <v>0.65080074012633204</v>
      </c>
      <c r="E9" s="17">
        <v>0.52746815286624205</v>
      </c>
      <c r="F9" s="12"/>
      <c r="G9" s="10">
        <f t="shared" si="0"/>
        <v>-8.5151843129367022E-2</v>
      </c>
      <c r="H9" s="11">
        <f t="shared" si="1"/>
        <v>0.12333258726009</v>
      </c>
    </row>
    <row r="10" spans="1:8" x14ac:dyDescent="0.2">
      <c r="A10" s="7" t="s">
        <v>35</v>
      </c>
      <c r="B10" s="16">
        <v>5.0530570995452294E-2</v>
      </c>
      <c r="C10" s="17">
        <v>0</v>
      </c>
      <c r="D10" s="16">
        <v>6.3803994130032498E-3</v>
      </c>
      <c r="E10" s="17">
        <v>0</v>
      </c>
      <c r="F10" s="12"/>
      <c r="G10" s="10">
        <f t="shared" si="0"/>
        <v>5.0530570995452294E-2</v>
      </c>
      <c r="H10" s="11">
        <f t="shared" si="1"/>
        <v>6.3803994130032498E-3</v>
      </c>
    </row>
    <row r="11" spans="1:8" x14ac:dyDescent="0.2">
      <c r="A11" s="7" t="s">
        <v>36</v>
      </c>
      <c r="B11" s="16">
        <v>0</v>
      </c>
      <c r="C11" s="17">
        <v>0</v>
      </c>
      <c r="D11" s="16">
        <v>2.5521597652012999E-2</v>
      </c>
      <c r="E11" s="17">
        <v>0</v>
      </c>
      <c r="F11" s="12"/>
      <c r="G11" s="10">
        <f t="shared" si="0"/>
        <v>0</v>
      </c>
      <c r="H11" s="11">
        <f t="shared" si="1"/>
        <v>2.5521597652012999E-2</v>
      </c>
    </row>
    <row r="12" spans="1:8" x14ac:dyDescent="0.2">
      <c r="A12" s="7" t="s">
        <v>37</v>
      </c>
      <c r="B12" s="16">
        <v>0</v>
      </c>
      <c r="C12" s="17">
        <v>0</v>
      </c>
      <c r="D12" s="16">
        <v>0</v>
      </c>
      <c r="E12" s="17">
        <v>3.48328025477707E-2</v>
      </c>
      <c r="F12" s="12"/>
      <c r="G12" s="10">
        <f t="shared" si="0"/>
        <v>0</v>
      </c>
      <c r="H12" s="11">
        <f t="shared" si="1"/>
        <v>-3.48328025477707E-2</v>
      </c>
    </row>
    <row r="13" spans="1:8" x14ac:dyDescent="0.2">
      <c r="A13" s="7" t="s">
        <v>39</v>
      </c>
      <c r="B13" s="16">
        <v>0</v>
      </c>
      <c r="C13" s="17">
        <v>0</v>
      </c>
      <c r="D13" s="16">
        <v>6.3803994130032498E-3</v>
      </c>
      <c r="E13" s="17">
        <v>2.48805732484076E-2</v>
      </c>
      <c r="F13" s="12"/>
      <c r="G13" s="10">
        <f t="shared" si="0"/>
        <v>0</v>
      </c>
      <c r="H13" s="11">
        <f t="shared" si="1"/>
        <v>-1.8500173835404352E-2</v>
      </c>
    </row>
    <row r="14" spans="1:8" x14ac:dyDescent="0.2">
      <c r="A14" s="7" t="s">
        <v>40</v>
      </c>
      <c r="B14" s="16">
        <v>0.101061141990905</v>
      </c>
      <c r="C14" s="17">
        <v>0.54377379010331695</v>
      </c>
      <c r="D14" s="16">
        <v>0.223313979455114</v>
      </c>
      <c r="E14" s="17">
        <v>0.63694267515923597</v>
      </c>
      <c r="F14" s="12"/>
      <c r="G14" s="10">
        <f t="shared" si="0"/>
        <v>-0.44271264811241196</v>
      </c>
      <c r="H14" s="11">
        <f t="shared" si="1"/>
        <v>-0.41362869570412197</v>
      </c>
    </row>
    <row r="15" spans="1:8" x14ac:dyDescent="0.2">
      <c r="A15" s="7" t="s">
        <v>41</v>
      </c>
      <c r="B15" s="16">
        <v>5.10358767054068</v>
      </c>
      <c r="C15" s="17">
        <v>4.62207721587819</v>
      </c>
      <c r="D15" s="16">
        <v>7.5799145026478705</v>
      </c>
      <c r="E15" s="17">
        <v>6.1405254777070102</v>
      </c>
      <c r="F15" s="12"/>
      <c r="G15" s="10">
        <f t="shared" si="0"/>
        <v>0.48151045466248998</v>
      </c>
      <c r="H15" s="11">
        <f t="shared" si="1"/>
        <v>1.4393890249408603</v>
      </c>
    </row>
    <row r="16" spans="1:8" x14ac:dyDescent="0.2">
      <c r="A16" s="7" t="s">
        <v>44</v>
      </c>
      <c r="B16" s="16">
        <v>0.60636685194542694</v>
      </c>
      <c r="C16" s="17">
        <v>0.10875475802066301</v>
      </c>
      <c r="D16" s="16">
        <v>0.36368276654118503</v>
      </c>
      <c r="E16" s="17">
        <v>0.27866242038216604</v>
      </c>
      <c r="F16" s="12"/>
      <c r="G16" s="10">
        <f t="shared" si="0"/>
        <v>0.49761209392476391</v>
      </c>
      <c r="H16" s="11">
        <f t="shared" si="1"/>
        <v>8.5020346159018989E-2</v>
      </c>
    </row>
    <row r="17" spans="1:8" x14ac:dyDescent="0.2">
      <c r="A17" s="7" t="s">
        <v>45</v>
      </c>
      <c r="B17" s="16">
        <v>0</v>
      </c>
      <c r="C17" s="17">
        <v>0</v>
      </c>
      <c r="D17" s="16">
        <v>0</v>
      </c>
      <c r="E17" s="17">
        <v>1.4928343949044598E-2</v>
      </c>
      <c r="F17" s="12"/>
      <c r="G17" s="10">
        <f t="shared" si="0"/>
        <v>0</v>
      </c>
      <c r="H17" s="11">
        <f t="shared" si="1"/>
        <v>-1.4928343949044598E-2</v>
      </c>
    </row>
    <row r="18" spans="1:8" x14ac:dyDescent="0.2">
      <c r="A18" s="7" t="s">
        <v>47</v>
      </c>
      <c r="B18" s="16">
        <v>0</v>
      </c>
      <c r="C18" s="17">
        <v>5.87275693311582</v>
      </c>
      <c r="D18" s="16">
        <v>2.3735085816372101</v>
      </c>
      <c r="E18" s="17">
        <v>5.7076035031847097</v>
      </c>
      <c r="F18" s="12"/>
      <c r="G18" s="10">
        <f t="shared" si="0"/>
        <v>-5.87275693311582</v>
      </c>
      <c r="H18" s="11">
        <f t="shared" si="1"/>
        <v>-3.3340949215474995</v>
      </c>
    </row>
    <row r="19" spans="1:8" x14ac:dyDescent="0.2">
      <c r="A19" s="7" t="s">
        <v>48</v>
      </c>
      <c r="B19" s="16">
        <v>1.8696311268317298</v>
      </c>
      <c r="C19" s="17">
        <v>3.3170201196302296</v>
      </c>
      <c r="D19" s="16">
        <v>2.9222229311554897</v>
      </c>
      <c r="E19" s="17">
        <v>3.58777866242038</v>
      </c>
      <c r="F19" s="12"/>
      <c r="G19" s="10">
        <f t="shared" si="0"/>
        <v>-1.4473889927984998</v>
      </c>
      <c r="H19" s="11">
        <f t="shared" si="1"/>
        <v>-0.66555573126489032</v>
      </c>
    </row>
    <row r="20" spans="1:8" x14ac:dyDescent="0.2">
      <c r="A20" s="7" t="s">
        <v>49</v>
      </c>
      <c r="B20" s="16">
        <v>10.4598281960586</v>
      </c>
      <c r="C20" s="17">
        <v>5.4377379010331701</v>
      </c>
      <c r="D20" s="16">
        <v>7.0567217507816</v>
      </c>
      <c r="E20" s="17">
        <v>8.4394904458598692</v>
      </c>
      <c r="F20" s="12"/>
      <c r="G20" s="10">
        <f t="shared" si="0"/>
        <v>5.0220902950254303</v>
      </c>
      <c r="H20" s="11">
        <f t="shared" si="1"/>
        <v>-1.3827686950782692</v>
      </c>
    </row>
    <row r="21" spans="1:8" x14ac:dyDescent="0.2">
      <c r="A21" s="7" t="s">
        <v>51</v>
      </c>
      <c r="B21" s="16">
        <v>0</v>
      </c>
      <c r="C21" s="17">
        <v>0</v>
      </c>
      <c r="D21" s="16">
        <v>0</v>
      </c>
      <c r="E21" s="17">
        <v>4.9761146496815302E-3</v>
      </c>
      <c r="F21" s="12"/>
      <c r="G21" s="10">
        <f t="shared" si="0"/>
        <v>0</v>
      </c>
      <c r="H21" s="11">
        <f t="shared" si="1"/>
        <v>-4.9761146496815302E-3</v>
      </c>
    </row>
    <row r="22" spans="1:8" x14ac:dyDescent="0.2">
      <c r="A22" s="7" t="s">
        <v>54</v>
      </c>
      <c r="B22" s="16">
        <v>3.4360788276907499</v>
      </c>
      <c r="C22" s="17">
        <v>4.0783034257748794</v>
      </c>
      <c r="D22" s="16">
        <v>2.7882345434824201</v>
      </c>
      <c r="E22" s="17">
        <v>3.0055732484076398</v>
      </c>
      <c r="F22" s="12"/>
      <c r="G22" s="10">
        <f t="shared" si="0"/>
        <v>-0.64222459808412946</v>
      </c>
      <c r="H22" s="11">
        <f t="shared" si="1"/>
        <v>-0.21733870492521978</v>
      </c>
    </row>
    <row r="23" spans="1:8" x14ac:dyDescent="0.2">
      <c r="A23" s="7" t="s">
        <v>56</v>
      </c>
      <c r="B23" s="16">
        <v>0</v>
      </c>
      <c r="C23" s="17">
        <v>0</v>
      </c>
      <c r="D23" s="16">
        <v>0.14036878708607201</v>
      </c>
      <c r="E23" s="17">
        <v>0.23885350318471302</v>
      </c>
      <c r="F23" s="12"/>
      <c r="G23" s="10">
        <f t="shared" si="0"/>
        <v>0</v>
      </c>
      <c r="H23" s="11">
        <f t="shared" si="1"/>
        <v>-9.8484716098641012E-2</v>
      </c>
    </row>
    <row r="24" spans="1:8" x14ac:dyDescent="0.2">
      <c r="A24" s="7" t="s">
        <v>57</v>
      </c>
      <c r="B24" s="16">
        <v>0.65689742294087894</v>
      </c>
      <c r="C24" s="17">
        <v>0.10875475802066301</v>
      </c>
      <c r="D24" s="16">
        <v>0.55509474893128308</v>
      </c>
      <c r="E24" s="17">
        <v>0.23387738853503201</v>
      </c>
      <c r="F24" s="12"/>
      <c r="G24" s="10">
        <f t="shared" si="0"/>
        <v>0.54814266492021591</v>
      </c>
      <c r="H24" s="11">
        <f t="shared" si="1"/>
        <v>0.32121736039625104</v>
      </c>
    </row>
    <row r="25" spans="1:8" x14ac:dyDescent="0.2">
      <c r="A25" s="7" t="s">
        <v>59</v>
      </c>
      <c r="B25" s="16">
        <v>4.80040424456796</v>
      </c>
      <c r="C25" s="17">
        <v>3.2626427406198997</v>
      </c>
      <c r="D25" s="16">
        <v>3.4198940853697399</v>
      </c>
      <c r="E25" s="17">
        <v>3.5628980891719704</v>
      </c>
      <c r="F25" s="12"/>
      <c r="G25" s="10">
        <f t="shared" si="0"/>
        <v>1.5377615039480603</v>
      </c>
      <c r="H25" s="11">
        <f t="shared" si="1"/>
        <v>-0.14300400380223044</v>
      </c>
    </row>
    <row r="26" spans="1:8" x14ac:dyDescent="0.2">
      <c r="A26" s="7" t="s">
        <v>60</v>
      </c>
      <c r="B26" s="16">
        <v>0.65689742294087894</v>
      </c>
      <c r="C26" s="17">
        <v>0.48939641109298504</v>
      </c>
      <c r="D26" s="16">
        <v>0.52957315127927007</v>
      </c>
      <c r="E26" s="17">
        <v>0.55732484076433098</v>
      </c>
      <c r="F26" s="12"/>
      <c r="G26" s="10">
        <f t="shared" si="0"/>
        <v>0.1675010118478939</v>
      </c>
      <c r="H26" s="11">
        <f t="shared" si="1"/>
        <v>-2.7751689485060904E-2</v>
      </c>
    </row>
    <row r="27" spans="1:8" x14ac:dyDescent="0.2">
      <c r="A27" s="7" t="s">
        <v>61</v>
      </c>
      <c r="B27" s="16">
        <v>1.5664477008590201</v>
      </c>
      <c r="C27" s="17">
        <v>0.48939641109298504</v>
      </c>
      <c r="D27" s="16">
        <v>1.3526446755566901</v>
      </c>
      <c r="E27" s="17">
        <v>0.72153662420382203</v>
      </c>
      <c r="F27" s="12"/>
      <c r="G27" s="10">
        <f t="shared" si="0"/>
        <v>1.0770512897660351</v>
      </c>
      <c r="H27" s="11">
        <f t="shared" si="1"/>
        <v>0.63110805135286807</v>
      </c>
    </row>
    <row r="28" spans="1:8" x14ac:dyDescent="0.2">
      <c r="A28" s="7" t="s">
        <v>62</v>
      </c>
      <c r="B28" s="16">
        <v>0</v>
      </c>
      <c r="C28" s="17">
        <v>0</v>
      </c>
      <c r="D28" s="16">
        <v>2.5521597652012999E-2</v>
      </c>
      <c r="E28" s="17">
        <v>0.223925159235669</v>
      </c>
      <c r="F28" s="12"/>
      <c r="G28" s="10">
        <f t="shared" si="0"/>
        <v>0</v>
      </c>
      <c r="H28" s="11">
        <f t="shared" si="1"/>
        <v>-0.19840356158365599</v>
      </c>
    </row>
    <row r="29" spans="1:8" x14ac:dyDescent="0.2">
      <c r="A29" s="7" t="s">
        <v>63</v>
      </c>
      <c r="B29" s="16">
        <v>0</v>
      </c>
      <c r="C29" s="17">
        <v>0</v>
      </c>
      <c r="D29" s="16">
        <v>6.3803994130032498E-3</v>
      </c>
      <c r="E29" s="17">
        <v>0</v>
      </c>
      <c r="F29" s="12"/>
      <c r="G29" s="10">
        <f t="shared" si="0"/>
        <v>0</v>
      </c>
      <c r="H29" s="11">
        <f t="shared" si="1"/>
        <v>6.3803994130032498E-3</v>
      </c>
    </row>
    <row r="30" spans="1:8" x14ac:dyDescent="0.2">
      <c r="A30" s="7" t="s">
        <v>66</v>
      </c>
      <c r="B30" s="16">
        <v>0</v>
      </c>
      <c r="C30" s="17">
        <v>0</v>
      </c>
      <c r="D30" s="16">
        <v>6.3803994130032498E-3</v>
      </c>
      <c r="E30" s="17">
        <v>0</v>
      </c>
      <c r="F30" s="12"/>
      <c r="G30" s="10">
        <f t="shared" si="0"/>
        <v>0</v>
      </c>
      <c r="H30" s="11">
        <f t="shared" si="1"/>
        <v>6.3803994130032498E-3</v>
      </c>
    </row>
    <row r="31" spans="1:8" x14ac:dyDescent="0.2">
      <c r="A31" s="7" t="s">
        <v>67</v>
      </c>
      <c r="B31" s="16">
        <v>5.6594239514906501</v>
      </c>
      <c r="C31" s="17">
        <v>4.5676998368678596</v>
      </c>
      <c r="D31" s="16">
        <v>6.9482549607605399</v>
      </c>
      <c r="E31" s="17">
        <v>6.1654060509554096</v>
      </c>
      <c r="F31" s="12"/>
      <c r="G31" s="10">
        <f t="shared" si="0"/>
        <v>1.0917241146227905</v>
      </c>
      <c r="H31" s="11">
        <f t="shared" si="1"/>
        <v>0.78284890980513033</v>
      </c>
    </row>
    <row r="32" spans="1:8" x14ac:dyDescent="0.2">
      <c r="A32" s="7" t="s">
        <v>68</v>
      </c>
      <c r="B32" s="16">
        <v>1.2127337038908499</v>
      </c>
      <c r="C32" s="17">
        <v>1.4681892332789599</v>
      </c>
      <c r="D32" s="16">
        <v>1.1357110955145799</v>
      </c>
      <c r="E32" s="17">
        <v>0.89072452229299393</v>
      </c>
      <c r="F32" s="12"/>
      <c r="G32" s="10">
        <f t="shared" si="0"/>
        <v>-0.25545552938811</v>
      </c>
      <c r="H32" s="11">
        <f t="shared" si="1"/>
        <v>0.24498657322158601</v>
      </c>
    </row>
    <row r="33" spans="1:8" x14ac:dyDescent="0.2">
      <c r="A33" s="7" t="s">
        <v>70</v>
      </c>
      <c r="B33" s="16">
        <v>3.0318342597271299</v>
      </c>
      <c r="C33" s="17">
        <v>1.3594344752582901</v>
      </c>
      <c r="D33" s="16">
        <v>1.7673706374019</v>
      </c>
      <c r="E33" s="17">
        <v>0.49263535031847094</v>
      </c>
      <c r="F33" s="12"/>
      <c r="G33" s="10">
        <f t="shared" si="0"/>
        <v>1.6723997844688399</v>
      </c>
      <c r="H33" s="11">
        <f t="shared" si="1"/>
        <v>1.2747352870834292</v>
      </c>
    </row>
    <row r="34" spans="1:8" x14ac:dyDescent="0.2">
      <c r="A34" s="7" t="s">
        <v>71</v>
      </c>
      <c r="B34" s="16">
        <v>2.3749368367862602</v>
      </c>
      <c r="C34" s="17">
        <v>1.3594344752582901</v>
      </c>
      <c r="D34" s="16">
        <v>2.38626938046322</v>
      </c>
      <c r="E34" s="17">
        <v>1.20919585987261</v>
      </c>
      <c r="F34" s="12"/>
      <c r="G34" s="10">
        <f t="shared" si="0"/>
        <v>1.0155023615279701</v>
      </c>
      <c r="H34" s="11">
        <f t="shared" si="1"/>
        <v>1.17707352059061</v>
      </c>
    </row>
    <row r="35" spans="1:8" x14ac:dyDescent="0.2">
      <c r="A35" s="7" t="s">
        <v>72</v>
      </c>
      <c r="B35" s="16">
        <v>0.20212228398180901</v>
      </c>
      <c r="C35" s="17">
        <v>0.32626427406198999</v>
      </c>
      <c r="D35" s="16">
        <v>0.18503158297709402</v>
      </c>
      <c r="E35" s="17">
        <v>0.13435509554140102</v>
      </c>
      <c r="F35" s="12"/>
      <c r="G35" s="10">
        <f t="shared" si="0"/>
        <v>-0.12414199008018098</v>
      </c>
      <c r="H35" s="11">
        <f t="shared" si="1"/>
        <v>5.0676487435693002E-2</v>
      </c>
    </row>
    <row r="36" spans="1:8" x14ac:dyDescent="0.2">
      <c r="A36" s="7" t="s">
        <v>73</v>
      </c>
      <c r="B36" s="16">
        <v>8.6407276402223303</v>
      </c>
      <c r="C36" s="17">
        <v>14.736269711799899</v>
      </c>
      <c r="D36" s="16">
        <v>8.5305940151853505</v>
      </c>
      <c r="E36" s="17">
        <v>12.3009554140127</v>
      </c>
      <c r="F36" s="12"/>
      <c r="G36" s="10">
        <f t="shared" si="0"/>
        <v>-6.0955420715775688</v>
      </c>
      <c r="H36" s="11">
        <f t="shared" si="1"/>
        <v>-3.7703613988273492</v>
      </c>
    </row>
    <row r="37" spans="1:8" x14ac:dyDescent="0.2">
      <c r="A37" s="7" t="s">
        <v>74</v>
      </c>
      <c r="B37" s="16">
        <v>3.1834259727134899</v>
      </c>
      <c r="C37" s="17">
        <v>8.8091353996737389</v>
      </c>
      <c r="D37" s="16">
        <v>4.4854207873412895</v>
      </c>
      <c r="E37" s="17">
        <v>5.9365047770700601</v>
      </c>
      <c r="F37" s="12"/>
      <c r="G37" s="10">
        <f t="shared" si="0"/>
        <v>-5.625709426960249</v>
      </c>
      <c r="H37" s="11">
        <f t="shared" si="1"/>
        <v>-1.4510839897287706</v>
      </c>
    </row>
    <row r="38" spans="1:8" x14ac:dyDescent="0.2">
      <c r="A38" s="7" t="s">
        <v>75</v>
      </c>
      <c r="B38" s="16">
        <v>0</v>
      </c>
      <c r="C38" s="17">
        <v>0.10875475802066301</v>
      </c>
      <c r="D38" s="16">
        <v>8.9325591782045591E-2</v>
      </c>
      <c r="E38" s="17">
        <v>0.13933121019108302</v>
      </c>
      <c r="F38" s="12"/>
      <c r="G38" s="10">
        <f t="shared" ref="G38:G64" si="2">B38-C38</f>
        <v>-0.10875475802066301</v>
      </c>
      <c r="H38" s="11">
        <f t="shared" ref="H38:H64" si="3">D38-E38</f>
        <v>-5.0005618409037431E-2</v>
      </c>
    </row>
    <row r="39" spans="1:8" x14ac:dyDescent="0.2">
      <c r="A39" s="7" t="s">
        <v>76</v>
      </c>
      <c r="B39" s="16">
        <v>0.15159171298635701</v>
      </c>
      <c r="C39" s="17">
        <v>5.4377379010331697E-2</v>
      </c>
      <c r="D39" s="16">
        <v>0.26797677534613701</v>
      </c>
      <c r="E39" s="17">
        <v>0.16918789808917201</v>
      </c>
      <c r="F39" s="12"/>
      <c r="G39" s="10">
        <f t="shared" si="2"/>
        <v>9.7214333976025316E-2</v>
      </c>
      <c r="H39" s="11">
        <f t="shared" si="3"/>
        <v>9.8788877256965002E-2</v>
      </c>
    </row>
    <row r="40" spans="1:8" x14ac:dyDescent="0.2">
      <c r="A40" s="7" t="s">
        <v>77</v>
      </c>
      <c r="B40" s="16">
        <v>5.0530570995452294E-2</v>
      </c>
      <c r="C40" s="17">
        <v>0.65252854812397998</v>
      </c>
      <c r="D40" s="16">
        <v>0.44024755949722499</v>
      </c>
      <c r="E40" s="17">
        <v>0.373208598726115</v>
      </c>
      <c r="F40" s="12"/>
      <c r="G40" s="10">
        <f t="shared" si="2"/>
        <v>-0.60199797712852765</v>
      </c>
      <c r="H40" s="11">
        <f t="shared" si="3"/>
        <v>6.703896077110999E-2</v>
      </c>
    </row>
    <row r="41" spans="1:8" x14ac:dyDescent="0.2">
      <c r="A41" s="7" t="s">
        <v>78</v>
      </c>
      <c r="B41" s="16">
        <v>0.96008084891359302</v>
      </c>
      <c r="C41" s="17">
        <v>1.1963023382272999</v>
      </c>
      <c r="D41" s="16">
        <v>1.02086390608052</v>
      </c>
      <c r="E41" s="17">
        <v>0.80115445859872592</v>
      </c>
      <c r="F41" s="12"/>
      <c r="G41" s="10">
        <f t="shared" si="2"/>
        <v>-0.2362214893137069</v>
      </c>
      <c r="H41" s="11">
        <f t="shared" si="3"/>
        <v>0.21970944748179411</v>
      </c>
    </row>
    <row r="42" spans="1:8" x14ac:dyDescent="0.2">
      <c r="A42" s="7" t="s">
        <v>80</v>
      </c>
      <c r="B42" s="16">
        <v>1.0611419909044999</v>
      </c>
      <c r="C42" s="17">
        <v>0.87003806416530693</v>
      </c>
      <c r="D42" s="16">
        <v>1.2314170867096301</v>
      </c>
      <c r="E42" s="17">
        <v>0.91062898089172006</v>
      </c>
      <c r="F42" s="12"/>
      <c r="G42" s="10">
        <f t="shared" si="2"/>
        <v>0.19110392673919296</v>
      </c>
      <c r="H42" s="11">
        <f t="shared" si="3"/>
        <v>0.32078810581791006</v>
      </c>
    </row>
    <row r="43" spans="1:8" x14ac:dyDescent="0.2">
      <c r="A43" s="7" t="s">
        <v>81</v>
      </c>
      <c r="B43" s="16">
        <v>0.15159171298635701</v>
      </c>
      <c r="C43" s="17">
        <v>0.65252854812397998</v>
      </c>
      <c r="D43" s="16">
        <v>0.31263957123715896</v>
      </c>
      <c r="E43" s="17">
        <v>0.17416401273885401</v>
      </c>
      <c r="F43" s="12"/>
      <c r="G43" s="10">
        <f t="shared" si="2"/>
        <v>-0.50093683513762299</v>
      </c>
      <c r="H43" s="11">
        <f t="shared" si="3"/>
        <v>0.13847555849830495</v>
      </c>
    </row>
    <row r="44" spans="1:8" x14ac:dyDescent="0.2">
      <c r="A44" s="7" t="s">
        <v>82</v>
      </c>
      <c r="B44" s="16">
        <v>8.5901970692268801</v>
      </c>
      <c r="C44" s="17">
        <v>4.7308319738988605</v>
      </c>
      <c r="D44" s="16">
        <v>6.5207682000893303</v>
      </c>
      <c r="E44" s="17">
        <v>6.7774681528662395</v>
      </c>
      <c r="F44" s="12"/>
      <c r="G44" s="10">
        <f t="shared" si="2"/>
        <v>3.8593650953280196</v>
      </c>
      <c r="H44" s="11">
        <f t="shared" si="3"/>
        <v>-0.25669995277690916</v>
      </c>
    </row>
    <row r="45" spans="1:8" x14ac:dyDescent="0.2">
      <c r="A45" s="7" t="s">
        <v>83</v>
      </c>
      <c r="B45" s="16">
        <v>2.67812026275897</v>
      </c>
      <c r="C45" s="17">
        <v>4.0783034257748794</v>
      </c>
      <c r="D45" s="16">
        <v>2.7052893511133802</v>
      </c>
      <c r="E45" s="17">
        <v>3.9261544585987305</v>
      </c>
      <c r="F45" s="12"/>
      <c r="G45" s="10">
        <f t="shared" si="2"/>
        <v>-1.4001831630159094</v>
      </c>
      <c r="H45" s="11">
        <f t="shared" si="3"/>
        <v>-1.2208651074853503</v>
      </c>
    </row>
    <row r="46" spans="1:8" x14ac:dyDescent="0.2">
      <c r="A46" s="7" t="s">
        <v>84</v>
      </c>
      <c r="B46" s="16">
        <v>24.759979787771599</v>
      </c>
      <c r="C46" s="17">
        <v>18.270799347471499</v>
      </c>
      <c r="D46" s="16">
        <v>22.0315191731002</v>
      </c>
      <c r="E46" s="17">
        <v>16.9486464968153</v>
      </c>
      <c r="F46" s="12"/>
      <c r="G46" s="10">
        <f t="shared" si="2"/>
        <v>6.4891804403000997</v>
      </c>
      <c r="H46" s="11">
        <f t="shared" si="3"/>
        <v>5.0828726762849001</v>
      </c>
    </row>
    <row r="47" spans="1:8" x14ac:dyDescent="0.2">
      <c r="A47" s="7" t="s">
        <v>86</v>
      </c>
      <c r="B47" s="16">
        <v>2.3749368367862602</v>
      </c>
      <c r="C47" s="17">
        <v>3.9151712887438803</v>
      </c>
      <c r="D47" s="16">
        <v>4.5747463791233303</v>
      </c>
      <c r="E47" s="17">
        <v>4.66759554140127</v>
      </c>
      <c r="F47" s="12"/>
      <c r="G47" s="10">
        <f t="shared" si="2"/>
        <v>-1.5402344519576201</v>
      </c>
      <c r="H47" s="11">
        <f t="shared" si="3"/>
        <v>-9.2849162277939712E-2</v>
      </c>
    </row>
    <row r="48" spans="1:8" x14ac:dyDescent="0.2">
      <c r="A48" s="7" t="s">
        <v>87</v>
      </c>
      <c r="B48" s="16">
        <v>0.90955027791814103</v>
      </c>
      <c r="C48" s="17">
        <v>0.48939641109298504</v>
      </c>
      <c r="D48" s="16">
        <v>0.98896190901550407</v>
      </c>
      <c r="E48" s="17">
        <v>0.58220541401273895</v>
      </c>
      <c r="F48" s="12"/>
      <c r="G48" s="10">
        <f t="shared" si="2"/>
        <v>0.42015386682515599</v>
      </c>
      <c r="H48" s="11">
        <f t="shared" si="3"/>
        <v>0.40675649500276512</v>
      </c>
    </row>
    <row r="49" spans="1:8" x14ac:dyDescent="0.2">
      <c r="A49" s="142" t="s">
        <v>38</v>
      </c>
      <c r="B49" s="153">
        <v>0</v>
      </c>
      <c r="C49" s="154">
        <v>0</v>
      </c>
      <c r="D49" s="153">
        <v>9.5705991195048801E-2</v>
      </c>
      <c r="E49" s="154">
        <v>3.48328025477707E-2</v>
      </c>
      <c r="F49" s="155"/>
      <c r="G49" s="156">
        <f t="shared" si="2"/>
        <v>0</v>
      </c>
      <c r="H49" s="157">
        <f t="shared" si="3"/>
        <v>6.0873188647278101E-2</v>
      </c>
    </row>
    <row r="50" spans="1:8" x14ac:dyDescent="0.2">
      <c r="A50" s="7" t="s">
        <v>42</v>
      </c>
      <c r="B50" s="16">
        <v>0</v>
      </c>
      <c r="C50" s="17">
        <v>0</v>
      </c>
      <c r="D50" s="16">
        <v>1.91411982390098E-2</v>
      </c>
      <c r="E50" s="17">
        <v>1.4928343949044598E-2</v>
      </c>
      <c r="F50" s="12"/>
      <c r="G50" s="10">
        <f t="shared" si="2"/>
        <v>0</v>
      </c>
      <c r="H50" s="11">
        <f t="shared" si="3"/>
        <v>4.2128542899652014E-3</v>
      </c>
    </row>
    <row r="51" spans="1:8" x14ac:dyDescent="0.2">
      <c r="A51" s="7" t="s">
        <v>43</v>
      </c>
      <c r="B51" s="16">
        <v>0.45477513895907001</v>
      </c>
      <c r="C51" s="17">
        <v>0.43501903208265402</v>
      </c>
      <c r="D51" s="16">
        <v>0.40834556243220799</v>
      </c>
      <c r="E51" s="17">
        <v>0.373208598726115</v>
      </c>
      <c r="F51" s="12"/>
      <c r="G51" s="10">
        <f t="shared" si="2"/>
        <v>1.9756106876415991E-2</v>
      </c>
      <c r="H51" s="11">
        <f t="shared" si="3"/>
        <v>3.5136963706092983E-2</v>
      </c>
    </row>
    <row r="52" spans="1:8" x14ac:dyDescent="0.2">
      <c r="A52" s="7" t="s">
        <v>46</v>
      </c>
      <c r="B52" s="16">
        <v>0.60636685194542694</v>
      </c>
      <c r="C52" s="17">
        <v>0.32626427406198999</v>
      </c>
      <c r="D52" s="16">
        <v>0.52957315127927007</v>
      </c>
      <c r="E52" s="17">
        <v>0.35828025477706998</v>
      </c>
      <c r="F52" s="12"/>
      <c r="G52" s="10">
        <f t="shared" si="2"/>
        <v>0.28010257788343695</v>
      </c>
      <c r="H52" s="11">
        <f t="shared" si="3"/>
        <v>0.17129289650220009</v>
      </c>
    </row>
    <row r="53" spans="1:8" x14ac:dyDescent="0.2">
      <c r="A53" s="7" t="s">
        <v>50</v>
      </c>
      <c r="B53" s="16">
        <v>0</v>
      </c>
      <c r="C53" s="17">
        <v>0</v>
      </c>
      <c r="D53" s="16">
        <v>6.3803994130032498E-3</v>
      </c>
      <c r="E53" s="17">
        <v>4.9761146496815302E-3</v>
      </c>
      <c r="F53" s="12"/>
      <c r="G53" s="10">
        <f t="shared" si="2"/>
        <v>0</v>
      </c>
      <c r="H53" s="11">
        <f t="shared" si="3"/>
        <v>1.4042847633217196E-3</v>
      </c>
    </row>
    <row r="54" spans="1:8" x14ac:dyDescent="0.2">
      <c r="A54" s="7" t="s">
        <v>52</v>
      </c>
      <c r="B54" s="16">
        <v>0</v>
      </c>
      <c r="C54" s="17">
        <v>0</v>
      </c>
      <c r="D54" s="16">
        <v>6.3803994130032498E-3</v>
      </c>
      <c r="E54" s="17">
        <v>1.4928343949044598E-2</v>
      </c>
      <c r="F54" s="12"/>
      <c r="G54" s="10">
        <f t="shared" si="2"/>
        <v>0</v>
      </c>
      <c r="H54" s="11">
        <f t="shared" si="3"/>
        <v>-8.5479445360413485E-3</v>
      </c>
    </row>
    <row r="55" spans="1:8" x14ac:dyDescent="0.2">
      <c r="A55" s="7" t="s">
        <v>53</v>
      </c>
      <c r="B55" s="16">
        <v>1.1622031328953999</v>
      </c>
      <c r="C55" s="17">
        <v>0.87003806416530693</v>
      </c>
      <c r="D55" s="16">
        <v>1.3016014802526601</v>
      </c>
      <c r="E55" s="17">
        <v>0.91560509554140102</v>
      </c>
      <c r="F55" s="12"/>
      <c r="G55" s="10">
        <f t="shared" si="2"/>
        <v>0.29216506873009296</v>
      </c>
      <c r="H55" s="11">
        <f t="shared" si="3"/>
        <v>0.38599638471125908</v>
      </c>
    </row>
    <row r="56" spans="1:8" x14ac:dyDescent="0.2">
      <c r="A56" s="7" t="s">
        <v>55</v>
      </c>
      <c r="B56" s="16">
        <v>0.40424456796361802</v>
      </c>
      <c r="C56" s="17">
        <v>0</v>
      </c>
      <c r="D56" s="16">
        <v>5.7423594717029305E-2</v>
      </c>
      <c r="E56" s="17">
        <v>0.10449840764331199</v>
      </c>
      <c r="F56" s="12"/>
      <c r="G56" s="10">
        <f t="shared" si="2"/>
        <v>0.40424456796361802</v>
      </c>
      <c r="H56" s="11">
        <f t="shared" si="3"/>
        <v>-4.7074812926282683E-2</v>
      </c>
    </row>
    <row r="57" spans="1:8" x14ac:dyDescent="0.2">
      <c r="A57" s="7" t="s">
        <v>58</v>
      </c>
      <c r="B57" s="16">
        <v>0.30318342597271303</v>
      </c>
      <c r="C57" s="17">
        <v>0.10875475802066301</v>
      </c>
      <c r="D57" s="16">
        <v>0.20417278121610399</v>
      </c>
      <c r="E57" s="17">
        <v>0.29359076433121001</v>
      </c>
      <c r="F57" s="12"/>
      <c r="G57" s="10">
        <f t="shared" si="2"/>
        <v>0.19442866795205002</v>
      </c>
      <c r="H57" s="11">
        <f t="shared" si="3"/>
        <v>-8.9417983115106014E-2</v>
      </c>
    </row>
    <row r="58" spans="1:8" x14ac:dyDescent="0.2">
      <c r="A58" s="7" t="s">
        <v>64</v>
      </c>
      <c r="B58" s="16">
        <v>5.0530570995452294E-2</v>
      </c>
      <c r="C58" s="17">
        <v>5.4377379010331697E-2</v>
      </c>
      <c r="D58" s="16">
        <v>9.5705991195048801E-2</v>
      </c>
      <c r="E58" s="17">
        <v>7.9617834394904496E-2</v>
      </c>
      <c r="F58" s="12"/>
      <c r="G58" s="10">
        <f t="shared" si="2"/>
        <v>-3.8468080148794034E-3</v>
      </c>
      <c r="H58" s="11">
        <f t="shared" si="3"/>
        <v>1.6088156800144304E-2</v>
      </c>
    </row>
    <row r="59" spans="1:8" x14ac:dyDescent="0.2">
      <c r="A59" s="7" t="s">
        <v>65</v>
      </c>
      <c r="B59" s="16">
        <v>0.25265285497726098</v>
      </c>
      <c r="C59" s="17">
        <v>0</v>
      </c>
      <c r="D59" s="16">
        <v>3.8282396478019495E-2</v>
      </c>
      <c r="E59" s="17">
        <v>9.9522292993630603E-3</v>
      </c>
      <c r="F59" s="12"/>
      <c r="G59" s="10">
        <f t="shared" si="2"/>
        <v>0.25265285497726098</v>
      </c>
      <c r="H59" s="11">
        <f t="shared" si="3"/>
        <v>2.8330167178656433E-2</v>
      </c>
    </row>
    <row r="60" spans="1:8" x14ac:dyDescent="0.2">
      <c r="A60" s="7" t="s">
        <v>69</v>
      </c>
      <c r="B60" s="16">
        <v>0</v>
      </c>
      <c r="C60" s="17">
        <v>0</v>
      </c>
      <c r="D60" s="16">
        <v>7.0184393543035808E-2</v>
      </c>
      <c r="E60" s="17">
        <v>1.4928343949044598E-2</v>
      </c>
      <c r="F60" s="12"/>
      <c r="G60" s="10">
        <f t="shared" si="2"/>
        <v>0</v>
      </c>
      <c r="H60" s="11">
        <f t="shared" si="3"/>
        <v>5.5256049593991212E-2</v>
      </c>
    </row>
    <row r="61" spans="1:8" x14ac:dyDescent="0.2">
      <c r="A61" s="7" t="s">
        <v>79</v>
      </c>
      <c r="B61" s="16">
        <v>5.0530570995452294E-2</v>
      </c>
      <c r="C61" s="17">
        <v>0.16313213703099499</v>
      </c>
      <c r="D61" s="16">
        <v>3.1901997065016299E-2</v>
      </c>
      <c r="E61" s="17">
        <v>0.12937898089172001</v>
      </c>
      <c r="F61" s="12"/>
      <c r="G61" s="10">
        <f t="shared" si="2"/>
        <v>-0.11260156603554269</v>
      </c>
      <c r="H61" s="11">
        <f t="shared" si="3"/>
        <v>-9.7476983826703709E-2</v>
      </c>
    </row>
    <row r="62" spans="1:8" x14ac:dyDescent="0.2">
      <c r="A62" s="7" t="s">
        <v>85</v>
      </c>
      <c r="B62" s="16">
        <v>0</v>
      </c>
      <c r="C62" s="17">
        <v>0.10875475802066301</v>
      </c>
      <c r="D62" s="16">
        <v>8.9325591782045591E-2</v>
      </c>
      <c r="E62" s="17">
        <v>7.4641719745222906E-2</v>
      </c>
      <c r="F62" s="12"/>
      <c r="G62" s="10">
        <f t="shared" si="2"/>
        <v>-0.10875475802066301</v>
      </c>
      <c r="H62" s="11">
        <f t="shared" si="3"/>
        <v>1.4683872036822684E-2</v>
      </c>
    </row>
    <row r="63" spans="1:8" x14ac:dyDescent="0.2">
      <c r="A63" s="7" t="s">
        <v>88</v>
      </c>
      <c r="B63" s="16">
        <v>0.15159171298635701</v>
      </c>
      <c r="C63" s="17">
        <v>0.16313213703099499</v>
      </c>
      <c r="D63" s="16">
        <v>0.26797677534613701</v>
      </c>
      <c r="E63" s="17">
        <v>0.26373407643312102</v>
      </c>
      <c r="F63" s="12"/>
      <c r="G63" s="10">
        <f t="shared" si="2"/>
        <v>-1.1540424044637981E-2</v>
      </c>
      <c r="H63" s="11">
        <f t="shared" si="3"/>
        <v>4.2426989130159853E-3</v>
      </c>
    </row>
    <row r="64" spans="1:8" x14ac:dyDescent="0.2">
      <c r="A64" s="7" t="s">
        <v>89</v>
      </c>
      <c r="B64" s="16">
        <v>0</v>
      </c>
      <c r="C64" s="17">
        <v>5.4377379010331697E-2</v>
      </c>
      <c r="D64" s="16">
        <v>1.91411982390098E-2</v>
      </c>
      <c r="E64" s="17">
        <v>4.4785031847133804E-2</v>
      </c>
      <c r="F64" s="12"/>
      <c r="G64" s="10">
        <f t="shared" si="2"/>
        <v>-5.4377379010331697E-2</v>
      </c>
      <c r="H64" s="11">
        <f t="shared" si="3"/>
        <v>-2.5643833608124004E-2</v>
      </c>
    </row>
    <row r="65" spans="1:8" x14ac:dyDescent="0.2">
      <c r="A65" s="1"/>
      <c r="B65" s="18"/>
      <c r="C65" s="19"/>
      <c r="D65" s="18"/>
      <c r="E65" s="19"/>
      <c r="F65" s="15"/>
      <c r="G65" s="13"/>
      <c r="H65" s="14"/>
    </row>
    <row r="66" spans="1:8" s="43" customFormat="1" x14ac:dyDescent="0.2">
      <c r="A66" s="27" t="s">
        <v>5</v>
      </c>
      <c r="B66" s="44">
        <f>SUM(B6:B65)</f>
        <v>99.999999999999957</v>
      </c>
      <c r="C66" s="45">
        <f>SUM(C6:C65)</f>
        <v>100.00000000000003</v>
      </c>
      <c r="D66" s="44">
        <f>SUM(D6:D65)</f>
        <v>99.999999999999943</v>
      </c>
      <c r="E66" s="45">
        <f>SUM(E6:E65)</f>
        <v>99.999999999999886</v>
      </c>
      <c r="F66" s="49"/>
      <c r="G66" s="50">
        <f>SUM(G6:G65)</f>
        <v>-7.0929373485739688E-14</v>
      </c>
      <c r="H66" s="51">
        <f>SUM(H6:H65)</f>
        <v>1.4748618992754814E-14</v>
      </c>
    </row>
  </sheetData>
  <mergeCells count="5">
    <mergeCell ref="B1:H1"/>
    <mergeCell ref="B4:C4"/>
    <mergeCell ref="D4:E4"/>
    <mergeCell ref="G4:H4"/>
    <mergeCell ref="B2:H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33"/>
  <sheetViews>
    <sheetView tabSelected="1" workbookViewId="0">
      <selection activeCell="M1" sqref="M1"/>
    </sheetView>
  </sheetViews>
  <sheetFormatPr defaultRowHeight="12.75" x14ac:dyDescent="0.2"/>
  <cols>
    <col min="1" max="1" width="26.85546875" customWidth="1"/>
    <col min="2" max="5" width="8.28515625" customWidth="1"/>
    <col min="6" max="6" width="1.7109375" customWidth="1"/>
    <col min="7" max="10" width="8.28515625" customWidth="1"/>
  </cols>
  <sheetData>
    <row r="1" spans="1:10" s="52" customFormat="1" ht="20.25" x14ac:dyDescent="0.3">
      <c r="A1" s="4" t="s">
        <v>10</v>
      </c>
      <c r="B1" s="198" t="s">
        <v>19</v>
      </c>
      <c r="C1" s="199"/>
      <c r="D1" s="199"/>
      <c r="E1" s="199"/>
      <c r="F1" s="199"/>
      <c r="G1" s="199"/>
      <c r="H1" s="199"/>
      <c r="I1" s="199"/>
      <c r="J1" s="199"/>
    </row>
    <row r="2" spans="1:10" s="52" customFormat="1" ht="20.25" x14ac:dyDescent="0.3">
      <c r="A2" s="4" t="s">
        <v>101</v>
      </c>
      <c r="B2" s="202" t="s">
        <v>91</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s="160" customFormat="1" x14ac:dyDescent="0.2">
      <c r="A7" s="159" t="s">
        <v>102</v>
      </c>
      <c r="B7" s="78">
        <f>SUM($B8:$B11)</f>
        <v>438</v>
      </c>
      <c r="C7" s="79">
        <f>SUM($C8:$C11)</f>
        <v>421</v>
      </c>
      <c r="D7" s="78">
        <f>SUM($D8:$D11)</f>
        <v>2678</v>
      </c>
      <c r="E7" s="79">
        <f>SUM($E8:$E11)</f>
        <v>4858</v>
      </c>
      <c r="F7" s="80"/>
      <c r="G7" s="78">
        <f>B7-C7</f>
        <v>17</v>
      </c>
      <c r="H7" s="79">
        <f>D7-E7</f>
        <v>-2180</v>
      </c>
      <c r="I7" s="54">
        <f>IF(C7=0, "-", IF(G7/C7&lt;10, G7/C7, "&gt;999%"))</f>
        <v>4.0380047505938245E-2</v>
      </c>
      <c r="J7" s="55">
        <f>IF(E7=0, "-", IF(H7/E7&lt;10, H7/E7, "&gt;999%"))</f>
        <v>-0.44874433923425278</v>
      </c>
    </row>
    <row r="8" spans="1:10" x14ac:dyDescent="0.2">
      <c r="A8" s="158" t="s">
        <v>151</v>
      </c>
      <c r="B8" s="65">
        <v>141</v>
      </c>
      <c r="C8" s="66">
        <v>131</v>
      </c>
      <c r="D8" s="65">
        <v>1382</v>
      </c>
      <c r="E8" s="66">
        <v>2039</v>
      </c>
      <c r="F8" s="67"/>
      <c r="G8" s="65">
        <f>B8-C8</f>
        <v>10</v>
      </c>
      <c r="H8" s="66">
        <f>D8-E8</f>
        <v>-657</v>
      </c>
      <c r="I8" s="8">
        <f>IF(C8=0, "-", IF(G8/C8&lt;10, G8/C8, "&gt;999%"))</f>
        <v>7.6335877862595422E-2</v>
      </c>
      <c r="J8" s="9">
        <f>IF(E8=0, "-", IF(H8/E8&lt;10, H8/E8, "&gt;999%"))</f>
        <v>-0.32221677292790585</v>
      </c>
    </row>
    <row r="9" spans="1:10" x14ac:dyDescent="0.2">
      <c r="A9" s="158" t="s">
        <v>152</v>
      </c>
      <c r="B9" s="65">
        <v>83</v>
      </c>
      <c r="C9" s="66">
        <v>117</v>
      </c>
      <c r="D9" s="65">
        <v>826</v>
      </c>
      <c r="E9" s="66">
        <v>1510</v>
      </c>
      <c r="F9" s="67"/>
      <c r="G9" s="65">
        <f>B9-C9</f>
        <v>-34</v>
      </c>
      <c r="H9" s="66">
        <f>D9-E9</f>
        <v>-684</v>
      </c>
      <c r="I9" s="8">
        <f>IF(C9=0, "-", IF(G9/C9&lt;10, G9/C9, "&gt;999%"))</f>
        <v>-0.29059829059829062</v>
      </c>
      <c r="J9" s="9">
        <f>IF(E9=0, "-", IF(H9/E9&lt;10, H9/E9, "&gt;999%"))</f>
        <v>-0.45298013245033114</v>
      </c>
    </row>
    <row r="10" spans="1:10" x14ac:dyDescent="0.2">
      <c r="A10" s="158" t="s">
        <v>153</v>
      </c>
      <c r="B10" s="65">
        <v>12</v>
      </c>
      <c r="C10" s="66">
        <v>19</v>
      </c>
      <c r="D10" s="65">
        <v>144</v>
      </c>
      <c r="E10" s="66">
        <v>238</v>
      </c>
      <c r="F10" s="67"/>
      <c r="G10" s="65">
        <f>B10-C10</f>
        <v>-7</v>
      </c>
      <c r="H10" s="66">
        <f>D10-E10</f>
        <v>-94</v>
      </c>
      <c r="I10" s="8">
        <f>IF(C10=0, "-", IF(G10/C10&lt;10, G10/C10, "&gt;999%"))</f>
        <v>-0.36842105263157893</v>
      </c>
      <c r="J10" s="9">
        <f>IF(E10=0, "-", IF(H10/E10&lt;10, H10/E10, "&gt;999%"))</f>
        <v>-0.3949579831932773</v>
      </c>
    </row>
    <row r="11" spans="1:10" x14ac:dyDescent="0.2">
      <c r="A11" s="158" t="s">
        <v>154</v>
      </c>
      <c r="B11" s="65">
        <v>202</v>
      </c>
      <c r="C11" s="66">
        <v>154</v>
      </c>
      <c r="D11" s="65">
        <v>326</v>
      </c>
      <c r="E11" s="66">
        <v>1071</v>
      </c>
      <c r="F11" s="67"/>
      <c r="G11" s="65">
        <f>B11-C11</f>
        <v>48</v>
      </c>
      <c r="H11" s="66">
        <f>D11-E11</f>
        <v>-745</v>
      </c>
      <c r="I11" s="8">
        <f>IF(C11=0, "-", IF(G11/C11&lt;10, G11/C11, "&gt;999%"))</f>
        <v>0.31168831168831168</v>
      </c>
      <c r="J11" s="9">
        <f>IF(E11=0, "-", IF(H11/E11&lt;10, H11/E11, "&gt;999%"))</f>
        <v>-0.69561157796451911</v>
      </c>
    </row>
    <row r="12" spans="1:10" x14ac:dyDescent="0.2">
      <c r="A12" s="7"/>
      <c r="B12" s="65"/>
      <c r="C12" s="66"/>
      <c r="D12" s="65"/>
      <c r="E12" s="66"/>
      <c r="F12" s="67"/>
      <c r="G12" s="65"/>
      <c r="H12" s="66"/>
      <c r="I12" s="8"/>
      <c r="J12" s="9"/>
    </row>
    <row r="13" spans="1:10" s="160" customFormat="1" x14ac:dyDescent="0.2">
      <c r="A13" s="159" t="s">
        <v>111</v>
      </c>
      <c r="B13" s="78">
        <f>SUM($B14:$B17)</f>
        <v>962</v>
      </c>
      <c r="C13" s="79">
        <f>SUM($C14:$C17)</f>
        <v>938</v>
      </c>
      <c r="D13" s="78">
        <f>SUM($D14:$D17)</f>
        <v>7635</v>
      </c>
      <c r="E13" s="79">
        <f>SUM($E14:$E17)</f>
        <v>9257</v>
      </c>
      <c r="F13" s="80"/>
      <c r="G13" s="78">
        <f>B13-C13</f>
        <v>24</v>
      </c>
      <c r="H13" s="79">
        <f>D13-E13</f>
        <v>-1622</v>
      </c>
      <c r="I13" s="54">
        <f>IF(C13=0, "-", IF(G13/C13&lt;10, G13/C13, "&gt;999%"))</f>
        <v>2.5586353944562899E-2</v>
      </c>
      <c r="J13" s="55">
        <f>IF(E13=0, "-", IF(H13/E13&lt;10, H13/E13, "&gt;999%"))</f>
        <v>-0.17521875337582371</v>
      </c>
    </row>
    <row r="14" spans="1:10" x14ac:dyDescent="0.2">
      <c r="A14" s="158" t="s">
        <v>151</v>
      </c>
      <c r="B14" s="65">
        <v>409</v>
      </c>
      <c r="C14" s="66">
        <v>284</v>
      </c>
      <c r="D14" s="65">
        <v>3964</v>
      </c>
      <c r="E14" s="66">
        <v>4118</v>
      </c>
      <c r="F14" s="67"/>
      <c r="G14" s="65">
        <f>B14-C14</f>
        <v>125</v>
      </c>
      <c r="H14" s="66">
        <f>D14-E14</f>
        <v>-154</v>
      </c>
      <c r="I14" s="8">
        <f>IF(C14=0, "-", IF(G14/C14&lt;10, G14/C14, "&gt;999%"))</f>
        <v>0.44014084507042256</v>
      </c>
      <c r="J14" s="9">
        <f>IF(E14=0, "-", IF(H14/E14&lt;10, H14/E14, "&gt;999%"))</f>
        <v>-3.7396794560466247E-2</v>
      </c>
    </row>
    <row r="15" spans="1:10" x14ac:dyDescent="0.2">
      <c r="A15" s="158" t="s">
        <v>152</v>
      </c>
      <c r="B15" s="65">
        <v>205</v>
      </c>
      <c r="C15" s="66">
        <v>209</v>
      </c>
      <c r="D15" s="65">
        <v>2516</v>
      </c>
      <c r="E15" s="66">
        <v>2355</v>
      </c>
      <c r="F15" s="67"/>
      <c r="G15" s="65">
        <f>B15-C15</f>
        <v>-4</v>
      </c>
      <c r="H15" s="66">
        <f>D15-E15</f>
        <v>161</v>
      </c>
      <c r="I15" s="8">
        <f>IF(C15=0, "-", IF(G15/C15&lt;10, G15/C15, "&gt;999%"))</f>
        <v>-1.9138755980861243E-2</v>
      </c>
      <c r="J15" s="9">
        <f>IF(E15=0, "-", IF(H15/E15&lt;10, H15/E15, "&gt;999%"))</f>
        <v>6.8365180467091294E-2</v>
      </c>
    </row>
    <row r="16" spans="1:10" x14ac:dyDescent="0.2">
      <c r="A16" s="158" t="s">
        <v>153</v>
      </c>
      <c r="B16" s="65">
        <v>47</v>
      </c>
      <c r="C16" s="66">
        <v>17</v>
      </c>
      <c r="D16" s="65">
        <v>512</v>
      </c>
      <c r="E16" s="66">
        <v>492</v>
      </c>
      <c r="F16" s="67"/>
      <c r="G16" s="65">
        <f>B16-C16</f>
        <v>30</v>
      </c>
      <c r="H16" s="66">
        <f>D16-E16</f>
        <v>20</v>
      </c>
      <c r="I16" s="8">
        <f>IF(C16=0, "-", IF(G16/C16&lt;10, G16/C16, "&gt;999%"))</f>
        <v>1.7647058823529411</v>
      </c>
      <c r="J16" s="9">
        <f>IF(E16=0, "-", IF(H16/E16&lt;10, H16/E16, "&gt;999%"))</f>
        <v>4.065040650406504E-2</v>
      </c>
    </row>
    <row r="17" spans="1:10" x14ac:dyDescent="0.2">
      <c r="A17" s="158" t="s">
        <v>154</v>
      </c>
      <c r="B17" s="65">
        <v>301</v>
      </c>
      <c r="C17" s="66">
        <v>428</v>
      </c>
      <c r="D17" s="65">
        <v>643</v>
      </c>
      <c r="E17" s="66">
        <v>2292</v>
      </c>
      <c r="F17" s="67"/>
      <c r="G17" s="65">
        <f>B17-C17</f>
        <v>-127</v>
      </c>
      <c r="H17" s="66">
        <f>D17-E17</f>
        <v>-1649</v>
      </c>
      <c r="I17" s="8">
        <f>IF(C17=0, "-", IF(G17/C17&lt;10, G17/C17, "&gt;999%"))</f>
        <v>-0.29672897196261683</v>
      </c>
      <c r="J17" s="9">
        <f>IF(E17=0, "-", IF(H17/E17&lt;10, H17/E17, "&gt;999%"))</f>
        <v>-0.71945898778359507</v>
      </c>
    </row>
    <row r="18" spans="1:10" x14ac:dyDescent="0.2">
      <c r="A18" s="22"/>
      <c r="B18" s="74"/>
      <c r="C18" s="75"/>
      <c r="D18" s="74"/>
      <c r="E18" s="75"/>
      <c r="F18" s="76"/>
      <c r="G18" s="74"/>
      <c r="H18" s="75"/>
      <c r="I18" s="23"/>
      <c r="J18" s="24"/>
    </row>
    <row r="19" spans="1:10" s="160" customFormat="1" x14ac:dyDescent="0.2">
      <c r="A19" s="159" t="s">
        <v>117</v>
      </c>
      <c r="B19" s="78">
        <f>SUM($B20:$B23)</f>
        <v>499</v>
      </c>
      <c r="C19" s="79">
        <f>SUM($C20:$C23)</f>
        <v>416</v>
      </c>
      <c r="D19" s="78">
        <f>SUM($D20:$D23)</f>
        <v>4689</v>
      </c>
      <c r="E19" s="79">
        <f>SUM($E20:$E23)</f>
        <v>5197</v>
      </c>
      <c r="F19" s="80"/>
      <c r="G19" s="78">
        <f>B19-C19</f>
        <v>83</v>
      </c>
      <c r="H19" s="79">
        <f>D19-E19</f>
        <v>-508</v>
      </c>
      <c r="I19" s="54">
        <f>IF(C19=0, "-", IF(G19/C19&lt;10, G19/C19, "&gt;999%"))</f>
        <v>0.19951923076923078</v>
      </c>
      <c r="J19" s="55">
        <f>IF(E19=0, "-", IF(H19/E19&lt;10, H19/E19, "&gt;999%"))</f>
        <v>-9.7748701173754088E-2</v>
      </c>
    </row>
    <row r="20" spans="1:10" x14ac:dyDescent="0.2">
      <c r="A20" s="158" t="s">
        <v>151</v>
      </c>
      <c r="B20" s="65">
        <v>190</v>
      </c>
      <c r="C20" s="66">
        <v>129</v>
      </c>
      <c r="D20" s="65">
        <v>1383</v>
      </c>
      <c r="E20" s="66">
        <v>1532</v>
      </c>
      <c r="F20" s="67"/>
      <c r="G20" s="65">
        <f>B20-C20</f>
        <v>61</v>
      </c>
      <c r="H20" s="66">
        <f>D20-E20</f>
        <v>-149</v>
      </c>
      <c r="I20" s="8">
        <f>IF(C20=0, "-", IF(G20/C20&lt;10, G20/C20, "&gt;999%"))</f>
        <v>0.47286821705426357</v>
      </c>
      <c r="J20" s="9">
        <f>IF(E20=0, "-", IF(H20/E20&lt;10, H20/E20, "&gt;999%"))</f>
        <v>-9.7258485639686684E-2</v>
      </c>
    </row>
    <row r="21" spans="1:10" x14ac:dyDescent="0.2">
      <c r="A21" s="158" t="s">
        <v>152</v>
      </c>
      <c r="B21" s="65">
        <v>289</v>
      </c>
      <c r="C21" s="66">
        <v>247</v>
      </c>
      <c r="D21" s="65">
        <v>2931</v>
      </c>
      <c r="E21" s="66">
        <v>3043</v>
      </c>
      <c r="F21" s="67"/>
      <c r="G21" s="65">
        <f>B21-C21</f>
        <v>42</v>
      </c>
      <c r="H21" s="66">
        <f>D21-E21</f>
        <v>-112</v>
      </c>
      <c r="I21" s="8">
        <f>IF(C21=0, "-", IF(G21/C21&lt;10, G21/C21, "&gt;999%"))</f>
        <v>0.17004048582995951</v>
      </c>
      <c r="J21" s="9">
        <f>IF(E21=0, "-", IF(H21/E21&lt;10, H21/E21, "&gt;999%"))</f>
        <v>-3.6805783766020374E-2</v>
      </c>
    </row>
    <row r="22" spans="1:10" x14ac:dyDescent="0.2">
      <c r="A22" s="158" t="s">
        <v>153</v>
      </c>
      <c r="B22" s="65">
        <v>15</v>
      </c>
      <c r="C22" s="66">
        <v>24</v>
      </c>
      <c r="D22" s="65">
        <v>338</v>
      </c>
      <c r="E22" s="66">
        <v>487</v>
      </c>
      <c r="F22" s="67"/>
      <c r="G22" s="65">
        <f>B22-C22</f>
        <v>-9</v>
      </c>
      <c r="H22" s="66">
        <f>D22-E22</f>
        <v>-149</v>
      </c>
      <c r="I22" s="8">
        <f>IF(C22=0, "-", IF(G22/C22&lt;10, G22/C22, "&gt;999%"))</f>
        <v>-0.375</v>
      </c>
      <c r="J22" s="9">
        <f>IF(E22=0, "-", IF(H22/E22&lt;10, H22/E22, "&gt;999%"))</f>
        <v>-0.3059548254620123</v>
      </c>
    </row>
    <row r="23" spans="1:10" x14ac:dyDescent="0.2">
      <c r="A23" s="158" t="s">
        <v>154</v>
      </c>
      <c r="B23" s="65">
        <v>5</v>
      </c>
      <c r="C23" s="66">
        <v>16</v>
      </c>
      <c r="D23" s="65">
        <v>37</v>
      </c>
      <c r="E23" s="66">
        <v>135</v>
      </c>
      <c r="F23" s="67"/>
      <c r="G23" s="65">
        <f>B23-C23</f>
        <v>-11</v>
      </c>
      <c r="H23" s="66">
        <f>D23-E23</f>
        <v>-98</v>
      </c>
      <c r="I23" s="8">
        <f>IF(C23=0, "-", IF(G23/C23&lt;10, G23/C23, "&gt;999%"))</f>
        <v>-0.6875</v>
      </c>
      <c r="J23" s="9">
        <f>IF(E23=0, "-", IF(H23/E23&lt;10, H23/E23, "&gt;999%"))</f>
        <v>-0.72592592592592597</v>
      </c>
    </row>
    <row r="24" spans="1:10" x14ac:dyDescent="0.2">
      <c r="A24" s="7"/>
      <c r="B24" s="65"/>
      <c r="C24" s="66"/>
      <c r="D24" s="65"/>
      <c r="E24" s="66"/>
      <c r="F24" s="67"/>
      <c r="G24" s="65"/>
      <c r="H24" s="66"/>
      <c r="I24" s="8"/>
      <c r="J24" s="9"/>
    </row>
    <row r="25" spans="1:10" s="43" customFormat="1" x14ac:dyDescent="0.2">
      <c r="A25" s="53" t="s">
        <v>29</v>
      </c>
      <c r="B25" s="78">
        <f>SUM($B26:$B29)</f>
        <v>1899</v>
      </c>
      <c r="C25" s="79">
        <f>SUM($C26:$C29)</f>
        <v>1775</v>
      </c>
      <c r="D25" s="78">
        <f>SUM($D26:$D29)</f>
        <v>15002</v>
      </c>
      <c r="E25" s="79">
        <f>SUM($E26:$E29)</f>
        <v>19312</v>
      </c>
      <c r="F25" s="80"/>
      <c r="G25" s="78">
        <f>B25-C25</f>
        <v>124</v>
      </c>
      <c r="H25" s="79">
        <f>D25-E25</f>
        <v>-4310</v>
      </c>
      <c r="I25" s="54">
        <f>IF(C25=0, "-", IF(G25/C25&lt;10, G25/C25, "&gt;999%"))</f>
        <v>6.9859154929577463E-2</v>
      </c>
      <c r="J25" s="55">
        <f>IF(E25=0, "-", IF(H25/E25&lt;10, H25/E25, "&gt;999%"))</f>
        <v>-0.22317729908864956</v>
      </c>
    </row>
    <row r="26" spans="1:10" x14ac:dyDescent="0.2">
      <c r="A26" s="158" t="s">
        <v>151</v>
      </c>
      <c r="B26" s="65">
        <v>740</v>
      </c>
      <c r="C26" s="66">
        <v>544</v>
      </c>
      <c r="D26" s="65">
        <v>6729</v>
      </c>
      <c r="E26" s="66">
        <v>7689</v>
      </c>
      <c r="F26" s="67"/>
      <c r="G26" s="65">
        <f>B26-C26</f>
        <v>196</v>
      </c>
      <c r="H26" s="66">
        <f>D26-E26</f>
        <v>-960</v>
      </c>
      <c r="I26" s="8">
        <f>IF(C26=0, "-", IF(G26/C26&lt;10, G26/C26, "&gt;999%"))</f>
        <v>0.36029411764705882</v>
      </c>
      <c r="J26" s="9">
        <f>IF(E26=0, "-", IF(H26/E26&lt;10, H26/E26, "&gt;999%"))</f>
        <v>-0.12485368708544674</v>
      </c>
    </row>
    <row r="27" spans="1:10" x14ac:dyDescent="0.2">
      <c r="A27" s="158" t="s">
        <v>152</v>
      </c>
      <c r="B27" s="65">
        <v>577</v>
      </c>
      <c r="C27" s="66">
        <v>573</v>
      </c>
      <c r="D27" s="65">
        <v>6273</v>
      </c>
      <c r="E27" s="66">
        <v>6908</v>
      </c>
      <c r="F27" s="67"/>
      <c r="G27" s="65">
        <f>B27-C27</f>
        <v>4</v>
      </c>
      <c r="H27" s="66">
        <f>D27-E27</f>
        <v>-635</v>
      </c>
      <c r="I27" s="8">
        <f>IF(C27=0, "-", IF(G27/C27&lt;10, G27/C27, "&gt;999%"))</f>
        <v>6.9808027923211171E-3</v>
      </c>
      <c r="J27" s="9">
        <f>IF(E27=0, "-", IF(H27/E27&lt;10, H27/E27, "&gt;999%"))</f>
        <v>-9.1922408801389688E-2</v>
      </c>
    </row>
    <row r="28" spans="1:10" x14ac:dyDescent="0.2">
      <c r="A28" s="158" t="s">
        <v>153</v>
      </c>
      <c r="B28" s="65">
        <v>74</v>
      </c>
      <c r="C28" s="66">
        <v>60</v>
      </c>
      <c r="D28" s="65">
        <v>994</v>
      </c>
      <c r="E28" s="66">
        <v>1217</v>
      </c>
      <c r="F28" s="67"/>
      <c r="G28" s="65">
        <f>B28-C28</f>
        <v>14</v>
      </c>
      <c r="H28" s="66">
        <f>D28-E28</f>
        <v>-223</v>
      </c>
      <c r="I28" s="8">
        <f>IF(C28=0, "-", IF(G28/C28&lt;10, G28/C28, "&gt;999%"))</f>
        <v>0.23333333333333334</v>
      </c>
      <c r="J28" s="9">
        <f>IF(E28=0, "-", IF(H28/E28&lt;10, H28/E28, "&gt;999%"))</f>
        <v>-0.18323746918652423</v>
      </c>
    </row>
    <row r="29" spans="1:10" x14ac:dyDescent="0.2">
      <c r="A29" s="158" t="s">
        <v>154</v>
      </c>
      <c r="B29" s="65">
        <v>508</v>
      </c>
      <c r="C29" s="66">
        <v>598</v>
      </c>
      <c r="D29" s="65">
        <v>1006</v>
      </c>
      <c r="E29" s="66">
        <v>3498</v>
      </c>
      <c r="F29" s="67"/>
      <c r="G29" s="65">
        <f>B29-C29</f>
        <v>-90</v>
      </c>
      <c r="H29" s="66">
        <f>D29-E29</f>
        <v>-2492</v>
      </c>
      <c r="I29" s="8">
        <f>IF(C29=0, "-", IF(G29/C29&lt;10, G29/C29, "&gt;999%"))</f>
        <v>-0.15050167224080269</v>
      </c>
      <c r="J29" s="9">
        <f>IF(E29=0, "-", IF(H29/E29&lt;10, H29/E29, "&gt;999%"))</f>
        <v>-0.71240708976558031</v>
      </c>
    </row>
    <row r="30" spans="1:10" x14ac:dyDescent="0.2">
      <c r="A30" s="7"/>
      <c r="B30" s="65"/>
      <c r="C30" s="66"/>
      <c r="D30" s="65"/>
      <c r="E30" s="66"/>
      <c r="F30" s="67"/>
      <c r="G30" s="65"/>
      <c r="H30" s="66"/>
      <c r="I30" s="8"/>
      <c r="J30" s="9"/>
    </row>
    <row r="31" spans="1:10" s="43" customFormat="1" x14ac:dyDescent="0.2">
      <c r="A31" s="22" t="s">
        <v>118</v>
      </c>
      <c r="B31" s="78">
        <v>80</v>
      </c>
      <c r="C31" s="79">
        <v>64</v>
      </c>
      <c r="D31" s="78">
        <v>671</v>
      </c>
      <c r="E31" s="79">
        <v>784</v>
      </c>
      <c r="F31" s="80"/>
      <c r="G31" s="78">
        <f>B31-C31</f>
        <v>16</v>
      </c>
      <c r="H31" s="79">
        <f>D31-E31</f>
        <v>-113</v>
      </c>
      <c r="I31" s="54">
        <f>IF(C31=0, "-", IF(G31/C31&lt;10, G31/C31, "&gt;999%"))</f>
        <v>0.25</v>
      </c>
      <c r="J31" s="55">
        <f>IF(E31=0, "-", IF(H31/E31&lt;10, H31/E31, "&gt;999%"))</f>
        <v>-0.1441326530612245</v>
      </c>
    </row>
    <row r="32" spans="1:10" x14ac:dyDescent="0.2">
      <c r="A32" s="1"/>
      <c r="B32" s="68"/>
      <c r="C32" s="69"/>
      <c r="D32" s="68"/>
      <c r="E32" s="69"/>
      <c r="F32" s="70"/>
      <c r="G32" s="68"/>
      <c r="H32" s="69"/>
      <c r="I32" s="5"/>
      <c r="J32" s="6"/>
    </row>
    <row r="33" spans="1:10" s="43" customFormat="1" x14ac:dyDescent="0.2">
      <c r="A33" s="27" t="s">
        <v>5</v>
      </c>
      <c r="B33" s="71">
        <f>SUM(B26:B32)</f>
        <v>1979</v>
      </c>
      <c r="C33" s="77">
        <f>SUM(C26:C32)</f>
        <v>1839</v>
      </c>
      <c r="D33" s="71">
        <f>SUM(D26:D32)</f>
        <v>15673</v>
      </c>
      <c r="E33" s="77">
        <f>SUM(E26:E32)</f>
        <v>20096</v>
      </c>
      <c r="F33" s="73"/>
      <c r="G33" s="71">
        <f>B33-C33</f>
        <v>140</v>
      </c>
      <c r="H33" s="72">
        <f>D33-E33</f>
        <v>-4423</v>
      </c>
      <c r="I33" s="37">
        <f>IF(C33=0, 0, G33/C33)</f>
        <v>7.6128330614464376E-2</v>
      </c>
      <c r="J33" s="38">
        <f>IF(E33=0, 0, H33/E33)</f>
        <v>-0.22009355095541402</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J38"/>
  <sheetViews>
    <sheetView tabSelected="1" workbookViewId="0">
      <selection activeCell="M1" sqref="M1"/>
    </sheetView>
  </sheetViews>
  <sheetFormatPr defaultRowHeight="12.75" x14ac:dyDescent="0.2"/>
  <cols>
    <col min="1" max="1" width="32.7109375" customWidth="1"/>
    <col min="2" max="5" width="10.140625" customWidth="1"/>
    <col min="6" max="6" width="1.7109375" customWidth="1"/>
    <col min="7" max="10" width="10.140625" customWidth="1"/>
  </cols>
  <sheetData>
    <row r="1" spans="1:10" s="52" customFormat="1" ht="20.25" x14ac:dyDescent="0.3">
      <c r="A1" s="4" t="s">
        <v>10</v>
      </c>
      <c r="B1" s="198" t="s">
        <v>30</v>
      </c>
      <c r="C1" s="199"/>
      <c r="D1" s="199"/>
      <c r="E1" s="199"/>
      <c r="F1" s="199"/>
      <c r="G1" s="199"/>
      <c r="H1" s="199"/>
      <c r="I1" s="199"/>
      <c r="J1" s="199"/>
    </row>
    <row r="2" spans="1:10" s="52" customFormat="1" ht="20.25" x14ac:dyDescent="0.3">
      <c r="A2" s="4" t="s">
        <v>101</v>
      </c>
      <c r="B2" s="202" t="s">
        <v>91</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t="s">
        <v>0</v>
      </c>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s="139" customFormat="1" x14ac:dyDescent="0.2">
      <c r="A7" s="159" t="s">
        <v>102</v>
      </c>
      <c r="B7" s="65"/>
      <c r="C7" s="66"/>
      <c r="D7" s="65"/>
      <c r="E7" s="66"/>
      <c r="F7" s="67"/>
      <c r="G7" s="65"/>
      <c r="H7" s="66"/>
      <c r="I7" s="20"/>
      <c r="J7" s="21"/>
    </row>
    <row r="8" spans="1:10" x14ac:dyDescent="0.2">
      <c r="A8" s="158" t="s">
        <v>155</v>
      </c>
      <c r="B8" s="65">
        <v>10</v>
      </c>
      <c r="C8" s="66">
        <v>3</v>
      </c>
      <c r="D8" s="65">
        <v>74</v>
      </c>
      <c r="E8" s="66">
        <v>99</v>
      </c>
      <c r="F8" s="67"/>
      <c r="G8" s="65">
        <f>B8-C8</f>
        <v>7</v>
      </c>
      <c r="H8" s="66">
        <f>D8-E8</f>
        <v>-25</v>
      </c>
      <c r="I8" s="20">
        <f>IF(C8=0, "-", IF(G8/C8&lt;10, G8/C8, "&gt;999%"))</f>
        <v>2.3333333333333335</v>
      </c>
      <c r="J8" s="21">
        <f>IF(E8=0, "-", IF(H8/E8&lt;10, H8/E8, "&gt;999%"))</f>
        <v>-0.25252525252525254</v>
      </c>
    </row>
    <row r="9" spans="1:10" x14ac:dyDescent="0.2">
      <c r="A9" s="158" t="s">
        <v>156</v>
      </c>
      <c r="B9" s="65">
        <v>2</v>
      </c>
      <c r="C9" s="66">
        <v>2</v>
      </c>
      <c r="D9" s="65">
        <v>31</v>
      </c>
      <c r="E9" s="66">
        <v>30</v>
      </c>
      <c r="F9" s="67"/>
      <c r="G9" s="65">
        <f>B9-C9</f>
        <v>0</v>
      </c>
      <c r="H9" s="66">
        <f>D9-E9</f>
        <v>1</v>
      </c>
      <c r="I9" s="20">
        <f>IF(C9=0, "-", IF(G9/C9&lt;10, G9/C9, "&gt;999%"))</f>
        <v>0</v>
      </c>
      <c r="J9" s="21">
        <f>IF(E9=0, "-", IF(H9/E9&lt;10, H9/E9, "&gt;999%"))</f>
        <v>3.3333333333333333E-2</v>
      </c>
    </row>
    <row r="10" spans="1:10" x14ac:dyDescent="0.2">
      <c r="A10" s="158" t="s">
        <v>157</v>
      </c>
      <c r="B10" s="65">
        <v>96</v>
      </c>
      <c r="C10" s="66">
        <v>53</v>
      </c>
      <c r="D10" s="65">
        <v>365</v>
      </c>
      <c r="E10" s="66">
        <v>330</v>
      </c>
      <c r="F10" s="67"/>
      <c r="G10" s="65">
        <f>B10-C10</f>
        <v>43</v>
      </c>
      <c r="H10" s="66">
        <f>D10-E10</f>
        <v>35</v>
      </c>
      <c r="I10" s="20">
        <f>IF(C10=0, "-", IF(G10/C10&lt;10, G10/C10, "&gt;999%"))</f>
        <v>0.81132075471698117</v>
      </c>
      <c r="J10" s="21">
        <f>IF(E10=0, "-", IF(H10/E10&lt;10, H10/E10, "&gt;999%"))</f>
        <v>0.10606060606060606</v>
      </c>
    </row>
    <row r="11" spans="1:10" x14ac:dyDescent="0.2">
      <c r="A11" s="158" t="s">
        <v>158</v>
      </c>
      <c r="B11" s="65">
        <v>330</v>
      </c>
      <c r="C11" s="66">
        <v>363</v>
      </c>
      <c r="D11" s="65">
        <v>2206</v>
      </c>
      <c r="E11" s="66">
        <v>4393</v>
      </c>
      <c r="F11" s="67"/>
      <c r="G11" s="65">
        <f>B11-C11</f>
        <v>-33</v>
      </c>
      <c r="H11" s="66">
        <f>D11-E11</f>
        <v>-2187</v>
      </c>
      <c r="I11" s="20">
        <f>IF(C11=0, "-", IF(G11/C11&lt;10, G11/C11, "&gt;999%"))</f>
        <v>-9.0909090909090912E-2</v>
      </c>
      <c r="J11" s="21">
        <f>IF(E11=0, "-", IF(H11/E11&lt;10, H11/E11, "&gt;999%"))</f>
        <v>-0.49783746870020484</v>
      </c>
    </row>
    <row r="12" spans="1:10" x14ac:dyDescent="0.2">
      <c r="A12" s="158" t="s">
        <v>159</v>
      </c>
      <c r="B12" s="65">
        <v>0</v>
      </c>
      <c r="C12" s="66">
        <v>0</v>
      </c>
      <c r="D12" s="65">
        <v>2</v>
      </c>
      <c r="E12" s="66">
        <v>6</v>
      </c>
      <c r="F12" s="67"/>
      <c r="G12" s="65">
        <f>B12-C12</f>
        <v>0</v>
      </c>
      <c r="H12" s="66">
        <f>D12-E12</f>
        <v>-4</v>
      </c>
      <c r="I12" s="20" t="str">
        <f>IF(C12=0, "-", IF(G12/C12&lt;10, G12/C12, "&gt;999%"))</f>
        <v>-</v>
      </c>
      <c r="J12" s="21">
        <f>IF(E12=0, "-", IF(H12/E12&lt;10, H12/E12, "&gt;999%"))</f>
        <v>-0.66666666666666663</v>
      </c>
    </row>
    <row r="13" spans="1:10" x14ac:dyDescent="0.2">
      <c r="A13" s="7"/>
      <c r="B13" s="65"/>
      <c r="C13" s="66"/>
      <c r="D13" s="65"/>
      <c r="E13" s="66"/>
      <c r="F13" s="67"/>
      <c r="G13" s="65"/>
      <c r="H13" s="66"/>
      <c r="I13" s="20"/>
      <c r="J13" s="21"/>
    </row>
    <row r="14" spans="1:10" s="139" customFormat="1" x14ac:dyDescent="0.2">
      <c r="A14" s="159" t="s">
        <v>111</v>
      </c>
      <c r="B14" s="65"/>
      <c r="C14" s="66"/>
      <c r="D14" s="65"/>
      <c r="E14" s="66"/>
      <c r="F14" s="67"/>
      <c r="G14" s="65"/>
      <c r="H14" s="66"/>
      <c r="I14" s="20"/>
      <c r="J14" s="21"/>
    </row>
    <row r="15" spans="1:10" x14ac:dyDescent="0.2">
      <c r="A15" s="158" t="s">
        <v>155</v>
      </c>
      <c r="B15" s="65">
        <v>166</v>
      </c>
      <c r="C15" s="66">
        <v>94</v>
      </c>
      <c r="D15" s="65">
        <v>1457</v>
      </c>
      <c r="E15" s="66">
        <v>1464</v>
      </c>
      <c r="F15" s="67"/>
      <c r="G15" s="65">
        <f>B15-C15</f>
        <v>72</v>
      </c>
      <c r="H15" s="66">
        <f>D15-E15</f>
        <v>-7</v>
      </c>
      <c r="I15" s="20">
        <f>IF(C15=0, "-", IF(G15/C15&lt;10, G15/C15, "&gt;999%"))</f>
        <v>0.76595744680851063</v>
      </c>
      <c r="J15" s="21">
        <f>IF(E15=0, "-", IF(H15/E15&lt;10, H15/E15, "&gt;999%"))</f>
        <v>-4.7814207650273225E-3</v>
      </c>
    </row>
    <row r="16" spans="1:10" x14ac:dyDescent="0.2">
      <c r="A16" s="158" t="s">
        <v>156</v>
      </c>
      <c r="B16" s="65">
        <v>2</v>
      </c>
      <c r="C16" s="66">
        <v>2</v>
      </c>
      <c r="D16" s="65">
        <v>23</v>
      </c>
      <c r="E16" s="66">
        <v>23</v>
      </c>
      <c r="F16" s="67"/>
      <c r="G16" s="65">
        <f>B16-C16</f>
        <v>0</v>
      </c>
      <c r="H16" s="66">
        <f>D16-E16</f>
        <v>0</v>
      </c>
      <c r="I16" s="20">
        <f>IF(C16=0, "-", IF(G16/C16&lt;10, G16/C16, "&gt;999%"))</f>
        <v>0</v>
      </c>
      <c r="J16" s="21">
        <f>IF(E16=0, "-", IF(H16/E16&lt;10, H16/E16, "&gt;999%"))</f>
        <v>0</v>
      </c>
    </row>
    <row r="17" spans="1:10" x14ac:dyDescent="0.2">
      <c r="A17" s="158" t="s">
        <v>157</v>
      </c>
      <c r="B17" s="65">
        <v>37</v>
      </c>
      <c r="C17" s="66">
        <v>18</v>
      </c>
      <c r="D17" s="65">
        <v>668</v>
      </c>
      <c r="E17" s="66">
        <v>153</v>
      </c>
      <c r="F17" s="67"/>
      <c r="G17" s="65">
        <f>B17-C17</f>
        <v>19</v>
      </c>
      <c r="H17" s="66">
        <f>D17-E17</f>
        <v>515</v>
      </c>
      <c r="I17" s="20">
        <f>IF(C17=0, "-", IF(G17/C17&lt;10, G17/C17, "&gt;999%"))</f>
        <v>1.0555555555555556</v>
      </c>
      <c r="J17" s="21">
        <f>IF(E17=0, "-", IF(H17/E17&lt;10, H17/E17, "&gt;999%"))</f>
        <v>3.3660130718954249</v>
      </c>
    </row>
    <row r="18" spans="1:10" x14ac:dyDescent="0.2">
      <c r="A18" s="158" t="s">
        <v>158</v>
      </c>
      <c r="B18" s="65">
        <v>756</v>
      </c>
      <c r="C18" s="66">
        <v>824</v>
      </c>
      <c r="D18" s="65">
        <v>5460</v>
      </c>
      <c r="E18" s="66">
        <v>7611</v>
      </c>
      <c r="F18" s="67"/>
      <c r="G18" s="65">
        <f>B18-C18</f>
        <v>-68</v>
      </c>
      <c r="H18" s="66">
        <f>D18-E18</f>
        <v>-2151</v>
      </c>
      <c r="I18" s="20">
        <f>IF(C18=0, "-", IF(G18/C18&lt;10, G18/C18, "&gt;999%"))</f>
        <v>-8.2524271844660199E-2</v>
      </c>
      <c r="J18" s="21">
        <f>IF(E18=0, "-", IF(H18/E18&lt;10, H18/E18, "&gt;999%"))</f>
        <v>-0.28261726448561292</v>
      </c>
    </row>
    <row r="19" spans="1:10" x14ac:dyDescent="0.2">
      <c r="A19" s="158" t="s">
        <v>159</v>
      </c>
      <c r="B19" s="65">
        <v>1</v>
      </c>
      <c r="C19" s="66">
        <v>0</v>
      </c>
      <c r="D19" s="65">
        <v>27</v>
      </c>
      <c r="E19" s="66">
        <v>6</v>
      </c>
      <c r="F19" s="67"/>
      <c r="G19" s="65">
        <f>B19-C19</f>
        <v>1</v>
      </c>
      <c r="H19" s="66">
        <f>D19-E19</f>
        <v>21</v>
      </c>
      <c r="I19" s="20" t="str">
        <f>IF(C19=0, "-", IF(G19/C19&lt;10, G19/C19, "&gt;999%"))</f>
        <v>-</v>
      </c>
      <c r="J19" s="21">
        <f>IF(E19=0, "-", IF(H19/E19&lt;10, H19/E19, "&gt;999%"))</f>
        <v>3.5</v>
      </c>
    </row>
    <row r="20" spans="1:10" x14ac:dyDescent="0.2">
      <c r="A20" s="7"/>
      <c r="B20" s="65"/>
      <c r="C20" s="66"/>
      <c r="D20" s="65"/>
      <c r="E20" s="66"/>
      <c r="F20" s="67"/>
      <c r="G20" s="65"/>
      <c r="H20" s="66"/>
      <c r="I20" s="20"/>
      <c r="J20" s="21"/>
    </row>
    <row r="21" spans="1:10" s="139" customFormat="1" x14ac:dyDescent="0.2">
      <c r="A21" s="159" t="s">
        <v>117</v>
      </c>
      <c r="B21" s="65"/>
      <c r="C21" s="66"/>
      <c r="D21" s="65"/>
      <c r="E21" s="66"/>
      <c r="F21" s="67"/>
      <c r="G21" s="65"/>
      <c r="H21" s="66"/>
      <c r="I21" s="20"/>
      <c r="J21" s="21"/>
    </row>
    <row r="22" spans="1:10" x14ac:dyDescent="0.2">
      <c r="A22" s="158" t="s">
        <v>155</v>
      </c>
      <c r="B22" s="65">
        <v>473</v>
      </c>
      <c r="C22" s="66">
        <v>390</v>
      </c>
      <c r="D22" s="65">
        <v>4352</v>
      </c>
      <c r="E22" s="66">
        <v>4853</v>
      </c>
      <c r="F22" s="67"/>
      <c r="G22" s="65">
        <f>B22-C22</f>
        <v>83</v>
      </c>
      <c r="H22" s="66">
        <f>D22-E22</f>
        <v>-501</v>
      </c>
      <c r="I22" s="20">
        <f>IF(C22=0, "-", IF(G22/C22&lt;10, G22/C22, "&gt;999%"))</f>
        <v>0.21282051282051281</v>
      </c>
      <c r="J22" s="21">
        <f>IF(E22=0, "-", IF(H22/E22&lt;10, H22/E22, "&gt;999%"))</f>
        <v>-0.10323511230166907</v>
      </c>
    </row>
    <row r="23" spans="1:10" x14ac:dyDescent="0.2">
      <c r="A23" s="158" t="s">
        <v>158</v>
      </c>
      <c r="B23" s="65">
        <v>26</v>
      </c>
      <c r="C23" s="66">
        <v>26</v>
      </c>
      <c r="D23" s="65">
        <v>337</v>
      </c>
      <c r="E23" s="66">
        <v>344</v>
      </c>
      <c r="F23" s="67"/>
      <c r="G23" s="65">
        <f>B23-C23</f>
        <v>0</v>
      </c>
      <c r="H23" s="66">
        <f>D23-E23</f>
        <v>-7</v>
      </c>
      <c r="I23" s="20">
        <f>IF(C23=0, "-", IF(G23/C23&lt;10, G23/C23, "&gt;999%"))</f>
        <v>0</v>
      </c>
      <c r="J23" s="21">
        <f>IF(E23=0, "-", IF(H23/E23&lt;10, H23/E23, "&gt;999%"))</f>
        <v>-2.0348837209302327E-2</v>
      </c>
    </row>
    <row r="24" spans="1:10" x14ac:dyDescent="0.2">
      <c r="A24" s="7"/>
      <c r="B24" s="65"/>
      <c r="C24" s="66"/>
      <c r="D24" s="65"/>
      <c r="E24" s="66"/>
      <c r="F24" s="67"/>
      <c r="G24" s="65"/>
      <c r="H24" s="66"/>
      <c r="I24" s="20"/>
      <c r="J24" s="21"/>
    </row>
    <row r="25" spans="1:10" x14ac:dyDescent="0.2">
      <c r="A25" s="7" t="s">
        <v>118</v>
      </c>
      <c r="B25" s="65">
        <v>80</v>
      </c>
      <c r="C25" s="66">
        <v>64</v>
      </c>
      <c r="D25" s="65">
        <v>671</v>
      </c>
      <c r="E25" s="66">
        <v>784</v>
      </c>
      <c r="F25" s="67"/>
      <c r="G25" s="65">
        <f>B25-C25</f>
        <v>16</v>
      </c>
      <c r="H25" s="66">
        <f>D25-E25</f>
        <v>-113</v>
      </c>
      <c r="I25" s="20">
        <f>IF(C25=0, "-", IF(G25/C25&lt;10, G25/C25, "&gt;999%"))</f>
        <v>0.25</v>
      </c>
      <c r="J25" s="21">
        <f>IF(E25=0, "-", IF(H25/E25&lt;10, H25/E25, "&gt;999%"))</f>
        <v>-0.1441326530612245</v>
      </c>
    </row>
    <row r="26" spans="1:10" x14ac:dyDescent="0.2">
      <c r="A26" s="1"/>
      <c r="B26" s="68"/>
      <c r="C26" s="69"/>
      <c r="D26" s="68"/>
      <c r="E26" s="69"/>
      <c r="F26" s="70"/>
      <c r="G26" s="68"/>
      <c r="H26" s="69"/>
      <c r="I26" s="5"/>
      <c r="J26" s="6"/>
    </row>
    <row r="27" spans="1:10" s="43" customFormat="1" x14ac:dyDescent="0.2">
      <c r="A27" s="27" t="s">
        <v>5</v>
      </c>
      <c r="B27" s="71">
        <f>SUM(B6:B26)</f>
        <v>1979</v>
      </c>
      <c r="C27" s="77">
        <f>SUM(C6:C26)</f>
        <v>1839</v>
      </c>
      <c r="D27" s="71">
        <f>SUM(D6:D26)</f>
        <v>15673</v>
      </c>
      <c r="E27" s="77">
        <f>SUM(E6:E26)</f>
        <v>20096</v>
      </c>
      <c r="F27" s="73"/>
      <c r="G27" s="71">
        <f>B27-C27</f>
        <v>140</v>
      </c>
      <c r="H27" s="72">
        <f>D27-E27</f>
        <v>-4423</v>
      </c>
      <c r="I27" s="37">
        <f>IF(C27=0, 0, G27/C27)</f>
        <v>7.6128330614464376E-2</v>
      </c>
      <c r="J27" s="38">
        <f>IF(E27=0, 0, H27/E27)</f>
        <v>-0.22009355095541402</v>
      </c>
    </row>
    <row r="28" spans="1:10" s="43" customFormat="1" x14ac:dyDescent="0.2">
      <c r="A28" s="22"/>
      <c r="B28" s="78"/>
      <c r="C28" s="98"/>
      <c r="D28" s="78"/>
      <c r="E28" s="98"/>
      <c r="F28" s="80"/>
      <c r="G28" s="78"/>
      <c r="H28" s="79"/>
      <c r="I28" s="54"/>
      <c r="J28" s="55"/>
    </row>
    <row r="29" spans="1:10" s="139" customFormat="1" x14ac:dyDescent="0.2">
      <c r="A29" s="161" t="s">
        <v>160</v>
      </c>
      <c r="B29" s="74"/>
      <c r="C29" s="75"/>
      <c r="D29" s="74"/>
      <c r="E29" s="75"/>
      <c r="F29" s="76"/>
      <c r="G29" s="74"/>
      <c r="H29" s="75"/>
      <c r="I29" s="23"/>
      <c r="J29" s="24"/>
    </row>
    <row r="30" spans="1:10" x14ac:dyDescent="0.2">
      <c r="A30" s="7" t="s">
        <v>155</v>
      </c>
      <c r="B30" s="65">
        <v>649</v>
      </c>
      <c r="C30" s="66">
        <v>487</v>
      </c>
      <c r="D30" s="65">
        <v>5883</v>
      </c>
      <c r="E30" s="66">
        <v>6416</v>
      </c>
      <c r="F30" s="67"/>
      <c r="G30" s="65">
        <f>B30-C30</f>
        <v>162</v>
      </c>
      <c r="H30" s="66">
        <f>D30-E30</f>
        <v>-533</v>
      </c>
      <c r="I30" s="20">
        <f>IF(C30=0, "-", IF(G30/C30&lt;10, G30/C30, "&gt;999%"))</f>
        <v>0.3326488706365503</v>
      </c>
      <c r="J30" s="21">
        <f>IF(E30=0, "-", IF(H30/E30&lt;10, H30/E30, "&gt;999%"))</f>
        <v>-8.3073566084788025E-2</v>
      </c>
    </row>
    <row r="31" spans="1:10" x14ac:dyDescent="0.2">
      <c r="A31" s="7" t="s">
        <v>156</v>
      </c>
      <c r="B31" s="65">
        <v>4</v>
      </c>
      <c r="C31" s="66">
        <v>4</v>
      </c>
      <c r="D31" s="65">
        <v>54</v>
      </c>
      <c r="E31" s="66">
        <v>53</v>
      </c>
      <c r="F31" s="67"/>
      <c r="G31" s="65">
        <f>B31-C31</f>
        <v>0</v>
      </c>
      <c r="H31" s="66">
        <f>D31-E31</f>
        <v>1</v>
      </c>
      <c r="I31" s="20">
        <f>IF(C31=0, "-", IF(G31/C31&lt;10, G31/C31, "&gt;999%"))</f>
        <v>0</v>
      </c>
      <c r="J31" s="21">
        <f>IF(E31=0, "-", IF(H31/E31&lt;10, H31/E31, "&gt;999%"))</f>
        <v>1.8867924528301886E-2</v>
      </c>
    </row>
    <row r="32" spans="1:10" x14ac:dyDescent="0.2">
      <c r="A32" s="7" t="s">
        <v>157</v>
      </c>
      <c r="B32" s="65">
        <v>133</v>
      </c>
      <c r="C32" s="66">
        <v>71</v>
      </c>
      <c r="D32" s="65">
        <v>1033</v>
      </c>
      <c r="E32" s="66">
        <v>483</v>
      </c>
      <c r="F32" s="67"/>
      <c r="G32" s="65">
        <f>B32-C32</f>
        <v>62</v>
      </c>
      <c r="H32" s="66">
        <f>D32-E32</f>
        <v>550</v>
      </c>
      <c r="I32" s="20">
        <f>IF(C32=0, "-", IF(G32/C32&lt;10, G32/C32, "&gt;999%"))</f>
        <v>0.87323943661971826</v>
      </c>
      <c r="J32" s="21">
        <f>IF(E32=0, "-", IF(H32/E32&lt;10, H32/E32, "&gt;999%"))</f>
        <v>1.1387163561076605</v>
      </c>
    </row>
    <row r="33" spans="1:10" x14ac:dyDescent="0.2">
      <c r="A33" s="7" t="s">
        <v>158</v>
      </c>
      <c r="B33" s="65">
        <v>1112</v>
      </c>
      <c r="C33" s="66">
        <v>1213</v>
      </c>
      <c r="D33" s="65">
        <v>8003</v>
      </c>
      <c r="E33" s="66">
        <v>12348</v>
      </c>
      <c r="F33" s="67"/>
      <c r="G33" s="65">
        <f>B33-C33</f>
        <v>-101</v>
      </c>
      <c r="H33" s="66">
        <f>D33-E33</f>
        <v>-4345</v>
      </c>
      <c r="I33" s="20">
        <f>IF(C33=0, "-", IF(G33/C33&lt;10, G33/C33, "&gt;999%"))</f>
        <v>-8.3264633140972794E-2</v>
      </c>
      <c r="J33" s="21">
        <f>IF(E33=0, "-", IF(H33/E33&lt;10, H33/E33, "&gt;999%"))</f>
        <v>-0.35187884677680598</v>
      </c>
    </row>
    <row r="34" spans="1:10" x14ac:dyDescent="0.2">
      <c r="A34" s="7" t="s">
        <v>159</v>
      </c>
      <c r="B34" s="65">
        <v>1</v>
      </c>
      <c r="C34" s="66">
        <v>0</v>
      </c>
      <c r="D34" s="65">
        <v>29</v>
      </c>
      <c r="E34" s="66">
        <v>12</v>
      </c>
      <c r="F34" s="67"/>
      <c r="G34" s="65">
        <f>B34-C34</f>
        <v>1</v>
      </c>
      <c r="H34" s="66">
        <f>D34-E34</f>
        <v>17</v>
      </c>
      <c r="I34" s="20" t="str">
        <f>IF(C34=0, "-", IF(G34/C34&lt;10, G34/C34, "&gt;999%"))</f>
        <v>-</v>
      </c>
      <c r="J34" s="21">
        <f>IF(E34=0, "-", IF(H34/E34&lt;10, H34/E34, "&gt;999%"))</f>
        <v>1.4166666666666667</v>
      </c>
    </row>
    <row r="35" spans="1:10" x14ac:dyDescent="0.2">
      <c r="A35" s="7"/>
      <c r="B35" s="65"/>
      <c r="C35" s="66"/>
      <c r="D35" s="65"/>
      <c r="E35" s="66"/>
      <c r="F35" s="67"/>
      <c r="G35" s="65"/>
      <c r="H35" s="66"/>
      <c r="I35" s="20"/>
      <c r="J35" s="21"/>
    </row>
    <row r="36" spans="1:10" x14ac:dyDescent="0.2">
      <c r="A36" s="7" t="s">
        <v>118</v>
      </c>
      <c r="B36" s="65">
        <v>80</v>
      </c>
      <c r="C36" s="66">
        <v>64</v>
      </c>
      <c r="D36" s="65">
        <v>671</v>
      </c>
      <c r="E36" s="66">
        <v>784</v>
      </c>
      <c r="F36" s="67"/>
      <c r="G36" s="65">
        <f>B36-C36</f>
        <v>16</v>
      </c>
      <c r="H36" s="66">
        <f>D36-E36</f>
        <v>-113</v>
      </c>
      <c r="I36" s="20">
        <f>IF(C36=0, "-", IF(G36/C36&lt;10, G36/C36, "&gt;999%"))</f>
        <v>0.25</v>
      </c>
      <c r="J36" s="21">
        <f>IF(E36=0, "-", IF(H36/E36&lt;10, H36/E36, "&gt;999%"))</f>
        <v>-0.1441326530612245</v>
      </c>
    </row>
    <row r="37" spans="1:10" x14ac:dyDescent="0.2">
      <c r="A37" s="7"/>
      <c r="B37" s="65"/>
      <c r="C37" s="66"/>
      <c r="D37" s="65"/>
      <c r="E37" s="66"/>
      <c r="F37" s="67"/>
      <c r="G37" s="65"/>
      <c r="H37" s="66"/>
      <c r="I37" s="20"/>
      <c r="J37" s="21"/>
    </row>
    <row r="38" spans="1:10" s="43" customFormat="1" x14ac:dyDescent="0.2">
      <c r="A38" s="27" t="s">
        <v>5</v>
      </c>
      <c r="B38" s="71">
        <f>SUM(B28:B37)</f>
        <v>1979</v>
      </c>
      <c r="C38" s="77">
        <f>SUM(C28:C37)</f>
        <v>1839</v>
      </c>
      <c r="D38" s="71">
        <f>SUM(D28:D37)</f>
        <v>15673</v>
      </c>
      <c r="E38" s="77">
        <f>SUM(E28:E37)</f>
        <v>20096</v>
      </c>
      <c r="F38" s="73"/>
      <c r="G38" s="71">
        <f>B38-C38</f>
        <v>140</v>
      </c>
      <c r="H38" s="72">
        <f>D38-E38</f>
        <v>-4423</v>
      </c>
      <c r="I38" s="37">
        <f>IF(C38=0, 0, G38/C38)</f>
        <v>7.6128330614464376E-2</v>
      </c>
      <c r="J38" s="38">
        <f>IF(E38=0, 0, H38/E38)</f>
        <v>-0.22009355095541402</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83"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J44"/>
  <sheetViews>
    <sheetView tabSelected="1" workbookViewId="0">
      <selection activeCell="M1" sqref="M1"/>
    </sheetView>
  </sheetViews>
  <sheetFormatPr defaultRowHeight="12.75" x14ac:dyDescent="0.2"/>
  <cols>
    <col min="1" max="1" width="25.7109375" customWidth="1"/>
    <col min="2" max="5" width="8.5703125" customWidth="1"/>
    <col min="6" max="6" width="1.7109375" customWidth="1"/>
    <col min="7" max="10" width="8.28515625" customWidth="1"/>
  </cols>
  <sheetData>
    <row r="1" spans="1:10" s="52" customFormat="1" ht="20.25" x14ac:dyDescent="0.3">
      <c r="A1" s="4" t="s">
        <v>10</v>
      </c>
      <c r="B1" s="198" t="s">
        <v>20</v>
      </c>
      <c r="C1" s="199"/>
      <c r="D1" s="199"/>
      <c r="E1" s="199"/>
      <c r="F1" s="199"/>
      <c r="G1" s="199"/>
      <c r="H1" s="199"/>
      <c r="I1" s="199"/>
      <c r="J1" s="199"/>
    </row>
    <row r="2" spans="1:10" s="52" customFormat="1" ht="20.25" x14ac:dyDescent="0.3">
      <c r="A2" s="4" t="s">
        <v>101</v>
      </c>
      <c r="B2" s="202" t="s">
        <v>91</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2020</v>
      </c>
      <c r="C5" s="58">
        <f>B5-1</f>
        <v>2019</v>
      </c>
      <c r="D5" s="57">
        <f>B5</f>
        <v>2020</v>
      </c>
      <c r="E5" s="58">
        <f>C5</f>
        <v>2019</v>
      </c>
      <c r="F5" s="64"/>
      <c r="G5" s="57" t="s">
        <v>4</v>
      </c>
      <c r="H5" s="58" t="s">
        <v>2</v>
      </c>
      <c r="I5" s="57" t="s">
        <v>4</v>
      </c>
      <c r="J5" s="58" t="s">
        <v>2</v>
      </c>
    </row>
    <row r="6" spans="1:10" x14ac:dyDescent="0.2">
      <c r="A6" s="22"/>
      <c r="B6" s="74"/>
      <c r="C6" s="75"/>
      <c r="D6" s="74"/>
      <c r="E6" s="75"/>
      <c r="F6" s="76"/>
      <c r="G6" s="74"/>
      <c r="H6" s="75"/>
      <c r="I6" s="23"/>
      <c r="J6" s="24"/>
    </row>
    <row r="7" spans="1:10" x14ac:dyDescent="0.2">
      <c r="A7" s="22" t="s">
        <v>25</v>
      </c>
      <c r="B7" s="74"/>
      <c r="C7" s="75"/>
      <c r="D7" s="74"/>
      <c r="E7" s="75"/>
      <c r="F7" s="76"/>
      <c r="G7" s="74"/>
      <c r="H7" s="75"/>
      <c r="I7" s="23"/>
      <c r="J7" s="24"/>
    </row>
    <row r="8" spans="1:10" x14ac:dyDescent="0.2">
      <c r="A8" s="22"/>
      <c r="B8" s="74"/>
      <c r="C8" s="75"/>
      <c r="D8" s="74"/>
      <c r="E8" s="75"/>
      <c r="F8" s="76"/>
      <c r="G8" s="74"/>
      <c r="H8" s="75"/>
      <c r="I8" s="23"/>
      <c r="J8" s="24"/>
    </row>
    <row r="9" spans="1:10" x14ac:dyDescent="0.2">
      <c r="A9" s="7"/>
      <c r="B9" s="65"/>
      <c r="C9" s="66"/>
      <c r="D9" s="65"/>
      <c r="E9" s="66"/>
      <c r="F9" s="67"/>
      <c r="G9" s="65">
        <f>B9-C9</f>
        <v>0</v>
      </c>
      <c r="H9" s="66">
        <f>D9-E9</f>
        <v>0</v>
      </c>
      <c r="I9" s="20" t="str">
        <f>IF(C9=0, "-", IF(G9/C9&lt;10, G9/C9, "&gt;999%"))</f>
        <v>-</v>
      </c>
      <c r="J9" s="21" t="str">
        <f>IF(E9=0, "-", IF(H9/E9&lt;10, H9/E9, "&gt;999%"))</f>
        <v>-</v>
      </c>
    </row>
    <row r="10" spans="1:10" x14ac:dyDescent="0.2">
      <c r="A10" s="1"/>
      <c r="B10" s="68"/>
      <c r="C10" s="69"/>
      <c r="D10" s="68"/>
      <c r="E10" s="69"/>
      <c r="F10" s="70"/>
      <c r="G10" s="68"/>
      <c r="H10" s="69"/>
      <c r="I10" s="5"/>
      <c r="J10" s="6"/>
    </row>
    <row r="11" spans="1:10" s="43" customFormat="1" x14ac:dyDescent="0.2">
      <c r="A11" s="27" t="s">
        <v>26</v>
      </c>
      <c r="B11" s="71">
        <f>SUM(B9:B10)</f>
        <v>0</v>
      </c>
      <c r="C11" s="72">
        <f>SUM(C9:C10)</f>
        <v>0</v>
      </c>
      <c r="D11" s="71">
        <f>SUM(D9:D10)</f>
        <v>0</v>
      </c>
      <c r="E11" s="72">
        <f>SUM(E9:E10)</f>
        <v>0</v>
      </c>
      <c r="F11" s="73"/>
      <c r="G11" s="71">
        <f>B11-C11</f>
        <v>0</v>
      </c>
      <c r="H11" s="72">
        <f>D11-E11</f>
        <v>0</v>
      </c>
      <c r="I11" s="37" t="str">
        <f>IF(C11=0, "-", IF(G11/C11&lt;10, G11/C11, "&gt;999%"))</f>
        <v>-</v>
      </c>
      <c r="J11" s="38" t="str">
        <f>IF(E11=0, "-", IF(H11/E11&lt;10, H11/E11, "&gt;999%"))</f>
        <v>-</v>
      </c>
    </row>
    <row r="12" spans="1:10" s="43" customFormat="1" x14ac:dyDescent="0.2">
      <c r="A12" s="22"/>
      <c r="B12" s="78"/>
      <c r="C12" s="79"/>
      <c r="D12" s="78"/>
      <c r="E12" s="79"/>
      <c r="F12" s="80"/>
      <c r="G12" s="78"/>
      <c r="H12" s="79"/>
      <c r="I12" s="54"/>
      <c r="J12" s="55"/>
    </row>
    <row r="13" spans="1:10" x14ac:dyDescent="0.2">
      <c r="A13" s="22" t="s">
        <v>27</v>
      </c>
      <c r="B13" s="65"/>
      <c r="C13" s="66"/>
      <c r="D13" s="65"/>
      <c r="E13" s="66"/>
      <c r="F13" s="67"/>
      <c r="G13" s="65"/>
      <c r="H13" s="66"/>
      <c r="I13" s="20"/>
      <c r="J13" s="21"/>
    </row>
    <row r="14" spans="1:10" x14ac:dyDescent="0.2">
      <c r="A14" s="22"/>
      <c r="B14" s="65"/>
      <c r="C14" s="66"/>
      <c r="D14" s="65"/>
      <c r="E14" s="66"/>
      <c r="F14" s="67"/>
      <c r="G14" s="65"/>
      <c r="H14" s="66"/>
      <c r="I14" s="20"/>
      <c r="J14" s="21"/>
    </row>
    <row r="15" spans="1:10" x14ac:dyDescent="0.2">
      <c r="A15" s="7" t="s">
        <v>187</v>
      </c>
      <c r="B15" s="65">
        <v>2</v>
      </c>
      <c r="C15" s="66">
        <v>14</v>
      </c>
      <c r="D15" s="65">
        <v>131</v>
      </c>
      <c r="E15" s="66">
        <v>174</v>
      </c>
      <c r="F15" s="67"/>
      <c r="G15" s="65">
        <f t="shared" ref="G15:G41" si="0">B15-C15</f>
        <v>-12</v>
      </c>
      <c r="H15" s="66">
        <f t="shared" ref="H15:H41" si="1">D15-E15</f>
        <v>-43</v>
      </c>
      <c r="I15" s="20">
        <f t="shared" ref="I15:I41" si="2">IF(C15=0, "-", IF(G15/C15&lt;10, G15/C15, "&gt;999%"))</f>
        <v>-0.8571428571428571</v>
      </c>
      <c r="J15" s="21">
        <f t="shared" ref="J15:J41" si="3">IF(E15=0, "-", IF(H15/E15&lt;10, H15/E15, "&gt;999%"))</f>
        <v>-0.2471264367816092</v>
      </c>
    </row>
    <row r="16" spans="1:10" x14ac:dyDescent="0.2">
      <c r="A16" s="7" t="s">
        <v>186</v>
      </c>
      <c r="B16" s="65">
        <v>0</v>
      </c>
      <c r="C16" s="66">
        <v>0</v>
      </c>
      <c r="D16" s="65">
        <v>6</v>
      </c>
      <c r="E16" s="66">
        <v>6</v>
      </c>
      <c r="F16" s="67"/>
      <c r="G16" s="65">
        <f t="shared" si="0"/>
        <v>0</v>
      </c>
      <c r="H16" s="66">
        <f t="shared" si="1"/>
        <v>0</v>
      </c>
      <c r="I16" s="20" t="str">
        <f t="shared" si="2"/>
        <v>-</v>
      </c>
      <c r="J16" s="21">
        <f t="shared" si="3"/>
        <v>0</v>
      </c>
    </row>
    <row r="17" spans="1:10" x14ac:dyDescent="0.2">
      <c r="A17" s="7" t="s">
        <v>185</v>
      </c>
      <c r="B17" s="65">
        <v>2</v>
      </c>
      <c r="C17" s="66">
        <v>2</v>
      </c>
      <c r="D17" s="65">
        <v>46</v>
      </c>
      <c r="E17" s="66">
        <v>54</v>
      </c>
      <c r="F17" s="67"/>
      <c r="G17" s="65">
        <f t="shared" si="0"/>
        <v>0</v>
      </c>
      <c r="H17" s="66">
        <f t="shared" si="1"/>
        <v>-8</v>
      </c>
      <c r="I17" s="20">
        <f t="shared" si="2"/>
        <v>0</v>
      </c>
      <c r="J17" s="21">
        <f t="shared" si="3"/>
        <v>-0.14814814814814814</v>
      </c>
    </row>
    <row r="18" spans="1:10" x14ac:dyDescent="0.2">
      <c r="A18" s="7" t="s">
        <v>184</v>
      </c>
      <c r="B18" s="65">
        <v>2</v>
      </c>
      <c r="C18" s="66">
        <v>2</v>
      </c>
      <c r="D18" s="65">
        <v>25</v>
      </c>
      <c r="E18" s="66">
        <v>17</v>
      </c>
      <c r="F18" s="67"/>
      <c r="G18" s="65">
        <f t="shared" si="0"/>
        <v>0</v>
      </c>
      <c r="H18" s="66">
        <f t="shared" si="1"/>
        <v>8</v>
      </c>
      <c r="I18" s="20">
        <f t="shared" si="2"/>
        <v>0</v>
      </c>
      <c r="J18" s="21">
        <f t="shared" si="3"/>
        <v>0.47058823529411764</v>
      </c>
    </row>
    <row r="19" spans="1:10" x14ac:dyDescent="0.2">
      <c r="A19" s="7" t="s">
        <v>183</v>
      </c>
      <c r="B19" s="65">
        <v>96</v>
      </c>
      <c r="C19" s="66">
        <v>36</v>
      </c>
      <c r="D19" s="65">
        <v>665</v>
      </c>
      <c r="E19" s="66">
        <v>447</v>
      </c>
      <c r="F19" s="67"/>
      <c r="G19" s="65">
        <f t="shared" si="0"/>
        <v>60</v>
      </c>
      <c r="H19" s="66">
        <f t="shared" si="1"/>
        <v>218</v>
      </c>
      <c r="I19" s="20">
        <f t="shared" si="2"/>
        <v>1.6666666666666667</v>
      </c>
      <c r="J19" s="21">
        <f t="shared" si="3"/>
        <v>0.48769574944071586</v>
      </c>
    </row>
    <row r="20" spans="1:10" x14ac:dyDescent="0.2">
      <c r="A20" s="7" t="s">
        <v>182</v>
      </c>
      <c r="B20" s="65">
        <v>26</v>
      </c>
      <c r="C20" s="66">
        <v>20</v>
      </c>
      <c r="D20" s="65">
        <v>260</v>
      </c>
      <c r="E20" s="66">
        <v>291</v>
      </c>
      <c r="F20" s="67"/>
      <c r="G20" s="65">
        <f t="shared" si="0"/>
        <v>6</v>
      </c>
      <c r="H20" s="66">
        <f t="shared" si="1"/>
        <v>-31</v>
      </c>
      <c r="I20" s="20">
        <f t="shared" si="2"/>
        <v>0.3</v>
      </c>
      <c r="J20" s="21">
        <f t="shared" si="3"/>
        <v>-0.10652920962199312</v>
      </c>
    </row>
    <row r="21" spans="1:10" x14ac:dyDescent="0.2">
      <c r="A21" s="7" t="s">
        <v>181</v>
      </c>
      <c r="B21" s="65">
        <v>27</v>
      </c>
      <c r="C21" s="66">
        <v>54</v>
      </c>
      <c r="D21" s="65">
        <v>277</v>
      </c>
      <c r="E21" s="66">
        <v>455</v>
      </c>
      <c r="F21" s="67"/>
      <c r="G21" s="65">
        <f t="shared" si="0"/>
        <v>-27</v>
      </c>
      <c r="H21" s="66">
        <f t="shared" si="1"/>
        <v>-178</v>
      </c>
      <c r="I21" s="20">
        <f t="shared" si="2"/>
        <v>-0.5</v>
      </c>
      <c r="J21" s="21">
        <f t="shared" si="3"/>
        <v>-0.39120879120879121</v>
      </c>
    </row>
    <row r="22" spans="1:10" x14ac:dyDescent="0.2">
      <c r="A22" s="7" t="s">
        <v>180</v>
      </c>
      <c r="B22" s="65">
        <v>2</v>
      </c>
      <c r="C22" s="66">
        <v>5</v>
      </c>
      <c r="D22" s="65">
        <v>20</v>
      </c>
      <c r="E22" s="66">
        <v>25</v>
      </c>
      <c r="F22" s="67"/>
      <c r="G22" s="65">
        <f t="shared" si="0"/>
        <v>-3</v>
      </c>
      <c r="H22" s="66">
        <f t="shared" si="1"/>
        <v>-5</v>
      </c>
      <c r="I22" s="20">
        <f t="shared" si="2"/>
        <v>-0.6</v>
      </c>
      <c r="J22" s="21">
        <f t="shared" si="3"/>
        <v>-0.2</v>
      </c>
    </row>
    <row r="23" spans="1:10" x14ac:dyDescent="0.2">
      <c r="A23" s="7" t="s">
        <v>179</v>
      </c>
      <c r="B23" s="65">
        <v>16</v>
      </c>
      <c r="C23" s="66">
        <v>20</v>
      </c>
      <c r="D23" s="65">
        <v>114</v>
      </c>
      <c r="E23" s="66">
        <v>130</v>
      </c>
      <c r="F23" s="67"/>
      <c r="G23" s="65">
        <f t="shared" si="0"/>
        <v>-4</v>
      </c>
      <c r="H23" s="66">
        <f t="shared" si="1"/>
        <v>-16</v>
      </c>
      <c r="I23" s="20">
        <f t="shared" si="2"/>
        <v>-0.2</v>
      </c>
      <c r="J23" s="21">
        <f t="shared" si="3"/>
        <v>-0.12307692307692308</v>
      </c>
    </row>
    <row r="24" spans="1:10" x14ac:dyDescent="0.2">
      <c r="A24" s="7" t="s">
        <v>178</v>
      </c>
      <c r="B24" s="65">
        <v>42</v>
      </c>
      <c r="C24" s="66">
        <v>85</v>
      </c>
      <c r="D24" s="65">
        <v>610</v>
      </c>
      <c r="E24" s="66">
        <v>1053</v>
      </c>
      <c r="F24" s="67"/>
      <c r="G24" s="65">
        <f t="shared" si="0"/>
        <v>-43</v>
      </c>
      <c r="H24" s="66">
        <f t="shared" si="1"/>
        <v>-443</v>
      </c>
      <c r="I24" s="20">
        <f t="shared" si="2"/>
        <v>-0.50588235294117645</v>
      </c>
      <c r="J24" s="21">
        <f t="shared" si="3"/>
        <v>-0.42070275403608737</v>
      </c>
    </row>
    <row r="25" spans="1:10" x14ac:dyDescent="0.2">
      <c r="A25" s="7" t="s">
        <v>177</v>
      </c>
      <c r="B25" s="65">
        <v>11</v>
      </c>
      <c r="C25" s="66">
        <v>21</v>
      </c>
      <c r="D25" s="65">
        <v>206</v>
      </c>
      <c r="E25" s="66">
        <v>231</v>
      </c>
      <c r="F25" s="67"/>
      <c r="G25" s="65">
        <f t="shared" si="0"/>
        <v>-10</v>
      </c>
      <c r="H25" s="66">
        <f t="shared" si="1"/>
        <v>-25</v>
      </c>
      <c r="I25" s="20">
        <f t="shared" si="2"/>
        <v>-0.47619047619047616</v>
      </c>
      <c r="J25" s="21">
        <f t="shared" si="3"/>
        <v>-0.10822510822510822</v>
      </c>
    </row>
    <row r="26" spans="1:10" x14ac:dyDescent="0.2">
      <c r="A26" s="7" t="s">
        <v>176</v>
      </c>
      <c r="B26" s="65">
        <v>26</v>
      </c>
      <c r="C26" s="66">
        <v>26</v>
      </c>
      <c r="D26" s="65">
        <v>101</v>
      </c>
      <c r="E26" s="66">
        <v>296</v>
      </c>
      <c r="F26" s="67"/>
      <c r="G26" s="65">
        <f t="shared" si="0"/>
        <v>0</v>
      </c>
      <c r="H26" s="66">
        <f t="shared" si="1"/>
        <v>-195</v>
      </c>
      <c r="I26" s="20">
        <f t="shared" si="2"/>
        <v>0</v>
      </c>
      <c r="J26" s="21">
        <f t="shared" si="3"/>
        <v>-0.65878378378378377</v>
      </c>
    </row>
    <row r="27" spans="1:10" x14ac:dyDescent="0.2">
      <c r="A27" s="7" t="s">
        <v>175</v>
      </c>
      <c r="B27" s="65">
        <v>3</v>
      </c>
      <c r="C27" s="66">
        <v>10</v>
      </c>
      <c r="D27" s="65">
        <v>46</v>
      </c>
      <c r="E27" s="66">
        <v>131</v>
      </c>
      <c r="F27" s="67"/>
      <c r="G27" s="65">
        <f t="shared" si="0"/>
        <v>-7</v>
      </c>
      <c r="H27" s="66">
        <f t="shared" si="1"/>
        <v>-85</v>
      </c>
      <c r="I27" s="20">
        <f t="shared" si="2"/>
        <v>-0.7</v>
      </c>
      <c r="J27" s="21">
        <f t="shared" si="3"/>
        <v>-0.64885496183206104</v>
      </c>
    </row>
    <row r="28" spans="1:10" x14ac:dyDescent="0.2">
      <c r="A28" s="7" t="s">
        <v>174</v>
      </c>
      <c r="B28" s="65">
        <v>788</v>
      </c>
      <c r="C28" s="66">
        <v>763</v>
      </c>
      <c r="D28" s="65">
        <v>5232</v>
      </c>
      <c r="E28" s="66">
        <v>6815</v>
      </c>
      <c r="F28" s="67"/>
      <c r="G28" s="65">
        <f t="shared" si="0"/>
        <v>25</v>
      </c>
      <c r="H28" s="66">
        <f t="shared" si="1"/>
        <v>-1583</v>
      </c>
      <c r="I28" s="20">
        <f t="shared" si="2"/>
        <v>3.2765399737876802E-2</v>
      </c>
      <c r="J28" s="21">
        <f t="shared" si="3"/>
        <v>-0.2322817314746882</v>
      </c>
    </row>
    <row r="29" spans="1:10" x14ac:dyDescent="0.2">
      <c r="A29" s="7" t="s">
        <v>173</v>
      </c>
      <c r="B29" s="65">
        <v>305</v>
      </c>
      <c r="C29" s="66">
        <v>201</v>
      </c>
      <c r="D29" s="65">
        <v>1734</v>
      </c>
      <c r="E29" s="66">
        <v>2547</v>
      </c>
      <c r="F29" s="67"/>
      <c r="G29" s="65">
        <f t="shared" si="0"/>
        <v>104</v>
      </c>
      <c r="H29" s="66">
        <f t="shared" si="1"/>
        <v>-813</v>
      </c>
      <c r="I29" s="20">
        <f t="shared" si="2"/>
        <v>0.51741293532338306</v>
      </c>
      <c r="J29" s="21">
        <f t="shared" si="3"/>
        <v>-0.31919905771495877</v>
      </c>
    </row>
    <row r="30" spans="1:10" x14ac:dyDescent="0.2">
      <c r="A30" s="7" t="s">
        <v>172</v>
      </c>
      <c r="B30" s="65">
        <v>10</v>
      </c>
      <c r="C30" s="66">
        <v>22</v>
      </c>
      <c r="D30" s="65">
        <v>138</v>
      </c>
      <c r="E30" s="66">
        <v>299</v>
      </c>
      <c r="F30" s="67"/>
      <c r="G30" s="65">
        <f t="shared" si="0"/>
        <v>-12</v>
      </c>
      <c r="H30" s="66">
        <f t="shared" si="1"/>
        <v>-161</v>
      </c>
      <c r="I30" s="20">
        <f t="shared" si="2"/>
        <v>-0.54545454545454541</v>
      </c>
      <c r="J30" s="21">
        <f t="shared" si="3"/>
        <v>-0.53846153846153844</v>
      </c>
    </row>
    <row r="31" spans="1:10" x14ac:dyDescent="0.2">
      <c r="A31" s="7" t="s">
        <v>170</v>
      </c>
      <c r="B31" s="65">
        <v>5</v>
      </c>
      <c r="C31" s="66">
        <v>4</v>
      </c>
      <c r="D31" s="65">
        <v>69</v>
      </c>
      <c r="E31" s="66">
        <v>108</v>
      </c>
      <c r="F31" s="67"/>
      <c r="G31" s="65">
        <f t="shared" si="0"/>
        <v>1</v>
      </c>
      <c r="H31" s="66">
        <f t="shared" si="1"/>
        <v>-39</v>
      </c>
      <c r="I31" s="20">
        <f t="shared" si="2"/>
        <v>0.25</v>
      </c>
      <c r="J31" s="21">
        <f t="shared" si="3"/>
        <v>-0.3611111111111111</v>
      </c>
    </row>
    <row r="32" spans="1:10" x14ac:dyDescent="0.2">
      <c r="A32" s="7" t="s">
        <v>169</v>
      </c>
      <c r="B32" s="65">
        <v>8</v>
      </c>
      <c r="C32" s="66">
        <v>0</v>
      </c>
      <c r="D32" s="65">
        <v>35</v>
      </c>
      <c r="E32" s="66">
        <v>0</v>
      </c>
      <c r="F32" s="67"/>
      <c r="G32" s="65">
        <f t="shared" si="0"/>
        <v>8</v>
      </c>
      <c r="H32" s="66">
        <f t="shared" si="1"/>
        <v>35</v>
      </c>
      <c r="I32" s="20" t="str">
        <f t="shared" si="2"/>
        <v>-</v>
      </c>
      <c r="J32" s="21" t="str">
        <f t="shared" si="3"/>
        <v>-</v>
      </c>
    </row>
    <row r="33" spans="1:10" x14ac:dyDescent="0.2">
      <c r="A33" s="7" t="s">
        <v>168</v>
      </c>
      <c r="B33" s="65">
        <v>0</v>
      </c>
      <c r="C33" s="66">
        <v>0</v>
      </c>
      <c r="D33" s="65">
        <v>6</v>
      </c>
      <c r="E33" s="66">
        <v>0</v>
      </c>
      <c r="F33" s="67"/>
      <c r="G33" s="65">
        <f t="shared" si="0"/>
        <v>0</v>
      </c>
      <c r="H33" s="66">
        <f t="shared" si="1"/>
        <v>6</v>
      </c>
      <c r="I33" s="20" t="str">
        <f t="shared" si="2"/>
        <v>-</v>
      </c>
      <c r="J33" s="21" t="str">
        <f t="shared" si="3"/>
        <v>-</v>
      </c>
    </row>
    <row r="34" spans="1:10" x14ac:dyDescent="0.2">
      <c r="A34" s="7" t="s">
        <v>167</v>
      </c>
      <c r="B34" s="65">
        <v>9</v>
      </c>
      <c r="C34" s="66">
        <v>4</v>
      </c>
      <c r="D34" s="65">
        <v>72</v>
      </c>
      <c r="E34" s="66">
        <v>40</v>
      </c>
      <c r="F34" s="67"/>
      <c r="G34" s="65">
        <f t="shared" si="0"/>
        <v>5</v>
      </c>
      <c r="H34" s="66">
        <f t="shared" si="1"/>
        <v>32</v>
      </c>
      <c r="I34" s="20">
        <f t="shared" si="2"/>
        <v>1.25</v>
      </c>
      <c r="J34" s="21">
        <f t="shared" si="3"/>
        <v>0.8</v>
      </c>
    </row>
    <row r="35" spans="1:10" x14ac:dyDescent="0.2">
      <c r="A35" s="7" t="s">
        <v>166</v>
      </c>
      <c r="B35" s="65">
        <v>9</v>
      </c>
      <c r="C35" s="66">
        <v>9</v>
      </c>
      <c r="D35" s="65">
        <v>79</v>
      </c>
      <c r="E35" s="66">
        <v>137</v>
      </c>
      <c r="F35" s="67"/>
      <c r="G35" s="65">
        <f t="shared" si="0"/>
        <v>0</v>
      </c>
      <c r="H35" s="66">
        <f t="shared" si="1"/>
        <v>-58</v>
      </c>
      <c r="I35" s="20">
        <f t="shared" si="2"/>
        <v>0</v>
      </c>
      <c r="J35" s="21">
        <f t="shared" si="3"/>
        <v>-0.42335766423357662</v>
      </c>
    </row>
    <row r="36" spans="1:10" x14ac:dyDescent="0.2">
      <c r="A36" s="7" t="s">
        <v>165</v>
      </c>
      <c r="B36" s="65">
        <v>72</v>
      </c>
      <c r="C36" s="66">
        <v>19</v>
      </c>
      <c r="D36" s="65">
        <v>325</v>
      </c>
      <c r="E36" s="66">
        <v>137</v>
      </c>
      <c r="F36" s="67"/>
      <c r="G36" s="65">
        <f t="shared" si="0"/>
        <v>53</v>
      </c>
      <c r="H36" s="66">
        <f t="shared" si="1"/>
        <v>188</v>
      </c>
      <c r="I36" s="20">
        <f t="shared" si="2"/>
        <v>2.7894736842105261</v>
      </c>
      <c r="J36" s="21">
        <f t="shared" si="3"/>
        <v>1.3722627737226278</v>
      </c>
    </row>
    <row r="37" spans="1:10" x14ac:dyDescent="0.2">
      <c r="A37" s="7" t="s">
        <v>164</v>
      </c>
      <c r="B37" s="65">
        <v>10</v>
      </c>
      <c r="C37" s="66">
        <v>6</v>
      </c>
      <c r="D37" s="65">
        <v>79</v>
      </c>
      <c r="E37" s="66">
        <v>62</v>
      </c>
      <c r="F37" s="67"/>
      <c r="G37" s="65">
        <f t="shared" si="0"/>
        <v>4</v>
      </c>
      <c r="H37" s="66">
        <f t="shared" si="1"/>
        <v>17</v>
      </c>
      <c r="I37" s="20">
        <f t="shared" si="2"/>
        <v>0.66666666666666663</v>
      </c>
      <c r="J37" s="21">
        <f t="shared" si="3"/>
        <v>0.27419354838709675</v>
      </c>
    </row>
    <row r="38" spans="1:10" x14ac:dyDescent="0.2">
      <c r="A38" s="7" t="s">
        <v>163</v>
      </c>
      <c r="B38" s="65">
        <v>412</v>
      </c>
      <c r="C38" s="66">
        <v>410</v>
      </c>
      <c r="D38" s="65">
        <v>4458</v>
      </c>
      <c r="E38" s="66">
        <v>5547</v>
      </c>
      <c r="F38" s="67"/>
      <c r="G38" s="65">
        <f t="shared" si="0"/>
        <v>2</v>
      </c>
      <c r="H38" s="66">
        <f t="shared" si="1"/>
        <v>-1089</v>
      </c>
      <c r="I38" s="20">
        <f t="shared" si="2"/>
        <v>4.8780487804878049E-3</v>
      </c>
      <c r="J38" s="21">
        <f t="shared" si="3"/>
        <v>-0.19632233639805299</v>
      </c>
    </row>
    <row r="39" spans="1:10" x14ac:dyDescent="0.2">
      <c r="A39" s="7" t="s">
        <v>162</v>
      </c>
      <c r="B39" s="65">
        <v>6</v>
      </c>
      <c r="C39" s="66">
        <v>9</v>
      </c>
      <c r="D39" s="65">
        <v>73</v>
      </c>
      <c r="E39" s="66">
        <v>90</v>
      </c>
      <c r="F39" s="67"/>
      <c r="G39" s="65">
        <f t="shared" si="0"/>
        <v>-3</v>
      </c>
      <c r="H39" s="66">
        <f t="shared" si="1"/>
        <v>-17</v>
      </c>
      <c r="I39" s="20">
        <f t="shared" si="2"/>
        <v>-0.33333333333333331</v>
      </c>
      <c r="J39" s="21">
        <f t="shared" si="3"/>
        <v>-0.18888888888888888</v>
      </c>
    </row>
    <row r="40" spans="1:10" x14ac:dyDescent="0.2">
      <c r="A40" s="7" t="s">
        <v>161</v>
      </c>
      <c r="B40" s="65">
        <v>22</v>
      </c>
      <c r="C40" s="66">
        <v>55</v>
      </c>
      <c r="D40" s="65">
        <v>359</v>
      </c>
      <c r="E40" s="66">
        <v>456</v>
      </c>
      <c r="F40" s="67"/>
      <c r="G40" s="65">
        <f t="shared" si="0"/>
        <v>-33</v>
      </c>
      <c r="H40" s="66">
        <f t="shared" si="1"/>
        <v>-97</v>
      </c>
      <c r="I40" s="20">
        <f t="shared" si="2"/>
        <v>-0.6</v>
      </c>
      <c r="J40" s="21">
        <f t="shared" si="3"/>
        <v>-0.21271929824561403</v>
      </c>
    </row>
    <row r="41" spans="1:10" x14ac:dyDescent="0.2">
      <c r="A41" s="7" t="s">
        <v>171</v>
      </c>
      <c r="B41" s="65">
        <v>68</v>
      </c>
      <c r="C41" s="66">
        <v>42</v>
      </c>
      <c r="D41" s="65">
        <v>507</v>
      </c>
      <c r="E41" s="66">
        <v>548</v>
      </c>
      <c r="F41" s="67"/>
      <c r="G41" s="65">
        <f t="shared" si="0"/>
        <v>26</v>
      </c>
      <c r="H41" s="66">
        <f t="shared" si="1"/>
        <v>-41</v>
      </c>
      <c r="I41" s="20">
        <f t="shared" si="2"/>
        <v>0.61904761904761907</v>
      </c>
      <c r="J41" s="21">
        <f t="shared" si="3"/>
        <v>-7.4817518248175188E-2</v>
      </c>
    </row>
    <row r="42" spans="1:10" x14ac:dyDescent="0.2">
      <c r="A42" s="7"/>
      <c r="B42" s="65"/>
      <c r="C42" s="66"/>
      <c r="D42" s="65"/>
      <c r="E42" s="66"/>
      <c r="F42" s="67"/>
      <c r="G42" s="65"/>
      <c r="H42" s="66"/>
      <c r="I42" s="20"/>
      <c r="J42" s="21"/>
    </row>
    <row r="43" spans="1:10" s="43" customFormat="1" x14ac:dyDescent="0.2">
      <c r="A43" s="27" t="s">
        <v>28</v>
      </c>
      <c r="B43" s="71">
        <f>SUM(B15:B42)</f>
        <v>1979</v>
      </c>
      <c r="C43" s="72">
        <f>SUM(C15:C42)</f>
        <v>1839</v>
      </c>
      <c r="D43" s="71">
        <f>SUM(D15:D42)</f>
        <v>15673</v>
      </c>
      <c r="E43" s="72">
        <f>SUM(E15:E42)</f>
        <v>20096</v>
      </c>
      <c r="F43" s="73"/>
      <c r="G43" s="71">
        <f>B43-C43</f>
        <v>140</v>
      </c>
      <c r="H43" s="72">
        <f>D43-E43</f>
        <v>-4423</v>
      </c>
      <c r="I43" s="37">
        <f>IF(C43=0, "-", G43/C43)</f>
        <v>7.6128330614464376E-2</v>
      </c>
      <c r="J43" s="38">
        <f>IF(E43=0, "-", H43/E43)</f>
        <v>-0.22009355095541402</v>
      </c>
    </row>
    <row r="44" spans="1:10" s="43" customFormat="1" x14ac:dyDescent="0.2">
      <c r="A44" s="27" t="s">
        <v>0</v>
      </c>
      <c r="B44" s="71">
        <f>B11+B43</f>
        <v>1979</v>
      </c>
      <c r="C44" s="77">
        <f>C11+C43</f>
        <v>1839</v>
      </c>
      <c r="D44" s="71">
        <f>D11+D43</f>
        <v>15673</v>
      </c>
      <c r="E44" s="77">
        <f>E11+E43</f>
        <v>20096</v>
      </c>
      <c r="F44" s="73"/>
      <c r="G44" s="71">
        <f>B44-C44</f>
        <v>140</v>
      </c>
      <c r="H44" s="72">
        <f>D44-E44</f>
        <v>-4423</v>
      </c>
      <c r="I44" s="37">
        <f>IF(C44=0, "-", G44/C44)</f>
        <v>7.6128330614464376E-2</v>
      </c>
      <c r="J44" s="38">
        <f>IF(E44=0, "-", H44/E44)</f>
        <v>-0.22009355095541402</v>
      </c>
    </row>
  </sheetData>
  <mergeCells count="5">
    <mergeCell ref="B1:J1"/>
    <mergeCell ref="B4:C4"/>
    <mergeCell ref="D4:E4"/>
    <mergeCell ref="G4:J4"/>
    <mergeCell ref="B2:J2"/>
  </mergeCells>
  <phoneticPr fontId="3" type="noConversion"/>
  <printOptions horizontalCentered="1"/>
  <pageMargins left="0.39370078740157483" right="0.39370078740157483" top="0.39370078740157483" bottom="0.59055118110236227" header="0.39370078740157483" footer="0.19685039370078741"/>
  <pageSetup paperSize="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K222"/>
  <sheetViews>
    <sheetView tabSelected="1" zoomScaleNormal="100" workbookViewId="0">
      <selection activeCell="M1" sqref="M1"/>
    </sheetView>
  </sheetViews>
  <sheetFormatPr defaultRowHeight="12.75" x14ac:dyDescent="0.2"/>
  <cols>
    <col min="1" max="1" width="30.2851562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164" t="s">
        <v>103</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103</v>
      </c>
      <c r="B6" s="61" t="s">
        <v>12</v>
      </c>
      <c r="C6" s="62" t="s">
        <v>13</v>
      </c>
      <c r="D6" s="61" t="s">
        <v>12</v>
      </c>
      <c r="E6" s="63" t="s">
        <v>13</v>
      </c>
      <c r="F6" s="62" t="s">
        <v>12</v>
      </c>
      <c r="G6" s="62" t="s">
        <v>13</v>
      </c>
      <c r="H6" s="61" t="s">
        <v>12</v>
      </c>
      <c r="I6" s="63" t="s">
        <v>13</v>
      </c>
      <c r="J6" s="61"/>
      <c r="K6" s="63"/>
    </row>
    <row r="7" spans="1:11" x14ac:dyDescent="0.2">
      <c r="A7" s="7" t="s">
        <v>188</v>
      </c>
      <c r="B7" s="65">
        <v>0</v>
      </c>
      <c r="C7" s="34">
        <f>IF(B11=0, "-", B7/B11)</f>
        <v>0</v>
      </c>
      <c r="D7" s="65">
        <v>0</v>
      </c>
      <c r="E7" s="9">
        <f>IF(D11=0, "-", D7/D11)</f>
        <v>0</v>
      </c>
      <c r="F7" s="81">
        <v>1</v>
      </c>
      <c r="G7" s="34">
        <f>IF(F11=0, "-", F7/F11)</f>
        <v>1.9607843137254902E-2</v>
      </c>
      <c r="H7" s="65">
        <v>5</v>
      </c>
      <c r="I7" s="9">
        <f>IF(H11=0, "-", H7/H11)</f>
        <v>8.1967213114754092E-2</v>
      </c>
      <c r="J7" s="8" t="str">
        <f>IF(D7=0, "-", IF((B7-D7)/D7&lt;10, (B7-D7)/D7, "&gt;999%"))</f>
        <v>-</v>
      </c>
      <c r="K7" s="9">
        <f>IF(H7=0, "-", IF((F7-H7)/H7&lt;10, (F7-H7)/H7, "&gt;999%"))</f>
        <v>-0.8</v>
      </c>
    </row>
    <row r="8" spans="1:11" x14ac:dyDescent="0.2">
      <c r="A8" s="7" t="s">
        <v>189</v>
      </c>
      <c r="B8" s="65">
        <v>6</v>
      </c>
      <c r="C8" s="34">
        <f>IF(B11=0, "-", B8/B11)</f>
        <v>1</v>
      </c>
      <c r="D8" s="65">
        <v>3</v>
      </c>
      <c r="E8" s="9">
        <f>IF(D11=0, "-", D8/D11)</f>
        <v>1</v>
      </c>
      <c r="F8" s="81">
        <v>44</v>
      </c>
      <c r="G8" s="34">
        <f>IF(F11=0, "-", F8/F11)</f>
        <v>0.86274509803921573</v>
      </c>
      <c r="H8" s="65">
        <v>53</v>
      </c>
      <c r="I8" s="9">
        <f>IF(H11=0, "-", H8/H11)</f>
        <v>0.86885245901639341</v>
      </c>
      <c r="J8" s="8">
        <f>IF(D8=0, "-", IF((B8-D8)/D8&lt;10, (B8-D8)/D8, "&gt;999%"))</f>
        <v>1</v>
      </c>
      <c r="K8" s="9">
        <f>IF(H8=0, "-", IF((F8-H8)/H8&lt;10, (F8-H8)/H8, "&gt;999%"))</f>
        <v>-0.16981132075471697</v>
      </c>
    </row>
    <row r="9" spans="1:11" x14ac:dyDescent="0.2">
      <c r="A9" s="7" t="s">
        <v>190</v>
      </c>
      <c r="B9" s="65">
        <v>0</v>
      </c>
      <c r="C9" s="34">
        <f>IF(B11=0, "-", B9/B11)</f>
        <v>0</v>
      </c>
      <c r="D9" s="65">
        <v>0</v>
      </c>
      <c r="E9" s="9">
        <f>IF(D11=0, "-", D9/D11)</f>
        <v>0</v>
      </c>
      <c r="F9" s="81">
        <v>6</v>
      </c>
      <c r="G9" s="34">
        <f>IF(F11=0, "-", F9/F11)</f>
        <v>0.11764705882352941</v>
      </c>
      <c r="H9" s="65">
        <v>3</v>
      </c>
      <c r="I9" s="9">
        <f>IF(H11=0, "-", H9/H11)</f>
        <v>4.9180327868852458E-2</v>
      </c>
      <c r="J9" s="8" t="str">
        <f>IF(D9=0, "-", IF((B9-D9)/D9&lt;10, (B9-D9)/D9, "&gt;999%"))</f>
        <v>-</v>
      </c>
      <c r="K9" s="9">
        <f>IF(H9=0, "-", IF((F9-H9)/H9&lt;10, (F9-H9)/H9, "&gt;999%"))</f>
        <v>1</v>
      </c>
    </row>
    <row r="10" spans="1:11" x14ac:dyDescent="0.2">
      <c r="A10" s="2"/>
      <c r="B10" s="68"/>
      <c r="C10" s="33"/>
      <c r="D10" s="68"/>
      <c r="E10" s="6"/>
      <c r="F10" s="82"/>
      <c r="G10" s="33"/>
      <c r="H10" s="68"/>
      <c r="I10" s="6"/>
      <c r="J10" s="5"/>
      <c r="K10" s="6"/>
    </row>
    <row r="11" spans="1:11" s="43" customFormat="1" x14ac:dyDescent="0.2">
      <c r="A11" s="162" t="s">
        <v>536</v>
      </c>
      <c r="B11" s="71">
        <f>SUM(B7:B10)</f>
        <v>6</v>
      </c>
      <c r="C11" s="40">
        <f>B11/1979</f>
        <v>3.0318342597271349E-3</v>
      </c>
      <c r="D11" s="71">
        <f>SUM(D7:D10)</f>
        <v>3</v>
      </c>
      <c r="E11" s="41">
        <f>D11/1839</f>
        <v>1.6313213703099511E-3</v>
      </c>
      <c r="F11" s="77">
        <f>SUM(F7:F10)</f>
        <v>51</v>
      </c>
      <c r="G11" s="42">
        <f>F11/15673</f>
        <v>3.2540037006316596E-3</v>
      </c>
      <c r="H11" s="71">
        <f>SUM(H7:H10)</f>
        <v>61</v>
      </c>
      <c r="I11" s="41">
        <f>H11/20096</f>
        <v>3.0354299363057327E-3</v>
      </c>
      <c r="J11" s="37">
        <f>IF(D11=0, "-", IF((B11-D11)/D11&lt;10, (B11-D11)/D11, "&gt;999%"))</f>
        <v>1</v>
      </c>
      <c r="K11" s="38">
        <f>IF(H11=0, "-", IF((F11-H11)/H11&lt;10, (F11-H11)/H11, "&gt;999%"))</f>
        <v>-0.16393442622950818</v>
      </c>
    </row>
    <row r="12" spans="1:11" x14ac:dyDescent="0.2">
      <c r="B12" s="83"/>
      <c r="D12" s="83"/>
      <c r="F12" s="83"/>
      <c r="H12" s="83"/>
    </row>
    <row r="13" spans="1:11" s="43" customFormat="1" x14ac:dyDescent="0.2">
      <c r="A13" s="162" t="s">
        <v>536</v>
      </c>
      <c r="B13" s="71">
        <v>6</v>
      </c>
      <c r="C13" s="40">
        <f>B13/1979</f>
        <v>3.0318342597271349E-3</v>
      </c>
      <c r="D13" s="71">
        <v>3</v>
      </c>
      <c r="E13" s="41">
        <f>D13/1839</f>
        <v>1.6313213703099511E-3</v>
      </c>
      <c r="F13" s="77">
        <v>51</v>
      </c>
      <c r="G13" s="42">
        <f>F13/15673</f>
        <v>3.2540037006316596E-3</v>
      </c>
      <c r="H13" s="71">
        <v>61</v>
      </c>
      <c r="I13" s="41">
        <f>H13/20096</f>
        <v>3.0354299363057327E-3</v>
      </c>
      <c r="J13" s="37">
        <f>IF(D13=0, "-", IF((B13-D13)/D13&lt;10, (B13-D13)/D13, "&gt;999%"))</f>
        <v>1</v>
      </c>
      <c r="K13" s="38">
        <f>IF(H13=0, "-", IF((F13-H13)/H13&lt;10, (F13-H13)/H13, "&gt;999%"))</f>
        <v>-0.16393442622950818</v>
      </c>
    </row>
    <row r="14" spans="1:11" x14ac:dyDescent="0.2">
      <c r="B14" s="83"/>
      <c r="D14" s="83"/>
      <c r="F14" s="83"/>
      <c r="H14" s="83"/>
    </row>
    <row r="15" spans="1:11" ht="15.75" x14ac:dyDescent="0.25">
      <c r="A15" s="164" t="s">
        <v>104</v>
      </c>
      <c r="B15" s="196" t="s">
        <v>1</v>
      </c>
      <c r="C15" s="200"/>
      <c r="D15" s="200"/>
      <c r="E15" s="197"/>
      <c r="F15" s="196" t="s">
        <v>14</v>
      </c>
      <c r="G15" s="200"/>
      <c r="H15" s="200"/>
      <c r="I15" s="197"/>
      <c r="J15" s="196" t="s">
        <v>15</v>
      </c>
      <c r="K15" s="197"/>
    </row>
    <row r="16" spans="1:11" x14ac:dyDescent="0.2">
      <c r="A16" s="22"/>
      <c r="B16" s="196">
        <f>VALUE(RIGHT($B$2, 4))</f>
        <v>2020</v>
      </c>
      <c r="C16" s="197"/>
      <c r="D16" s="196">
        <f>B16-1</f>
        <v>2019</v>
      </c>
      <c r="E16" s="204"/>
      <c r="F16" s="196">
        <f>B16</f>
        <v>2020</v>
      </c>
      <c r="G16" s="204"/>
      <c r="H16" s="196">
        <f>D16</f>
        <v>2019</v>
      </c>
      <c r="I16" s="204"/>
      <c r="J16" s="140" t="s">
        <v>4</v>
      </c>
      <c r="K16" s="141" t="s">
        <v>2</v>
      </c>
    </row>
    <row r="17" spans="1:11" x14ac:dyDescent="0.2">
      <c r="A17" s="163" t="s">
        <v>128</v>
      </c>
      <c r="B17" s="61" t="s">
        <v>12</v>
      </c>
      <c r="C17" s="62" t="s">
        <v>13</v>
      </c>
      <c r="D17" s="61" t="s">
        <v>12</v>
      </c>
      <c r="E17" s="63" t="s">
        <v>13</v>
      </c>
      <c r="F17" s="62" t="s">
        <v>12</v>
      </c>
      <c r="G17" s="62" t="s">
        <v>13</v>
      </c>
      <c r="H17" s="61" t="s">
        <v>12</v>
      </c>
      <c r="I17" s="63" t="s">
        <v>13</v>
      </c>
      <c r="J17" s="61"/>
      <c r="K17" s="63"/>
    </row>
    <row r="18" spans="1:11" x14ac:dyDescent="0.2">
      <c r="A18" s="7" t="s">
        <v>191</v>
      </c>
      <c r="B18" s="65">
        <v>1</v>
      </c>
      <c r="C18" s="34">
        <f>IF(B33=0, "-", B18/B33)</f>
        <v>1.020408163265306E-2</v>
      </c>
      <c r="D18" s="65">
        <v>0</v>
      </c>
      <c r="E18" s="9">
        <f>IF(D33=0, "-", D18/D33)</f>
        <v>0</v>
      </c>
      <c r="F18" s="81">
        <v>5</v>
      </c>
      <c r="G18" s="34">
        <f>IF(F33=0, "-", F18/F33)</f>
        <v>7.3637702503681884E-3</v>
      </c>
      <c r="H18" s="65">
        <v>0</v>
      </c>
      <c r="I18" s="9">
        <f>IF(H33=0, "-", H18/H33)</f>
        <v>0</v>
      </c>
      <c r="J18" s="8" t="str">
        <f t="shared" ref="J18:J31" si="0">IF(D18=0, "-", IF((B18-D18)/D18&lt;10, (B18-D18)/D18, "&gt;999%"))</f>
        <v>-</v>
      </c>
      <c r="K18" s="9" t="str">
        <f t="shared" ref="K18:K31" si="1">IF(H18=0, "-", IF((F18-H18)/H18&lt;10, (F18-H18)/H18, "&gt;999%"))</f>
        <v>-</v>
      </c>
    </row>
    <row r="19" spans="1:11" x14ac:dyDescent="0.2">
      <c r="A19" s="7" t="s">
        <v>192</v>
      </c>
      <c r="B19" s="65">
        <v>0</v>
      </c>
      <c r="C19" s="34">
        <f>IF(B33=0, "-", B19/B33)</f>
        <v>0</v>
      </c>
      <c r="D19" s="65">
        <v>0</v>
      </c>
      <c r="E19" s="9">
        <f>IF(D33=0, "-", D19/D33)</f>
        <v>0</v>
      </c>
      <c r="F19" s="81">
        <v>1</v>
      </c>
      <c r="G19" s="34">
        <f>IF(F33=0, "-", F19/F33)</f>
        <v>1.4727540500736377E-3</v>
      </c>
      <c r="H19" s="65">
        <v>7</v>
      </c>
      <c r="I19" s="9">
        <f>IF(H33=0, "-", H19/H33)</f>
        <v>4.2944785276073623E-3</v>
      </c>
      <c r="J19" s="8" t="str">
        <f t="shared" si="0"/>
        <v>-</v>
      </c>
      <c r="K19" s="9">
        <f t="shared" si="1"/>
        <v>-0.8571428571428571</v>
      </c>
    </row>
    <row r="20" spans="1:11" x14ac:dyDescent="0.2">
      <c r="A20" s="7" t="s">
        <v>193</v>
      </c>
      <c r="B20" s="65">
        <v>11</v>
      </c>
      <c r="C20" s="34">
        <f>IF(B33=0, "-", B20/B33)</f>
        <v>0.11224489795918367</v>
      </c>
      <c r="D20" s="65">
        <v>9</v>
      </c>
      <c r="E20" s="9">
        <f>IF(D33=0, "-", D20/D33)</f>
        <v>7.3170731707317069E-2</v>
      </c>
      <c r="F20" s="81">
        <v>67</v>
      </c>
      <c r="G20" s="34">
        <f>IF(F33=0, "-", F20/F33)</f>
        <v>9.8674521354933722E-2</v>
      </c>
      <c r="H20" s="65">
        <v>133</v>
      </c>
      <c r="I20" s="9">
        <f>IF(H33=0, "-", H20/H33)</f>
        <v>8.1595092024539878E-2</v>
      </c>
      <c r="J20" s="8">
        <f t="shared" si="0"/>
        <v>0.22222222222222221</v>
      </c>
      <c r="K20" s="9">
        <f t="shared" si="1"/>
        <v>-0.49624060150375937</v>
      </c>
    </row>
    <row r="21" spans="1:11" x14ac:dyDescent="0.2">
      <c r="A21" s="7" t="s">
        <v>194</v>
      </c>
      <c r="B21" s="65">
        <v>0</v>
      </c>
      <c r="C21" s="34">
        <f>IF(B33=0, "-", B21/B33)</f>
        <v>0</v>
      </c>
      <c r="D21" s="65">
        <v>0</v>
      </c>
      <c r="E21" s="9">
        <f>IF(D33=0, "-", D21/D33)</f>
        <v>0</v>
      </c>
      <c r="F21" s="81">
        <v>0</v>
      </c>
      <c r="G21" s="34">
        <f>IF(F33=0, "-", F21/F33)</f>
        <v>0</v>
      </c>
      <c r="H21" s="65">
        <v>296</v>
      </c>
      <c r="I21" s="9">
        <f>IF(H33=0, "-", H21/H33)</f>
        <v>0.18159509202453988</v>
      </c>
      <c r="J21" s="8" t="str">
        <f t="shared" si="0"/>
        <v>-</v>
      </c>
      <c r="K21" s="9">
        <f t="shared" si="1"/>
        <v>-1</v>
      </c>
    </row>
    <row r="22" spans="1:11" x14ac:dyDescent="0.2">
      <c r="A22" s="7" t="s">
        <v>195</v>
      </c>
      <c r="B22" s="65">
        <v>8</v>
      </c>
      <c r="C22" s="34">
        <f>IF(B33=0, "-", B22/B33)</f>
        <v>8.1632653061224483E-2</v>
      </c>
      <c r="D22" s="65">
        <v>7</v>
      </c>
      <c r="E22" s="9">
        <f>IF(D33=0, "-", D22/D33)</f>
        <v>5.6910569105691054E-2</v>
      </c>
      <c r="F22" s="81">
        <v>70</v>
      </c>
      <c r="G22" s="34">
        <f>IF(F33=0, "-", F22/F33)</f>
        <v>0.10309278350515463</v>
      </c>
      <c r="H22" s="65">
        <v>133</v>
      </c>
      <c r="I22" s="9">
        <f>IF(H33=0, "-", H22/H33)</f>
        <v>8.1595092024539878E-2</v>
      </c>
      <c r="J22" s="8">
        <f t="shared" si="0"/>
        <v>0.14285714285714285</v>
      </c>
      <c r="K22" s="9">
        <f t="shared" si="1"/>
        <v>-0.47368421052631576</v>
      </c>
    </row>
    <row r="23" spans="1:11" x14ac:dyDescent="0.2">
      <c r="A23" s="7" t="s">
        <v>196</v>
      </c>
      <c r="B23" s="65">
        <v>7</v>
      </c>
      <c r="C23" s="34">
        <f>IF(B33=0, "-", B23/B33)</f>
        <v>7.1428571428571425E-2</v>
      </c>
      <c r="D23" s="65">
        <v>3</v>
      </c>
      <c r="E23" s="9">
        <f>IF(D33=0, "-", D23/D33)</f>
        <v>2.4390243902439025E-2</v>
      </c>
      <c r="F23" s="81">
        <v>54</v>
      </c>
      <c r="G23" s="34">
        <f>IF(F33=0, "-", F23/F33)</f>
        <v>7.9528718703976431E-2</v>
      </c>
      <c r="H23" s="65">
        <v>129</v>
      </c>
      <c r="I23" s="9">
        <f>IF(H33=0, "-", H23/H33)</f>
        <v>7.9141104294478529E-2</v>
      </c>
      <c r="J23" s="8">
        <f t="shared" si="0"/>
        <v>1.3333333333333333</v>
      </c>
      <c r="K23" s="9">
        <f t="shared" si="1"/>
        <v>-0.58139534883720934</v>
      </c>
    </row>
    <row r="24" spans="1:11" x14ac:dyDescent="0.2">
      <c r="A24" s="7" t="s">
        <v>197</v>
      </c>
      <c r="B24" s="65">
        <v>16</v>
      </c>
      <c r="C24" s="34">
        <f>IF(B33=0, "-", B24/B33)</f>
        <v>0.16326530612244897</v>
      </c>
      <c r="D24" s="65">
        <v>12</v>
      </c>
      <c r="E24" s="9">
        <f>IF(D33=0, "-", D24/D33)</f>
        <v>9.7560975609756101E-2</v>
      </c>
      <c r="F24" s="81">
        <v>150</v>
      </c>
      <c r="G24" s="34">
        <f>IF(F33=0, "-", F24/F33)</f>
        <v>0.22091310751104565</v>
      </c>
      <c r="H24" s="65">
        <v>132</v>
      </c>
      <c r="I24" s="9">
        <f>IF(H33=0, "-", H24/H33)</f>
        <v>8.0981595092024544E-2</v>
      </c>
      <c r="J24" s="8">
        <f t="shared" si="0"/>
        <v>0.33333333333333331</v>
      </c>
      <c r="K24" s="9">
        <f t="shared" si="1"/>
        <v>0.13636363636363635</v>
      </c>
    </row>
    <row r="25" spans="1:11" x14ac:dyDescent="0.2">
      <c r="A25" s="7" t="s">
        <v>198</v>
      </c>
      <c r="B25" s="65">
        <v>0</v>
      </c>
      <c r="C25" s="34">
        <f>IF(B33=0, "-", B25/B33)</f>
        <v>0</v>
      </c>
      <c r="D25" s="65">
        <v>2</v>
      </c>
      <c r="E25" s="9">
        <f>IF(D33=0, "-", D25/D33)</f>
        <v>1.6260162601626018E-2</v>
      </c>
      <c r="F25" s="81">
        <v>0</v>
      </c>
      <c r="G25" s="34">
        <f>IF(F33=0, "-", F25/F33)</f>
        <v>0</v>
      </c>
      <c r="H25" s="65">
        <v>19</v>
      </c>
      <c r="I25" s="9">
        <f>IF(H33=0, "-", H25/H33)</f>
        <v>1.1656441717791411E-2</v>
      </c>
      <c r="J25" s="8">
        <f t="shared" si="0"/>
        <v>-1</v>
      </c>
      <c r="K25" s="9">
        <f t="shared" si="1"/>
        <v>-1</v>
      </c>
    </row>
    <row r="26" spans="1:11" x14ac:dyDescent="0.2">
      <c r="A26" s="7" t="s">
        <v>199</v>
      </c>
      <c r="B26" s="65">
        <v>5</v>
      </c>
      <c r="C26" s="34">
        <f>IF(B33=0, "-", B26/B33)</f>
        <v>5.1020408163265307E-2</v>
      </c>
      <c r="D26" s="65">
        <v>1</v>
      </c>
      <c r="E26" s="9">
        <f>IF(D33=0, "-", D26/D33)</f>
        <v>8.130081300813009E-3</v>
      </c>
      <c r="F26" s="81">
        <v>27</v>
      </c>
      <c r="G26" s="34">
        <f>IF(F33=0, "-", F26/F33)</f>
        <v>3.9764359351988215E-2</v>
      </c>
      <c r="H26" s="65">
        <v>17</v>
      </c>
      <c r="I26" s="9">
        <f>IF(H33=0, "-", H26/H33)</f>
        <v>1.0429447852760737E-2</v>
      </c>
      <c r="J26" s="8">
        <f t="shared" si="0"/>
        <v>4</v>
      </c>
      <c r="K26" s="9">
        <f t="shared" si="1"/>
        <v>0.58823529411764708</v>
      </c>
    </row>
    <row r="27" spans="1:11" x14ac:dyDescent="0.2">
      <c r="A27" s="7" t="s">
        <v>200</v>
      </c>
      <c r="B27" s="65">
        <v>23</v>
      </c>
      <c r="C27" s="34">
        <f>IF(B33=0, "-", B27/B33)</f>
        <v>0.23469387755102042</v>
      </c>
      <c r="D27" s="65">
        <v>25</v>
      </c>
      <c r="E27" s="9">
        <f>IF(D33=0, "-", D27/D33)</f>
        <v>0.2032520325203252</v>
      </c>
      <c r="F27" s="81">
        <v>90</v>
      </c>
      <c r="G27" s="34">
        <f>IF(F33=0, "-", F27/F33)</f>
        <v>0.13254786450662739</v>
      </c>
      <c r="H27" s="65">
        <v>283</v>
      </c>
      <c r="I27" s="9">
        <f>IF(H33=0, "-", H27/H33)</f>
        <v>0.17361963190184049</v>
      </c>
      <c r="J27" s="8">
        <f t="shared" si="0"/>
        <v>-0.08</v>
      </c>
      <c r="K27" s="9">
        <f t="shared" si="1"/>
        <v>-0.6819787985865724</v>
      </c>
    </row>
    <row r="28" spans="1:11" x14ac:dyDescent="0.2">
      <c r="A28" s="7" t="s">
        <v>201</v>
      </c>
      <c r="B28" s="65">
        <v>17</v>
      </c>
      <c r="C28" s="34">
        <f>IF(B33=0, "-", B28/B33)</f>
        <v>0.17346938775510204</v>
      </c>
      <c r="D28" s="65">
        <v>30</v>
      </c>
      <c r="E28" s="9">
        <f>IF(D33=0, "-", D28/D33)</f>
        <v>0.24390243902439024</v>
      </c>
      <c r="F28" s="81">
        <v>96</v>
      </c>
      <c r="G28" s="34">
        <f>IF(F33=0, "-", F28/F33)</f>
        <v>0.14138438880706922</v>
      </c>
      <c r="H28" s="65">
        <v>217</v>
      </c>
      <c r="I28" s="9">
        <f>IF(H33=0, "-", H28/H33)</f>
        <v>0.13312883435582823</v>
      </c>
      <c r="J28" s="8">
        <f t="shared" si="0"/>
        <v>-0.43333333333333335</v>
      </c>
      <c r="K28" s="9">
        <f t="shared" si="1"/>
        <v>-0.55760368663594473</v>
      </c>
    </row>
    <row r="29" spans="1:11" x14ac:dyDescent="0.2">
      <c r="A29" s="7" t="s">
        <v>202</v>
      </c>
      <c r="B29" s="65">
        <v>0</v>
      </c>
      <c r="C29" s="34">
        <f>IF(B33=0, "-", B29/B33)</f>
        <v>0</v>
      </c>
      <c r="D29" s="65">
        <v>0</v>
      </c>
      <c r="E29" s="9">
        <f>IF(D33=0, "-", D29/D33)</f>
        <v>0</v>
      </c>
      <c r="F29" s="81">
        <v>1</v>
      </c>
      <c r="G29" s="34">
        <f>IF(F33=0, "-", F29/F33)</f>
        <v>1.4727540500736377E-3</v>
      </c>
      <c r="H29" s="65">
        <v>2</v>
      </c>
      <c r="I29" s="9">
        <f>IF(H33=0, "-", H29/H33)</f>
        <v>1.2269938650306749E-3</v>
      </c>
      <c r="J29" s="8" t="str">
        <f t="shared" si="0"/>
        <v>-</v>
      </c>
      <c r="K29" s="9">
        <f t="shared" si="1"/>
        <v>-0.5</v>
      </c>
    </row>
    <row r="30" spans="1:11" x14ac:dyDescent="0.2">
      <c r="A30" s="7" t="s">
        <v>203</v>
      </c>
      <c r="B30" s="65">
        <v>5</v>
      </c>
      <c r="C30" s="34">
        <f>IF(B33=0, "-", B30/B33)</f>
        <v>5.1020408163265307E-2</v>
      </c>
      <c r="D30" s="65">
        <v>28</v>
      </c>
      <c r="E30" s="9">
        <f>IF(D33=0, "-", D30/D33)</f>
        <v>0.22764227642276422</v>
      </c>
      <c r="F30" s="81">
        <v>68</v>
      </c>
      <c r="G30" s="34">
        <f>IF(F33=0, "-", F30/F33)</f>
        <v>0.10014727540500737</v>
      </c>
      <c r="H30" s="65">
        <v>158</v>
      </c>
      <c r="I30" s="9">
        <f>IF(H33=0, "-", H30/H33)</f>
        <v>9.6932515337423308E-2</v>
      </c>
      <c r="J30" s="8">
        <f t="shared" si="0"/>
        <v>-0.8214285714285714</v>
      </c>
      <c r="K30" s="9">
        <f t="shared" si="1"/>
        <v>-0.569620253164557</v>
      </c>
    </row>
    <row r="31" spans="1:11" x14ac:dyDescent="0.2">
      <c r="A31" s="7" t="s">
        <v>204</v>
      </c>
      <c r="B31" s="65">
        <v>5</v>
      </c>
      <c r="C31" s="34">
        <f>IF(B33=0, "-", B31/B33)</f>
        <v>5.1020408163265307E-2</v>
      </c>
      <c r="D31" s="65">
        <v>6</v>
      </c>
      <c r="E31" s="9">
        <f>IF(D33=0, "-", D31/D33)</f>
        <v>4.878048780487805E-2</v>
      </c>
      <c r="F31" s="81">
        <v>50</v>
      </c>
      <c r="G31" s="34">
        <f>IF(F33=0, "-", F31/F33)</f>
        <v>7.3637702503681887E-2</v>
      </c>
      <c r="H31" s="65">
        <v>104</v>
      </c>
      <c r="I31" s="9">
        <f>IF(H33=0, "-", H31/H33)</f>
        <v>6.3803680981595098E-2</v>
      </c>
      <c r="J31" s="8">
        <f t="shared" si="0"/>
        <v>-0.16666666666666666</v>
      </c>
      <c r="K31" s="9">
        <f t="shared" si="1"/>
        <v>-0.51923076923076927</v>
      </c>
    </row>
    <row r="32" spans="1:11" x14ac:dyDescent="0.2">
      <c r="A32" s="2"/>
      <c r="B32" s="68"/>
      <c r="C32" s="33"/>
      <c r="D32" s="68"/>
      <c r="E32" s="6"/>
      <c r="F32" s="82"/>
      <c r="G32" s="33"/>
      <c r="H32" s="68"/>
      <c r="I32" s="6"/>
      <c r="J32" s="5"/>
      <c r="K32" s="6"/>
    </row>
    <row r="33" spans="1:11" s="43" customFormat="1" x14ac:dyDescent="0.2">
      <c r="A33" s="162" t="s">
        <v>535</v>
      </c>
      <c r="B33" s="71">
        <f>SUM(B18:B32)</f>
        <v>98</v>
      </c>
      <c r="C33" s="40">
        <f>B33/1979</f>
        <v>4.9519959575543206E-2</v>
      </c>
      <c r="D33" s="71">
        <f>SUM(D18:D32)</f>
        <v>123</v>
      </c>
      <c r="E33" s="41">
        <f>D33/1839</f>
        <v>6.6884176182707991E-2</v>
      </c>
      <c r="F33" s="77">
        <f>SUM(F18:F32)</f>
        <v>679</v>
      </c>
      <c r="G33" s="42">
        <f>F33/15673</f>
        <v>4.3322912014292093E-2</v>
      </c>
      <c r="H33" s="71">
        <f>SUM(H18:H32)</f>
        <v>1630</v>
      </c>
      <c r="I33" s="41">
        <f>H33/20096</f>
        <v>8.1110668789808923E-2</v>
      </c>
      <c r="J33" s="37">
        <f>IF(D33=0, "-", IF((B33-D33)/D33&lt;10, (B33-D33)/D33, "&gt;999%"))</f>
        <v>-0.2032520325203252</v>
      </c>
      <c r="K33" s="38">
        <f>IF(H33=0, "-", IF((F33-H33)/H33&lt;10, (F33-H33)/H33, "&gt;999%"))</f>
        <v>-0.58343558282208585</v>
      </c>
    </row>
    <row r="34" spans="1:11" x14ac:dyDescent="0.2">
      <c r="B34" s="83"/>
      <c r="D34" s="83"/>
      <c r="F34" s="83"/>
      <c r="H34" s="83"/>
    </row>
    <row r="35" spans="1:11" x14ac:dyDescent="0.2">
      <c r="A35" s="163" t="s">
        <v>129</v>
      </c>
      <c r="B35" s="61" t="s">
        <v>12</v>
      </c>
      <c r="C35" s="62" t="s">
        <v>13</v>
      </c>
      <c r="D35" s="61" t="s">
        <v>12</v>
      </c>
      <c r="E35" s="63" t="s">
        <v>13</v>
      </c>
      <c r="F35" s="62" t="s">
        <v>12</v>
      </c>
      <c r="G35" s="62" t="s">
        <v>13</v>
      </c>
      <c r="H35" s="61" t="s">
        <v>12</v>
      </c>
      <c r="I35" s="63" t="s">
        <v>13</v>
      </c>
      <c r="J35" s="61"/>
      <c r="K35" s="63"/>
    </row>
    <row r="36" spans="1:11" x14ac:dyDescent="0.2">
      <c r="A36" s="7" t="s">
        <v>205</v>
      </c>
      <c r="B36" s="65">
        <v>2</v>
      </c>
      <c r="C36" s="34">
        <f>IF(B39=0, "-", B36/B39)</f>
        <v>0.66666666666666663</v>
      </c>
      <c r="D36" s="65">
        <v>1</v>
      </c>
      <c r="E36" s="9">
        <f>IF(D39=0, "-", D36/D39)</f>
        <v>0.33333333333333331</v>
      </c>
      <c r="F36" s="81">
        <v>6</v>
      </c>
      <c r="G36" s="34">
        <f>IF(F39=0, "-", F36/F39)</f>
        <v>0.27272727272727271</v>
      </c>
      <c r="H36" s="65">
        <v>4</v>
      </c>
      <c r="I36" s="9">
        <f>IF(H39=0, "-", H36/H39)</f>
        <v>0.19047619047619047</v>
      </c>
      <c r="J36" s="8">
        <f>IF(D36=0, "-", IF((B36-D36)/D36&lt;10, (B36-D36)/D36, "&gt;999%"))</f>
        <v>1</v>
      </c>
      <c r="K36" s="9">
        <f>IF(H36=0, "-", IF((F36-H36)/H36&lt;10, (F36-H36)/H36, "&gt;999%"))</f>
        <v>0.5</v>
      </c>
    </row>
    <row r="37" spans="1:11" x14ac:dyDescent="0.2">
      <c r="A37" s="7" t="s">
        <v>206</v>
      </c>
      <c r="B37" s="65">
        <v>1</v>
      </c>
      <c r="C37" s="34">
        <f>IF(B39=0, "-", B37/B39)</f>
        <v>0.33333333333333331</v>
      </c>
      <c r="D37" s="65">
        <v>2</v>
      </c>
      <c r="E37" s="9">
        <f>IF(D39=0, "-", D37/D39)</f>
        <v>0.66666666666666663</v>
      </c>
      <c r="F37" s="81">
        <v>16</v>
      </c>
      <c r="G37" s="34">
        <f>IF(F39=0, "-", F37/F39)</f>
        <v>0.72727272727272729</v>
      </c>
      <c r="H37" s="65">
        <v>17</v>
      </c>
      <c r="I37" s="9">
        <f>IF(H39=0, "-", H37/H39)</f>
        <v>0.80952380952380953</v>
      </c>
      <c r="J37" s="8">
        <f>IF(D37=0, "-", IF((B37-D37)/D37&lt;10, (B37-D37)/D37, "&gt;999%"))</f>
        <v>-0.5</v>
      </c>
      <c r="K37" s="9">
        <f>IF(H37=0, "-", IF((F37-H37)/H37&lt;10, (F37-H37)/H37, "&gt;999%"))</f>
        <v>-5.8823529411764705E-2</v>
      </c>
    </row>
    <row r="38" spans="1:11" x14ac:dyDescent="0.2">
      <c r="A38" s="2"/>
      <c r="B38" s="68"/>
      <c r="C38" s="33"/>
      <c r="D38" s="68"/>
      <c r="E38" s="6"/>
      <c r="F38" s="82"/>
      <c r="G38" s="33"/>
      <c r="H38" s="68"/>
      <c r="I38" s="6"/>
      <c r="J38" s="5"/>
      <c r="K38" s="6"/>
    </row>
    <row r="39" spans="1:11" s="43" customFormat="1" x14ac:dyDescent="0.2">
      <c r="A39" s="162" t="s">
        <v>534</v>
      </c>
      <c r="B39" s="71">
        <f>SUM(B36:B38)</f>
        <v>3</v>
      </c>
      <c r="C39" s="40">
        <f>B39/1979</f>
        <v>1.5159171298635675E-3</v>
      </c>
      <c r="D39" s="71">
        <f>SUM(D36:D38)</f>
        <v>3</v>
      </c>
      <c r="E39" s="41">
        <f>D39/1839</f>
        <v>1.6313213703099511E-3</v>
      </c>
      <c r="F39" s="77">
        <f>SUM(F36:F38)</f>
        <v>22</v>
      </c>
      <c r="G39" s="42">
        <f>F39/15673</f>
        <v>1.4036878708607158E-3</v>
      </c>
      <c r="H39" s="71">
        <f>SUM(H36:H38)</f>
        <v>21</v>
      </c>
      <c r="I39" s="41">
        <f>H39/20096</f>
        <v>1.044984076433121E-3</v>
      </c>
      <c r="J39" s="37">
        <f>IF(D39=0, "-", IF((B39-D39)/D39&lt;10, (B39-D39)/D39, "&gt;999%"))</f>
        <v>0</v>
      </c>
      <c r="K39" s="38">
        <f>IF(H39=0, "-", IF((F39-H39)/H39&lt;10, (F39-H39)/H39, "&gt;999%"))</f>
        <v>4.7619047619047616E-2</v>
      </c>
    </row>
    <row r="40" spans="1:11" x14ac:dyDescent="0.2">
      <c r="B40" s="83"/>
      <c r="D40" s="83"/>
      <c r="F40" s="83"/>
      <c r="H40" s="83"/>
    </row>
    <row r="41" spans="1:11" s="43" customFormat="1" x14ac:dyDescent="0.2">
      <c r="A41" s="162" t="s">
        <v>533</v>
      </c>
      <c r="B41" s="71">
        <v>101</v>
      </c>
      <c r="C41" s="40">
        <f>B41/1979</f>
        <v>5.1035876705406769E-2</v>
      </c>
      <c r="D41" s="71">
        <v>126</v>
      </c>
      <c r="E41" s="41">
        <f>D41/1839</f>
        <v>6.8515497553017946E-2</v>
      </c>
      <c r="F41" s="77">
        <v>701</v>
      </c>
      <c r="G41" s="42">
        <f>F41/15673</f>
        <v>4.4726599885152811E-2</v>
      </c>
      <c r="H41" s="71">
        <v>1651</v>
      </c>
      <c r="I41" s="41">
        <f>H41/20096</f>
        <v>8.2155652866242032E-2</v>
      </c>
      <c r="J41" s="37">
        <f>IF(D41=0, "-", IF((B41-D41)/D41&lt;10, (B41-D41)/D41, "&gt;999%"))</f>
        <v>-0.1984126984126984</v>
      </c>
      <c r="K41" s="38">
        <f>IF(H41=0, "-", IF((F41-H41)/H41&lt;10, (F41-H41)/H41, "&gt;999%"))</f>
        <v>-0.57540884312537854</v>
      </c>
    </row>
    <row r="42" spans="1:11" x14ac:dyDescent="0.2">
      <c r="B42" s="83"/>
      <c r="D42" s="83"/>
      <c r="F42" s="83"/>
      <c r="H42" s="83"/>
    </row>
    <row r="43" spans="1:11" ht="15.75" x14ac:dyDescent="0.25">
      <c r="A43" s="164" t="s">
        <v>105</v>
      </c>
      <c r="B43" s="196" t="s">
        <v>1</v>
      </c>
      <c r="C43" s="200"/>
      <c r="D43" s="200"/>
      <c r="E43" s="197"/>
      <c r="F43" s="196" t="s">
        <v>14</v>
      </c>
      <c r="G43" s="200"/>
      <c r="H43" s="200"/>
      <c r="I43" s="197"/>
      <c r="J43" s="196" t="s">
        <v>15</v>
      </c>
      <c r="K43" s="197"/>
    </row>
    <row r="44" spans="1:11" x14ac:dyDescent="0.2">
      <c r="A44" s="22"/>
      <c r="B44" s="196">
        <f>VALUE(RIGHT($B$2, 4))</f>
        <v>2020</v>
      </c>
      <c r="C44" s="197"/>
      <c r="D44" s="196">
        <f>B44-1</f>
        <v>2019</v>
      </c>
      <c r="E44" s="204"/>
      <c r="F44" s="196">
        <f>B44</f>
        <v>2020</v>
      </c>
      <c r="G44" s="204"/>
      <c r="H44" s="196">
        <f>D44</f>
        <v>2019</v>
      </c>
      <c r="I44" s="204"/>
      <c r="J44" s="140" t="s">
        <v>4</v>
      </c>
      <c r="K44" s="141" t="s">
        <v>2</v>
      </c>
    </row>
    <row r="45" spans="1:11" x14ac:dyDescent="0.2">
      <c r="A45" s="163" t="s">
        <v>130</v>
      </c>
      <c r="B45" s="61" t="s">
        <v>12</v>
      </c>
      <c r="C45" s="62" t="s">
        <v>13</v>
      </c>
      <c r="D45" s="61" t="s">
        <v>12</v>
      </c>
      <c r="E45" s="63" t="s">
        <v>13</v>
      </c>
      <c r="F45" s="62" t="s">
        <v>12</v>
      </c>
      <c r="G45" s="62" t="s">
        <v>13</v>
      </c>
      <c r="H45" s="61" t="s">
        <v>12</v>
      </c>
      <c r="I45" s="63" t="s">
        <v>13</v>
      </c>
      <c r="J45" s="61"/>
      <c r="K45" s="63"/>
    </row>
    <row r="46" spans="1:11" x14ac:dyDescent="0.2">
      <c r="A46" s="7" t="s">
        <v>207</v>
      </c>
      <c r="B46" s="65">
        <v>1</v>
      </c>
      <c r="C46" s="34">
        <f>IF(B67=0, "-", B46/B67)</f>
        <v>3.8167938931297708E-3</v>
      </c>
      <c r="D46" s="65">
        <v>0</v>
      </c>
      <c r="E46" s="9">
        <f>IF(D67=0, "-", D46/D67)</f>
        <v>0</v>
      </c>
      <c r="F46" s="81">
        <v>4</v>
      </c>
      <c r="G46" s="34">
        <f>IF(F67=0, "-", F46/F67)</f>
        <v>3.1520882584712374E-3</v>
      </c>
      <c r="H46" s="65">
        <v>0</v>
      </c>
      <c r="I46" s="9">
        <f>IF(H67=0, "-", H46/H67)</f>
        <v>0</v>
      </c>
      <c r="J46" s="8" t="str">
        <f t="shared" ref="J46:J65" si="2">IF(D46=0, "-", IF((B46-D46)/D46&lt;10, (B46-D46)/D46, "&gt;999%"))</f>
        <v>-</v>
      </c>
      <c r="K46" s="9" t="str">
        <f t="shared" ref="K46:K65" si="3">IF(H46=0, "-", IF((F46-H46)/H46&lt;10, (F46-H46)/H46, "&gt;999%"))</f>
        <v>-</v>
      </c>
    </row>
    <row r="47" spans="1:11" x14ac:dyDescent="0.2">
      <c r="A47" s="7" t="s">
        <v>208</v>
      </c>
      <c r="B47" s="65">
        <v>1</v>
      </c>
      <c r="C47" s="34">
        <f>IF(B67=0, "-", B47/B67)</f>
        <v>3.8167938931297708E-3</v>
      </c>
      <c r="D47" s="65">
        <v>0</v>
      </c>
      <c r="E47" s="9">
        <f>IF(D67=0, "-", D47/D67)</f>
        <v>0</v>
      </c>
      <c r="F47" s="81">
        <v>24</v>
      </c>
      <c r="G47" s="34">
        <f>IF(F67=0, "-", F47/F67)</f>
        <v>1.8912529550827423E-2</v>
      </c>
      <c r="H47" s="65">
        <v>63</v>
      </c>
      <c r="I47" s="9">
        <f>IF(H67=0, "-", H47/H67)</f>
        <v>3.2324268855823499E-2</v>
      </c>
      <c r="J47" s="8" t="str">
        <f t="shared" si="2"/>
        <v>-</v>
      </c>
      <c r="K47" s="9">
        <f t="shared" si="3"/>
        <v>-0.61904761904761907</v>
      </c>
    </row>
    <row r="48" spans="1:11" x14ac:dyDescent="0.2">
      <c r="A48" s="7" t="s">
        <v>209</v>
      </c>
      <c r="B48" s="65">
        <v>0</v>
      </c>
      <c r="C48" s="34">
        <f>IF(B67=0, "-", B48/B67)</f>
        <v>0</v>
      </c>
      <c r="D48" s="65">
        <v>1</v>
      </c>
      <c r="E48" s="9">
        <f>IF(D67=0, "-", D48/D67)</f>
        <v>6.369426751592357E-3</v>
      </c>
      <c r="F48" s="81">
        <v>21</v>
      </c>
      <c r="G48" s="34">
        <f>IF(F67=0, "-", F48/F67)</f>
        <v>1.6548463356973995E-2</v>
      </c>
      <c r="H48" s="65">
        <v>98</v>
      </c>
      <c r="I48" s="9">
        <f>IF(H67=0, "-", H48/H67)</f>
        <v>5.0282195997947664E-2</v>
      </c>
      <c r="J48" s="8">
        <f t="shared" si="2"/>
        <v>-1</v>
      </c>
      <c r="K48" s="9">
        <f t="shared" si="3"/>
        <v>-0.7857142857142857</v>
      </c>
    </row>
    <row r="49" spans="1:11" x14ac:dyDescent="0.2">
      <c r="A49" s="7" t="s">
        <v>210</v>
      </c>
      <c r="B49" s="65">
        <v>10</v>
      </c>
      <c r="C49" s="34">
        <f>IF(B67=0, "-", B49/B67)</f>
        <v>3.8167938931297711E-2</v>
      </c>
      <c r="D49" s="65">
        <v>12</v>
      </c>
      <c r="E49" s="9">
        <f>IF(D67=0, "-", D49/D67)</f>
        <v>7.6433121019108277E-2</v>
      </c>
      <c r="F49" s="81">
        <v>79</v>
      </c>
      <c r="G49" s="34">
        <f>IF(F67=0, "-", F49/F67)</f>
        <v>6.2253743104806934E-2</v>
      </c>
      <c r="H49" s="65">
        <v>114</v>
      </c>
      <c r="I49" s="9">
        <f>IF(H67=0, "-", H49/H67)</f>
        <v>5.849153412006157E-2</v>
      </c>
      <c r="J49" s="8">
        <f t="shared" si="2"/>
        <v>-0.16666666666666666</v>
      </c>
      <c r="K49" s="9">
        <f t="shared" si="3"/>
        <v>-0.30701754385964913</v>
      </c>
    </row>
    <row r="50" spans="1:11" x14ac:dyDescent="0.2">
      <c r="A50" s="7" t="s">
        <v>211</v>
      </c>
      <c r="B50" s="65">
        <v>2</v>
      </c>
      <c r="C50" s="34">
        <f>IF(B67=0, "-", B50/B67)</f>
        <v>7.6335877862595417E-3</v>
      </c>
      <c r="D50" s="65">
        <v>5</v>
      </c>
      <c r="E50" s="9">
        <f>IF(D67=0, "-", D50/D67)</f>
        <v>3.1847133757961783E-2</v>
      </c>
      <c r="F50" s="81">
        <v>28</v>
      </c>
      <c r="G50" s="34">
        <f>IF(F67=0, "-", F50/F67)</f>
        <v>2.2064617809298661E-2</v>
      </c>
      <c r="H50" s="65">
        <v>49</v>
      </c>
      <c r="I50" s="9">
        <f>IF(H67=0, "-", H50/H67)</f>
        <v>2.5141097998973832E-2</v>
      </c>
      <c r="J50" s="8">
        <f t="shared" si="2"/>
        <v>-0.6</v>
      </c>
      <c r="K50" s="9">
        <f t="shared" si="3"/>
        <v>-0.42857142857142855</v>
      </c>
    </row>
    <row r="51" spans="1:11" x14ac:dyDescent="0.2">
      <c r="A51" s="7" t="s">
        <v>212</v>
      </c>
      <c r="B51" s="65">
        <v>72</v>
      </c>
      <c r="C51" s="34">
        <f>IF(B67=0, "-", B51/B67)</f>
        <v>0.27480916030534353</v>
      </c>
      <c r="D51" s="65">
        <v>16</v>
      </c>
      <c r="E51" s="9">
        <f>IF(D67=0, "-", D51/D67)</f>
        <v>0.10191082802547771</v>
      </c>
      <c r="F51" s="81">
        <v>244</v>
      </c>
      <c r="G51" s="34">
        <f>IF(F67=0, "-", F51/F67)</f>
        <v>0.19227738376674547</v>
      </c>
      <c r="H51" s="65">
        <v>437</v>
      </c>
      <c r="I51" s="9">
        <f>IF(H67=0, "-", H51/H67)</f>
        <v>0.22421754746023601</v>
      </c>
      <c r="J51" s="8">
        <f t="shared" si="2"/>
        <v>3.5</v>
      </c>
      <c r="K51" s="9">
        <f t="shared" si="3"/>
        <v>-0.4416475972540046</v>
      </c>
    </row>
    <row r="52" spans="1:11" x14ac:dyDescent="0.2">
      <c r="A52" s="7" t="s">
        <v>213</v>
      </c>
      <c r="B52" s="65">
        <v>0</v>
      </c>
      <c r="C52" s="34">
        <f>IF(B67=0, "-", B52/B67)</f>
        <v>0</v>
      </c>
      <c r="D52" s="65">
        <v>0</v>
      </c>
      <c r="E52" s="9">
        <f>IF(D67=0, "-", D52/D67)</f>
        <v>0</v>
      </c>
      <c r="F52" s="81">
        <v>18</v>
      </c>
      <c r="G52" s="34">
        <f>IF(F67=0, "-", F52/F67)</f>
        <v>1.4184397163120567E-2</v>
      </c>
      <c r="H52" s="65">
        <v>22</v>
      </c>
      <c r="I52" s="9">
        <f>IF(H67=0, "-", H52/H67)</f>
        <v>1.1287839917906618E-2</v>
      </c>
      <c r="J52" s="8" t="str">
        <f t="shared" si="2"/>
        <v>-</v>
      </c>
      <c r="K52" s="9">
        <f t="shared" si="3"/>
        <v>-0.18181818181818182</v>
      </c>
    </row>
    <row r="53" spans="1:11" x14ac:dyDescent="0.2">
      <c r="A53" s="7" t="s">
        <v>214</v>
      </c>
      <c r="B53" s="65">
        <v>40</v>
      </c>
      <c r="C53" s="34">
        <f>IF(B67=0, "-", B53/B67)</f>
        <v>0.15267175572519084</v>
      </c>
      <c r="D53" s="65">
        <v>14</v>
      </c>
      <c r="E53" s="9">
        <f>IF(D67=0, "-", D53/D67)</f>
        <v>8.9171974522292988E-2</v>
      </c>
      <c r="F53" s="81">
        <v>108</v>
      </c>
      <c r="G53" s="34">
        <f>IF(F67=0, "-", F53/F67)</f>
        <v>8.5106382978723402E-2</v>
      </c>
      <c r="H53" s="65">
        <v>185</v>
      </c>
      <c r="I53" s="9">
        <f>IF(H67=0, "-", H53/H67)</f>
        <v>9.4920472036942025E-2</v>
      </c>
      <c r="J53" s="8">
        <f t="shared" si="2"/>
        <v>1.8571428571428572</v>
      </c>
      <c r="K53" s="9">
        <f t="shared" si="3"/>
        <v>-0.41621621621621624</v>
      </c>
    </row>
    <row r="54" spans="1:11" x14ac:dyDescent="0.2">
      <c r="A54" s="7" t="s">
        <v>215</v>
      </c>
      <c r="B54" s="65">
        <v>10</v>
      </c>
      <c r="C54" s="34">
        <f>IF(B67=0, "-", B54/B67)</f>
        <v>3.8167938931297711E-2</v>
      </c>
      <c r="D54" s="65">
        <v>9</v>
      </c>
      <c r="E54" s="9">
        <f>IF(D67=0, "-", D54/D67)</f>
        <v>5.7324840764331211E-2</v>
      </c>
      <c r="F54" s="81">
        <v>110</v>
      </c>
      <c r="G54" s="34">
        <f>IF(F67=0, "-", F54/F67)</f>
        <v>8.6682427107959023E-2</v>
      </c>
      <c r="H54" s="65">
        <v>180</v>
      </c>
      <c r="I54" s="9">
        <f>IF(H67=0, "-", H54/H67)</f>
        <v>9.2355053873781429E-2</v>
      </c>
      <c r="J54" s="8">
        <f t="shared" si="2"/>
        <v>0.1111111111111111</v>
      </c>
      <c r="K54" s="9">
        <f t="shared" si="3"/>
        <v>-0.3888888888888889</v>
      </c>
    </row>
    <row r="55" spans="1:11" x14ac:dyDescent="0.2">
      <c r="A55" s="7" t="s">
        <v>216</v>
      </c>
      <c r="B55" s="65">
        <v>0</v>
      </c>
      <c r="C55" s="34">
        <f>IF(B67=0, "-", B55/B67)</f>
        <v>0</v>
      </c>
      <c r="D55" s="65">
        <v>0</v>
      </c>
      <c r="E55" s="9">
        <f>IF(D67=0, "-", D55/D67)</f>
        <v>0</v>
      </c>
      <c r="F55" s="81">
        <v>0</v>
      </c>
      <c r="G55" s="34">
        <f>IF(F67=0, "-", F55/F67)</f>
        <v>0</v>
      </c>
      <c r="H55" s="65">
        <v>2</v>
      </c>
      <c r="I55" s="9">
        <f>IF(H67=0, "-", H55/H67)</f>
        <v>1.026167265264238E-3</v>
      </c>
      <c r="J55" s="8" t="str">
        <f t="shared" si="2"/>
        <v>-</v>
      </c>
      <c r="K55" s="9">
        <f t="shared" si="3"/>
        <v>-1</v>
      </c>
    </row>
    <row r="56" spans="1:11" x14ac:dyDescent="0.2">
      <c r="A56" s="7" t="s">
        <v>217</v>
      </c>
      <c r="B56" s="65">
        <v>0</v>
      </c>
      <c r="C56" s="34">
        <f>IF(B67=0, "-", B56/B67)</f>
        <v>0</v>
      </c>
      <c r="D56" s="65">
        <v>0</v>
      </c>
      <c r="E56" s="9">
        <f>IF(D67=0, "-", D56/D67)</f>
        <v>0</v>
      </c>
      <c r="F56" s="81">
        <v>2</v>
      </c>
      <c r="G56" s="34">
        <f>IF(F67=0, "-", F56/F67)</f>
        <v>1.5760441292356187E-3</v>
      </c>
      <c r="H56" s="65">
        <v>1</v>
      </c>
      <c r="I56" s="9">
        <f>IF(H67=0, "-", H56/H67)</f>
        <v>5.1308363263211901E-4</v>
      </c>
      <c r="J56" s="8" t="str">
        <f t="shared" si="2"/>
        <v>-</v>
      </c>
      <c r="K56" s="9">
        <f t="shared" si="3"/>
        <v>1</v>
      </c>
    </row>
    <row r="57" spans="1:11" x14ac:dyDescent="0.2">
      <c r="A57" s="7" t="s">
        <v>218</v>
      </c>
      <c r="B57" s="65">
        <v>0</v>
      </c>
      <c r="C57" s="34">
        <f>IF(B67=0, "-", B57/B67)</f>
        <v>0</v>
      </c>
      <c r="D57" s="65">
        <v>0</v>
      </c>
      <c r="E57" s="9">
        <f>IF(D67=0, "-", D57/D67)</f>
        <v>0</v>
      </c>
      <c r="F57" s="81">
        <v>0</v>
      </c>
      <c r="G57" s="34">
        <f>IF(F67=0, "-", F57/F67)</f>
        <v>0</v>
      </c>
      <c r="H57" s="65">
        <v>4</v>
      </c>
      <c r="I57" s="9">
        <f>IF(H67=0, "-", H57/H67)</f>
        <v>2.052334530528476E-3</v>
      </c>
      <c r="J57" s="8" t="str">
        <f t="shared" si="2"/>
        <v>-</v>
      </c>
      <c r="K57" s="9">
        <f t="shared" si="3"/>
        <v>-1</v>
      </c>
    </row>
    <row r="58" spans="1:11" x14ac:dyDescent="0.2">
      <c r="A58" s="7" t="s">
        <v>219</v>
      </c>
      <c r="B58" s="65">
        <v>0</v>
      </c>
      <c r="C58" s="34">
        <f>IF(B67=0, "-", B58/B67)</f>
        <v>0</v>
      </c>
      <c r="D58" s="65">
        <v>2</v>
      </c>
      <c r="E58" s="9">
        <f>IF(D67=0, "-", D58/D67)</f>
        <v>1.2738853503184714E-2</v>
      </c>
      <c r="F58" s="81">
        <v>2</v>
      </c>
      <c r="G58" s="34">
        <f>IF(F67=0, "-", F58/F67)</f>
        <v>1.5760441292356187E-3</v>
      </c>
      <c r="H58" s="65">
        <v>11</v>
      </c>
      <c r="I58" s="9">
        <f>IF(H67=0, "-", H58/H67)</f>
        <v>5.643919958953309E-3</v>
      </c>
      <c r="J58" s="8">
        <f t="shared" si="2"/>
        <v>-1</v>
      </c>
      <c r="K58" s="9">
        <f t="shared" si="3"/>
        <v>-0.81818181818181823</v>
      </c>
    </row>
    <row r="59" spans="1:11" x14ac:dyDescent="0.2">
      <c r="A59" s="7" t="s">
        <v>220</v>
      </c>
      <c r="B59" s="65">
        <v>0</v>
      </c>
      <c r="C59" s="34">
        <f>IF(B67=0, "-", B59/B67)</f>
        <v>0</v>
      </c>
      <c r="D59" s="65">
        <v>0</v>
      </c>
      <c r="E59" s="9">
        <f>IF(D67=0, "-", D59/D67)</f>
        <v>0</v>
      </c>
      <c r="F59" s="81">
        <v>1</v>
      </c>
      <c r="G59" s="34">
        <f>IF(F67=0, "-", F59/F67)</f>
        <v>7.8802206461780935E-4</v>
      </c>
      <c r="H59" s="65">
        <v>0</v>
      </c>
      <c r="I59" s="9">
        <f>IF(H67=0, "-", H59/H67)</f>
        <v>0</v>
      </c>
      <c r="J59" s="8" t="str">
        <f t="shared" si="2"/>
        <v>-</v>
      </c>
      <c r="K59" s="9" t="str">
        <f t="shared" si="3"/>
        <v>-</v>
      </c>
    </row>
    <row r="60" spans="1:11" x14ac:dyDescent="0.2">
      <c r="A60" s="7" t="s">
        <v>221</v>
      </c>
      <c r="B60" s="65">
        <v>4</v>
      </c>
      <c r="C60" s="34">
        <f>IF(B67=0, "-", B60/B67)</f>
        <v>1.5267175572519083E-2</v>
      </c>
      <c r="D60" s="65">
        <v>10</v>
      </c>
      <c r="E60" s="9">
        <f>IF(D67=0, "-", D60/D67)</f>
        <v>6.3694267515923567E-2</v>
      </c>
      <c r="F60" s="81">
        <v>66</v>
      </c>
      <c r="G60" s="34">
        <f>IF(F67=0, "-", F60/F67)</f>
        <v>5.2009456264775412E-2</v>
      </c>
      <c r="H60" s="65">
        <v>98</v>
      </c>
      <c r="I60" s="9">
        <f>IF(H67=0, "-", H60/H67)</f>
        <v>5.0282195997947664E-2</v>
      </c>
      <c r="J60" s="8">
        <f t="shared" si="2"/>
        <v>-0.6</v>
      </c>
      <c r="K60" s="9">
        <f t="shared" si="3"/>
        <v>-0.32653061224489793</v>
      </c>
    </row>
    <row r="61" spans="1:11" x14ac:dyDescent="0.2">
      <c r="A61" s="7" t="s">
        <v>222</v>
      </c>
      <c r="B61" s="65">
        <v>1</v>
      </c>
      <c r="C61" s="34">
        <f>IF(B67=0, "-", B61/B67)</f>
        <v>3.8167938931297708E-3</v>
      </c>
      <c r="D61" s="65">
        <v>0</v>
      </c>
      <c r="E61" s="9">
        <f>IF(D67=0, "-", D61/D67)</f>
        <v>0</v>
      </c>
      <c r="F61" s="81">
        <v>12</v>
      </c>
      <c r="G61" s="34">
        <f>IF(F67=0, "-", F61/F67)</f>
        <v>9.4562647754137114E-3</v>
      </c>
      <c r="H61" s="65">
        <v>6</v>
      </c>
      <c r="I61" s="9">
        <f>IF(H67=0, "-", H61/H67)</f>
        <v>3.0785017957927143E-3</v>
      </c>
      <c r="J61" s="8" t="str">
        <f t="shared" si="2"/>
        <v>-</v>
      </c>
      <c r="K61" s="9">
        <f t="shared" si="3"/>
        <v>1</v>
      </c>
    </row>
    <row r="62" spans="1:11" x14ac:dyDescent="0.2">
      <c r="A62" s="7" t="s">
        <v>223</v>
      </c>
      <c r="B62" s="65">
        <v>115</v>
      </c>
      <c r="C62" s="34">
        <f>IF(B67=0, "-", B62/B67)</f>
        <v>0.43893129770992367</v>
      </c>
      <c r="D62" s="65">
        <v>72</v>
      </c>
      <c r="E62" s="9">
        <f>IF(D67=0, "-", D62/D67)</f>
        <v>0.45859872611464969</v>
      </c>
      <c r="F62" s="81">
        <v>432</v>
      </c>
      <c r="G62" s="34">
        <f>IF(F67=0, "-", F62/F67)</f>
        <v>0.34042553191489361</v>
      </c>
      <c r="H62" s="65">
        <v>507</v>
      </c>
      <c r="I62" s="9">
        <f>IF(H67=0, "-", H62/H67)</f>
        <v>0.26013340174448435</v>
      </c>
      <c r="J62" s="8">
        <f t="shared" si="2"/>
        <v>0.59722222222222221</v>
      </c>
      <c r="K62" s="9">
        <f t="shared" si="3"/>
        <v>-0.14792899408284024</v>
      </c>
    </row>
    <row r="63" spans="1:11" x14ac:dyDescent="0.2">
      <c r="A63" s="7" t="s">
        <v>224</v>
      </c>
      <c r="B63" s="65">
        <v>0</v>
      </c>
      <c r="C63" s="34">
        <f>IF(B67=0, "-", B63/B67)</f>
        <v>0</v>
      </c>
      <c r="D63" s="65">
        <v>0</v>
      </c>
      <c r="E63" s="9">
        <f>IF(D67=0, "-", D63/D67)</f>
        <v>0</v>
      </c>
      <c r="F63" s="81">
        <v>1</v>
      </c>
      <c r="G63" s="34">
        <f>IF(F67=0, "-", F63/F67)</f>
        <v>7.8802206461780935E-4</v>
      </c>
      <c r="H63" s="65">
        <v>2</v>
      </c>
      <c r="I63" s="9">
        <f>IF(H67=0, "-", H63/H67)</f>
        <v>1.026167265264238E-3</v>
      </c>
      <c r="J63" s="8" t="str">
        <f t="shared" si="2"/>
        <v>-</v>
      </c>
      <c r="K63" s="9">
        <f t="shared" si="3"/>
        <v>-0.5</v>
      </c>
    </row>
    <row r="64" spans="1:11" x14ac:dyDescent="0.2">
      <c r="A64" s="7" t="s">
        <v>225</v>
      </c>
      <c r="B64" s="65">
        <v>0</v>
      </c>
      <c r="C64" s="34">
        <f>IF(B67=0, "-", B64/B67)</f>
        <v>0</v>
      </c>
      <c r="D64" s="65">
        <v>0</v>
      </c>
      <c r="E64" s="9">
        <f>IF(D67=0, "-", D64/D67)</f>
        <v>0</v>
      </c>
      <c r="F64" s="81">
        <v>0</v>
      </c>
      <c r="G64" s="34">
        <f>IF(F67=0, "-", F64/F67)</f>
        <v>0</v>
      </c>
      <c r="H64" s="65">
        <v>4</v>
      </c>
      <c r="I64" s="9">
        <f>IF(H67=0, "-", H64/H67)</f>
        <v>2.052334530528476E-3</v>
      </c>
      <c r="J64" s="8" t="str">
        <f t="shared" si="2"/>
        <v>-</v>
      </c>
      <c r="K64" s="9">
        <f t="shared" si="3"/>
        <v>-1</v>
      </c>
    </row>
    <row r="65" spans="1:11" x14ac:dyDescent="0.2">
      <c r="A65" s="7" t="s">
        <v>226</v>
      </c>
      <c r="B65" s="65">
        <v>6</v>
      </c>
      <c r="C65" s="34">
        <f>IF(B67=0, "-", B65/B67)</f>
        <v>2.2900763358778626E-2</v>
      </c>
      <c r="D65" s="65">
        <v>16</v>
      </c>
      <c r="E65" s="9">
        <f>IF(D67=0, "-", D65/D67)</f>
        <v>0.10191082802547771</v>
      </c>
      <c r="F65" s="81">
        <v>117</v>
      </c>
      <c r="G65" s="34">
        <f>IF(F67=0, "-", F65/F67)</f>
        <v>9.2198581560283682E-2</v>
      </c>
      <c r="H65" s="65">
        <v>166</v>
      </c>
      <c r="I65" s="9">
        <f>IF(H67=0, "-", H65/H67)</f>
        <v>8.5171883016931765E-2</v>
      </c>
      <c r="J65" s="8">
        <f t="shared" si="2"/>
        <v>-0.625</v>
      </c>
      <c r="K65" s="9">
        <f t="shared" si="3"/>
        <v>-0.29518072289156627</v>
      </c>
    </row>
    <row r="66" spans="1:11" x14ac:dyDescent="0.2">
      <c r="A66" s="2"/>
      <c r="B66" s="68"/>
      <c r="C66" s="33"/>
      <c r="D66" s="68"/>
      <c r="E66" s="6"/>
      <c r="F66" s="82"/>
      <c r="G66" s="33"/>
      <c r="H66" s="68"/>
      <c r="I66" s="6"/>
      <c r="J66" s="5"/>
      <c r="K66" s="6"/>
    </row>
    <row r="67" spans="1:11" s="43" customFormat="1" x14ac:dyDescent="0.2">
      <c r="A67" s="162" t="s">
        <v>532</v>
      </c>
      <c r="B67" s="71">
        <f>SUM(B46:B66)</f>
        <v>262</v>
      </c>
      <c r="C67" s="40">
        <f>B67/1979</f>
        <v>0.13239009600808488</v>
      </c>
      <c r="D67" s="71">
        <f>SUM(D46:D66)</f>
        <v>157</v>
      </c>
      <c r="E67" s="41">
        <f>D67/1839</f>
        <v>8.5372485046220775E-2</v>
      </c>
      <c r="F67" s="77">
        <f>SUM(F46:F66)</f>
        <v>1269</v>
      </c>
      <c r="G67" s="42">
        <f>F67/15673</f>
        <v>8.0967268551011287E-2</v>
      </c>
      <c r="H67" s="71">
        <f>SUM(H46:H66)</f>
        <v>1949</v>
      </c>
      <c r="I67" s="41">
        <f>H67/20096</f>
        <v>9.6984474522292988E-2</v>
      </c>
      <c r="J67" s="37">
        <f>IF(D67=0, "-", IF((B67-D67)/D67&lt;10, (B67-D67)/D67, "&gt;999%"))</f>
        <v>0.66878980891719741</v>
      </c>
      <c r="K67" s="38">
        <f>IF(H67=0, "-", IF((F67-H67)/H67&lt;10, (F67-H67)/H67, "&gt;999%"))</f>
        <v>-0.34889687018984095</v>
      </c>
    </row>
    <row r="68" spans="1:11" x14ac:dyDescent="0.2">
      <c r="B68" s="83"/>
      <c r="D68" s="83"/>
      <c r="F68" s="83"/>
      <c r="H68" s="83"/>
    </row>
    <row r="69" spans="1:11" x14ac:dyDescent="0.2">
      <c r="A69" s="163" t="s">
        <v>131</v>
      </c>
      <c r="B69" s="61" t="s">
        <v>12</v>
      </c>
      <c r="C69" s="62" t="s">
        <v>13</v>
      </c>
      <c r="D69" s="61" t="s">
        <v>12</v>
      </c>
      <c r="E69" s="63" t="s">
        <v>13</v>
      </c>
      <c r="F69" s="62" t="s">
        <v>12</v>
      </c>
      <c r="G69" s="62" t="s">
        <v>13</v>
      </c>
      <c r="H69" s="61" t="s">
        <v>12</v>
      </c>
      <c r="I69" s="63" t="s">
        <v>13</v>
      </c>
      <c r="J69" s="61"/>
      <c r="K69" s="63"/>
    </row>
    <row r="70" spans="1:11" x14ac:dyDescent="0.2">
      <c r="A70" s="7" t="s">
        <v>227</v>
      </c>
      <c r="B70" s="65">
        <v>2</v>
      </c>
      <c r="C70" s="34">
        <f>IF(B80=0, "-", B70/B80)</f>
        <v>0.15384615384615385</v>
      </c>
      <c r="D70" s="65">
        <v>5</v>
      </c>
      <c r="E70" s="9">
        <f>IF(D80=0, "-", D70/D80)</f>
        <v>0.3125</v>
      </c>
      <c r="F70" s="81">
        <v>14</v>
      </c>
      <c r="G70" s="34">
        <f>IF(F80=0, "-", F70/F80)</f>
        <v>0.14141414141414141</v>
      </c>
      <c r="H70" s="65">
        <v>30</v>
      </c>
      <c r="I70" s="9">
        <f>IF(H80=0, "-", H70/H80)</f>
        <v>0.30927835051546393</v>
      </c>
      <c r="J70" s="8">
        <f t="shared" ref="J70:J78" si="4">IF(D70=0, "-", IF((B70-D70)/D70&lt;10, (B70-D70)/D70, "&gt;999%"))</f>
        <v>-0.6</v>
      </c>
      <c r="K70" s="9">
        <f t="shared" ref="K70:K78" si="5">IF(H70=0, "-", IF((F70-H70)/H70&lt;10, (F70-H70)/H70, "&gt;999%"))</f>
        <v>-0.53333333333333333</v>
      </c>
    </row>
    <row r="71" spans="1:11" x14ac:dyDescent="0.2">
      <c r="A71" s="7" t="s">
        <v>228</v>
      </c>
      <c r="B71" s="65">
        <v>0</v>
      </c>
      <c r="C71" s="34">
        <f>IF(B80=0, "-", B71/B80)</f>
        <v>0</v>
      </c>
      <c r="D71" s="65">
        <v>1</v>
      </c>
      <c r="E71" s="9">
        <f>IF(D80=0, "-", D71/D80)</f>
        <v>6.25E-2</v>
      </c>
      <c r="F71" s="81">
        <v>12</v>
      </c>
      <c r="G71" s="34">
        <f>IF(F80=0, "-", F71/F80)</f>
        <v>0.12121212121212122</v>
      </c>
      <c r="H71" s="65">
        <v>13</v>
      </c>
      <c r="I71" s="9">
        <f>IF(H80=0, "-", H71/H80)</f>
        <v>0.13402061855670103</v>
      </c>
      <c r="J71" s="8">
        <f t="shared" si="4"/>
        <v>-1</v>
      </c>
      <c r="K71" s="9">
        <f t="shared" si="5"/>
        <v>-7.6923076923076927E-2</v>
      </c>
    </row>
    <row r="72" spans="1:11" x14ac:dyDescent="0.2">
      <c r="A72" s="7" t="s">
        <v>229</v>
      </c>
      <c r="B72" s="65">
        <v>1</v>
      </c>
      <c r="C72" s="34">
        <f>IF(B80=0, "-", B72/B80)</f>
        <v>7.6923076923076927E-2</v>
      </c>
      <c r="D72" s="65">
        <v>0</v>
      </c>
      <c r="E72" s="9">
        <f>IF(D80=0, "-", D72/D80)</f>
        <v>0</v>
      </c>
      <c r="F72" s="81">
        <v>6</v>
      </c>
      <c r="G72" s="34">
        <f>IF(F80=0, "-", F72/F80)</f>
        <v>6.0606060606060608E-2</v>
      </c>
      <c r="H72" s="65">
        <v>0</v>
      </c>
      <c r="I72" s="9">
        <f>IF(H80=0, "-", H72/H80)</f>
        <v>0</v>
      </c>
      <c r="J72" s="8" t="str">
        <f t="shared" si="4"/>
        <v>-</v>
      </c>
      <c r="K72" s="9" t="str">
        <f t="shared" si="5"/>
        <v>-</v>
      </c>
    </row>
    <row r="73" spans="1:11" x14ac:dyDescent="0.2">
      <c r="A73" s="7" t="s">
        <v>230</v>
      </c>
      <c r="B73" s="65">
        <v>0</v>
      </c>
      <c r="C73" s="34">
        <f>IF(B80=0, "-", B73/B80)</f>
        <v>0</v>
      </c>
      <c r="D73" s="65">
        <v>0</v>
      </c>
      <c r="E73" s="9">
        <f>IF(D80=0, "-", D73/D80)</f>
        <v>0</v>
      </c>
      <c r="F73" s="81">
        <v>0</v>
      </c>
      <c r="G73" s="34">
        <f>IF(F80=0, "-", F73/F80)</f>
        <v>0</v>
      </c>
      <c r="H73" s="65">
        <v>2</v>
      </c>
      <c r="I73" s="9">
        <f>IF(H80=0, "-", H73/H80)</f>
        <v>2.0618556701030927E-2</v>
      </c>
      <c r="J73" s="8" t="str">
        <f t="shared" si="4"/>
        <v>-</v>
      </c>
      <c r="K73" s="9">
        <f t="shared" si="5"/>
        <v>-1</v>
      </c>
    </row>
    <row r="74" spans="1:11" x14ac:dyDescent="0.2">
      <c r="A74" s="7" t="s">
        <v>231</v>
      </c>
      <c r="B74" s="65">
        <v>0</v>
      </c>
      <c r="C74" s="34">
        <f>IF(B80=0, "-", B74/B80)</f>
        <v>0</v>
      </c>
      <c r="D74" s="65">
        <v>0</v>
      </c>
      <c r="E74" s="9">
        <f>IF(D80=0, "-", D74/D80)</f>
        <v>0</v>
      </c>
      <c r="F74" s="81">
        <v>0</v>
      </c>
      <c r="G74" s="34">
        <f>IF(F80=0, "-", F74/F80)</f>
        <v>0</v>
      </c>
      <c r="H74" s="65">
        <v>2</v>
      </c>
      <c r="I74" s="9">
        <f>IF(H80=0, "-", H74/H80)</f>
        <v>2.0618556701030927E-2</v>
      </c>
      <c r="J74" s="8" t="str">
        <f t="shared" si="4"/>
        <v>-</v>
      </c>
      <c r="K74" s="9">
        <f t="shared" si="5"/>
        <v>-1</v>
      </c>
    </row>
    <row r="75" spans="1:11" x14ac:dyDescent="0.2">
      <c r="A75" s="7" t="s">
        <v>232</v>
      </c>
      <c r="B75" s="65">
        <v>7</v>
      </c>
      <c r="C75" s="34">
        <f>IF(B80=0, "-", B75/B80)</f>
        <v>0.53846153846153844</v>
      </c>
      <c r="D75" s="65">
        <v>3</v>
      </c>
      <c r="E75" s="9">
        <f>IF(D80=0, "-", D75/D80)</f>
        <v>0.1875</v>
      </c>
      <c r="F75" s="81">
        <v>42</v>
      </c>
      <c r="G75" s="34">
        <f>IF(F80=0, "-", F75/F80)</f>
        <v>0.42424242424242425</v>
      </c>
      <c r="H75" s="65">
        <v>25</v>
      </c>
      <c r="I75" s="9">
        <f>IF(H80=0, "-", H75/H80)</f>
        <v>0.25773195876288657</v>
      </c>
      <c r="J75" s="8">
        <f t="shared" si="4"/>
        <v>1.3333333333333333</v>
      </c>
      <c r="K75" s="9">
        <f t="shared" si="5"/>
        <v>0.68</v>
      </c>
    </row>
    <row r="76" spans="1:11" x14ac:dyDescent="0.2">
      <c r="A76" s="7" t="s">
        <v>233</v>
      </c>
      <c r="B76" s="65">
        <v>0</v>
      </c>
      <c r="C76" s="34">
        <f>IF(B80=0, "-", B76/B80)</f>
        <v>0</v>
      </c>
      <c r="D76" s="65">
        <v>4</v>
      </c>
      <c r="E76" s="9">
        <f>IF(D80=0, "-", D76/D80)</f>
        <v>0.25</v>
      </c>
      <c r="F76" s="81">
        <v>7</v>
      </c>
      <c r="G76" s="34">
        <f>IF(F80=0, "-", F76/F80)</f>
        <v>7.0707070707070704E-2</v>
      </c>
      <c r="H76" s="65">
        <v>8</v>
      </c>
      <c r="I76" s="9">
        <f>IF(H80=0, "-", H76/H80)</f>
        <v>8.247422680412371E-2</v>
      </c>
      <c r="J76" s="8">
        <f t="shared" si="4"/>
        <v>-1</v>
      </c>
      <c r="K76" s="9">
        <f t="shared" si="5"/>
        <v>-0.125</v>
      </c>
    </row>
    <row r="77" spans="1:11" x14ac:dyDescent="0.2">
      <c r="A77" s="7" t="s">
        <v>234</v>
      </c>
      <c r="B77" s="65">
        <v>1</v>
      </c>
      <c r="C77" s="34">
        <f>IF(B80=0, "-", B77/B80)</f>
        <v>7.6923076923076927E-2</v>
      </c>
      <c r="D77" s="65">
        <v>1</v>
      </c>
      <c r="E77" s="9">
        <f>IF(D80=0, "-", D77/D80)</f>
        <v>6.25E-2</v>
      </c>
      <c r="F77" s="81">
        <v>2</v>
      </c>
      <c r="G77" s="34">
        <f>IF(F80=0, "-", F77/F80)</f>
        <v>2.0202020202020204E-2</v>
      </c>
      <c r="H77" s="65">
        <v>2</v>
      </c>
      <c r="I77" s="9">
        <f>IF(H80=0, "-", H77/H80)</f>
        <v>2.0618556701030927E-2</v>
      </c>
      <c r="J77" s="8">
        <f t="shared" si="4"/>
        <v>0</v>
      </c>
      <c r="K77" s="9">
        <f t="shared" si="5"/>
        <v>0</v>
      </c>
    </row>
    <row r="78" spans="1:11" x14ac:dyDescent="0.2">
      <c r="A78" s="7" t="s">
        <v>235</v>
      </c>
      <c r="B78" s="65">
        <v>2</v>
      </c>
      <c r="C78" s="34">
        <f>IF(B80=0, "-", B78/B80)</f>
        <v>0.15384615384615385</v>
      </c>
      <c r="D78" s="65">
        <v>2</v>
      </c>
      <c r="E78" s="9">
        <f>IF(D80=0, "-", D78/D80)</f>
        <v>0.125</v>
      </c>
      <c r="F78" s="81">
        <v>16</v>
      </c>
      <c r="G78" s="34">
        <f>IF(F80=0, "-", F78/F80)</f>
        <v>0.16161616161616163</v>
      </c>
      <c r="H78" s="65">
        <v>15</v>
      </c>
      <c r="I78" s="9">
        <f>IF(H80=0, "-", H78/H80)</f>
        <v>0.15463917525773196</v>
      </c>
      <c r="J78" s="8">
        <f t="shared" si="4"/>
        <v>0</v>
      </c>
      <c r="K78" s="9">
        <f t="shared" si="5"/>
        <v>6.6666666666666666E-2</v>
      </c>
    </row>
    <row r="79" spans="1:11" x14ac:dyDescent="0.2">
      <c r="A79" s="2"/>
      <c r="B79" s="68"/>
      <c r="C79" s="33"/>
      <c r="D79" s="68"/>
      <c r="E79" s="6"/>
      <c r="F79" s="82"/>
      <c r="G79" s="33"/>
      <c r="H79" s="68"/>
      <c r="I79" s="6"/>
      <c r="J79" s="5"/>
      <c r="K79" s="6"/>
    </row>
    <row r="80" spans="1:11" s="43" customFormat="1" x14ac:dyDescent="0.2">
      <c r="A80" s="162" t="s">
        <v>531</v>
      </c>
      <c r="B80" s="71">
        <f>SUM(B70:B79)</f>
        <v>13</v>
      </c>
      <c r="C80" s="40">
        <f>B80/1979</f>
        <v>6.5689742294087923E-3</v>
      </c>
      <c r="D80" s="71">
        <f>SUM(D70:D79)</f>
        <v>16</v>
      </c>
      <c r="E80" s="41">
        <f>D80/1839</f>
        <v>8.7003806416530716E-3</v>
      </c>
      <c r="F80" s="77">
        <f>SUM(F70:F79)</f>
        <v>99</v>
      </c>
      <c r="G80" s="42">
        <f>F80/15673</f>
        <v>6.3165954188732212E-3</v>
      </c>
      <c r="H80" s="71">
        <f>SUM(H70:H79)</f>
        <v>97</v>
      </c>
      <c r="I80" s="41">
        <f>H80/20096</f>
        <v>4.8268312101910826E-3</v>
      </c>
      <c r="J80" s="37">
        <f>IF(D80=0, "-", IF((B80-D80)/D80&lt;10, (B80-D80)/D80, "&gt;999%"))</f>
        <v>-0.1875</v>
      </c>
      <c r="K80" s="38">
        <f>IF(H80=0, "-", IF((F80-H80)/H80&lt;10, (F80-H80)/H80, "&gt;999%"))</f>
        <v>2.0618556701030927E-2</v>
      </c>
    </row>
    <row r="81" spans="1:11" x14ac:dyDescent="0.2">
      <c r="B81" s="83"/>
      <c r="D81" s="83"/>
      <c r="F81" s="83"/>
      <c r="H81" s="83"/>
    </row>
    <row r="82" spans="1:11" s="43" customFormat="1" x14ac:dyDescent="0.2">
      <c r="A82" s="162" t="s">
        <v>530</v>
      </c>
      <c r="B82" s="71">
        <v>275</v>
      </c>
      <c r="C82" s="40">
        <f>B82/1979</f>
        <v>0.13895907023749368</v>
      </c>
      <c r="D82" s="71">
        <v>173</v>
      </c>
      <c r="E82" s="41">
        <f>D82/1839</f>
        <v>9.4072865687873847E-2</v>
      </c>
      <c r="F82" s="77">
        <v>1368</v>
      </c>
      <c r="G82" s="42">
        <f>F82/15673</f>
        <v>8.7283863969884509E-2</v>
      </c>
      <c r="H82" s="71">
        <v>2046</v>
      </c>
      <c r="I82" s="41">
        <f>H82/20096</f>
        <v>0.10181130573248408</v>
      </c>
      <c r="J82" s="37">
        <f>IF(D82=0, "-", IF((B82-D82)/D82&lt;10, (B82-D82)/D82, "&gt;999%"))</f>
        <v>0.58959537572254339</v>
      </c>
      <c r="K82" s="38">
        <f>IF(H82=0, "-", IF((F82-H82)/H82&lt;10, (F82-H82)/H82, "&gt;999%"))</f>
        <v>-0.33137829912023459</v>
      </c>
    </row>
    <row r="83" spans="1:11" x14ac:dyDescent="0.2">
      <c r="B83" s="83"/>
      <c r="D83" s="83"/>
      <c r="F83" s="83"/>
      <c r="H83" s="83"/>
    </row>
    <row r="84" spans="1:11" ht="15.75" x14ac:dyDescent="0.25">
      <c r="A84" s="164" t="s">
        <v>106</v>
      </c>
      <c r="B84" s="196" t="s">
        <v>1</v>
      </c>
      <c r="C84" s="200"/>
      <c r="D84" s="200"/>
      <c r="E84" s="197"/>
      <c r="F84" s="196" t="s">
        <v>14</v>
      </c>
      <c r="G84" s="200"/>
      <c r="H84" s="200"/>
      <c r="I84" s="197"/>
      <c r="J84" s="196" t="s">
        <v>15</v>
      </c>
      <c r="K84" s="197"/>
    </row>
    <row r="85" spans="1:11" x14ac:dyDescent="0.2">
      <c r="A85" s="22"/>
      <c r="B85" s="196">
        <f>VALUE(RIGHT($B$2, 4))</f>
        <v>2020</v>
      </c>
      <c r="C85" s="197"/>
      <c r="D85" s="196">
        <f>B85-1</f>
        <v>2019</v>
      </c>
      <c r="E85" s="204"/>
      <c r="F85" s="196">
        <f>B85</f>
        <v>2020</v>
      </c>
      <c r="G85" s="204"/>
      <c r="H85" s="196">
        <f>D85</f>
        <v>2019</v>
      </c>
      <c r="I85" s="204"/>
      <c r="J85" s="140" t="s">
        <v>4</v>
      </c>
      <c r="K85" s="141" t="s">
        <v>2</v>
      </c>
    </row>
    <row r="86" spans="1:11" x14ac:dyDescent="0.2">
      <c r="A86" s="163" t="s">
        <v>132</v>
      </c>
      <c r="B86" s="61" t="s">
        <v>12</v>
      </c>
      <c r="C86" s="62" t="s">
        <v>13</v>
      </c>
      <c r="D86" s="61" t="s">
        <v>12</v>
      </c>
      <c r="E86" s="63" t="s">
        <v>13</v>
      </c>
      <c r="F86" s="62" t="s">
        <v>12</v>
      </c>
      <c r="G86" s="62" t="s">
        <v>13</v>
      </c>
      <c r="H86" s="61" t="s">
        <v>12</v>
      </c>
      <c r="I86" s="63" t="s">
        <v>13</v>
      </c>
      <c r="J86" s="61"/>
      <c r="K86" s="63"/>
    </row>
    <row r="87" spans="1:11" x14ac:dyDescent="0.2">
      <c r="A87" s="7" t="s">
        <v>236</v>
      </c>
      <c r="B87" s="65">
        <v>0</v>
      </c>
      <c r="C87" s="34">
        <f>IF(B99=0, "-", B87/B99)</f>
        <v>0</v>
      </c>
      <c r="D87" s="65">
        <v>0</v>
      </c>
      <c r="E87" s="9">
        <f>IF(D99=0, "-", D87/D99)</f>
        <v>0</v>
      </c>
      <c r="F87" s="81">
        <v>0</v>
      </c>
      <c r="G87" s="34">
        <f>IF(F99=0, "-", F87/F99)</f>
        <v>0</v>
      </c>
      <c r="H87" s="65">
        <v>3</v>
      </c>
      <c r="I87" s="9">
        <f>IF(H99=0, "-", H87/H99)</f>
        <v>6.024096385542169E-3</v>
      </c>
      <c r="J87" s="8" t="str">
        <f t="shared" ref="J87:J97" si="6">IF(D87=0, "-", IF((B87-D87)/D87&lt;10, (B87-D87)/D87, "&gt;999%"))</f>
        <v>-</v>
      </c>
      <c r="K87" s="9">
        <f t="shared" ref="K87:K97" si="7">IF(H87=0, "-", IF((F87-H87)/H87&lt;10, (F87-H87)/H87, "&gt;999%"))</f>
        <v>-1</v>
      </c>
    </row>
    <row r="88" spans="1:11" x14ac:dyDescent="0.2">
      <c r="A88" s="7" t="s">
        <v>237</v>
      </c>
      <c r="B88" s="65">
        <v>0</v>
      </c>
      <c r="C88" s="34">
        <f>IF(B99=0, "-", B88/B99)</f>
        <v>0</v>
      </c>
      <c r="D88" s="65">
        <v>0</v>
      </c>
      <c r="E88" s="9">
        <f>IF(D99=0, "-", D88/D99)</f>
        <v>0</v>
      </c>
      <c r="F88" s="81">
        <v>1</v>
      </c>
      <c r="G88" s="34">
        <f>IF(F99=0, "-", F88/F99)</f>
        <v>3.5842293906810036E-3</v>
      </c>
      <c r="H88" s="65">
        <v>0</v>
      </c>
      <c r="I88" s="9">
        <f>IF(H99=0, "-", H88/H99)</f>
        <v>0</v>
      </c>
      <c r="J88" s="8" t="str">
        <f t="shared" si="6"/>
        <v>-</v>
      </c>
      <c r="K88" s="9" t="str">
        <f t="shared" si="7"/>
        <v>-</v>
      </c>
    </row>
    <row r="89" spans="1:11" x14ac:dyDescent="0.2">
      <c r="A89" s="7" t="s">
        <v>238</v>
      </c>
      <c r="B89" s="65">
        <v>0</v>
      </c>
      <c r="C89" s="34">
        <f>IF(B99=0, "-", B89/B99)</f>
        <v>0</v>
      </c>
      <c r="D89" s="65">
        <v>0</v>
      </c>
      <c r="E89" s="9">
        <f>IF(D99=0, "-", D89/D99)</f>
        <v>0</v>
      </c>
      <c r="F89" s="81">
        <v>0</v>
      </c>
      <c r="G89" s="34">
        <f>IF(F99=0, "-", F89/F99)</f>
        <v>0</v>
      </c>
      <c r="H89" s="65">
        <v>4</v>
      </c>
      <c r="I89" s="9">
        <f>IF(H99=0, "-", H89/H99)</f>
        <v>8.0321285140562242E-3</v>
      </c>
      <c r="J89" s="8" t="str">
        <f t="shared" si="6"/>
        <v>-</v>
      </c>
      <c r="K89" s="9">
        <f t="shared" si="7"/>
        <v>-1</v>
      </c>
    </row>
    <row r="90" spans="1:11" x14ac:dyDescent="0.2">
      <c r="A90" s="7" t="s">
        <v>239</v>
      </c>
      <c r="B90" s="65">
        <v>0</v>
      </c>
      <c r="C90" s="34">
        <f>IF(B99=0, "-", B90/B99)</f>
        <v>0</v>
      </c>
      <c r="D90" s="65">
        <v>0</v>
      </c>
      <c r="E90" s="9">
        <f>IF(D99=0, "-", D90/D99)</f>
        <v>0</v>
      </c>
      <c r="F90" s="81">
        <v>0</v>
      </c>
      <c r="G90" s="34">
        <f>IF(F99=0, "-", F90/F99)</f>
        <v>0</v>
      </c>
      <c r="H90" s="65">
        <v>1</v>
      </c>
      <c r="I90" s="9">
        <f>IF(H99=0, "-", H90/H99)</f>
        <v>2.008032128514056E-3</v>
      </c>
      <c r="J90" s="8" t="str">
        <f t="shared" si="6"/>
        <v>-</v>
      </c>
      <c r="K90" s="9">
        <f t="shared" si="7"/>
        <v>-1</v>
      </c>
    </row>
    <row r="91" spans="1:11" x14ac:dyDescent="0.2">
      <c r="A91" s="7" t="s">
        <v>240</v>
      </c>
      <c r="B91" s="65">
        <v>0</v>
      </c>
      <c r="C91" s="34">
        <f>IF(B99=0, "-", B91/B99)</f>
        <v>0</v>
      </c>
      <c r="D91" s="65">
        <v>5</v>
      </c>
      <c r="E91" s="9">
        <f>IF(D99=0, "-", D91/D99)</f>
        <v>7.4626865671641784E-2</v>
      </c>
      <c r="F91" s="81">
        <v>15</v>
      </c>
      <c r="G91" s="34">
        <f>IF(F99=0, "-", F91/F99)</f>
        <v>5.3763440860215055E-2</v>
      </c>
      <c r="H91" s="65">
        <v>31</v>
      </c>
      <c r="I91" s="9">
        <f>IF(H99=0, "-", H91/H99)</f>
        <v>6.224899598393574E-2</v>
      </c>
      <c r="J91" s="8">
        <f t="shared" si="6"/>
        <v>-1</v>
      </c>
      <c r="K91" s="9">
        <f t="shared" si="7"/>
        <v>-0.5161290322580645</v>
      </c>
    </row>
    <row r="92" spans="1:11" x14ac:dyDescent="0.2">
      <c r="A92" s="7" t="s">
        <v>241</v>
      </c>
      <c r="B92" s="65">
        <v>0</v>
      </c>
      <c r="C92" s="34">
        <f>IF(B99=0, "-", B92/B99)</f>
        <v>0</v>
      </c>
      <c r="D92" s="65">
        <v>0</v>
      </c>
      <c r="E92" s="9">
        <f>IF(D99=0, "-", D92/D99)</f>
        <v>0</v>
      </c>
      <c r="F92" s="81">
        <v>3</v>
      </c>
      <c r="G92" s="34">
        <f>IF(F99=0, "-", F92/F99)</f>
        <v>1.0752688172043012E-2</v>
      </c>
      <c r="H92" s="65">
        <v>1</v>
      </c>
      <c r="I92" s="9">
        <f>IF(H99=0, "-", H92/H99)</f>
        <v>2.008032128514056E-3</v>
      </c>
      <c r="J92" s="8" t="str">
        <f t="shared" si="6"/>
        <v>-</v>
      </c>
      <c r="K92" s="9">
        <f t="shared" si="7"/>
        <v>2</v>
      </c>
    </row>
    <row r="93" spans="1:11" x14ac:dyDescent="0.2">
      <c r="A93" s="7" t="s">
        <v>242</v>
      </c>
      <c r="B93" s="65">
        <v>6</v>
      </c>
      <c r="C93" s="34">
        <f>IF(B99=0, "-", B93/B99)</f>
        <v>0.2608695652173913</v>
      </c>
      <c r="D93" s="65">
        <v>3</v>
      </c>
      <c r="E93" s="9">
        <f>IF(D99=0, "-", D93/D99)</f>
        <v>4.4776119402985072E-2</v>
      </c>
      <c r="F93" s="81">
        <v>56</v>
      </c>
      <c r="G93" s="34">
        <f>IF(F99=0, "-", F93/F99)</f>
        <v>0.20071684587813621</v>
      </c>
      <c r="H93" s="65">
        <v>36</v>
      </c>
      <c r="I93" s="9">
        <f>IF(H99=0, "-", H93/H99)</f>
        <v>7.2289156626506021E-2</v>
      </c>
      <c r="J93" s="8">
        <f t="shared" si="6"/>
        <v>1</v>
      </c>
      <c r="K93" s="9">
        <f t="shared" si="7"/>
        <v>0.55555555555555558</v>
      </c>
    </row>
    <row r="94" spans="1:11" x14ac:dyDescent="0.2">
      <c r="A94" s="7" t="s">
        <v>243</v>
      </c>
      <c r="B94" s="65">
        <v>0</v>
      </c>
      <c r="C94" s="34">
        <f>IF(B99=0, "-", B94/B99)</f>
        <v>0</v>
      </c>
      <c r="D94" s="65">
        <v>0</v>
      </c>
      <c r="E94" s="9">
        <f>IF(D99=0, "-", D94/D99)</f>
        <v>0</v>
      </c>
      <c r="F94" s="81">
        <v>4</v>
      </c>
      <c r="G94" s="34">
        <f>IF(F99=0, "-", F94/F99)</f>
        <v>1.4336917562724014E-2</v>
      </c>
      <c r="H94" s="65">
        <v>4</v>
      </c>
      <c r="I94" s="9">
        <f>IF(H99=0, "-", H94/H99)</f>
        <v>8.0321285140562242E-3</v>
      </c>
      <c r="J94" s="8" t="str">
        <f t="shared" si="6"/>
        <v>-</v>
      </c>
      <c r="K94" s="9">
        <f t="shared" si="7"/>
        <v>0</v>
      </c>
    </row>
    <row r="95" spans="1:11" x14ac:dyDescent="0.2">
      <c r="A95" s="7" t="s">
        <v>244</v>
      </c>
      <c r="B95" s="65">
        <v>1</v>
      </c>
      <c r="C95" s="34">
        <f>IF(B99=0, "-", B95/B99)</f>
        <v>4.3478260869565216E-2</v>
      </c>
      <c r="D95" s="65">
        <v>2</v>
      </c>
      <c r="E95" s="9">
        <f>IF(D99=0, "-", D95/D99)</f>
        <v>2.9850746268656716E-2</v>
      </c>
      <c r="F95" s="81">
        <v>20</v>
      </c>
      <c r="G95" s="34">
        <f>IF(F99=0, "-", F95/F99)</f>
        <v>7.1684587813620068E-2</v>
      </c>
      <c r="H95" s="65">
        <v>73</v>
      </c>
      <c r="I95" s="9">
        <f>IF(H99=0, "-", H95/H99)</f>
        <v>0.1465863453815261</v>
      </c>
      <c r="J95" s="8">
        <f t="shared" si="6"/>
        <v>-0.5</v>
      </c>
      <c r="K95" s="9">
        <f t="shared" si="7"/>
        <v>-0.72602739726027399</v>
      </c>
    </row>
    <row r="96" spans="1:11" x14ac:dyDescent="0.2">
      <c r="A96" s="7" t="s">
        <v>245</v>
      </c>
      <c r="B96" s="65">
        <v>16</v>
      </c>
      <c r="C96" s="34">
        <f>IF(B99=0, "-", B96/B99)</f>
        <v>0.69565217391304346</v>
      </c>
      <c r="D96" s="65">
        <v>57</v>
      </c>
      <c r="E96" s="9">
        <f>IF(D99=0, "-", D96/D99)</f>
        <v>0.85074626865671643</v>
      </c>
      <c r="F96" s="81">
        <v>172</v>
      </c>
      <c r="G96" s="34">
        <f>IF(F99=0, "-", F96/F99)</f>
        <v>0.61648745519713266</v>
      </c>
      <c r="H96" s="65">
        <v>333</v>
      </c>
      <c r="I96" s="9">
        <f>IF(H99=0, "-", H96/H99)</f>
        <v>0.66867469879518071</v>
      </c>
      <c r="J96" s="8">
        <f t="shared" si="6"/>
        <v>-0.7192982456140351</v>
      </c>
      <c r="K96" s="9">
        <f t="shared" si="7"/>
        <v>-0.48348348348348347</v>
      </c>
    </row>
    <row r="97" spans="1:11" x14ac:dyDescent="0.2">
      <c r="A97" s="7" t="s">
        <v>246</v>
      </c>
      <c r="B97" s="65">
        <v>0</v>
      </c>
      <c r="C97" s="34">
        <f>IF(B99=0, "-", B97/B99)</f>
        <v>0</v>
      </c>
      <c r="D97" s="65">
        <v>0</v>
      </c>
      <c r="E97" s="9">
        <f>IF(D99=0, "-", D97/D99)</f>
        <v>0</v>
      </c>
      <c r="F97" s="81">
        <v>8</v>
      </c>
      <c r="G97" s="34">
        <f>IF(F99=0, "-", F97/F99)</f>
        <v>2.8673835125448029E-2</v>
      </c>
      <c r="H97" s="65">
        <v>12</v>
      </c>
      <c r="I97" s="9">
        <f>IF(H99=0, "-", H97/H99)</f>
        <v>2.4096385542168676E-2</v>
      </c>
      <c r="J97" s="8" t="str">
        <f t="shared" si="6"/>
        <v>-</v>
      </c>
      <c r="K97" s="9">
        <f t="shared" si="7"/>
        <v>-0.33333333333333331</v>
      </c>
    </row>
    <row r="98" spans="1:11" x14ac:dyDescent="0.2">
      <c r="A98" s="2"/>
      <c r="B98" s="68"/>
      <c r="C98" s="33"/>
      <c r="D98" s="68"/>
      <c r="E98" s="6"/>
      <c r="F98" s="82"/>
      <c r="G98" s="33"/>
      <c r="H98" s="68"/>
      <c r="I98" s="6"/>
      <c r="J98" s="5"/>
      <c r="K98" s="6"/>
    </row>
    <row r="99" spans="1:11" s="43" customFormat="1" x14ac:dyDescent="0.2">
      <c r="A99" s="162" t="s">
        <v>529</v>
      </c>
      <c r="B99" s="71">
        <f>SUM(B87:B98)</f>
        <v>23</v>
      </c>
      <c r="C99" s="40">
        <f>B99/1979</f>
        <v>1.1622031328954016E-2</v>
      </c>
      <c r="D99" s="71">
        <f>SUM(D87:D98)</f>
        <v>67</v>
      </c>
      <c r="E99" s="41">
        <f>D99/1839</f>
        <v>3.6432843936922241E-2</v>
      </c>
      <c r="F99" s="77">
        <f>SUM(F87:F98)</f>
        <v>279</v>
      </c>
      <c r="G99" s="42">
        <f>F99/15673</f>
        <v>1.780131436227908E-2</v>
      </c>
      <c r="H99" s="71">
        <f>SUM(H87:H98)</f>
        <v>498</v>
      </c>
      <c r="I99" s="41">
        <f>H99/20096</f>
        <v>2.4781050955414014E-2</v>
      </c>
      <c r="J99" s="37">
        <f>IF(D99=0, "-", IF((B99-D99)/D99&lt;10, (B99-D99)/D99, "&gt;999%"))</f>
        <v>-0.65671641791044777</v>
      </c>
      <c r="K99" s="38">
        <f>IF(H99=0, "-", IF((F99-H99)/H99&lt;10, (F99-H99)/H99, "&gt;999%"))</f>
        <v>-0.43975903614457829</v>
      </c>
    </row>
    <row r="100" spans="1:11" x14ac:dyDescent="0.2">
      <c r="B100" s="83"/>
      <c r="D100" s="83"/>
      <c r="F100" s="83"/>
      <c r="H100" s="83"/>
    </row>
    <row r="101" spans="1:11" x14ac:dyDescent="0.2">
      <c r="A101" s="163" t="s">
        <v>133</v>
      </c>
      <c r="B101" s="61" t="s">
        <v>12</v>
      </c>
      <c r="C101" s="62" t="s">
        <v>13</v>
      </c>
      <c r="D101" s="61" t="s">
        <v>12</v>
      </c>
      <c r="E101" s="63" t="s">
        <v>13</v>
      </c>
      <c r="F101" s="62" t="s">
        <v>12</v>
      </c>
      <c r="G101" s="62" t="s">
        <v>13</v>
      </c>
      <c r="H101" s="61" t="s">
        <v>12</v>
      </c>
      <c r="I101" s="63" t="s">
        <v>13</v>
      </c>
      <c r="J101" s="61"/>
      <c r="K101" s="63"/>
    </row>
    <row r="102" spans="1:11" x14ac:dyDescent="0.2">
      <c r="A102" s="7" t="s">
        <v>247</v>
      </c>
      <c r="B102" s="65">
        <v>0</v>
      </c>
      <c r="C102" s="34">
        <f>IF(B115=0, "-", B102/B115)</f>
        <v>0</v>
      </c>
      <c r="D102" s="65">
        <v>0</v>
      </c>
      <c r="E102" s="9">
        <f>IF(D115=0, "-", D102/D115)</f>
        <v>0</v>
      </c>
      <c r="F102" s="81">
        <v>0</v>
      </c>
      <c r="G102" s="34">
        <f>IF(F115=0, "-", F102/F115)</f>
        <v>0</v>
      </c>
      <c r="H102" s="65">
        <v>1</v>
      </c>
      <c r="I102" s="9">
        <f>IF(H115=0, "-", H102/H115)</f>
        <v>9.6153846153846159E-3</v>
      </c>
      <c r="J102" s="8" t="str">
        <f t="shared" ref="J102:J113" si="8">IF(D102=0, "-", IF((B102-D102)/D102&lt;10, (B102-D102)/D102, "&gt;999%"))</f>
        <v>-</v>
      </c>
      <c r="K102" s="9">
        <f t="shared" ref="K102:K113" si="9">IF(H102=0, "-", IF((F102-H102)/H102&lt;10, (F102-H102)/H102, "&gt;999%"))</f>
        <v>-1</v>
      </c>
    </row>
    <row r="103" spans="1:11" x14ac:dyDescent="0.2">
      <c r="A103" s="7" t="s">
        <v>248</v>
      </c>
      <c r="B103" s="65">
        <v>2</v>
      </c>
      <c r="C103" s="34">
        <f>IF(B115=0, "-", B103/B115)</f>
        <v>0.16666666666666666</v>
      </c>
      <c r="D103" s="65">
        <v>0</v>
      </c>
      <c r="E103" s="9">
        <f>IF(D115=0, "-", D103/D115)</f>
        <v>0</v>
      </c>
      <c r="F103" s="81">
        <v>9</v>
      </c>
      <c r="G103" s="34">
        <f>IF(F115=0, "-", F103/F115)</f>
        <v>0.11688311688311688</v>
      </c>
      <c r="H103" s="65">
        <v>11</v>
      </c>
      <c r="I103" s="9">
        <f>IF(H115=0, "-", H103/H115)</f>
        <v>0.10576923076923077</v>
      </c>
      <c r="J103" s="8" t="str">
        <f t="shared" si="8"/>
        <v>-</v>
      </c>
      <c r="K103" s="9">
        <f t="shared" si="9"/>
        <v>-0.18181818181818182</v>
      </c>
    </row>
    <row r="104" spans="1:11" x14ac:dyDescent="0.2">
      <c r="A104" s="7" t="s">
        <v>249</v>
      </c>
      <c r="B104" s="65">
        <v>1</v>
      </c>
      <c r="C104" s="34">
        <f>IF(B115=0, "-", B104/B115)</f>
        <v>8.3333333333333329E-2</v>
      </c>
      <c r="D104" s="65">
        <v>0</v>
      </c>
      <c r="E104" s="9">
        <f>IF(D115=0, "-", D104/D115)</f>
        <v>0</v>
      </c>
      <c r="F104" s="81">
        <v>5</v>
      </c>
      <c r="G104" s="34">
        <f>IF(F115=0, "-", F104/F115)</f>
        <v>6.4935064935064929E-2</v>
      </c>
      <c r="H104" s="65">
        <v>4</v>
      </c>
      <c r="I104" s="9">
        <f>IF(H115=0, "-", H104/H115)</f>
        <v>3.8461538461538464E-2</v>
      </c>
      <c r="J104" s="8" t="str">
        <f t="shared" si="8"/>
        <v>-</v>
      </c>
      <c r="K104" s="9">
        <f t="shared" si="9"/>
        <v>0.25</v>
      </c>
    </row>
    <row r="105" spans="1:11" x14ac:dyDescent="0.2">
      <c r="A105" s="7" t="s">
        <v>250</v>
      </c>
      <c r="B105" s="65">
        <v>3</v>
      </c>
      <c r="C105" s="34">
        <f>IF(B115=0, "-", B105/B115)</f>
        <v>0.25</v>
      </c>
      <c r="D105" s="65">
        <v>3</v>
      </c>
      <c r="E105" s="9">
        <f>IF(D115=0, "-", D105/D115)</f>
        <v>0.33333333333333331</v>
      </c>
      <c r="F105" s="81">
        <v>16</v>
      </c>
      <c r="G105" s="34">
        <f>IF(F115=0, "-", F105/F115)</f>
        <v>0.20779220779220781</v>
      </c>
      <c r="H105" s="65">
        <v>18</v>
      </c>
      <c r="I105" s="9">
        <f>IF(H115=0, "-", H105/H115)</f>
        <v>0.17307692307692307</v>
      </c>
      <c r="J105" s="8">
        <f t="shared" si="8"/>
        <v>0</v>
      </c>
      <c r="K105" s="9">
        <f t="shared" si="9"/>
        <v>-0.1111111111111111</v>
      </c>
    </row>
    <row r="106" spans="1:11" x14ac:dyDescent="0.2">
      <c r="A106" s="7" t="s">
        <v>251</v>
      </c>
      <c r="B106" s="65">
        <v>0</v>
      </c>
      <c r="C106" s="34">
        <f>IF(B115=0, "-", B106/B115)</f>
        <v>0</v>
      </c>
      <c r="D106" s="65">
        <v>0</v>
      </c>
      <c r="E106" s="9">
        <f>IF(D115=0, "-", D106/D115)</f>
        <v>0</v>
      </c>
      <c r="F106" s="81">
        <v>0</v>
      </c>
      <c r="G106" s="34">
        <f>IF(F115=0, "-", F106/F115)</f>
        <v>0</v>
      </c>
      <c r="H106" s="65">
        <v>1</v>
      </c>
      <c r="I106" s="9">
        <f>IF(H115=0, "-", H106/H115)</f>
        <v>9.6153846153846159E-3</v>
      </c>
      <c r="J106" s="8" t="str">
        <f t="shared" si="8"/>
        <v>-</v>
      </c>
      <c r="K106" s="9">
        <f t="shared" si="9"/>
        <v>-1</v>
      </c>
    </row>
    <row r="107" spans="1:11" x14ac:dyDescent="0.2">
      <c r="A107" s="7" t="s">
        <v>252</v>
      </c>
      <c r="B107" s="65">
        <v>0</v>
      </c>
      <c r="C107" s="34">
        <f>IF(B115=0, "-", B107/B115)</f>
        <v>0</v>
      </c>
      <c r="D107" s="65">
        <v>0</v>
      </c>
      <c r="E107" s="9">
        <f>IF(D115=0, "-", D107/D115)</f>
        <v>0</v>
      </c>
      <c r="F107" s="81">
        <v>2</v>
      </c>
      <c r="G107" s="34">
        <f>IF(F115=0, "-", F107/F115)</f>
        <v>2.5974025974025976E-2</v>
      </c>
      <c r="H107" s="65">
        <v>10</v>
      </c>
      <c r="I107" s="9">
        <f>IF(H115=0, "-", H107/H115)</f>
        <v>9.6153846153846159E-2</v>
      </c>
      <c r="J107" s="8" t="str">
        <f t="shared" si="8"/>
        <v>-</v>
      </c>
      <c r="K107" s="9">
        <f t="shared" si="9"/>
        <v>-0.8</v>
      </c>
    </row>
    <row r="108" spans="1:11" x14ac:dyDescent="0.2">
      <c r="A108" s="7" t="s">
        <v>253</v>
      </c>
      <c r="B108" s="65">
        <v>0</v>
      </c>
      <c r="C108" s="34">
        <f>IF(B115=0, "-", B108/B115)</f>
        <v>0</v>
      </c>
      <c r="D108" s="65">
        <v>0</v>
      </c>
      <c r="E108" s="9">
        <f>IF(D115=0, "-", D108/D115)</f>
        <v>0</v>
      </c>
      <c r="F108" s="81">
        <v>0</v>
      </c>
      <c r="G108" s="34">
        <f>IF(F115=0, "-", F108/F115)</f>
        <v>0</v>
      </c>
      <c r="H108" s="65">
        <v>4</v>
      </c>
      <c r="I108" s="9">
        <f>IF(H115=0, "-", H108/H115)</f>
        <v>3.8461538461538464E-2</v>
      </c>
      <c r="J108" s="8" t="str">
        <f t="shared" si="8"/>
        <v>-</v>
      </c>
      <c r="K108" s="9">
        <f t="shared" si="9"/>
        <v>-1</v>
      </c>
    </row>
    <row r="109" spans="1:11" x14ac:dyDescent="0.2">
      <c r="A109" s="7" t="s">
        <v>254</v>
      </c>
      <c r="B109" s="65">
        <v>2</v>
      </c>
      <c r="C109" s="34">
        <f>IF(B115=0, "-", B109/B115)</f>
        <v>0.16666666666666666</v>
      </c>
      <c r="D109" s="65">
        <v>4</v>
      </c>
      <c r="E109" s="9">
        <f>IF(D115=0, "-", D109/D115)</f>
        <v>0.44444444444444442</v>
      </c>
      <c r="F109" s="81">
        <v>20</v>
      </c>
      <c r="G109" s="34">
        <f>IF(F115=0, "-", F109/F115)</f>
        <v>0.25974025974025972</v>
      </c>
      <c r="H109" s="65">
        <v>36</v>
      </c>
      <c r="I109" s="9">
        <f>IF(H115=0, "-", H109/H115)</f>
        <v>0.34615384615384615</v>
      </c>
      <c r="J109" s="8">
        <f t="shared" si="8"/>
        <v>-0.5</v>
      </c>
      <c r="K109" s="9">
        <f t="shared" si="9"/>
        <v>-0.44444444444444442</v>
      </c>
    </row>
    <row r="110" spans="1:11" x14ac:dyDescent="0.2">
      <c r="A110" s="7" t="s">
        <v>255</v>
      </c>
      <c r="B110" s="65">
        <v>4</v>
      </c>
      <c r="C110" s="34">
        <f>IF(B115=0, "-", B110/B115)</f>
        <v>0.33333333333333331</v>
      </c>
      <c r="D110" s="65">
        <v>0</v>
      </c>
      <c r="E110" s="9">
        <f>IF(D115=0, "-", D110/D115)</f>
        <v>0</v>
      </c>
      <c r="F110" s="81">
        <v>11</v>
      </c>
      <c r="G110" s="34">
        <f>IF(F115=0, "-", F110/F115)</f>
        <v>0.14285714285714285</v>
      </c>
      <c r="H110" s="65">
        <v>10</v>
      </c>
      <c r="I110" s="9">
        <f>IF(H115=0, "-", H110/H115)</f>
        <v>9.6153846153846159E-2</v>
      </c>
      <c r="J110" s="8" t="str">
        <f t="shared" si="8"/>
        <v>-</v>
      </c>
      <c r="K110" s="9">
        <f t="shared" si="9"/>
        <v>0.1</v>
      </c>
    </row>
    <row r="111" spans="1:11" x14ac:dyDescent="0.2">
      <c r="A111" s="7" t="s">
        <v>256</v>
      </c>
      <c r="B111" s="65">
        <v>0</v>
      </c>
      <c r="C111" s="34">
        <f>IF(B115=0, "-", B111/B115)</f>
        <v>0</v>
      </c>
      <c r="D111" s="65">
        <v>0</v>
      </c>
      <c r="E111" s="9">
        <f>IF(D115=0, "-", D111/D115)</f>
        <v>0</v>
      </c>
      <c r="F111" s="81">
        <v>0</v>
      </c>
      <c r="G111" s="34">
        <f>IF(F115=0, "-", F111/F115)</f>
        <v>0</v>
      </c>
      <c r="H111" s="65">
        <v>2</v>
      </c>
      <c r="I111" s="9">
        <f>IF(H115=0, "-", H111/H115)</f>
        <v>1.9230769230769232E-2</v>
      </c>
      <c r="J111" s="8" t="str">
        <f t="shared" si="8"/>
        <v>-</v>
      </c>
      <c r="K111" s="9">
        <f t="shared" si="9"/>
        <v>-1</v>
      </c>
    </row>
    <row r="112" spans="1:11" x14ac:dyDescent="0.2">
      <c r="A112" s="7" t="s">
        <v>257</v>
      </c>
      <c r="B112" s="65">
        <v>0</v>
      </c>
      <c r="C112" s="34">
        <f>IF(B115=0, "-", B112/B115)</f>
        <v>0</v>
      </c>
      <c r="D112" s="65">
        <v>1</v>
      </c>
      <c r="E112" s="9">
        <f>IF(D115=0, "-", D112/D115)</f>
        <v>0.1111111111111111</v>
      </c>
      <c r="F112" s="81">
        <v>8</v>
      </c>
      <c r="G112" s="34">
        <f>IF(F115=0, "-", F112/F115)</f>
        <v>0.1038961038961039</v>
      </c>
      <c r="H112" s="65">
        <v>3</v>
      </c>
      <c r="I112" s="9">
        <f>IF(H115=0, "-", H112/H115)</f>
        <v>2.8846153846153848E-2</v>
      </c>
      <c r="J112" s="8">
        <f t="shared" si="8"/>
        <v>-1</v>
      </c>
      <c r="K112" s="9">
        <f t="shared" si="9"/>
        <v>1.6666666666666667</v>
      </c>
    </row>
    <row r="113" spans="1:11" x14ac:dyDescent="0.2">
      <c r="A113" s="7" t="s">
        <v>258</v>
      </c>
      <c r="B113" s="65">
        <v>0</v>
      </c>
      <c r="C113" s="34">
        <f>IF(B115=0, "-", B113/B115)</f>
        <v>0</v>
      </c>
      <c r="D113" s="65">
        <v>1</v>
      </c>
      <c r="E113" s="9">
        <f>IF(D115=0, "-", D113/D115)</f>
        <v>0.1111111111111111</v>
      </c>
      <c r="F113" s="81">
        <v>6</v>
      </c>
      <c r="G113" s="34">
        <f>IF(F115=0, "-", F113/F115)</f>
        <v>7.792207792207792E-2</v>
      </c>
      <c r="H113" s="65">
        <v>4</v>
      </c>
      <c r="I113" s="9">
        <f>IF(H115=0, "-", H113/H115)</f>
        <v>3.8461538461538464E-2</v>
      </c>
      <c r="J113" s="8">
        <f t="shared" si="8"/>
        <v>-1</v>
      </c>
      <c r="K113" s="9">
        <f t="shared" si="9"/>
        <v>0.5</v>
      </c>
    </row>
    <row r="114" spans="1:11" x14ac:dyDescent="0.2">
      <c r="A114" s="2"/>
      <c r="B114" s="68"/>
      <c r="C114" s="33"/>
      <c r="D114" s="68"/>
      <c r="E114" s="6"/>
      <c r="F114" s="82"/>
      <c r="G114" s="33"/>
      <c r="H114" s="68"/>
      <c r="I114" s="6"/>
      <c r="J114" s="5"/>
      <c r="K114" s="6"/>
    </row>
    <row r="115" spans="1:11" s="43" customFormat="1" x14ac:dyDescent="0.2">
      <c r="A115" s="162" t="s">
        <v>528</v>
      </c>
      <c r="B115" s="71">
        <f>SUM(B102:B114)</f>
        <v>12</v>
      </c>
      <c r="C115" s="40">
        <f>B115/1979</f>
        <v>6.0636685194542699E-3</v>
      </c>
      <c r="D115" s="71">
        <f>SUM(D102:D114)</f>
        <v>9</v>
      </c>
      <c r="E115" s="41">
        <f>D115/1839</f>
        <v>4.8939641109298528E-3</v>
      </c>
      <c r="F115" s="77">
        <f>SUM(F102:F114)</f>
        <v>77</v>
      </c>
      <c r="G115" s="42">
        <f>F115/15673</f>
        <v>4.9129075480125054E-3</v>
      </c>
      <c r="H115" s="71">
        <f>SUM(H102:H114)</f>
        <v>104</v>
      </c>
      <c r="I115" s="41">
        <f>H115/20096</f>
        <v>5.1751592356687895E-3</v>
      </c>
      <c r="J115" s="37">
        <f>IF(D115=0, "-", IF((B115-D115)/D115&lt;10, (B115-D115)/D115, "&gt;999%"))</f>
        <v>0.33333333333333331</v>
      </c>
      <c r="K115" s="38">
        <f>IF(H115=0, "-", IF((F115-H115)/H115&lt;10, (F115-H115)/H115, "&gt;999%"))</f>
        <v>-0.25961538461538464</v>
      </c>
    </row>
    <row r="116" spans="1:11" x14ac:dyDescent="0.2">
      <c r="B116" s="83"/>
      <c r="D116" s="83"/>
      <c r="F116" s="83"/>
      <c r="H116" s="83"/>
    </row>
    <row r="117" spans="1:11" s="43" customFormat="1" x14ac:dyDescent="0.2">
      <c r="A117" s="162" t="s">
        <v>527</v>
      </c>
      <c r="B117" s="71">
        <v>35</v>
      </c>
      <c r="C117" s="40">
        <f>B117/1979</f>
        <v>1.7685699848408287E-2</v>
      </c>
      <c r="D117" s="71">
        <v>76</v>
      </c>
      <c r="E117" s="41">
        <f>D117/1839</f>
        <v>4.1326808047852097E-2</v>
      </c>
      <c r="F117" s="77">
        <v>356</v>
      </c>
      <c r="G117" s="42">
        <f>F117/15673</f>
        <v>2.2714221910291585E-2</v>
      </c>
      <c r="H117" s="71">
        <v>602</v>
      </c>
      <c r="I117" s="41">
        <f>H117/20096</f>
        <v>2.9956210191082803E-2</v>
      </c>
      <c r="J117" s="37">
        <f>IF(D117=0, "-", IF((B117-D117)/D117&lt;10, (B117-D117)/D117, "&gt;999%"))</f>
        <v>-0.53947368421052633</v>
      </c>
      <c r="K117" s="38">
        <f>IF(H117=0, "-", IF((F117-H117)/H117&lt;10, (F117-H117)/H117, "&gt;999%"))</f>
        <v>-0.40863787375415284</v>
      </c>
    </row>
    <row r="118" spans="1:11" x14ac:dyDescent="0.2">
      <c r="B118" s="83"/>
      <c r="D118" s="83"/>
      <c r="F118" s="83"/>
      <c r="H118" s="83"/>
    </row>
    <row r="119" spans="1:11" ht="15.75" x14ac:dyDescent="0.25">
      <c r="A119" s="164" t="s">
        <v>107</v>
      </c>
      <c r="B119" s="196" t="s">
        <v>1</v>
      </c>
      <c r="C119" s="200"/>
      <c r="D119" s="200"/>
      <c r="E119" s="197"/>
      <c r="F119" s="196" t="s">
        <v>14</v>
      </c>
      <c r="G119" s="200"/>
      <c r="H119" s="200"/>
      <c r="I119" s="197"/>
      <c r="J119" s="196" t="s">
        <v>15</v>
      </c>
      <c r="K119" s="197"/>
    </row>
    <row r="120" spans="1:11" x14ac:dyDescent="0.2">
      <c r="A120" s="22"/>
      <c r="B120" s="196">
        <f>VALUE(RIGHT($B$2, 4))</f>
        <v>2020</v>
      </c>
      <c r="C120" s="197"/>
      <c r="D120" s="196">
        <f>B120-1</f>
        <v>2019</v>
      </c>
      <c r="E120" s="204"/>
      <c r="F120" s="196">
        <f>B120</f>
        <v>2020</v>
      </c>
      <c r="G120" s="204"/>
      <c r="H120" s="196">
        <f>D120</f>
        <v>2019</v>
      </c>
      <c r="I120" s="204"/>
      <c r="J120" s="140" t="s">
        <v>4</v>
      </c>
      <c r="K120" s="141" t="s">
        <v>2</v>
      </c>
    </row>
    <row r="121" spans="1:11" x14ac:dyDescent="0.2">
      <c r="A121" s="163" t="s">
        <v>134</v>
      </c>
      <c r="B121" s="61" t="s">
        <v>12</v>
      </c>
      <c r="C121" s="62" t="s">
        <v>13</v>
      </c>
      <c r="D121" s="61" t="s">
        <v>12</v>
      </c>
      <c r="E121" s="63" t="s">
        <v>13</v>
      </c>
      <c r="F121" s="62" t="s">
        <v>12</v>
      </c>
      <c r="G121" s="62" t="s">
        <v>13</v>
      </c>
      <c r="H121" s="61" t="s">
        <v>12</v>
      </c>
      <c r="I121" s="63" t="s">
        <v>13</v>
      </c>
      <c r="J121" s="61"/>
      <c r="K121" s="63"/>
    </row>
    <row r="122" spans="1:11" x14ac:dyDescent="0.2">
      <c r="A122" s="7" t="s">
        <v>259</v>
      </c>
      <c r="B122" s="65">
        <v>0</v>
      </c>
      <c r="C122" s="34">
        <f>IF(B126=0, "-", B122/B126)</f>
        <v>0</v>
      </c>
      <c r="D122" s="65">
        <v>15</v>
      </c>
      <c r="E122" s="9">
        <f>IF(D126=0, "-", D122/D126)</f>
        <v>0.88235294117647056</v>
      </c>
      <c r="F122" s="81">
        <v>5</v>
      </c>
      <c r="G122" s="34">
        <f>IF(F126=0, "-", F122/F126)</f>
        <v>0.27777777777777779</v>
      </c>
      <c r="H122" s="65">
        <v>192</v>
      </c>
      <c r="I122" s="9">
        <f>IF(H126=0, "-", H122/H126)</f>
        <v>0.86877828054298645</v>
      </c>
      <c r="J122" s="8">
        <f>IF(D122=0, "-", IF((B122-D122)/D122&lt;10, (B122-D122)/D122, "&gt;999%"))</f>
        <v>-1</v>
      </c>
      <c r="K122" s="9">
        <f>IF(H122=0, "-", IF((F122-H122)/H122&lt;10, (F122-H122)/H122, "&gt;999%"))</f>
        <v>-0.97395833333333337</v>
      </c>
    </row>
    <row r="123" spans="1:11" x14ac:dyDescent="0.2">
      <c r="A123" s="7" t="s">
        <v>260</v>
      </c>
      <c r="B123" s="65">
        <v>2</v>
      </c>
      <c r="C123" s="34">
        <f>IF(B126=0, "-", B123/B126)</f>
        <v>1</v>
      </c>
      <c r="D123" s="65">
        <v>0</v>
      </c>
      <c r="E123" s="9">
        <f>IF(D126=0, "-", D123/D126)</f>
        <v>0</v>
      </c>
      <c r="F123" s="81">
        <v>9</v>
      </c>
      <c r="G123" s="34">
        <f>IF(F126=0, "-", F123/F126)</f>
        <v>0.5</v>
      </c>
      <c r="H123" s="65">
        <v>13</v>
      </c>
      <c r="I123" s="9">
        <f>IF(H126=0, "-", H123/H126)</f>
        <v>5.8823529411764705E-2</v>
      </c>
      <c r="J123" s="8" t="str">
        <f>IF(D123=0, "-", IF((B123-D123)/D123&lt;10, (B123-D123)/D123, "&gt;999%"))</f>
        <v>-</v>
      </c>
      <c r="K123" s="9">
        <f>IF(H123=0, "-", IF((F123-H123)/H123&lt;10, (F123-H123)/H123, "&gt;999%"))</f>
        <v>-0.30769230769230771</v>
      </c>
    </row>
    <row r="124" spans="1:11" x14ac:dyDescent="0.2">
      <c r="A124" s="7" t="s">
        <v>261</v>
      </c>
      <c r="B124" s="65">
        <v>0</v>
      </c>
      <c r="C124" s="34">
        <f>IF(B126=0, "-", B124/B126)</f>
        <v>0</v>
      </c>
      <c r="D124" s="65">
        <v>2</v>
      </c>
      <c r="E124" s="9">
        <f>IF(D126=0, "-", D124/D126)</f>
        <v>0.11764705882352941</v>
      </c>
      <c r="F124" s="81">
        <v>4</v>
      </c>
      <c r="G124" s="34">
        <f>IF(F126=0, "-", F124/F126)</f>
        <v>0.22222222222222221</v>
      </c>
      <c r="H124" s="65">
        <v>16</v>
      </c>
      <c r="I124" s="9">
        <f>IF(H126=0, "-", H124/H126)</f>
        <v>7.2398190045248875E-2</v>
      </c>
      <c r="J124" s="8">
        <f>IF(D124=0, "-", IF((B124-D124)/D124&lt;10, (B124-D124)/D124, "&gt;999%"))</f>
        <v>-1</v>
      </c>
      <c r="K124" s="9">
        <f>IF(H124=0, "-", IF((F124-H124)/H124&lt;10, (F124-H124)/H124, "&gt;999%"))</f>
        <v>-0.75</v>
      </c>
    </row>
    <row r="125" spans="1:11" x14ac:dyDescent="0.2">
      <c r="A125" s="2"/>
      <c r="B125" s="68"/>
      <c r="C125" s="33"/>
      <c r="D125" s="68"/>
      <c r="E125" s="6"/>
      <c r="F125" s="82"/>
      <c r="G125" s="33"/>
      <c r="H125" s="68"/>
      <c r="I125" s="6"/>
      <c r="J125" s="5"/>
      <c r="K125" s="6"/>
    </row>
    <row r="126" spans="1:11" s="43" customFormat="1" x14ac:dyDescent="0.2">
      <c r="A126" s="162" t="s">
        <v>526</v>
      </c>
      <c r="B126" s="71">
        <f>SUM(B122:B125)</f>
        <v>2</v>
      </c>
      <c r="C126" s="40">
        <f>B126/1979</f>
        <v>1.0106114199090451E-3</v>
      </c>
      <c r="D126" s="71">
        <f>SUM(D122:D125)</f>
        <v>17</v>
      </c>
      <c r="E126" s="41">
        <f>D126/1839</f>
        <v>9.2441544317563885E-3</v>
      </c>
      <c r="F126" s="77">
        <f>SUM(F122:F125)</f>
        <v>18</v>
      </c>
      <c r="G126" s="42">
        <f>F126/15673</f>
        <v>1.1484718943405856E-3</v>
      </c>
      <c r="H126" s="71">
        <f>SUM(H122:H125)</f>
        <v>221</v>
      </c>
      <c r="I126" s="41">
        <f>H126/20096</f>
        <v>1.0997213375796178E-2</v>
      </c>
      <c r="J126" s="37">
        <f>IF(D126=0, "-", IF((B126-D126)/D126&lt;10, (B126-D126)/D126, "&gt;999%"))</f>
        <v>-0.88235294117647056</v>
      </c>
      <c r="K126" s="38">
        <f>IF(H126=0, "-", IF((F126-H126)/H126&lt;10, (F126-H126)/H126, "&gt;999%"))</f>
        <v>-0.91855203619909498</v>
      </c>
    </row>
    <row r="127" spans="1:11" x14ac:dyDescent="0.2">
      <c r="B127" s="83"/>
      <c r="D127" s="83"/>
      <c r="F127" s="83"/>
      <c r="H127" s="83"/>
    </row>
    <row r="128" spans="1:11" x14ac:dyDescent="0.2">
      <c r="A128" s="163" t="s">
        <v>135</v>
      </c>
      <c r="B128" s="61" t="s">
        <v>12</v>
      </c>
      <c r="C128" s="62" t="s">
        <v>13</v>
      </c>
      <c r="D128" s="61" t="s">
        <v>12</v>
      </c>
      <c r="E128" s="63" t="s">
        <v>13</v>
      </c>
      <c r="F128" s="62" t="s">
        <v>12</v>
      </c>
      <c r="G128" s="62" t="s">
        <v>13</v>
      </c>
      <c r="H128" s="61" t="s">
        <v>12</v>
      </c>
      <c r="I128" s="63" t="s">
        <v>13</v>
      </c>
      <c r="J128" s="61"/>
      <c r="K128" s="63"/>
    </row>
    <row r="129" spans="1:11" x14ac:dyDescent="0.2">
      <c r="A129" s="7" t="s">
        <v>262</v>
      </c>
      <c r="B129" s="65">
        <v>0</v>
      </c>
      <c r="C129" s="34" t="str">
        <f>IF(B138=0, "-", B129/B138)</f>
        <v>-</v>
      </c>
      <c r="D129" s="65">
        <v>0</v>
      </c>
      <c r="E129" s="9" t="str">
        <f>IF(D138=0, "-", D129/D138)</f>
        <v>-</v>
      </c>
      <c r="F129" s="81">
        <v>2</v>
      </c>
      <c r="G129" s="34">
        <f>IF(F138=0, "-", F129/F138)</f>
        <v>0.25</v>
      </c>
      <c r="H129" s="65">
        <v>0</v>
      </c>
      <c r="I129" s="9">
        <f>IF(H138=0, "-", H129/H138)</f>
        <v>0</v>
      </c>
      <c r="J129" s="8" t="str">
        <f t="shared" ref="J129:J136" si="10">IF(D129=0, "-", IF((B129-D129)/D129&lt;10, (B129-D129)/D129, "&gt;999%"))</f>
        <v>-</v>
      </c>
      <c r="K129" s="9" t="str">
        <f t="shared" ref="K129:K136" si="11">IF(H129=0, "-", IF((F129-H129)/H129&lt;10, (F129-H129)/H129, "&gt;999%"))</f>
        <v>-</v>
      </c>
    </row>
    <row r="130" spans="1:11" x14ac:dyDescent="0.2">
      <c r="A130" s="7" t="s">
        <v>263</v>
      </c>
      <c r="B130" s="65">
        <v>0</v>
      </c>
      <c r="C130" s="34" t="str">
        <f>IF(B138=0, "-", B130/B138)</f>
        <v>-</v>
      </c>
      <c r="D130" s="65">
        <v>0</v>
      </c>
      <c r="E130" s="9" t="str">
        <f>IF(D138=0, "-", D130/D138)</f>
        <v>-</v>
      </c>
      <c r="F130" s="81">
        <v>0</v>
      </c>
      <c r="G130" s="34">
        <f>IF(F138=0, "-", F130/F138)</f>
        <v>0</v>
      </c>
      <c r="H130" s="65">
        <v>1</v>
      </c>
      <c r="I130" s="9">
        <f>IF(H138=0, "-", H130/H138)</f>
        <v>0.14285714285714285</v>
      </c>
      <c r="J130" s="8" t="str">
        <f t="shared" si="10"/>
        <v>-</v>
      </c>
      <c r="K130" s="9">
        <f t="shared" si="11"/>
        <v>-1</v>
      </c>
    </row>
    <row r="131" spans="1:11" x14ac:dyDescent="0.2">
      <c r="A131" s="7" t="s">
        <v>264</v>
      </c>
      <c r="B131" s="65">
        <v>0</v>
      </c>
      <c r="C131" s="34" t="str">
        <f>IF(B138=0, "-", B131/B138)</f>
        <v>-</v>
      </c>
      <c r="D131" s="65">
        <v>0</v>
      </c>
      <c r="E131" s="9" t="str">
        <f>IF(D138=0, "-", D131/D138)</f>
        <v>-</v>
      </c>
      <c r="F131" s="81">
        <v>0</v>
      </c>
      <c r="G131" s="34">
        <f>IF(F138=0, "-", F131/F138)</f>
        <v>0</v>
      </c>
      <c r="H131" s="65">
        <v>1</v>
      </c>
      <c r="I131" s="9">
        <f>IF(H138=0, "-", H131/H138)</f>
        <v>0.14285714285714285</v>
      </c>
      <c r="J131" s="8" t="str">
        <f t="shared" si="10"/>
        <v>-</v>
      </c>
      <c r="K131" s="9">
        <f t="shared" si="11"/>
        <v>-1</v>
      </c>
    </row>
    <row r="132" spans="1:11" x14ac:dyDescent="0.2">
      <c r="A132" s="7" t="s">
        <v>265</v>
      </c>
      <c r="B132" s="65">
        <v>0</v>
      </c>
      <c r="C132" s="34" t="str">
        <f>IF(B138=0, "-", B132/B138)</f>
        <v>-</v>
      </c>
      <c r="D132" s="65">
        <v>0</v>
      </c>
      <c r="E132" s="9" t="str">
        <f>IF(D138=0, "-", D132/D138)</f>
        <v>-</v>
      </c>
      <c r="F132" s="81">
        <v>1</v>
      </c>
      <c r="G132" s="34">
        <f>IF(F138=0, "-", F132/F138)</f>
        <v>0.125</v>
      </c>
      <c r="H132" s="65">
        <v>1</v>
      </c>
      <c r="I132" s="9">
        <f>IF(H138=0, "-", H132/H138)</f>
        <v>0.14285714285714285</v>
      </c>
      <c r="J132" s="8" t="str">
        <f t="shared" si="10"/>
        <v>-</v>
      </c>
      <c r="K132" s="9">
        <f t="shared" si="11"/>
        <v>0</v>
      </c>
    </row>
    <row r="133" spans="1:11" x14ac:dyDescent="0.2">
      <c r="A133" s="7" t="s">
        <v>266</v>
      </c>
      <c r="B133" s="65">
        <v>0</v>
      </c>
      <c r="C133" s="34" t="str">
        <f>IF(B138=0, "-", B133/B138)</f>
        <v>-</v>
      </c>
      <c r="D133" s="65">
        <v>0</v>
      </c>
      <c r="E133" s="9" t="str">
        <f>IF(D138=0, "-", D133/D138)</f>
        <v>-</v>
      </c>
      <c r="F133" s="81">
        <v>1</v>
      </c>
      <c r="G133" s="34">
        <f>IF(F138=0, "-", F133/F138)</f>
        <v>0.125</v>
      </c>
      <c r="H133" s="65">
        <v>0</v>
      </c>
      <c r="I133" s="9">
        <f>IF(H138=0, "-", H133/H138)</f>
        <v>0</v>
      </c>
      <c r="J133" s="8" t="str">
        <f t="shared" si="10"/>
        <v>-</v>
      </c>
      <c r="K133" s="9" t="str">
        <f t="shared" si="11"/>
        <v>-</v>
      </c>
    </row>
    <row r="134" spans="1:11" x14ac:dyDescent="0.2">
      <c r="A134" s="7" t="s">
        <v>267</v>
      </c>
      <c r="B134" s="65">
        <v>0</v>
      </c>
      <c r="C134" s="34" t="str">
        <f>IF(B138=0, "-", B134/B138)</f>
        <v>-</v>
      </c>
      <c r="D134" s="65">
        <v>0</v>
      </c>
      <c r="E134" s="9" t="str">
        <f>IF(D138=0, "-", D134/D138)</f>
        <v>-</v>
      </c>
      <c r="F134" s="81">
        <v>0</v>
      </c>
      <c r="G134" s="34">
        <f>IF(F138=0, "-", F134/F138)</f>
        <v>0</v>
      </c>
      <c r="H134" s="65">
        <v>1</v>
      </c>
      <c r="I134" s="9">
        <f>IF(H138=0, "-", H134/H138)</f>
        <v>0.14285714285714285</v>
      </c>
      <c r="J134" s="8" t="str">
        <f t="shared" si="10"/>
        <v>-</v>
      </c>
      <c r="K134" s="9">
        <f t="shared" si="11"/>
        <v>-1</v>
      </c>
    </row>
    <row r="135" spans="1:11" x14ac:dyDescent="0.2">
      <c r="A135" s="7" t="s">
        <v>268</v>
      </c>
      <c r="B135" s="65">
        <v>0</v>
      </c>
      <c r="C135" s="34" t="str">
        <f>IF(B138=0, "-", B135/B138)</f>
        <v>-</v>
      </c>
      <c r="D135" s="65">
        <v>0</v>
      </c>
      <c r="E135" s="9" t="str">
        <f>IF(D138=0, "-", D135/D138)</f>
        <v>-</v>
      </c>
      <c r="F135" s="81">
        <v>3</v>
      </c>
      <c r="G135" s="34">
        <f>IF(F138=0, "-", F135/F138)</f>
        <v>0.375</v>
      </c>
      <c r="H135" s="65">
        <v>2</v>
      </c>
      <c r="I135" s="9">
        <f>IF(H138=0, "-", H135/H138)</f>
        <v>0.2857142857142857</v>
      </c>
      <c r="J135" s="8" t="str">
        <f t="shared" si="10"/>
        <v>-</v>
      </c>
      <c r="K135" s="9">
        <f t="shared" si="11"/>
        <v>0.5</v>
      </c>
    </row>
    <row r="136" spans="1:11" x14ac:dyDescent="0.2">
      <c r="A136" s="7" t="s">
        <v>269</v>
      </c>
      <c r="B136" s="65">
        <v>0</v>
      </c>
      <c r="C136" s="34" t="str">
        <f>IF(B138=0, "-", B136/B138)</f>
        <v>-</v>
      </c>
      <c r="D136" s="65">
        <v>0</v>
      </c>
      <c r="E136" s="9" t="str">
        <f>IF(D138=0, "-", D136/D138)</f>
        <v>-</v>
      </c>
      <c r="F136" s="81">
        <v>1</v>
      </c>
      <c r="G136" s="34">
        <f>IF(F138=0, "-", F136/F138)</f>
        <v>0.125</v>
      </c>
      <c r="H136" s="65">
        <v>1</v>
      </c>
      <c r="I136" s="9">
        <f>IF(H138=0, "-", H136/H138)</f>
        <v>0.14285714285714285</v>
      </c>
      <c r="J136" s="8" t="str">
        <f t="shared" si="10"/>
        <v>-</v>
      </c>
      <c r="K136" s="9">
        <f t="shared" si="11"/>
        <v>0</v>
      </c>
    </row>
    <row r="137" spans="1:11" x14ac:dyDescent="0.2">
      <c r="A137" s="2"/>
      <c r="B137" s="68"/>
      <c r="C137" s="33"/>
      <c r="D137" s="68"/>
      <c r="E137" s="6"/>
      <c r="F137" s="82"/>
      <c r="G137" s="33"/>
      <c r="H137" s="68"/>
      <c r="I137" s="6"/>
      <c r="J137" s="5"/>
      <c r="K137" s="6"/>
    </row>
    <row r="138" spans="1:11" s="43" customFormat="1" x14ac:dyDescent="0.2">
      <c r="A138" s="162" t="s">
        <v>525</v>
      </c>
      <c r="B138" s="71">
        <f>SUM(B129:B137)</f>
        <v>0</v>
      </c>
      <c r="C138" s="40">
        <f>B138/1979</f>
        <v>0</v>
      </c>
      <c r="D138" s="71">
        <f>SUM(D129:D137)</f>
        <v>0</v>
      </c>
      <c r="E138" s="41">
        <f>D138/1839</f>
        <v>0</v>
      </c>
      <c r="F138" s="77">
        <f>SUM(F129:F137)</f>
        <v>8</v>
      </c>
      <c r="G138" s="42">
        <f>F138/15673</f>
        <v>5.1043195304026031E-4</v>
      </c>
      <c r="H138" s="71">
        <f>SUM(H129:H137)</f>
        <v>7</v>
      </c>
      <c r="I138" s="41">
        <f>H138/20096</f>
        <v>3.4832802547770698E-4</v>
      </c>
      <c r="J138" s="37" t="str">
        <f>IF(D138=0, "-", IF((B138-D138)/D138&lt;10, (B138-D138)/D138, "&gt;999%"))</f>
        <v>-</v>
      </c>
      <c r="K138" s="38">
        <f>IF(H138=0, "-", IF((F138-H138)/H138&lt;10, (F138-H138)/H138, "&gt;999%"))</f>
        <v>0.14285714285714285</v>
      </c>
    </row>
    <row r="139" spans="1:11" x14ac:dyDescent="0.2">
      <c r="B139" s="83"/>
      <c r="D139" s="83"/>
      <c r="F139" s="83"/>
      <c r="H139" s="83"/>
    </row>
    <row r="140" spans="1:11" s="43" customFormat="1" x14ac:dyDescent="0.2">
      <c r="A140" s="162" t="s">
        <v>524</v>
      </c>
      <c r="B140" s="71">
        <v>2</v>
      </c>
      <c r="C140" s="40">
        <f>B140/1979</f>
        <v>1.0106114199090451E-3</v>
      </c>
      <c r="D140" s="71">
        <v>17</v>
      </c>
      <c r="E140" s="41">
        <f>D140/1839</f>
        <v>9.2441544317563885E-3</v>
      </c>
      <c r="F140" s="77">
        <v>26</v>
      </c>
      <c r="G140" s="42">
        <f>F140/15673</f>
        <v>1.658903847380846E-3</v>
      </c>
      <c r="H140" s="71">
        <v>228</v>
      </c>
      <c r="I140" s="41">
        <f>H140/20096</f>
        <v>1.1345541401273885E-2</v>
      </c>
      <c r="J140" s="37">
        <f>IF(D140=0, "-", IF((B140-D140)/D140&lt;10, (B140-D140)/D140, "&gt;999%"))</f>
        <v>-0.88235294117647056</v>
      </c>
      <c r="K140" s="38">
        <f>IF(H140=0, "-", IF((F140-H140)/H140&lt;10, (F140-H140)/H140, "&gt;999%"))</f>
        <v>-0.88596491228070173</v>
      </c>
    </row>
    <row r="141" spans="1:11" x14ac:dyDescent="0.2">
      <c r="B141" s="83"/>
      <c r="D141" s="83"/>
      <c r="F141" s="83"/>
      <c r="H141" s="83"/>
    </row>
    <row r="142" spans="1:11" ht="15.75" x14ac:dyDescent="0.25">
      <c r="A142" s="164" t="s">
        <v>108</v>
      </c>
      <c r="B142" s="196" t="s">
        <v>1</v>
      </c>
      <c r="C142" s="200"/>
      <c r="D142" s="200"/>
      <c r="E142" s="197"/>
      <c r="F142" s="196" t="s">
        <v>14</v>
      </c>
      <c r="G142" s="200"/>
      <c r="H142" s="200"/>
      <c r="I142" s="197"/>
      <c r="J142" s="196" t="s">
        <v>15</v>
      </c>
      <c r="K142" s="197"/>
    </row>
    <row r="143" spans="1:11" x14ac:dyDescent="0.2">
      <c r="A143" s="22"/>
      <c r="B143" s="196">
        <f>VALUE(RIGHT($B$2, 4))</f>
        <v>2020</v>
      </c>
      <c r="C143" s="197"/>
      <c r="D143" s="196">
        <f>B143-1</f>
        <v>2019</v>
      </c>
      <c r="E143" s="204"/>
      <c r="F143" s="196">
        <f>B143</f>
        <v>2020</v>
      </c>
      <c r="G143" s="204"/>
      <c r="H143" s="196">
        <f>D143</f>
        <v>2019</v>
      </c>
      <c r="I143" s="204"/>
      <c r="J143" s="140" t="s">
        <v>4</v>
      </c>
      <c r="K143" s="141" t="s">
        <v>2</v>
      </c>
    </row>
    <row r="144" spans="1:11" x14ac:dyDescent="0.2">
      <c r="A144" s="163" t="s">
        <v>136</v>
      </c>
      <c r="B144" s="61" t="s">
        <v>12</v>
      </c>
      <c r="C144" s="62" t="s">
        <v>13</v>
      </c>
      <c r="D144" s="61" t="s">
        <v>12</v>
      </c>
      <c r="E144" s="63" t="s">
        <v>13</v>
      </c>
      <c r="F144" s="62" t="s">
        <v>12</v>
      </c>
      <c r="G144" s="62" t="s">
        <v>13</v>
      </c>
      <c r="H144" s="61" t="s">
        <v>12</v>
      </c>
      <c r="I144" s="63" t="s">
        <v>13</v>
      </c>
      <c r="J144" s="61"/>
      <c r="K144" s="63"/>
    </row>
    <row r="145" spans="1:11" x14ac:dyDescent="0.2">
      <c r="A145" s="7" t="s">
        <v>270</v>
      </c>
      <c r="B145" s="65">
        <v>0</v>
      </c>
      <c r="C145" s="34" t="str">
        <f>IF(B147=0, "-", B145/B147)</f>
        <v>-</v>
      </c>
      <c r="D145" s="65">
        <v>0</v>
      </c>
      <c r="E145" s="9" t="str">
        <f>IF(D147=0, "-", D145/D147)</f>
        <v>-</v>
      </c>
      <c r="F145" s="81">
        <v>4</v>
      </c>
      <c r="G145" s="34">
        <f>IF(F147=0, "-", F145/F147)</f>
        <v>1</v>
      </c>
      <c r="H145" s="65">
        <v>0</v>
      </c>
      <c r="I145" s="9" t="str">
        <f>IF(H147=0, "-", H145/H147)</f>
        <v>-</v>
      </c>
      <c r="J145" s="8" t="str">
        <f>IF(D145=0, "-", IF((B145-D145)/D145&lt;10, (B145-D145)/D145, "&gt;999%"))</f>
        <v>-</v>
      </c>
      <c r="K145" s="9" t="str">
        <f>IF(H145=0, "-", IF((F145-H145)/H145&lt;10, (F145-H145)/H145, "&gt;999%"))</f>
        <v>-</v>
      </c>
    </row>
    <row r="146" spans="1:11" x14ac:dyDescent="0.2">
      <c r="A146" s="2"/>
      <c r="B146" s="68"/>
      <c r="C146" s="33"/>
      <c r="D146" s="68"/>
      <c r="E146" s="6"/>
      <c r="F146" s="82"/>
      <c r="G146" s="33"/>
      <c r="H146" s="68"/>
      <c r="I146" s="6"/>
      <c r="J146" s="5"/>
      <c r="K146" s="6"/>
    </row>
    <row r="147" spans="1:11" s="43" customFormat="1" x14ac:dyDescent="0.2">
      <c r="A147" s="162" t="s">
        <v>523</v>
      </c>
      <c r="B147" s="71">
        <f>SUM(B145:B146)</f>
        <v>0</v>
      </c>
      <c r="C147" s="40">
        <f>B147/1979</f>
        <v>0</v>
      </c>
      <c r="D147" s="71">
        <f>SUM(D145:D146)</f>
        <v>0</v>
      </c>
      <c r="E147" s="41">
        <f>D147/1839</f>
        <v>0</v>
      </c>
      <c r="F147" s="77">
        <f>SUM(F145:F146)</f>
        <v>4</v>
      </c>
      <c r="G147" s="42">
        <f>F147/15673</f>
        <v>2.5521597652013015E-4</v>
      </c>
      <c r="H147" s="71">
        <f>SUM(H145:H146)</f>
        <v>0</v>
      </c>
      <c r="I147" s="41">
        <f>H147/20096</f>
        <v>0</v>
      </c>
      <c r="J147" s="37" t="str">
        <f>IF(D147=0, "-", IF((B147-D147)/D147&lt;10, (B147-D147)/D147, "&gt;999%"))</f>
        <v>-</v>
      </c>
      <c r="K147" s="38" t="str">
        <f>IF(H147=0, "-", IF((F147-H147)/H147&lt;10, (F147-H147)/H147, "&gt;999%"))</f>
        <v>-</v>
      </c>
    </row>
    <row r="148" spans="1:11" x14ac:dyDescent="0.2">
      <c r="B148" s="83"/>
      <c r="D148" s="83"/>
      <c r="F148" s="83"/>
      <c r="H148" s="83"/>
    </row>
    <row r="149" spans="1:11" x14ac:dyDescent="0.2">
      <c r="A149" s="163" t="s">
        <v>137</v>
      </c>
      <c r="B149" s="61" t="s">
        <v>12</v>
      </c>
      <c r="C149" s="62" t="s">
        <v>13</v>
      </c>
      <c r="D149" s="61" t="s">
        <v>12</v>
      </c>
      <c r="E149" s="63" t="s">
        <v>13</v>
      </c>
      <c r="F149" s="62" t="s">
        <v>12</v>
      </c>
      <c r="G149" s="62" t="s">
        <v>13</v>
      </c>
      <c r="H149" s="61" t="s">
        <v>12</v>
      </c>
      <c r="I149" s="63" t="s">
        <v>13</v>
      </c>
      <c r="J149" s="61"/>
      <c r="K149" s="63"/>
    </row>
    <row r="150" spans="1:11" x14ac:dyDescent="0.2">
      <c r="A150" s="7" t="s">
        <v>271</v>
      </c>
      <c r="B150" s="65">
        <v>0</v>
      </c>
      <c r="C150" s="34" t="str">
        <f>IF(B153=0, "-", B150/B153)</f>
        <v>-</v>
      </c>
      <c r="D150" s="65">
        <v>0</v>
      </c>
      <c r="E150" s="9" t="str">
        <f>IF(D153=0, "-", D150/D153)</f>
        <v>-</v>
      </c>
      <c r="F150" s="81">
        <v>1</v>
      </c>
      <c r="G150" s="34">
        <f>IF(F153=0, "-", F150/F153)</f>
        <v>0.5</v>
      </c>
      <c r="H150" s="65">
        <v>0</v>
      </c>
      <c r="I150" s="9">
        <f>IF(H153=0, "-", H150/H153)</f>
        <v>0</v>
      </c>
      <c r="J150" s="8" t="str">
        <f>IF(D150=0, "-", IF((B150-D150)/D150&lt;10, (B150-D150)/D150, "&gt;999%"))</f>
        <v>-</v>
      </c>
      <c r="K150" s="9" t="str">
        <f>IF(H150=0, "-", IF((F150-H150)/H150&lt;10, (F150-H150)/H150, "&gt;999%"))</f>
        <v>-</v>
      </c>
    </row>
    <row r="151" spans="1:11" x14ac:dyDescent="0.2">
      <c r="A151" s="7" t="s">
        <v>272</v>
      </c>
      <c r="B151" s="65">
        <v>0</v>
      </c>
      <c r="C151" s="34" t="str">
        <f>IF(B153=0, "-", B151/B153)</f>
        <v>-</v>
      </c>
      <c r="D151" s="65">
        <v>0</v>
      </c>
      <c r="E151" s="9" t="str">
        <f>IF(D153=0, "-", D151/D153)</f>
        <v>-</v>
      </c>
      <c r="F151" s="81">
        <v>1</v>
      </c>
      <c r="G151" s="34">
        <f>IF(F153=0, "-", F151/F153)</f>
        <v>0.5</v>
      </c>
      <c r="H151" s="65">
        <v>2</v>
      </c>
      <c r="I151" s="9">
        <f>IF(H153=0, "-", H151/H153)</f>
        <v>1</v>
      </c>
      <c r="J151" s="8" t="str">
        <f>IF(D151=0, "-", IF((B151-D151)/D151&lt;10, (B151-D151)/D151, "&gt;999%"))</f>
        <v>-</v>
      </c>
      <c r="K151" s="9">
        <f>IF(H151=0, "-", IF((F151-H151)/H151&lt;10, (F151-H151)/H151, "&gt;999%"))</f>
        <v>-0.5</v>
      </c>
    </row>
    <row r="152" spans="1:11" x14ac:dyDescent="0.2">
      <c r="A152" s="2"/>
      <c r="B152" s="68"/>
      <c r="C152" s="33"/>
      <c r="D152" s="68"/>
      <c r="E152" s="6"/>
      <c r="F152" s="82"/>
      <c r="G152" s="33"/>
      <c r="H152" s="68"/>
      <c r="I152" s="6"/>
      <c r="J152" s="5"/>
      <c r="K152" s="6"/>
    </row>
    <row r="153" spans="1:11" s="43" customFormat="1" x14ac:dyDescent="0.2">
      <c r="A153" s="162" t="s">
        <v>522</v>
      </c>
      <c r="B153" s="71">
        <f>SUM(B150:B152)</f>
        <v>0</v>
      </c>
      <c r="C153" s="40">
        <f>B153/1979</f>
        <v>0</v>
      </c>
      <c r="D153" s="71">
        <f>SUM(D150:D152)</f>
        <v>0</v>
      </c>
      <c r="E153" s="41">
        <f>D153/1839</f>
        <v>0</v>
      </c>
      <c r="F153" s="77">
        <f>SUM(F150:F152)</f>
        <v>2</v>
      </c>
      <c r="G153" s="42">
        <f>F153/15673</f>
        <v>1.2760798826006508E-4</v>
      </c>
      <c r="H153" s="71">
        <f>SUM(H150:H152)</f>
        <v>2</v>
      </c>
      <c r="I153" s="41">
        <f>H153/20096</f>
        <v>9.9522292993630578E-5</v>
      </c>
      <c r="J153" s="37" t="str">
        <f>IF(D153=0, "-", IF((B153-D153)/D153&lt;10, (B153-D153)/D153, "&gt;999%"))</f>
        <v>-</v>
      </c>
      <c r="K153" s="38">
        <f>IF(H153=0, "-", IF((F153-H153)/H153&lt;10, (F153-H153)/H153, "&gt;999%"))</f>
        <v>0</v>
      </c>
    </row>
    <row r="154" spans="1:11" x14ac:dyDescent="0.2">
      <c r="B154" s="83"/>
      <c r="D154" s="83"/>
      <c r="F154" s="83"/>
      <c r="H154" s="83"/>
    </row>
    <row r="155" spans="1:11" s="43" customFormat="1" x14ac:dyDescent="0.2">
      <c r="A155" s="162" t="s">
        <v>521</v>
      </c>
      <c r="B155" s="71">
        <v>0</v>
      </c>
      <c r="C155" s="40">
        <f>B155/1979</f>
        <v>0</v>
      </c>
      <c r="D155" s="71">
        <v>0</v>
      </c>
      <c r="E155" s="41">
        <f>D155/1839</f>
        <v>0</v>
      </c>
      <c r="F155" s="77">
        <v>6</v>
      </c>
      <c r="G155" s="42">
        <f>F155/15673</f>
        <v>3.8282396478019526E-4</v>
      </c>
      <c r="H155" s="71">
        <v>2</v>
      </c>
      <c r="I155" s="41">
        <f>H155/20096</f>
        <v>9.9522292993630578E-5</v>
      </c>
      <c r="J155" s="37" t="str">
        <f>IF(D155=0, "-", IF((B155-D155)/D155&lt;10, (B155-D155)/D155, "&gt;999%"))</f>
        <v>-</v>
      </c>
      <c r="K155" s="38">
        <f>IF(H155=0, "-", IF((F155-H155)/H155&lt;10, (F155-H155)/H155, "&gt;999%"))</f>
        <v>2</v>
      </c>
    </row>
    <row r="156" spans="1:11" x14ac:dyDescent="0.2">
      <c r="B156" s="83"/>
      <c r="D156" s="83"/>
      <c r="F156" s="83"/>
      <c r="H156" s="83"/>
    </row>
    <row r="157" spans="1:11" ht="15.75" x14ac:dyDescent="0.25">
      <c r="A157" s="164" t="s">
        <v>109</v>
      </c>
      <c r="B157" s="196" t="s">
        <v>1</v>
      </c>
      <c r="C157" s="200"/>
      <c r="D157" s="200"/>
      <c r="E157" s="197"/>
      <c r="F157" s="196" t="s">
        <v>14</v>
      </c>
      <c r="G157" s="200"/>
      <c r="H157" s="200"/>
      <c r="I157" s="197"/>
      <c r="J157" s="196" t="s">
        <v>15</v>
      </c>
      <c r="K157" s="197"/>
    </row>
    <row r="158" spans="1:11" x14ac:dyDescent="0.2">
      <c r="A158" s="22"/>
      <c r="B158" s="196">
        <f>VALUE(RIGHT($B$2, 4))</f>
        <v>2020</v>
      </c>
      <c r="C158" s="197"/>
      <c r="D158" s="196">
        <f>B158-1</f>
        <v>2019</v>
      </c>
      <c r="E158" s="204"/>
      <c r="F158" s="196">
        <f>B158</f>
        <v>2020</v>
      </c>
      <c r="G158" s="204"/>
      <c r="H158" s="196">
        <f>D158</f>
        <v>2019</v>
      </c>
      <c r="I158" s="204"/>
      <c r="J158" s="140" t="s">
        <v>4</v>
      </c>
      <c r="K158" s="141" t="s">
        <v>2</v>
      </c>
    </row>
    <row r="159" spans="1:11" x14ac:dyDescent="0.2">
      <c r="A159" s="163" t="s">
        <v>138</v>
      </c>
      <c r="B159" s="61" t="s">
        <v>12</v>
      </c>
      <c r="C159" s="62" t="s">
        <v>13</v>
      </c>
      <c r="D159" s="61" t="s">
        <v>12</v>
      </c>
      <c r="E159" s="63" t="s">
        <v>13</v>
      </c>
      <c r="F159" s="62" t="s">
        <v>12</v>
      </c>
      <c r="G159" s="62" t="s">
        <v>13</v>
      </c>
      <c r="H159" s="61" t="s">
        <v>12</v>
      </c>
      <c r="I159" s="63" t="s">
        <v>13</v>
      </c>
      <c r="J159" s="61"/>
      <c r="K159" s="63"/>
    </row>
    <row r="160" spans="1:11" x14ac:dyDescent="0.2">
      <c r="A160" s="7" t="s">
        <v>273</v>
      </c>
      <c r="B160" s="65">
        <v>0</v>
      </c>
      <c r="C160" s="34">
        <f>IF(B169=0, "-", B160/B169)</f>
        <v>0</v>
      </c>
      <c r="D160" s="65">
        <v>1</v>
      </c>
      <c r="E160" s="9">
        <f>IF(D169=0, "-", D160/D169)</f>
        <v>4.3478260869565216E-2</v>
      </c>
      <c r="F160" s="81">
        <v>8</v>
      </c>
      <c r="G160" s="34">
        <f>IF(F169=0, "-", F160/F169)</f>
        <v>9.8765432098765427E-2</v>
      </c>
      <c r="H160" s="65">
        <v>7</v>
      </c>
      <c r="I160" s="9">
        <f>IF(H169=0, "-", H160/H169)</f>
        <v>3.888888888888889E-2</v>
      </c>
      <c r="J160" s="8">
        <f t="shared" ref="J160:J167" si="12">IF(D160=0, "-", IF((B160-D160)/D160&lt;10, (B160-D160)/D160, "&gt;999%"))</f>
        <v>-1</v>
      </c>
      <c r="K160" s="9">
        <f t="shared" ref="K160:K167" si="13">IF(H160=0, "-", IF((F160-H160)/H160&lt;10, (F160-H160)/H160, "&gt;999%"))</f>
        <v>0.14285714285714285</v>
      </c>
    </row>
    <row r="161" spans="1:11" x14ac:dyDescent="0.2">
      <c r="A161" s="7" t="s">
        <v>274</v>
      </c>
      <c r="B161" s="65">
        <v>0</v>
      </c>
      <c r="C161" s="34">
        <f>IF(B169=0, "-", B161/B169)</f>
        <v>0</v>
      </c>
      <c r="D161" s="65">
        <v>2</v>
      </c>
      <c r="E161" s="9">
        <f>IF(D169=0, "-", D161/D169)</f>
        <v>8.6956521739130432E-2</v>
      </c>
      <c r="F161" s="81">
        <v>16</v>
      </c>
      <c r="G161" s="34">
        <f>IF(F169=0, "-", F161/F169)</f>
        <v>0.19753086419753085</v>
      </c>
      <c r="H161" s="65">
        <v>21</v>
      </c>
      <c r="I161" s="9">
        <f>IF(H169=0, "-", H161/H169)</f>
        <v>0.11666666666666667</v>
      </c>
      <c r="J161" s="8">
        <f t="shared" si="12"/>
        <v>-1</v>
      </c>
      <c r="K161" s="9">
        <f t="shared" si="13"/>
        <v>-0.23809523809523808</v>
      </c>
    </row>
    <row r="162" spans="1:11" x14ac:dyDescent="0.2">
      <c r="A162" s="7" t="s">
        <v>275</v>
      </c>
      <c r="B162" s="65">
        <v>2</v>
      </c>
      <c r="C162" s="34">
        <f>IF(B169=0, "-", B162/B169)</f>
        <v>0.66666666666666663</v>
      </c>
      <c r="D162" s="65">
        <v>5</v>
      </c>
      <c r="E162" s="9">
        <f>IF(D169=0, "-", D162/D169)</f>
        <v>0.21739130434782608</v>
      </c>
      <c r="F162" s="81">
        <v>39</v>
      </c>
      <c r="G162" s="34">
        <f>IF(F169=0, "-", F162/F169)</f>
        <v>0.48148148148148145</v>
      </c>
      <c r="H162" s="65">
        <v>105</v>
      </c>
      <c r="I162" s="9">
        <f>IF(H169=0, "-", H162/H169)</f>
        <v>0.58333333333333337</v>
      </c>
      <c r="J162" s="8">
        <f t="shared" si="12"/>
        <v>-0.6</v>
      </c>
      <c r="K162" s="9">
        <f t="shared" si="13"/>
        <v>-0.62857142857142856</v>
      </c>
    </row>
    <row r="163" spans="1:11" x14ac:dyDescent="0.2">
      <c r="A163" s="7" t="s">
        <v>276</v>
      </c>
      <c r="B163" s="65">
        <v>1</v>
      </c>
      <c r="C163" s="34">
        <f>IF(B169=0, "-", B163/B169)</f>
        <v>0.33333333333333331</v>
      </c>
      <c r="D163" s="65">
        <v>0</v>
      </c>
      <c r="E163" s="9">
        <f>IF(D169=0, "-", D163/D169)</f>
        <v>0</v>
      </c>
      <c r="F163" s="81">
        <v>10</v>
      </c>
      <c r="G163" s="34">
        <f>IF(F169=0, "-", F163/F169)</f>
        <v>0.12345679012345678</v>
      </c>
      <c r="H163" s="65">
        <v>10</v>
      </c>
      <c r="I163" s="9">
        <f>IF(H169=0, "-", H163/H169)</f>
        <v>5.5555555555555552E-2</v>
      </c>
      <c r="J163" s="8" t="str">
        <f t="shared" si="12"/>
        <v>-</v>
      </c>
      <c r="K163" s="9">
        <f t="shared" si="13"/>
        <v>0</v>
      </c>
    </row>
    <row r="164" spans="1:11" x14ac:dyDescent="0.2">
      <c r="A164" s="7" t="s">
        <v>277</v>
      </c>
      <c r="B164" s="65">
        <v>0</v>
      </c>
      <c r="C164" s="34">
        <f>IF(B169=0, "-", B164/B169)</f>
        <v>0</v>
      </c>
      <c r="D164" s="65">
        <v>14</v>
      </c>
      <c r="E164" s="9">
        <f>IF(D169=0, "-", D164/D169)</f>
        <v>0.60869565217391308</v>
      </c>
      <c r="F164" s="81">
        <v>5</v>
      </c>
      <c r="G164" s="34">
        <f>IF(F169=0, "-", F164/F169)</f>
        <v>6.1728395061728392E-2</v>
      </c>
      <c r="H164" s="65">
        <v>18</v>
      </c>
      <c r="I164" s="9">
        <f>IF(H169=0, "-", H164/H169)</f>
        <v>0.1</v>
      </c>
      <c r="J164" s="8">
        <f t="shared" si="12"/>
        <v>-1</v>
      </c>
      <c r="K164" s="9">
        <f t="shared" si="13"/>
        <v>-0.72222222222222221</v>
      </c>
    </row>
    <row r="165" spans="1:11" x14ac:dyDescent="0.2">
      <c r="A165" s="7" t="s">
        <v>278</v>
      </c>
      <c r="B165" s="65">
        <v>0</v>
      </c>
      <c r="C165" s="34">
        <f>IF(B169=0, "-", B165/B169)</f>
        <v>0</v>
      </c>
      <c r="D165" s="65">
        <v>1</v>
      </c>
      <c r="E165" s="9">
        <f>IF(D169=0, "-", D165/D169)</f>
        <v>4.3478260869565216E-2</v>
      </c>
      <c r="F165" s="81">
        <v>1</v>
      </c>
      <c r="G165" s="34">
        <f>IF(F169=0, "-", F165/F169)</f>
        <v>1.2345679012345678E-2</v>
      </c>
      <c r="H165" s="65">
        <v>5</v>
      </c>
      <c r="I165" s="9">
        <f>IF(H169=0, "-", H165/H169)</f>
        <v>2.7777777777777776E-2</v>
      </c>
      <c r="J165" s="8">
        <f t="shared" si="12"/>
        <v>-1</v>
      </c>
      <c r="K165" s="9">
        <f t="shared" si="13"/>
        <v>-0.8</v>
      </c>
    </row>
    <row r="166" spans="1:11" x14ac:dyDescent="0.2">
      <c r="A166" s="7" t="s">
        <v>279</v>
      </c>
      <c r="B166" s="65">
        <v>0</v>
      </c>
      <c r="C166" s="34">
        <f>IF(B169=0, "-", B166/B169)</f>
        <v>0</v>
      </c>
      <c r="D166" s="65">
        <v>0</v>
      </c>
      <c r="E166" s="9">
        <f>IF(D169=0, "-", D166/D169)</f>
        <v>0</v>
      </c>
      <c r="F166" s="81">
        <v>0</v>
      </c>
      <c r="G166" s="34">
        <f>IF(F169=0, "-", F166/F169)</f>
        <v>0</v>
      </c>
      <c r="H166" s="65">
        <v>1</v>
      </c>
      <c r="I166" s="9">
        <f>IF(H169=0, "-", H166/H169)</f>
        <v>5.5555555555555558E-3</v>
      </c>
      <c r="J166" s="8" t="str">
        <f t="shared" si="12"/>
        <v>-</v>
      </c>
      <c r="K166" s="9">
        <f t="shared" si="13"/>
        <v>-1</v>
      </c>
    </row>
    <row r="167" spans="1:11" x14ac:dyDescent="0.2">
      <c r="A167" s="7" t="s">
        <v>280</v>
      </c>
      <c r="B167" s="65">
        <v>0</v>
      </c>
      <c r="C167" s="34">
        <f>IF(B169=0, "-", B167/B169)</f>
        <v>0</v>
      </c>
      <c r="D167" s="65">
        <v>0</v>
      </c>
      <c r="E167" s="9">
        <f>IF(D169=0, "-", D167/D169)</f>
        <v>0</v>
      </c>
      <c r="F167" s="81">
        <v>2</v>
      </c>
      <c r="G167" s="34">
        <f>IF(F169=0, "-", F167/F169)</f>
        <v>2.4691358024691357E-2</v>
      </c>
      <c r="H167" s="65">
        <v>13</v>
      </c>
      <c r="I167" s="9">
        <f>IF(H169=0, "-", H167/H169)</f>
        <v>7.2222222222222215E-2</v>
      </c>
      <c r="J167" s="8" t="str">
        <f t="shared" si="12"/>
        <v>-</v>
      </c>
      <c r="K167" s="9">
        <f t="shared" si="13"/>
        <v>-0.84615384615384615</v>
      </c>
    </row>
    <row r="168" spans="1:11" x14ac:dyDescent="0.2">
      <c r="A168" s="2"/>
      <c r="B168" s="68"/>
      <c r="C168" s="33"/>
      <c r="D168" s="68"/>
      <c r="E168" s="6"/>
      <c r="F168" s="82"/>
      <c r="G168" s="33"/>
      <c r="H168" s="68"/>
      <c r="I168" s="6"/>
      <c r="J168" s="5"/>
      <c r="K168" s="6"/>
    </row>
    <row r="169" spans="1:11" s="43" customFormat="1" x14ac:dyDescent="0.2">
      <c r="A169" s="162" t="s">
        <v>520</v>
      </c>
      <c r="B169" s="71">
        <f>SUM(B160:B168)</f>
        <v>3</v>
      </c>
      <c r="C169" s="40">
        <f>B169/1979</f>
        <v>1.5159171298635675E-3</v>
      </c>
      <c r="D169" s="71">
        <f>SUM(D160:D168)</f>
        <v>23</v>
      </c>
      <c r="E169" s="41">
        <f>D169/1839</f>
        <v>1.2506797172376292E-2</v>
      </c>
      <c r="F169" s="77">
        <f>SUM(F160:F168)</f>
        <v>81</v>
      </c>
      <c r="G169" s="42">
        <f>F169/15673</f>
        <v>5.1681235245326354E-3</v>
      </c>
      <c r="H169" s="71">
        <f>SUM(H160:H168)</f>
        <v>180</v>
      </c>
      <c r="I169" s="41">
        <f>H169/20096</f>
        <v>8.9570063694267513E-3</v>
      </c>
      <c r="J169" s="37">
        <f>IF(D169=0, "-", IF((B169-D169)/D169&lt;10, (B169-D169)/D169, "&gt;999%"))</f>
        <v>-0.86956521739130432</v>
      </c>
      <c r="K169" s="38">
        <f>IF(H169=0, "-", IF((F169-H169)/H169&lt;10, (F169-H169)/H169, "&gt;999%"))</f>
        <v>-0.55000000000000004</v>
      </c>
    </row>
    <row r="170" spans="1:11" x14ac:dyDescent="0.2">
      <c r="B170" s="83"/>
      <c r="D170" s="83"/>
      <c r="F170" s="83"/>
      <c r="H170" s="83"/>
    </row>
    <row r="171" spans="1:11" x14ac:dyDescent="0.2">
      <c r="A171" s="163" t="s">
        <v>139</v>
      </c>
      <c r="B171" s="61" t="s">
        <v>12</v>
      </c>
      <c r="C171" s="62" t="s">
        <v>13</v>
      </c>
      <c r="D171" s="61" t="s">
        <v>12</v>
      </c>
      <c r="E171" s="63" t="s">
        <v>13</v>
      </c>
      <c r="F171" s="62" t="s">
        <v>12</v>
      </c>
      <c r="G171" s="62" t="s">
        <v>13</v>
      </c>
      <c r="H171" s="61" t="s">
        <v>12</v>
      </c>
      <c r="I171" s="63" t="s">
        <v>13</v>
      </c>
      <c r="J171" s="61"/>
      <c r="K171" s="63"/>
    </row>
    <row r="172" spans="1:11" x14ac:dyDescent="0.2">
      <c r="A172" s="7" t="s">
        <v>281</v>
      </c>
      <c r="B172" s="65">
        <v>6</v>
      </c>
      <c r="C172" s="34">
        <f>IF(B176=0, "-", B172/B176)</f>
        <v>0.75</v>
      </c>
      <c r="D172" s="65">
        <v>1</v>
      </c>
      <c r="E172" s="9">
        <f>IF(D176=0, "-", D172/D176)</f>
        <v>1</v>
      </c>
      <c r="F172" s="81">
        <v>13</v>
      </c>
      <c r="G172" s="34">
        <f>IF(F176=0, "-", F172/F176)</f>
        <v>0.72222222222222221</v>
      </c>
      <c r="H172" s="65">
        <v>3</v>
      </c>
      <c r="I172" s="9">
        <f>IF(H176=0, "-", H172/H176)</f>
        <v>0.5</v>
      </c>
      <c r="J172" s="8">
        <f>IF(D172=0, "-", IF((B172-D172)/D172&lt;10, (B172-D172)/D172, "&gt;999%"))</f>
        <v>5</v>
      </c>
      <c r="K172" s="9">
        <f>IF(H172=0, "-", IF((F172-H172)/H172&lt;10, (F172-H172)/H172, "&gt;999%"))</f>
        <v>3.3333333333333335</v>
      </c>
    </row>
    <row r="173" spans="1:11" x14ac:dyDescent="0.2">
      <c r="A173" s="7" t="s">
        <v>282</v>
      </c>
      <c r="B173" s="65">
        <v>1</v>
      </c>
      <c r="C173" s="34">
        <f>IF(B176=0, "-", B173/B176)</f>
        <v>0.125</v>
      </c>
      <c r="D173" s="65">
        <v>0</v>
      </c>
      <c r="E173" s="9">
        <f>IF(D176=0, "-", D173/D176)</f>
        <v>0</v>
      </c>
      <c r="F173" s="81">
        <v>3</v>
      </c>
      <c r="G173" s="34">
        <f>IF(F176=0, "-", F173/F176)</f>
        <v>0.16666666666666666</v>
      </c>
      <c r="H173" s="65">
        <v>2</v>
      </c>
      <c r="I173" s="9">
        <f>IF(H176=0, "-", H173/H176)</f>
        <v>0.33333333333333331</v>
      </c>
      <c r="J173" s="8" t="str">
        <f>IF(D173=0, "-", IF((B173-D173)/D173&lt;10, (B173-D173)/D173, "&gt;999%"))</f>
        <v>-</v>
      </c>
      <c r="K173" s="9">
        <f>IF(H173=0, "-", IF((F173-H173)/H173&lt;10, (F173-H173)/H173, "&gt;999%"))</f>
        <v>0.5</v>
      </c>
    </row>
    <row r="174" spans="1:11" x14ac:dyDescent="0.2">
      <c r="A174" s="7" t="s">
        <v>283</v>
      </c>
      <c r="B174" s="65">
        <v>1</v>
      </c>
      <c r="C174" s="34">
        <f>IF(B176=0, "-", B174/B176)</f>
        <v>0.125</v>
      </c>
      <c r="D174" s="65">
        <v>0</v>
      </c>
      <c r="E174" s="9">
        <f>IF(D176=0, "-", D174/D176)</f>
        <v>0</v>
      </c>
      <c r="F174" s="81">
        <v>2</v>
      </c>
      <c r="G174" s="34">
        <f>IF(F176=0, "-", F174/F176)</f>
        <v>0.1111111111111111</v>
      </c>
      <c r="H174" s="65">
        <v>1</v>
      </c>
      <c r="I174" s="9">
        <f>IF(H176=0, "-", H174/H176)</f>
        <v>0.16666666666666666</v>
      </c>
      <c r="J174" s="8" t="str">
        <f>IF(D174=0, "-", IF((B174-D174)/D174&lt;10, (B174-D174)/D174, "&gt;999%"))</f>
        <v>-</v>
      </c>
      <c r="K174" s="9">
        <f>IF(H174=0, "-", IF((F174-H174)/H174&lt;10, (F174-H174)/H174, "&gt;999%"))</f>
        <v>1</v>
      </c>
    </row>
    <row r="175" spans="1:11" x14ac:dyDescent="0.2">
      <c r="A175" s="2"/>
      <c r="B175" s="68"/>
      <c r="C175" s="33"/>
      <c r="D175" s="68"/>
      <c r="E175" s="6"/>
      <c r="F175" s="82"/>
      <c r="G175" s="33"/>
      <c r="H175" s="68"/>
      <c r="I175" s="6"/>
      <c r="J175" s="5"/>
      <c r="K175" s="6"/>
    </row>
    <row r="176" spans="1:11" s="43" customFormat="1" x14ac:dyDescent="0.2">
      <c r="A176" s="162" t="s">
        <v>519</v>
      </c>
      <c r="B176" s="71">
        <f>SUM(B172:B175)</f>
        <v>8</v>
      </c>
      <c r="C176" s="40">
        <f>B176/1979</f>
        <v>4.0424456796361802E-3</v>
      </c>
      <c r="D176" s="71">
        <f>SUM(D172:D175)</f>
        <v>1</v>
      </c>
      <c r="E176" s="41">
        <f>D176/1839</f>
        <v>5.4377379010331697E-4</v>
      </c>
      <c r="F176" s="77">
        <f>SUM(F172:F175)</f>
        <v>18</v>
      </c>
      <c r="G176" s="42">
        <f>F176/15673</f>
        <v>1.1484718943405856E-3</v>
      </c>
      <c r="H176" s="71">
        <f>SUM(H172:H175)</f>
        <v>6</v>
      </c>
      <c r="I176" s="41">
        <f>H176/20096</f>
        <v>2.9856687898089171E-4</v>
      </c>
      <c r="J176" s="37">
        <f>IF(D176=0, "-", IF((B176-D176)/D176&lt;10, (B176-D176)/D176, "&gt;999%"))</f>
        <v>7</v>
      </c>
      <c r="K176" s="38">
        <f>IF(H176=0, "-", IF((F176-H176)/H176&lt;10, (F176-H176)/H176, "&gt;999%"))</f>
        <v>2</v>
      </c>
    </row>
    <row r="177" spans="1:11" x14ac:dyDescent="0.2">
      <c r="B177" s="83"/>
      <c r="D177" s="83"/>
      <c r="F177" s="83"/>
      <c r="H177" s="83"/>
    </row>
    <row r="178" spans="1:11" s="43" customFormat="1" x14ac:dyDescent="0.2">
      <c r="A178" s="162" t="s">
        <v>518</v>
      </c>
      <c r="B178" s="71">
        <v>11</v>
      </c>
      <c r="C178" s="40">
        <f>B178/1979</f>
        <v>5.5583628094997475E-3</v>
      </c>
      <c r="D178" s="71">
        <v>24</v>
      </c>
      <c r="E178" s="41">
        <f>D178/1839</f>
        <v>1.3050570962479609E-2</v>
      </c>
      <c r="F178" s="77">
        <v>99</v>
      </c>
      <c r="G178" s="42">
        <f>F178/15673</f>
        <v>6.3165954188732212E-3</v>
      </c>
      <c r="H178" s="71">
        <v>186</v>
      </c>
      <c r="I178" s="41">
        <f>H178/20096</f>
        <v>9.255573248407643E-3</v>
      </c>
      <c r="J178" s="37">
        <f>IF(D178=0, "-", IF((B178-D178)/D178&lt;10, (B178-D178)/D178, "&gt;999%"))</f>
        <v>-0.54166666666666663</v>
      </c>
      <c r="K178" s="38">
        <f>IF(H178=0, "-", IF((F178-H178)/H178&lt;10, (F178-H178)/H178, "&gt;999%"))</f>
        <v>-0.46774193548387094</v>
      </c>
    </row>
    <row r="179" spans="1:11" x14ac:dyDescent="0.2">
      <c r="B179" s="83"/>
      <c r="D179" s="83"/>
      <c r="F179" s="83"/>
      <c r="H179" s="83"/>
    </row>
    <row r="180" spans="1:11" ht="15.75" x14ac:dyDescent="0.25">
      <c r="A180" s="164" t="s">
        <v>110</v>
      </c>
      <c r="B180" s="196" t="s">
        <v>1</v>
      </c>
      <c r="C180" s="200"/>
      <c r="D180" s="200"/>
      <c r="E180" s="197"/>
      <c r="F180" s="196" t="s">
        <v>14</v>
      </c>
      <c r="G180" s="200"/>
      <c r="H180" s="200"/>
      <c r="I180" s="197"/>
      <c r="J180" s="196" t="s">
        <v>15</v>
      </c>
      <c r="K180" s="197"/>
    </row>
    <row r="181" spans="1:11" x14ac:dyDescent="0.2">
      <c r="A181" s="22"/>
      <c r="B181" s="196">
        <f>VALUE(RIGHT($B$2, 4))</f>
        <v>2020</v>
      </c>
      <c r="C181" s="197"/>
      <c r="D181" s="196">
        <f>B181-1</f>
        <v>2019</v>
      </c>
      <c r="E181" s="204"/>
      <c r="F181" s="196">
        <f>B181</f>
        <v>2020</v>
      </c>
      <c r="G181" s="204"/>
      <c r="H181" s="196">
        <f>D181</f>
        <v>2019</v>
      </c>
      <c r="I181" s="204"/>
      <c r="J181" s="140" t="s">
        <v>4</v>
      </c>
      <c r="K181" s="141" t="s">
        <v>2</v>
      </c>
    </row>
    <row r="182" spans="1:11" x14ac:dyDescent="0.2">
      <c r="A182" s="163" t="s">
        <v>140</v>
      </c>
      <c r="B182" s="61" t="s">
        <v>12</v>
      </c>
      <c r="C182" s="62" t="s">
        <v>13</v>
      </c>
      <c r="D182" s="61" t="s">
        <v>12</v>
      </c>
      <c r="E182" s="63" t="s">
        <v>13</v>
      </c>
      <c r="F182" s="62" t="s">
        <v>12</v>
      </c>
      <c r="G182" s="62" t="s">
        <v>13</v>
      </c>
      <c r="H182" s="61" t="s">
        <v>12</v>
      </c>
      <c r="I182" s="63" t="s">
        <v>13</v>
      </c>
      <c r="J182" s="61"/>
      <c r="K182" s="63"/>
    </row>
    <row r="183" spans="1:11" x14ac:dyDescent="0.2">
      <c r="A183" s="7" t="s">
        <v>284</v>
      </c>
      <c r="B183" s="65">
        <v>0</v>
      </c>
      <c r="C183" s="34">
        <f>IF(B192=0, "-", B183/B192)</f>
        <v>0</v>
      </c>
      <c r="D183" s="65">
        <v>0</v>
      </c>
      <c r="E183" s="9">
        <f>IF(D192=0, "-", D183/D192)</f>
        <v>0</v>
      </c>
      <c r="F183" s="81">
        <v>3</v>
      </c>
      <c r="G183" s="34">
        <f>IF(F192=0, "-", F183/F192)</f>
        <v>0.06</v>
      </c>
      <c r="H183" s="65">
        <v>4</v>
      </c>
      <c r="I183" s="9">
        <f>IF(H192=0, "-", H183/H192)</f>
        <v>6.5573770491803282E-2</v>
      </c>
      <c r="J183" s="8" t="str">
        <f t="shared" ref="J183:J190" si="14">IF(D183=0, "-", IF((B183-D183)/D183&lt;10, (B183-D183)/D183, "&gt;999%"))</f>
        <v>-</v>
      </c>
      <c r="K183" s="9">
        <f t="shared" ref="K183:K190" si="15">IF(H183=0, "-", IF((F183-H183)/H183&lt;10, (F183-H183)/H183, "&gt;999%"))</f>
        <v>-0.25</v>
      </c>
    </row>
    <row r="184" spans="1:11" x14ac:dyDescent="0.2">
      <c r="A184" s="7" t="s">
        <v>285</v>
      </c>
      <c r="B184" s="65">
        <v>2</v>
      </c>
      <c r="C184" s="34">
        <f>IF(B192=0, "-", B184/B192)</f>
        <v>0.4</v>
      </c>
      <c r="D184" s="65">
        <v>1</v>
      </c>
      <c r="E184" s="9">
        <f>IF(D192=0, "-", D184/D192)</f>
        <v>0.5</v>
      </c>
      <c r="F184" s="81">
        <v>27</v>
      </c>
      <c r="G184" s="34">
        <f>IF(F192=0, "-", F184/F192)</f>
        <v>0.54</v>
      </c>
      <c r="H184" s="65">
        <v>36</v>
      </c>
      <c r="I184" s="9">
        <f>IF(H192=0, "-", H184/H192)</f>
        <v>0.5901639344262295</v>
      </c>
      <c r="J184" s="8">
        <f t="shared" si="14"/>
        <v>1</v>
      </c>
      <c r="K184" s="9">
        <f t="shared" si="15"/>
        <v>-0.25</v>
      </c>
    </row>
    <row r="185" spans="1:11" x14ac:dyDescent="0.2">
      <c r="A185" s="7" t="s">
        <v>286</v>
      </c>
      <c r="B185" s="65">
        <v>0</v>
      </c>
      <c r="C185" s="34">
        <f>IF(B192=0, "-", B185/B192)</f>
        <v>0</v>
      </c>
      <c r="D185" s="65">
        <v>0</v>
      </c>
      <c r="E185" s="9">
        <f>IF(D192=0, "-", D185/D192)</f>
        <v>0</v>
      </c>
      <c r="F185" s="81">
        <v>8</v>
      </c>
      <c r="G185" s="34">
        <f>IF(F192=0, "-", F185/F192)</f>
        <v>0.16</v>
      </c>
      <c r="H185" s="65">
        <v>3</v>
      </c>
      <c r="I185" s="9">
        <f>IF(H192=0, "-", H185/H192)</f>
        <v>4.9180327868852458E-2</v>
      </c>
      <c r="J185" s="8" t="str">
        <f t="shared" si="14"/>
        <v>-</v>
      </c>
      <c r="K185" s="9">
        <f t="shared" si="15"/>
        <v>1.6666666666666667</v>
      </c>
    </row>
    <row r="186" spans="1:11" x14ac:dyDescent="0.2">
      <c r="A186" s="7" t="s">
        <v>287</v>
      </c>
      <c r="B186" s="65">
        <v>2</v>
      </c>
      <c r="C186" s="34">
        <f>IF(B192=0, "-", B186/B192)</f>
        <v>0.4</v>
      </c>
      <c r="D186" s="65">
        <v>0</v>
      </c>
      <c r="E186" s="9">
        <f>IF(D192=0, "-", D186/D192)</f>
        <v>0</v>
      </c>
      <c r="F186" s="81">
        <v>6</v>
      </c>
      <c r="G186" s="34">
        <f>IF(F192=0, "-", F186/F192)</f>
        <v>0.12</v>
      </c>
      <c r="H186" s="65">
        <v>11</v>
      </c>
      <c r="I186" s="9">
        <f>IF(H192=0, "-", H186/H192)</f>
        <v>0.18032786885245902</v>
      </c>
      <c r="J186" s="8" t="str">
        <f t="shared" si="14"/>
        <v>-</v>
      </c>
      <c r="K186" s="9">
        <f t="shared" si="15"/>
        <v>-0.45454545454545453</v>
      </c>
    </row>
    <row r="187" spans="1:11" x14ac:dyDescent="0.2">
      <c r="A187" s="7" t="s">
        <v>288</v>
      </c>
      <c r="B187" s="65">
        <v>0</v>
      </c>
      <c r="C187" s="34">
        <f>IF(B192=0, "-", B187/B192)</f>
        <v>0</v>
      </c>
      <c r="D187" s="65">
        <v>1</v>
      </c>
      <c r="E187" s="9">
        <f>IF(D192=0, "-", D187/D192)</f>
        <v>0.5</v>
      </c>
      <c r="F187" s="81">
        <v>2</v>
      </c>
      <c r="G187" s="34">
        <f>IF(F192=0, "-", F187/F192)</f>
        <v>0.04</v>
      </c>
      <c r="H187" s="65">
        <v>1</v>
      </c>
      <c r="I187" s="9">
        <f>IF(H192=0, "-", H187/H192)</f>
        <v>1.6393442622950821E-2</v>
      </c>
      <c r="J187" s="8">
        <f t="shared" si="14"/>
        <v>-1</v>
      </c>
      <c r="K187" s="9">
        <f t="shared" si="15"/>
        <v>1</v>
      </c>
    </row>
    <row r="188" spans="1:11" x14ac:dyDescent="0.2">
      <c r="A188" s="7" t="s">
        <v>289</v>
      </c>
      <c r="B188" s="65">
        <v>0</v>
      </c>
      <c r="C188" s="34">
        <f>IF(B192=0, "-", B188/B192)</f>
        <v>0</v>
      </c>
      <c r="D188" s="65">
        <v>0</v>
      </c>
      <c r="E188" s="9">
        <f>IF(D192=0, "-", D188/D192)</f>
        <v>0</v>
      </c>
      <c r="F188" s="81">
        <v>1</v>
      </c>
      <c r="G188" s="34">
        <f>IF(F192=0, "-", F188/F192)</f>
        <v>0.02</v>
      </c>
      <c r="H188" s="65">
        <v>1</v>
      </c>
      <c r="I188" s="9">
        <f>IF(H192=0, "-", H188/H192)</f>
        <v>1.6393442622950821E-2</v>
      </c>
      <c r="J188" s="8" t="str">
        <f t="shared" si="14"/>
        <v>-</v>
      </c>
      <c r="K188" s="9">
        <f t="shared" si="15"/>
        <v>0</v>
      </c>
    </row>
    <row r="189" spans="1:11" x14ac:dyDescent="0.2">
      <c r="A189" s="7" t="s">
        <v>290</v>
      </c>
      <c r="B189" s="65">
        <v>1</v>
      </c>
      <c r="C189" s="34">
        <f>IF(B192=0, "-", B189/B192)</f>
        <v>0.2</v>
      </c>
      <c r="D189" s="65">
        <v>0</v>
      </c>
      <c r="E189" s="9">
        <f>IF(D192=0, "-", D189/D192)</f>
        <v>0</v>
      </c>
      <c r="F189" s="81">
        <v>2</v>
      </c>
      <c r="G189" s="34">
        <f>IF(F192=0, "-", F189/F192)</f>
        <v>0.04</v>
      </c>
      <c r="H189" s="65">
        <v>1</v>
      </c>
      <c r="I189" s="9">
        <f>IF(H192=0, "-", H189/H192)</f>
        <v>1.6393442622950821E-2</v>
      </c>
      <c r="J189" s="8" t="str">
        <f t="shared" si="14"/>
        <v>-</v>
      </c>
      <c r="K189" s="9">
        <f t="shared" si="15"/>
        <v>1</v>
      </c>
    </row>
    <row r="190" spans="1:11" x14ac:dyDescent="0.2">
      <c r="A190" s="7" t="s">
        <v>291</v>
      </c>
      <c r="B190" s="65">
        <v>0</v>
      </c>
      <c r="C190" s="34">
        <f>IF(B192=0, "-", B190/B192)</f>
        <v>0</v>
      </c>
      <c r="D190" s="65">
        <v>0</v>
      </c>
      <c r="E190" s="9">
        <f>IF(D192=0, "-", D190/D192)</f>
        <v>0</v>
      </c>
      <c r="F190" s="81">
        <v>1</v>
      </c>
      <c r="G190" s="34">
        <f>IF(F192=0, "-", F190/F192)</f>
        <v>0.02</v>
      </c>
      <c r="H190" s="65">
        <v>4</v>
      </c>
      <c r="I190" s="9">
        <f>IF(H192=0, "-", H190/H192)</f>
        <v>6.5573770491803282E-2</v>
      </c>
      <c r="J190" s="8" t="str">
        <f t="shared" si="14"/>
        <v>-</v>
      </c>
      <c r="K190" s="9">
        <f t="shared" si="15"/>
        <v>-0.75</v>
      </c>
    </row>
    <row r="191" spans="1:11" x14ac:dyDescent="0.2">
      <c r="A191" s="2"/>
      <c r="B191" s="68"/>
      <c r="C191" s="33"/>
      <c r="D191" s="68"/>
      <c r="E191" s="6"/>
      <c r="F191" s="82"/>
      <c r="G191" s="33"/>
      <c r="H191" s="68"/>
      <c r="I191" s="6"/>
      <c r="J191" s="5"/>
      <c r="K191" s="6"/>
    </row>
    <row r="192" spans="1:11" s="43" customFormat="1" x14ac:dyDescent="0.2">
      <c r="A192" s="162" t="s">
        <v>517</v>
      </c>
      <c r="B192" s="71">
        <f>SUM(B183:B191)</f>
        <v>5</v>
      </c>
      <c r="C192" s="40">
        <f>B192/1979</f>
        <v>2.5265285497726125E-3</v>
      </c>
      <c r="D192" s="71">
        <f>SUM(D183:D191)</f>
        <v>2</v>
      </c>
      <c r="E192" s="41">
        <f>D192/1839</f>
        <v>1.0875475802066339E-3</v>
      </c>
      <c r="F192" s="77">
        <f>SUM(F183:F191)</f>
        <v>50</v>
      </c>
      <c r="G192" s="42">
        <f>F192/15673</f>
        <v>3.1901997065016271E-3</v>
      </c>
      <c r="H192" s="71">
        <f>SUM(H183:H191)</f>
        <v>61</v>
      </c>
      <c r="I192" s="41">
        <f>H192/20096</f>
        <v>3.0354299363057327E-3</v>
      </c>
      <c r="J192" s="37">
        <f>IF(D192=0, "-", IF((B192-D192)/D192&lt;10, (B192-D192)/D192, "&gt;999%"))</f>
        <v>1.5</v>
      </c>
      <c r="K192" s="38">
        <f>IF(H192=0, "-", IF((F192-H192)/H192&lt;10, (F192-H192)/H192, "&gt;999%"))</f>
        <v>-0.18032786885245902</v>
      </c>
    </row>
    <row r="193" spans="1:11" x14ac:dyDescent="0.2">
      <c r="B193" s="83"/>
      <c r="D193" s="83"/>
      <c r="F193" s="83"/>
      <c r="H193" s="83"/>
    </row>
    <row r="194" spans="1:11" x14ac:dyDescent="0.2">
      <c r="A194" s="163" t="s">
        <v>141</v>
      </c>
      <c r="B194" s="61" t="s">
        <v>12</v>
      </c>
      <c r="C194" s="62" t="s">
        <v>13</v>
      </c>
      <c r="D194" s="61" t="s">
        <v>12</v>
      </c>
      <c r="E194" s="63" t="s">
        <v>13</v>
      </c>
      <c r="F194" s="62" t="s">
        <v>12</v>
      </c>
      <c r="G194" s="62" t="s">
        <v>13</v>
      </c>
      <c r="H194" s="61" t="s">
        <v>12</v>
      </c>
      <c r="I194" s="63" t="s">
        <v>13</v>
      </c>
      <c r="J194" s="61"/>
      <c r="K194" s="63"/>
    </row>
    <row r="195" spans="1:11" x14ac:dyDescent="0.2">
      <c r="A195" s="7" t="s">
        <v>292</v>
      </c>
      <c r="B195" s="65">
        <v>0</v>
      </c>
      <c r="C195" s="34">
        <f>IF(B207=0, "-", B195/B207)</f>
        <v>0</v>
      </c>
      <c r="D195" s="65">
        <v>0</v>
      </c>
      <c r="E195" s="9" t="str">
        <f>IF(D207=0, "-", D195/D207)</f>
        <v>-</v>
      </c>
      <c r="F195" s="81">
        <v>1</v>
      </c>
      <c r="G195" s="34">
        <f>IF(F207=0, "-", F195/F207)</f>
        <v>7.6923076923076927E-2</v>
      </c>
      <c r="H195" s="65">
        <v>1</v>
      </c>
      <c r="I195" s="9">
        <f>IF(H207=0, "-", H195/H207)</f>
        <v>6.6666666666666666E-2</v>
      </c>
      <c r="J195" s="8" t="str">
        <f t="shared" ref="J195:J205" si="16">IF(D195=0, "-", IF((B195-D195)/D195&lt;10, (B195-D195)/D195, "&gt;999%"))</f>
        <v>-</v>
      </c>
      <c r="K195" s="9">
        <f t="shared" ref="K195:K205" si="17">IF(H195=0, "-", IF((F195-H195)/H195&lt;10, (F195-H195)/H195, "&gt;999%"))</f>
        <v>0</v>
      </c>
    </row>
    <row r="196" spans="1:11" x14ac:dyDescent="0.2">
      <c r="A196" s="7" t="s">
        <v>293</v>
      </c>
      <c r="B196" s="65">
        <v>0</v>
      </c>
      <c r="C196" s="34">
        <f>IF(B207=0, "-", B196/B207)</f>
        <v>0</v>
      </c>
      <c r="D196" s="65">
        <v>0</v>
      </c>
      <c r="E196" s="9" t="str">
        <f>IF(D207=0, "-", D196/D207)</f>
        <v>-</v>
      </c>
      <c r="F196" s="81">
        <v>2</v>
      </c>
      <c r="G196" s="34">
        <f>IF(F207=0, "-", F196/F207)</f>
        <v>0.15384615384615385</v>
      </c>
      <c r="H196" s="65">
        <v>0</v>
      </c>
      <c r="I196" s="9">
        <f>IF(H207=0, "-", H196/H207)</f>
        <v>0</v>
      </c>
      <c r="J196" s="8" t="str">
        <f t="shared" si="16"/>
        <v>-</v>
      </c>
      <c r="K196" s="9" t="str">
        <f t="shared" si="17"/>
        <v>-</v>
      </c>
    </row>
    <row r="197" spans="1:11" x14ac:dyDescent="0.2">
      <c r="A197" s="7" t="s">
        <v>294</v>
      </c>
      <c r="B197" s="65">
        <v>0</v>
      </c>
      <c r="C197" s="34">
        <f>IF(B207=0, "-", B197/B207)</f>
        <v>0</v>
      </c>
      <c r="D197" s="65">
        <v>0</v>
      </c>
      <c r="E197" s="9" t="str">
        <f>IF(D207=0, "-", D197/D207)</f>
        <v>-</v>
      </c>
      <c r="F197" s="81">
        <v>2</v>
      </c>
      <c r="G197" s="34">
        <f>IF(F207=0, "-", F197/F207)</f>
        <v>0.15384615384615385</v>
      </c>
      <c r="H197" s="65">
        <v>0</v>
      </c>
      <c r="I197" s="9">
        <f>IF(H207=0, "-", H197/H207)</f>
        <v>0</v>
      </c>
      <c r="J197" s="8" t="str">
        <f t="shared" si="16"/>
        <v>-</v>
      </c>
      <c r="K197" s="9" t="str">
        <f t="shared" si="17"/>
        <v>-</v>
      </c>
    </row>
    <row r="198" spans="1:11" x14ac:dyDescent="0.2">
      <c r="A198" s="7" t="s">
        <v>295</v>
      </c>
      <c r="B198" s="65">
        <v>0</v>
      </c>
      <c r="C198" s="34">
        <f>IF(B207=0, "-", B198/B207)</f>
        <v>0</v>
      </c>
      <c r="D198" s="65">
        <v>0</v>
      </c>
      <c r="E198" s="9" t="str">
        <f>IF(D207=0, "-", D198/D207)</f>
        <v>-</v>
      </c>
      <c r="F198" s="81">
        <v>0</v>
      </c>
      <c r="G198" s="34">
        <f>IF(F207=0, "-", F198/F207)</f>
        <v>0</v>
      </c>
      <c r="H198" s="65">
        <v>4</v>
      </c>
      <c r="I198" s="9">
        <f>IF(H207=0, "-", H198/H207)</f>
        <v>0.26666666666666666</v>
      </c>
      <c r="J198" s="8" t="str">
        <f t="shared" si="16"/>
        <v>-</v>
      </c>
      <c r="K198" s="9">
        <f t="shared" si="17"/>
        <v>-1</v>
      </c>
    </row>
    <row r="199" spans="1:11" x14ac:dyDescent="0.2">
      <c r="A199" s="7" t="s">
        <v>296</v>
      </c>
      <c r="B199" s="65">
        <v>0</v>
      </c>
      <c r="C199" s="34">
        <f>IF(B207=0, "-", B199/B207)</f>
        <v>0</v>
      </c>
      <c r="D199" s="65">
        <v>0</v>
      </c>
      <c r="E199" s="9" t="str">
        <f>IF(D207=0, "-", D199/D207)</f>
        <v>-</v>
      </c>
      <c r="F199" s="81">
        <v>0</v>
      </c>
      <c r="G199" s="34">
        <f>IF(F207=0, "-", F199/F207)</f>
        <v>0</v>
      </c>
      <c r="H199" s="65">
        <v>1</v>
      </c>
      <c r="I199" s="9">
        <f>IF(H207=0, "-", H199/H207)</f>
        <v>6.6666666666666666E-2</v>
      </c>
      <c r="J199" s="8" t="str">
        <f t="shared" si="16"/>
        <v>-</v>
      </c>
      <c r="K199" s="9">
        <f t="shared" si="17"/>
        <v>-1</v>
      </c>
    </row>
    <row r="200" spans="1:11" x14ac:dyDescent="0.2">
      <c r="A200" s="7" t="s">
        <v>297</v>
      </c>
      <c r="B200" s="65">
        <v>0</v>
      </c>
      <c r="C200" s="34">
        <f>IF(B207=0, "-", B200/B207)</f>
        <v>0</v>
      </c>
      <c r="D200" s="65">
        <v>0</v>
      </c>
      <c r="E200" s="9" t="str">
        <f>IF(D207=0, "-", D200/D207)</f>
        <v>-</v>
      </c>
      <c r="F200" s="81">
        <v>1</v>
      </c>
      <c r="G200" s="34">
        <f>IF(F207=0, "-", F200/F207)</f>
        <v>7.6923076923076927E-2</v>
      </c>
      <c r="H200" s="65">
        <v>0</v>
      </c>
      <c r="I200" s="9">
        <f>IF(H207=0, "-", H200/H207)</f>
        <v>0</v>
      </c>
      <c r="J200" s="8" t="str">
        <f t="shared" si="16"/>
        <v>-</v>
      </c>
      <c r="K200" s="9" t="str">
        <f t="shared" si="17"/>
        <v>-</v>
      </c>
    </row>
    <row r="201" spans="1:11" x14ac:dyDescent="0.2">
      <c r="A201" s="7" t="s">
        <v>298</v>
      </c>
      <c r="B201" s="65">
        <v>1</v>
      </c>
      <c r="C201" s="34">
        <f>IF(B207=0, "-", B201/B207)</f>
        <v>1</v>
      </c>
      <c r="D201" s="65">
        <v>0</v>
      </c>
      <c r="E201" s="9" t="str">
        <f>IF(D207=0, "-", D201/D207)</f>
        <v>-</v>
      </c>
      <c r="F201" s="81">
        <v>5</v>
      </c>
      <c r="G201" s="34">
        <f>IF(F207=0, "-", F201/F207)</f>
        <v>0.38461538461538464</v>
      </c>
      <c r="H201" s="65">
        <v>5</v>
      </c>
      <c r="I201" s="9">
        <f>IF(H207=0, "-", H201/H207)</f>
        <v>0.33333333333333331</v>
      </c>
      <c r="J201" s="8" t="str">
        <f t="shared" si="16"/>
        <v>-</v>
      </c>
      <c r="K201" s="9">
        <f t="shared" si="17"/>
        <v>0</v>
      </c>
    </row>
    <row r="202" spans="1:11" x14ac:dyDescent="0.2">
      <c r="A202" s="7" t="s">
        <v>299</v>
      </c>
      <c r="B202" s="65">
        <v>0</v>
      </c>
      <c r="C202" s="34">
        <f>IF(B207=0, "-", B202/B207)</f>
        <v>0</v>
      </c>
      <c r="D202" s="65">
        <v>0</v>
      </c>
      <c r="E202" s="9" t="str">
        <f>IF(D207=0, "-", D202/D207)</f>
        <v>-</v>
      </c>
      <c r="F202" s="81">
        <v>0</v>
      </c>
      <c r="G202" s="34">
        <f>IF(F207=0, "-", F202/F207)</f>
        <v>0</v>
      </c>
      <c r="H202" s="65">
        <v>1</v>
      </c>
      <c r="I202" s="9">
        <f>IF(H207=0, "-", H202/H207)</f>
        <v>6.6666666666666666E-2</v>
      </c>
      <c r="J202" s="8" t="str">
        <f t="shared" si="16"/>
        <v>-</v>
      </c>
      <c r="K202" s="9">
        <f t="shared" si="17"/>
        <v>-1</v>
      </c>
    </row>
    <row r="203" spans="1:11" x14ac:dyDescent="0.2">
      <c r="A203" s="7" t="s">
        <v>300</v>
      </c>
      <c r="B203" s="65">
        <v>0</v>
      </c>
      <c r="C203" s="34">
        <f>IF(B207=0, "-", B203/B207)</f>
        <v>0</v>
      </c>
      <c r="D203" s="65">
        <v>0</v>
      </c>
      <c r="E203" s="9" t="str">
        <f>IF(D207=0, "-", D203/D207)</f>
        <v>-</v>
      </c>
      <c r="F203" s="81">
        <v>1</v>
      </c>
      <c r="G203" s="34">
        <f>IF(F207=0, "-", F203/F207)</f>
        <v>7.6923076923076927E-2</v>
      </c>
      <c r="H203" s="65">
        <v>0</v>
      </c>
      <c r="I203" s="9">
        <f>IF(H207=0, "-", H203/H207)</f>
        <v>0</v>
      </c>
      <c r="J203" s="8" t="str">
        <f t="shared" si="16"/>
        <v>-</v>
      </c>
      <c r="K203" s="9" t="str">
        <f t="shared" si="17"/>
        <v>-</v>
      </c>
    </row>
    <row r="204" spans="1:11" x14ac:dyDescent="0.2">
      <c r="A204" s="7" t="s">
        <v>301</v>
      </c>
      <c r="B204" s="65">
        <v>0</v>
      </c>
      <c r="C204" s="34">
        <f>IF(B207=0, "-", B204/B207)</f>
        <v>0</v>
      </c>
      <c r="D204" s="65">
        <v>0</v>
      </c>
      <c r="E204" s="9" t="str">
        <f>IF(D207=0, "-", D204/D207)</f>
        <v>-</v>
      </c>
      <c r="F204" s="81">
        <v>1</v>
      </c>
      <c r="G204" s="34">
        <f>IF(F207=0, "-", F204/F207)</f>
        <v>7.6923076923076927E-2</v>
      </c>
      <c r="H204" s="65">
        <v>0</v>
      </c>
      <c r="I204" s="9">
        <f>IF(H207=0, "-", H204/H207)</f>
        <v>0</v>
      </c>
      <c r="J204" s="8" t="str">
        <f t="shared" si="16"/>
        <v>-</v>
      </c>
      <c r="K204" s="9" t="str">
        <f t="shared" si="17"/>
        <v>-</v>
      </c>
    </row>
    <row r="205" spans="1:11" x14ac:dyDescent="0.2">
      <c r="A205" s="7" t="s">
        <v>302</v>
      </c>
      <c r="B205" s="65">
        <v>0</v>
      </c>
      <c r="C205" s="34">
        <f>IF(B207=0, "-", B205/B207)</f>
        <v>0</v>
      </c>
      <c r="D205" s="65">
        <v>0</v>
      </c>
      <c r="E205" s="9" t="str">
        <f>IF(D207=0, "-", D205/D207)</f>
        <v>-</v>
      </c>
      <c r="F205" s="81">
        <v>0</v>
      </c>
      <c r="G205" s="34">
        <f>IF(F207=0, "-", F205/F207)</f>
        <v>0</v>
      </c>
      <c r="H205" s="65">
        <v>3</v>
      </c>
      <c r="I205" s="9">
        <f>IF(H207=0, "-", H205/H207)</f>
        <v>0.2</v>
      </c>
      <c r="J205" s="8" t="str">
        <f t="shared" si="16"/>
        <v>-</v>
      </c>
      <c r="K205" s="9">
        <f t="shared" si="17"/>
        <v>-1</v>
      </c>
    </row>
    <row r="206" spans="1:11" x14ac:dyDescent="0.2">
      <c r="A206" s="2"/>
      <c r="B206" s="68"/>
      <c r="C206" s="33"/>
      <c r="D206" s="68"/>
      <c r="E206" s="6"/>
      <c r="F206" s="82"/>
      <c r="G206" s="33"/>
      <c r="H206" s="68"/>
      <c r="I206" s="6"/>
      <c r="J206" s="5"/>
      <c r="K206" s="6"/>
    </row>
    <row r="207" spans="1:11" s="43" customFormat="1" x14ac:dyDescent="0.2">
      <c r="A207" s="162" t="s">
        <v>516</v>
      </c>
      <c r="B207" s="71">
        <f>SUM(B195:B206)</f>
        <v>1</v>
      </c>
      <c r="C207" s="40">
        <f>B207/1979</f>
        <v>5.0530570995452253E-4</v>
      </c>
      <c r="D207" s="71">
        <f>SUM(D195:D206)</f>
        <v>0</v>
      </c>
      <c r="E207" s="41">
        <f>D207/1839</f>
        <v>0</v>
      </c>
      <c r="F207" s="77">
        <f>SUM(F195:F206)</f>
        <v>13</v>
      </c>
      <c r="G207" s="42">
        <f>F207/15673</f>
        <v>8.2945192369042302E-4</v>
      </c>
      <c r="H207" s="71">
        <f>SUM(H195:H206)</f>
        <v>15</v>
      </c>
      <c r="I207" s="41">
        <f>H207/20096</f>
        <v>7.4641719745222935E-4</v>
      </c>
      <c r="J207" s="37" t="str">
        <f>IF(D207=0, "-", IF((B207-D207)/D207&lt;10, (B207-D207)/D207, "&gt;999%"))</f>
        <v>-</v>
      </c>
      <c r="K207" s="38">
        <f>IF(H207=0, "-", IF((F207-H207)/H207&lt;10, (F207-H207)/H207, "&gt;999%"))</f>
        <v>-0.13333333333333333</v>
      </c>
    </row>
    <row r="208" spans="1:11" x14ac:dyDescent="0.2">
      <c r="B208" s="83"/>
      <c r="D208" s="83"/>
      <c r="F208" s="83"/>
      <c r="H208" s="83"/>
    </row>
    <row r="209" spans="1:11" x14ac:dyDescent="0.2">
      <c r="A209" s="163" t="s">
        <v>142</v>
      </c>
      <c r="B209" s="61" t="s">
        <v>12</v>
      </c>
      <c r="C209" s="62" t="s">
        <v>13</v>
      </c>
      <c r="D209" s="61" t="s">
        <v>12</v>
      </c>
      <c r="E209" s="63" t="s">
        <v>13</v>
      </c>
      <c r="F209" s="62" t="s">
        <v>12</v>
      </c>
      <c r="G209" s="62" t="s">
        <v>13</v>
      </c>
      <c r="H209" s="61" t="s">
        <v>12</v>
      </c>
      <c r="I209" s="63" t="s">
        <v>13</v>
      </c>
      <c r="J209" s="61"/>
      <c r="K209" s="63"/>
    </row>
    <row r="210" spans="1:11" x14ac:dyDescent="0.2">
      <c r="A210" s="7" t="s">
        <v>303</v>
      </c>
      <c r="B210" s="65">
        <v>0</v>
      </c>
      <c r="C210" s="34">
        <f>IF(B214=0, "-", B210/B214)</f>
        <v>0</v>
      </c>
      <c r="D210" s="65">
        <v>0</v>
      </c>
      <c r="E210" s="9" t="str">
        <f>IF(D214=0, "-", D210/D214)</f>
        <v>-</v>
      </c>
      <c r="F210" s="81">
        <v>1</v>
      </c>
      <c r="G210" s="34">
        <f>IF(F214=0, "-", F210/F214)</f>
        <v>0.125</v>
      </c>
      <c r="H210" s="65">
        <v>0</v>
      </c>
      <c r="I210" s="9">
        <f>IF(H214=0, "-", H210/H214)</f>
        <v>0</v>
      </c>
      <c r="J210" s="8" t="str">
        <f>IF(D210=0, "-", IF((B210-D210)/D210&lt;10, (B210-D210)/D210, "&gt;999%"))</f>
        <v>-</v>
      </c>
      <c r="K210" s="9" t="str">
        <f>IF(H210=0, "-", IF((F210-H210)/H210&lt;10, (F210-H210)/H210, "&gt;999%"))</f>
        <v>-</v>
      </c>
    </row>
    <row r="211" spans="1:11" x14ac:dyDescent="0.2">
      <c r="A211" s="7" t="s">
        <v>304</v>
      </c>
      <c r="B211" s="65">
        <v>0</v>
      </c>
      <c r="C211" s="34">
        <f>IF(B214=0, "-", B211/B214)</f>
        <v>0</v>
      </c>
      <c r="D211" s="65">
        <v>0</v>
      </c>
      <c r="E211" s="9" t="str">
        <f>IF(D214=0, "-", D211/D214)</f>
        <v>-</v>
      </c>
      <c r="F211" s="81">
        <v>1</v>
      </c>
      <c r="G211" s="34">
        <f>IF(F214=0, "-", F211/F214)</f>
        <v>0.125</v>
      </c>
      <c r="H211" s="65">
        <v>0</v>
      </c>
      <c r="I211" s="9">
        <f>IF(H214=0, "-", H211/H214)</f>
        <v>0</v>
      </c>
      <c r="J211" s="8" t="str">
        <f>IF(D211=0, "-", IF((B211-D211)/D211&lt;10, (B211-D211)/D211, "&gt;999%"))</f>
        <v>-</v>
      </c>
      <c r="K211" s="9" t="str">
        <f>IF(H211=0, "-", IF((F211-H211)/H211&lt;10, (F211-H211)/H211, "&gt;999%"))</f>
        <v>-</v>
      </c>
    </row>
    <row r="212" spans="1:11" x14ac:dyDescent="0.2">
      <c r="A212" s="7" t="s">
        <v>305</v>
      </c>
      <c r="B212" s="65">
        <v>2</v>
      </c>
      <c r="C212" s="34">
        <f>IF(B214=0, "-", B212/B214)</f>
        <v>1</v>
      </c>
      <c r="D212" s="65">
        <v>0</v>
      </c>
      <c r="E212" s="9" t="str">
        <f>IF(D214=0, "-", D212/D214)</f>
        <v>-</v>
      </c>
      <c r="F212" s="81">
        <v>6</v>
      </c>
      <c r="G212" s="34">
        <f>IF(F214=0, "-", F212/F214)</f>
        <v>0.75</v>
      </c>
      <c r="H212" s="65">
        <v>6</v>
      </c>
      <c r="I212" s="9">
        <f>IF(H214=0, "-", H212/H214)</f>
        <v>1</v>
      </c>
      <c r="J212" s="8" t="str">
        <f>IF(D212=0, "-", IF((B212-D212)/D212&lt;10, (B212-D212)/D212, "&gt;999%"))</f>
        <v>-</v>
      </c>
      <c r="K212" s="9">
        <f>IF(H212=0, "-", IF((F212-H212)/H212&lt;10, (F212-H212)/H212, "&gt;999%"))</f>
        <v>0</v>
      </c>
    </row>
    <row r="213" spans="1:11" x14ac:dyDescent="0.2">
      <c r="A213" s="2"/>
      <c r="B213" s="68"/>
      <c r="C213" s="33"/>
      <c r="D213" s="68"/>
      <c r="E213" s="6"/>
      <c r="F213" s="82"/>
      <c r="G213" s="33"/>
      <c r="H213" s="68"/>
      <c r="I213" s="6"/>
      <c r="J213" s="5"/>
      <c r="K213" s="6"/>
    </row>
    <row r="214" spans="1:11" s="43" customFormat="1" x14ac:dyDescent="0.2">
      <c r="A214" s="162" t="s">
        <v>515</v>
      </c>
      <c r="B214" s="71">
        <f>SUM(B210:B213)</f>
        <v>2</v>
      </c>
      <c r="C214" s="40">
        <f>B214/1979</f>
        <v>1.0106114199090451E-3</v>
      </c>
      <c r="D214" s="71">
        <f>SUM(D210:D213)</f>
        <v>0</v>
      </c>
      <c r="E214" s="41">
        <f>D214/1839</f>
        <v>0</v>
      </c>
      <c r="F214" s="77">
        <f>SUM(F210:F213)</f>
        <v>8</v>
      </c>
      <c r="G214" s="42">
        <f>F214/15673</f>
        <v>5.1043195304026031E-4</v>
      </c>
      <c r="H214" s="71">
        <f>SUM(H210:H213)</f>
        <v>6</v>
      </c>
      <c r="I214" s="41">
        <f>H214/20096</f>
        <v>2.9856687898089171E-4</v>
      </c>
      <c r="J214" s="37" t="str">
        <f>IF(D214=0, "-", IF((B214-D214)/D214&lt;10, (B214-D214)/D214, "&gt;999%"))</f>
        <v>-</v>
      </c>
      <c r="K214" s="38">
        <f>IF(H214=0, "-", IF((F214-H214)/H214&lt;10, (F214-H214)/H214, "&gt;999%"))</f>
        <v>0.33333333333333331</v>
      </c>
    </row>
    <row r="215" spans="1:11" x14ac:dyDescent="0.2">
      <c r="B215" s="83"/>
      <c r="D215" s="83"/>
      <c r="F215" s="83"/>
      <c r="H215" s="83"/>
    </row>
    <row r="216" spans="1:11" s="43" customFormat="1" x14ac:dyDescent="0.2">
      <c r="A216" s="162" t="s">
        <v>514</v>
      </c>
      <c r="B216" s="71">
        <v>8</v>
      </c>
      <c r="C216" s="40">
        <f>B216/1979</f>
        <v>4.0424456796361802E-3</v>
      </c>
      <c r="D216" s="71">
        <v>2</v>
      </c>
      <c r="E216" s="41">
        <f>D216/1839</f>
        <v>1.0875475802066339E-3</v>
      </c>
      <c r="F216" s="77">
        <v>71</v>
      </c>
      <c r="G216" s="42">
        <f>F216/15673</f>
        <v>4.5300835832323104E-3</v>
      </c>
      <c r="H216" s="71">
        <v>82</v>
      </c>
      <c r="I216" s="41">
        <f>H216/20096</f>
        <v>4.0804140127388535E-3</v>
      </c>
      <c r="J216" s="37">
        <f>IF(D216=0, "-", IF((B216-D216)/D216&lt;10, (B216-D216)/D216, "&gt;999%"))</f>
        <v>3</v>
      </c>
      <c r="K216" s="38">
        <f>IF(H216=0, "-", IF((F216-H216)/H216&lt;10, (F216-H216)/H216, "&gt;999%"))</f>
        <v>-0.13414634146341464</v>
      </c>
    </row>
    <row r="217" spans="1:11" x14ac:dyDescent="0.2">
      <c r="B217" s="83"/>
      <c r="D217" s="83"/>
      <c r="F217" s="83"/>
      <c r="H217" s="83"/>
    </row>
    <row r="218" spans="1:11" x14ac:dyDescent="0.2">
      <c r="A218" s="27" t="s">
        <v>512</v>
      </c>
      <c r="B218" s="71">
        <f>B222-B220</f>
        <v>399</v>
      </c>
      <c r="C218" s="40">
        <f>B218/1979</f>
        <v>0.20161697827185449</v>
      </c>
      <c r="D218" s="71">
        <f>D222-D220</f>
        <v>392</v>
      </c>
      <c r="E218" s="41">
        <f>D218/1839</f>
        <v>0.21315932572050028</v>
      </c>
      <c r="F218" s="77">
        <f>F222-F220</f>
        <v>2431</v>
      </c>
      <c r="G218" s="42">
        <f>F218/15673</f>
        <v>0.15510750973010912</v>
      </c>
      <c r="H218" s="71">
        <f>H222-H220</f>
        <v>4600</v>
      </c>
      <c r="I218" s="41">
        <f>H218/20096</f>
        <v>0.22890127388535031</v>
      </c>
      <c r="J218" s="37">
        <f>IF(D218=0, "-", IF((B218-D218)/D218&lt;10, (B218-D218)/D218, "&gt;999%"))</f>
        <v>1.7857142857142856E-2</v>
      </c>
      <c r="K218" s="38">
        <f>IF(H218=0, "-", IF((F218-H218)/H218&lt;10, (F218-H218)/H218, "&gt;999%"))</f>
        <v>-0.47152173913043477</v>
      </c>
    </row>
    <row r="219" spans="1:11" x14ac:dyDescent="0.2">
      <c r="A219" s="27"/>
      <c r="B219" s="71"/>
      <c r="C219" s="40"/>
      <c r="D219" s="71"/>
      <c r="E219" s="41"/>
      <c r="F219" s="77"/>
      <c r="G219" s="42"/>
      <c r="H219" s="71"/>
      <c r="I219" s="41"/>
      <c r="J219" s="37"/>
      <c r="K219" s="38"/>
    </row>
    <row r="220" spans="1:11" x14ac:dyDescent="0.2">
      <c r="A220" s="27" t="s">
        <v>513</v>
      </c>
      <c r="B220" s="71">
        <v>39</v>
      </c>
      <c r="C220" s="40">
        <f>B220/1979</f>
        <v>1.9706922688226377E-2</v>
      </c>
      <c r="D220" s="71">
        <v>29</v>
      </c>
      <c r="E220" s="41">
        <f>D220/1839</f>
        <v>1.5769439912996192E-2</v>
      </c>
      <c r="F220" s="77">
        <v>247</v>
      </c>
      <c r="G220" s="42">
        <f>F220/15673</f>
        <v>1.5759586550118037E-2</v>
      </c>
      <c r="H220" s="71">
        <v>258</v>
      </c>
      <c r="I220" s="41">
        <f>H220/20096</f>
        <v>1.2838375796178345E-2</v>
      </c>
      <c r="J220" s="37">
        <f>IF(D220=0, "-", IF((B220-D220)/D220&lt;10, (B220-D220)/D220, "&gt;999%"))</f>
        <v>0.34482758620689657</v>
      </c>
      <c r="K220" s="38">
        <f>IF(H220=0, "-", IF((F220-H220)/H220&lt;10, (F220-H220)/H220, "&gt;999%"))</f>
        <v>-4.2635658914728682E-2</v>
      </c>
    </row>
    <row r="221" spans="1:11" x14ac:dyDescent="0.2">
      <c r="A221" s="27"/>
      <c r="B221" s="71"/>
      <c r="C221" s="40"/>
      <c r="D221" s="71"/>
      <c r="E221" s="41"/>
      <c r="F221" s="77"/>
      <c r="G221" s="42"/>
      <c r="H221" s="71"/>
      <c r="I221" s="41"/>
      <c r="J221" s="37"/>
      <c r="K221" s="38"/>
    </row>
    <row r="222" spans="1:11" x14ac:dyDescent="0.2">
      <c r="A222" s="27" t="s">
        <v>511</v>
      </c>
      <c r="B222" s="71">
        <v>438</v>
      </c>
      <c r="C222" s="40">
        <f>B222/1979</f>
        <v>0.22132390096008084</v>
      </c>
      <c r="D222" s="71">
        <v>421</v>
      </c>
      <c r="E222" s="41">
        <f>D222/1839</f>
        <v>0.22892876563349646</v>
      </c>
      <c r="F222" s="77">
        <v>2678</v>
      </c>
      <c r="G222" s="42">
        <f>F222/15673</f>
        <v>0.17086709628022714</v>
      </c>
      <c r="H222" s="71">
        <v>4858</v>
      </c>
      <c r="I222" s="41">
        <f>H222/20096</f>
        <v>0.24173964968152867</v>
      </c>
      <c r="J222" s="37">
        <f>IF(D222=0, "-", IF((B222-D222)/D222&lt;10, (B222-D222)/D222, "&gt;999%"))</f>
        <v>4.0380047505938245E-2</v>
      </c>
      <c r="K222" s="38">
        <f>IF(H222=0, "-", IF((F222-H222)/H222&lt;10, (F222-H222)/H222, "&gt;999%"))</f>
        <v>-0.44874433923425278</v>
      </c>
    </row>
  </sheetData>
  <mergeCells count="58">
    <mergeCell ref="B4:E4"/>
    <mergeCell ref="F4:I4"/>
    <mergeCell ref="J4:K4"/>
    <mergeCell ref="B5:C5"/>
    <mergeCell ref="D5:E5"/>
    <mergeCell ref="F5:G5"/>
    <mergeCell ref="H5:I5"/>
    <mergeCell ref="B15:E15"/>
    <mergeCell ref="F15:I15"/>
    <mergeCell ref="J15:K15"/>
    <mergeCell ref="B16:C16"/>
    <mergeCell ref="D16:E16"/>
    <mergeCell ref="F16:G16"/>
    <mergeCell ref="H16:I16"/>
    <mergeCell ref="B43:E43"/>
    <mergeCell ref="F43:I43"/>
    <mergeCell ref="J43:K43"/>
    <mergeCell ref="B44:C44"/>
    <mergeCell ref="D44:E44"/>
    <mergeCell ref="F44:G44"/>
    <mergeCell ref="H44:I44"/>
    <mergeCell ref="J84:K84"/>
    <mergeCell ref="B85:C85"/>
    <mergeCell ref="D85:E85"/>
    <mergeCell ref="F85:G85"/>
    <mergeCell ref="H85:I85"/>
    <mergeCell ref="B120:C120"/>
    <mergeCell ref="D120:E120"/>
    <mergeCell ref="F120:G120"/>
    <mergeCell ref="H120:I120"/>
    <mergeCell ref="B84:E84"/>
    <mergeCell ref="F84:I84"/>
    <mergeCell ref="B181:C181"/>
    <mergeCell ref="D181:E181"/>
    <mergeCell ref="F181:G181"/>
    <mergeCell ref="H181:I181"/>
    <mergeCell ref="B157:E157"/>
    <mergeCell ref="F157:I157"/>
    <mergeCell ref="B158:C158"/>
    <mergeCell ref="D158:E158"/>
    <mergeCell ref="F158:G158"/>
    <mergeCell ref="H158:I158"/>
    <mergeCell ref="B1:K1"/>
    <mergeCell ref="B2:K2"/>
    <mergeCell ref="B180:E180"/>
    <mergeCell ref="F180:I180"/>
    <mergeCell ref="J180:K180"/>
    <mergeCell ref="J157:K157"/>
    <mergeCell ref="B142:E142"/>
    <mergeCell ref="F142:I142"/>
    <mergeCell ref="J142:K142"/>
    <mergeCell ref="B143:C143"/>
    <mergeCell ref="D143:E143"/>
    <mergeCell ref="F143:G143"/>
    <mergeCell ref="H143:I143"/>
    <mergeCell ref="B119:E119"/>
    <mergeCell ref="F119:I119"/>
    <mergeCell ref="J119:K119"/>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3" manualBreakCount="3">
    <brk id="67" max="16383" man="1"/>
    <brk id="118" max="16383" man="1"/>
    <brk id="17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40"/>
  <sheetViews>
    <sheetView tabSelected="1"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564</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1</v>
      </c>
      <c r="C7" s="39">
        <f>IF(B40=0, "-", B7/B40)</f>
        <v>2.2831050228310501E-3</v>
      </c>
      <c r="D7" s="65">
        <v>0</v>
      </c>
      <c r="E7" s="21">
        <f>IF(D40=0, "-", D7/D40)</f>
        <v>0</v>
      </c>
      <c r="F7" s="81">
        <v>4</v>
      </c>
      <c r="G7" s="39">
        <f>IF(F40=0, "-", F7/F40)</f>
        <v>1.4936519790888724E-3</v>
      </c>
      <c r="H7" s="65">
        <v>1</v>
      </c>
      <c r="I7" s="21">
        <f>IF(H40=0, "-", H7/H40)</f>
        <v>2.0584602717167559E-4</v>
      </c>
      <c r="J7" s="20" t="str">
        <f t="shared" ref="J7:J38" si="0">IF(D7=0, "-", IF((B7-D7)/D7&lt;10, (B7-D7)/D7, "&gt;999%"))</f>
        <v>-</v>
      </c>
      <c r="K7" s="21">
        <f t="shared" ref="K7:K38" si="1">IF(H7=0, "-", IF((F7-H7)/H7&lt;10, (F7-H7)/H7, "&gt;999%"))</f>
        <v>3</v>
      </c>
    </row>
    <row r="8" spans="1:11" x14ac:dyDescent="0.2">
      <c r="A8" s="7" t="s">
        <v>32</v>
      </c>
      <c r="B8" s="65">
        <v>0</v>
      </c>
      <c r="C8" s="39">
        <f>IF(B40=0, "-", B8/B40)</f>
        <v>0</v>
      </c>
      <c r="D8" s="65">
        <v>0</v>
      </c>
      <c r="E8" s="21">
        <f>IF(D40=0, "-", D8/D40)</f>
        <v>0</v>
      </c>
      <c r="F8" s="81">
        <v>1</v>
      </c>
      <c r="G8" s="39">
        <f>IF(F40=0, "-", F8/F40)</f>
        <v>3.734129947722181E-4</v>
      </c>
      <c r="H8" s="65">
        <v>0</v>
      </c>
      <c r="I8" s="21">
        <f>IF(H40=0, "-", H8/H40)</f>
        <v>0</v>
      </c>
      <c r="J8" s="20" t="str">
        <f t="shared" si="0"/>
        <v>-</v>
      </c>
      <c r="K8" s="21" t="str">
        <f t="shared" si="1"/>
        <v>-</v>
      </c>
    </row>
    <row r="9" spans="1:11" x14ac:dyDescent="0.2">
      <c r="A9" s="7" t="s">
        <v>33</v>
      </c>
      <c r="B9" s="65">
        <v>7</v>
      </c>
      <c r="C9" s="39">
        <f>IF(B40=0, "-", B9/B40)</f>
        <v>1.5981735159817351E-2</v>
      </c>
      <c r="D9" s="65">
        <v>6</v>
      </c>
      <c r="E9" s="21">
        <f>IF(D40=0, "-", D9/D40)</f>
        <v>1.4251781472684086E-2</v>
      </c>
      <c r="F9" s="81">
        <v>37</v>
      </c>
      <c r="G9" s="39">
        <f>IF(F40=0, "-", F9/F40)</f>
        <v>1.3816280806572068E-2</v>
      </c>
      <c r="H9" s="65">
        <v>51</v>
      </c>
      <c r="I9" s="21">
        <f>IF(H40=0, "-", H9/H40)</f>
        <v>1.0498147385755455E-2</v>
      </c>
      <c r="J9" s="20">
        <f t="shared" si="0"/>
        <v>0.16666666666666666</v>
      </c>
      <c r="K9" s="21">
        <f t="shared" si="1"/>
        <v>-0.27450980392156865</v>
      </c>
    </row>
    <row r="10" spans="1:11" x14ac:dyDescent="0.2">
      <c r="A10" s="7" t="s">
        <v>34</v>
      </c>
      <c r="B10" s="65">
        <v>4</v>
      </c>
      <c r="C10" s="39">
        <f>IF(B40=0, "-", B10/B40)</f>
        <v>9.1324200913242004E-3</v>
      </c>
      <c r="D10" s="65">
        <v>4</v>
      </c>
      <c r="E10" s="21">
        <f>IF(D40=0, "-", D10/D40)</f>
        <v>9.5011876484560574E-3</v>
      </c>
      <c r="F10" s="81">
        <v>42</v>
      </c>
      <c r="G10" s="39">
        <f>IF(F40=0, "-", F10/F40)</f>
        <v>1.568334578043316E-2</v>
      </c>
      <c r="H10" s="65">
        <v>39</v>
      </c>
      <c r="I10" s="21">
        <f>IF(H40=0, "-", H10/H40)</f>
        <v>8.0279950596953472E-3</v>
      </c>
      <c r="J10" s="20">
        <f t="shared" si="0"/>
        <v>0</v>
      </c>
      <c r="K10" s="21">
        <f t="shared" si="1"/>
        <v>7.6923076923076927E-2</v>
      </c>
    </row>
    <row r="11" spans="1:11" x14ac:dyDescent="0.2">
      <c r="A11" s="7" t="s">
        <v>36</v>
      </c>
      <c r="B11" s="65">
        <v>0</v>
      </c>
      <c r="C11" s="39">
        <f>IF(B40=0, "-", B11/B40)</f>
        <v>0</v>
      </c>
      <c r="D11" s="65">
        <v>0</v>
      </c>
      <c r="E11" s="21">
        <f>IF(D40=0, "-", D11/D40)</f>
        <v>0</v>
      </c>
      <c r="F11" s="81">
        <v>4</v>
      </c>
      <c r="G11" s="39">
        <f>IF(F40=0, "-", F11/F40)</f>
        <v>1.4936519790888724E-3</v>
      </c>
      <c r="H11" s="65">
        <v>0</v>
      </c>
      <c r="I11" s="21">
        <f>IF(H40=0, "-", H11/H40)</f>
        <v>0</v>
      </c>
      <c r="J11" s="20" t="str">
        <f t="shared" si="0"/>
        <v>-</v>
      </c>
      <c r="K11" s="21" t="str">
        <f t="shared" si="1"/>
        <v>-</v>
      </c>
    </row>
    <row r="12" spans="1:11" x14ac:dyDescent="0.2">
      <c r="A12" s="7" t="s">
        <v>39</v>
      </c>
      <c r="B12" s="65">
        <v>0</v>
      </c>
      <c r="C12" s="39">
        <f>IF(B40=0, "-", B12/B40)</f>
        <v>0</v>
      </c>
      <c r="D12" s="65">
        <v>0</v>
      </c>
      <c r="E12" s="21">
        <f>IF(D40=0, "-", D12/D40)</f>
        <v>0</v>
      </c>
      <c r="F12" s="81">
        <v>1</v>
      </c>
      <c r="G12" s="39">
        <f>IF(F40=0, "-", F12/F40)</f>
        <v>3.734129947722181E-4</v>
      </c>
      <c r="H12" s="65">
        <v>5</v>
      </c>
      <c r="I12" s="21">
        <f>IF(H40=0, "-", H12/H40)</f>
        <v>1.0292301358583778E-3</v>
      </c>
      <c r="J12" s="20" t="str">
        <f t="shared" si="0"/>
        <v>-</v>
      </c>
      <c r="K12" s="21">
        <f t="shared" si="1"/>
        <v>-0.8</v>
      </c>
    </row>
    <row r="13" spans="1:11" x14ac:dyDescent="0.2">
      <c r="A13" s="7" t="s">
        <v>41</v>
      </c>
      <c r="B13" s="65">
        <v>4</v>
      </c>
      <c r="C13" s="39">
        <f>IF(B40=0, "-", B13/B40)</f>
        <v>9.1324200913242004E-3</v>
      </c>
      <c r="D13" s="65">
        <v>1</v>
      </c>
      <c r="E13" s="21">
        <f>IF(D40=0, "-", D13/D40)</f>
        <v>2.3752969121140144E-3</v>
      </c>
      <c r="F13" s="81">
        <v>56</v>
      </c>
      <c r="G13" s="39">
        <f>IF(F40=0, "-", F13/F40)</f>
        <v>2.0911127707244213E-2</v>
      </c>
      <c r="H13" s="65">
        <v>102</v>
      </c>
      <c r="I13" s="21">
        <f>IF(H40=0, "-", H13/H40)</f>
        <v>2.0996294771510909E-2</v>
      </c>
      <c r="J13" s="20">
        <f t="shared" si="0"/>
        <v>3</v>
      </c>
      <c r="K13" s="21">
        <f t="shared" si="1"/>
        <v>-0.45098039215686275</v>
      </c>
    </row>
    <row r="14" spans="1:11" x14ac:dyDescent="0.2">
      <c r="A14" s="7" t="s">
        <v>47</v>
      </c>
      <c r="B14" s="65">
        <v>0</v>
      </c>
      <c r="C14" s="39">
        <f>IF(B40=0, "-", B14/B40)</f>
        <v>0</v>
      </c>
      <c r="D14" s="65">
        <v>16</v>
      </c>
      <c r="E14" s="21">
        <f>IF(D40=0, "-", D14/D40)</f>
        <v>3.800475059382423E-2</v>
      </c>
      <c r="F14" s="81">
        <v>26</v>
      </c>
      <c r="G14" s="39">
        <f>IF(F40=0, "-", F14/F40)</f>
        <v>9.7087378640776691E-3</v>
      </c>
      <c r="H14" s="65">
        <v>290</v>
      </c>
      <c r="I14" s="21">
        <f>IF(H40=0, "-", H14/H40)</f>
        <v>5.969534787978592E-2</v>
      </c>
      <c r="J14" s="20">
        <f t="shared" si="0"/>
        <v>-1</v>
      </c>
      <c r="K14" s="21">
        <f t="shared" si="1"/>
        <v>-0.91034482758620694</v>
      </c>
    </row>
    <row r="15" spans="1:11" x14ac:dyDescent="0.2">
      <c r="A15" s="7" t="s">
        <v>48</v>
      </c>
      <c r="B15" s="65">
        <v>21</v>
      </c>
      <c r="C15" s="39">
        <f>IF(B40=0, "-", B15/B40)</f>
        <v>4.7945205479452052E-2</v>
      </c>
      <c r="D15" s="65">
        <v>22</v>
      </c>
      <c r="E15" s="21">
        <f>IF(D40=0, "-", D15/D40)</f>
        <v>5.2256532066508314E-2</v>
      </c>
      <c r="F15" s="81">
        <v>156</v>
      </c>
      <c r="G15" s="39">
        <f>IF(F40=0, "-", F15/F40)</f>
        <v>5.8252427184466021E-2</v>
      </c>
      <c r="H15" s="65">
        <v>261</v>
      </c>
      <c r="I15" s="21">
        <f>IF(H40=0, "-", H15/H40)</f>
        <v>5.372581309180733E-2</v>
      </c>
      <c r="J15" s="20">
        <f t="shared" si="0"/>
        <v>-4.5454545454545456E-2</v>
      </c>
      <c r="K15" s="21">
        <f t="shared" si="1"/>
        <v>-0.40229885057471265</v>
      </c>
    </row>
    <row r="16" spans="1:11" x14ac:dyDescent="0.2">
      <c r="A16" s="7" t="s">
        <v>49</v>
      </c>
      <c r="B16" s="65">
        <v>74</v>
      </c>
      <c r="C16" s="39">
        <f>IF(B40=0, "-", B16/B40)</f>
        <v>0.16894977168949771</v>
      </c>
      <c r="D16" s="65">
        <v>23</v>
      </c>
      <c r="E16" s="21">
        <f>IF(D40=0, "-", D16/D40)</f>
        <v>5.4631828978622329E-2</v>
      </c>
      <c r="F16" s="81">
        <v>314</v>
      </c>
      <c r="G16" s="39">
        <f>IF(F40=0, "-", F16/F40)</f>
        <v>0.11725168035847648</v>
      </c>
      <c r="H16" s="65">
        <v>832</v>
      </c>
      <c r="I16" s="21">
        <f>IF(H40=0, "-", H16/H40)</f>
        <v>0.17126389460683408</v>
      </c>
      <c r="J16" s="20">
        <f t="shared" si="0"/>
        <v>2.2173913043478262</v>
      </c>
      <c r="K16" s="21">
        <f t="shared" si="1"/>
        <v>-0.62259615384615385</v>
      </c>
    </row>
    <row r="17" spans="1:11" x14ac:dyDescent="0.2">
      <c r="A17" s="7" t="s">
        <v>56</v>
      </c>
      <c r="B17" s="65">
        <v>0</v>
      </c>
      <c r="C17" s="39">
        <f>IF(B40=0, "-", B17/B40)</f>
        <v>0</v>
      </c>
      <c r="D17" s="65">
        <v>0</v>
      </c>
      <c r="E17" s="21">
        <f>IF(D40=0, "-", D17/D40)</f>
        <v>0</v>
      </c>
      <c r="F17" s="81">
        <v>3</v>
      </c>
      <c r="G17" s="39">
        <f>IF(F40=0, "-", F17/F40)</f>
        <v>1.1202389843166542E-3</v>
      </c>
      <c r="H17" s="65">
        <v>15</v>
      </c>
      <c r="I17" s="21">
        <f>IF(H40=0, "-", H17/H40)</f>
        <v>3.0876904075751339E-3</v>
      </c>
      <c r="J17" s="20" t="str">
        <f t="shared" si="0"/>
        <v>-</v>
      </c>
      <c r="K17" s="21">
        <f t="shared" si="1"/>
        <v>-0.8</v>
      </c>
    </row>
    <row r="18" spans="1:11" x14ac:dyDescent="0.2">
      <c r="A18" s="7" t="s">
        <v>59</v>
      </c>
      <c r="B18" s="65">
        <v>58</v>
      </c>
      <c r="C18" s="39">
        <f>IF(B40=0, "-", B18/B40)</f>
        <v>0.13242009132420091</v>
      </c>
      <c r="D18" s="65">
        <v>29</v>
      </c>
      <c r="E18" s="21">
        <f>IF(D40=0, "-", D18/D40)</f>
        <v>6.8883610451306407E-2</v>
      </c>
      <c r="F18" s="81">
        <v>270</v>
      </c>
      <c r="G18" s="39">
        <f>IF(F40=0, "-", F18/F40)</f>
        <v>0.10082150858849888</v>
      </c>
      <c r="H18" s="65">
        <v>490</v>
      </c>
      <c r="I18" s="21">
        <f>IF(H40=0, "-", H18/H40)</f>
        <v>0.10086455331412104</v>
      </c>
      <c r="J18" s="20">
        <f t="shared" si="0"/>
        <v>1</v>
      </c>
      <c r="K18" s="21">
        <f t="shared" si="1"/>
        <v>-0.44897959183673469</v>
      </c>
    </row>
    <row r="19" spans="1:11" x14ac:dyDescent="0.2">
      <c r="A19" s="7" t="s">
        <v>61</v>
      </c>
      <c r="B19" s="65">
        <v>1</v>
      </c>
      <c r="C19" s="39">
        <f>IF(B40=0, "-", B19/B40)</f>
        <v>2.2831050228310501E-3</v>
      </c>
      <c r="D19" s="65">
        <v>0</v>
      </c>
      <c r="E19" s="21">
        <f>IF(D40=0, "-", D19/D40)</f>
        <v>0</v>
      </c>
      <c r="F19" s="81">
        <v>10</v>
      </c>
      <c r="G19" s="39">
        <f>IF(F40=0, "-", F19/F40)</f>
        <v>3.7341299477221808E-3</v>
      </c>
      <c r="H19" s="65">
        <v>10</v>
      </c>
      <c r="I19" s="21">
        <f>IF(H40=0, "-", H19/H40)</f>
        <v>2.0584602717167557E-3</v>
      </c>
      <c r="J19" s="20" t="str">
        <f t="shared" si="0"/>
        <v>-</v>
      </c>
      <c r="K19" s="21">
        <f t="shared" si="1"/>
        <v>0</v>
      </c>
    </row>
    <row r="20" spans="1:11" x14ac:dyDescent="0.2">
      <c r="A20" s="7" t="s">
        <v>62</v>
      </c>
      <c r="B20" s="65">
        <v>0</v>
      </c>
      <c r="C20" s="39">
        <f>IF(B40=0, "-", B20/B40)</f>
        <v>0</v>
      </c>
      <c r="D20" s="65">
        <v>0</v>
      </c>
      <c r="E20" s="21">
        <f>IF(D40=0, "-", D20/D40)</f>
        <v>0</v>
      </c>
      <c r="F20" s="81">
        <v>0</v>
      </c>
      <c r="G20" s="39">
        <f>IF(F40=0, "-", F20/F40)</f>
        <v>0</v>
      </c>
      <c r="H20" s="65">
        <v>7</v>
      </c>
      <c r="I20" s="21">
        <f>IF(H40=0, "-", H20/H40)</f>
        <v>1.440922190201729E-3</v>
      </c>
      <c r="J20" s="20" t="str">
        <f t="shared" si="0"/>
        <v>-</v>
      </c>
      <c r="K20" s="21">
        <f t="shared" si="1"/>
        <v>-1</v>
      </c>
    </row>
    <row r="21" spans="1:11" x14ac:dyDescent="0.2">
      <c r="A21" s="7" t="s">
        <v>63</v>
      </c>
      <c r="B21" s="65">
        <v>0</v>
      </c>
      <c r="C21" s="39">
        <f>IF(B40=0, "-", B21/B40)</f>
        <v>0</v>
      </c>
      <c r="D21" s="65">
        <v>0</v>
      </c>
      <c r="E21" s="21">
        <f>IF(D40=0, "-", D21/D40)</f>
        <v>0</v>
      </c>
      <c r="F21" s="81">
        <v>1</v>
      </c>
      <c r="G21" s="39">
        <f>IF(F40=0, "-", F21/F40)</f>
        <v>3.734129947722181E-4</v>
      </c>
      <c r="H21" s="65">
        <v>0</v>
      </c>
      <c r="I21" s="21">
        <f>IF(H40=0, "-", H21/H40)</f>
        <v>0</v>
      </c>
      <c r="J21" s="20" t="str">
        <f t="shared" si="0"/>
        <v>-</v>
      </c>
      <c r="K21" s="21" t="str">
        <f t="shared" si="1"/>
        <v>-</v>
      </c>
    </row>
    <row r="22" spans="1:11" x14ac:dyDescent="0.2">
      <c r="A22" s="7" t="s">
        <v>66</v>
      </c>
      <c r="B22" s="65">
        <v>0</v>
      </c>
      <c r="C22" s="39">
        <f>IF(B40=0, "-", B22/B40)</f>
        <v>0</v>
      </c>
      <c r="D22" s="65">
        <v>0</v>
      </c>
      <c r="E22" s="21">
        <f>IF(D40=0, "-", D22/D40)</f>
        <v>0</v>
      </c>
      <c r="F22" s="81">
        <v>1</v>
      </c>
      <c r="G22" s="39">
        <f>IF(F40=0, "-", F22/F40)</f>
        <v>3.734129947722181E-4</v>
      </c>
      <c r="H22" s="65">
        <v>0</v>
      </c>
      <c r="I22" s="21">
        <f>IF(H40=0, "-", H22/H40)</f>
        <v>0</v>
      </c>
      <c r="J22" s="20" t="str">
        <f t="shared" si="0"/>
        <v>-</v>
      </c>
      <c r="K22" s="21" t="str">
        <f t="shared" si="1"/>
        <v>-</v>
      </c>
    </row>
    <row r="23" spans="1:11" x14ac:dyDescent="0.2">
      <c r="A23" s="7" t="s">
        <v>67</v>
      </c>
      <c r="B23" s="65">
        <v>19</v>
      </c>
      <c r="C23" s="39">
        <f>IF(B40=0, "-", B23/B40)</f>
        <v>4.3378995433789952E-2</v>
      </c>
      <c r="D23" s="65">
        <v>17</v>
      </c>
      <c r="E23" s="21">
        <f>IF(D40=0, "-", D23/D40)</f>
        <v>4.0380047505938245E-2</v>
      </c>
      <c r="F23" s="81">
        <v>185</v>
      </c>
      <c r="G23" s="39">
        <f>IF(F40=0, "-", F23/F40)</f>
        <v>6.9081404032860338E-2</v>
      </c>
      <c r="H23" s="65">
        <v>351</v>
      </c>
      <c r="I23" s="21">
        <f>IF(H40=0, "-", H23/H40)</f>
        <v>7.2251955537258133E-2</v>
      </c>
      <c r="J23" s="20">
        <f t="shared" si="0"/>
        <v>0.11764705882352941</v>
      </c>
      <c r="K23" s="21">
        <f t="shared" si="1"/>
        <v>-0.47293447293447294</v>
      </c>
    </row>
    <row r="24" spans="1:11" x14ac:dyDescent="0.2">
      <c r="A24" s="7" t="s">
        <v>68</v>
      </c>
      <c r="B24" s="65">
        <v>14</v>
      </c>
      <c r="C24" s="39">
        <f>IF(B40=0, "-", B24/B40)</f>
        <v>3.1963470319634701E-2</v>
      </c>
      <c r="D24" s="65">
        <v>11</v>
      </c>
      <c r="E24" s="21">
        <f>IF(D40=0, "-", D24/D40)</f>
        <v>2.6128266033254157E-2</v>
      </c>
      <c r="F24" s="81">
        <v>89</v>
      </c>
      <c r="G24" s="39">
        <f>IF(F40=0, "-", F24/F40)</f>
        <v>3.3233756534727411E-2</v>
      </c>
      <c r="H24" s="65">
        <v>90</v>
      </c>
      <c r="I24" s="21">
        <f>IF(H40=0, "-", H24/H40)</f>
        <v>1.8526142445450804E-2</v>
      </c>
      <c r="J24" s="20">
        <f t="shared" si="0"/>
        <v>0.27272727272727271</v>
      </c>
      <c r="K24" s="21">
        <f t="shared" si="1"/>
        <v>-1.1111111111111112E-2</v>
      </c>
    </row>
    <row r="25" spans="1:11" x14ac:dyDescent="0.2">
      <c r="A25" s="7" t="s">
        <v>70</v>
      </c>
      <c r="B25" s="65">
        <v>7</v>
      </c>
      <c r="C25" s="39">
        <f>IF(B40=0, "-", B25/B40)</f>
        <v>1.5981735159817351E-2</v>
      </c>
      <c r="D25" s="65">
        <v>1</v>
      </c>
      <c r="E25" s="21">
        <f>IF(D40=0, "-", D25/D40)</f>
        <v>2.3752969121140144E-3</v>
      </c>
      <c r="F25" s="81">
        <v>16</v>
      </c>
      <c r="G25" s="39">
        <f>IF(F40=0, "-", F25/F40)</f>
        <v>5.9746079163554896E-3</v>
      </c>
      <c r="H25" s="65">
        <v>5</v>
      </c>
      <c r="I25" s="21">
        <f>IF(H40=0, "-", H25/H40)</f>
        <v>1.0292301358583778E-3</v>
      </c>
      <c r="J25" s="20">
        <f t="shared" si="0"/>
        <v>6</v>
      </c>
      <c r="K25" s="21">
        <f t="shared" si="1"/>
        <v>2.2000000000000002</v>
      </c>
    </row>
    <row r="26" spans="1:11" x14ac:dyDescent="0.2">
      <c r="A26" s="7" t="s">
        <v>71</v>
      </c>
      <c r="B26" s="65">
        <v>16</v>
      </c>
      <c r="C26" s="39">
        <f>IF(B40=0, "-", B26/B40)</f>
        <v>3.6529680365296802E-2</v>
      </c>
      <c r="D26" s="65">
        <v>12</v>
      </c>
      <c r="E26" s="21">
        <f>IF(D40=0, "-", D26/D40)</f>
        <v>2.8503562945368172E-2</v>
      </c>
      <c r="F26" s="81">
        <v>150</v>
      </c>
      <c r="G26" s="39">
        <f>IF(F40=0, "-", F26/F40)</f>
        <v>5.6011949215832711E-2</v>
      </c>
      <c r="H26" s="65">
        <v>132</v>
      </c>
      <c r="I26" s="21">
        <f>IF(H40=0, "-", H26/H40)</f>
        <v>2.7171675586661177E-2</v>
      </c>
      <c r="J26" s="20">
        <f t="shared" si="0"/>
        <v>0.33333333333333331</v>
      </c>
      <c r="K26" s="21">
        <f t="shared" si="1"/>
        <v>0.13636363636363635</v>
      </c>
    </row>
    <row r="27" spans="1:11" x14ac:dyDescent="0.2">
      <c r="A27" s="7" t="s">
        <v>72</v>
      </c>
      <c r="B27" s="65">
        <v>2</v>
      </c>
      <c r="C27" s="39">
        <f>IF(B40=0, "-", B27/B40)</f>
        <v>4.5662100456621002E-3</v>
      </c>
      <c r="D27" s="65">
        <v>4</v>
      </c>
      <c r="E27" s="21">
        <f>IF(D40=0, "-", D27/D40)</f>
        <v>9.5011876484560574E-3</v>
      </c>
      <c r="F27" s="81">
        <v>20</v>
      </c>
      <c r="G27" s="39">
        <f>IF(F40=0, "-", F27/F40)</f>
        <v>7.4682598954443615E-3</v>
      </c>
      <c r="H27" s="65">
        <v>20</v>
      </c>
      <c r="I27" s="21">
        <f>IF(H40=0, "-", H27/H40)</f>
        <v>4.1169205434335113E-3</v>
      </c>
      <c r="J27" s="20">
        <f t="shared" si="0"/>
        <v>-0.5</v>
      </c>
      <c r="K27" s="21">
        <f t="shared" si="1"/>
        <v>0</v>
      </c>
    </row>
    <row r="28" spans="1:11" x14ac:dyDescent="0.2">
      <c r="A28" s="7" t="s">
        <v>73</v>
      </c>
      <c r="B28" s="65">
        <v>0</v>
      </c>
      <c r="C28" s="39">
        <f>IF(B40=0, "-", B28/B40)</f>
        <v>0</v>
      </c>
      <c r="D28" s="65">
        <v>0</v>
      </c>
      <c r="E28" s="21">
        <f>IF(D40=0, "-", D28/D40)</f>
        <v>0</v>
      </c>
      <c r="F28" s="81">
        <v>6</v>
      </c>
      <c r="G28" s="39">
        <f>IF(F40=0, "-", F28/F40)</f>
        <v>2.2404779686333084E-3</v>
      </c>
      <c r="H28" s="65">
        <v>5</v>
      </c>
      <c r="I28" s="21">
        <f>IF(H40=0, "-", H28/H40)</f>
        <v>1.0292301358583778E-3</v>
      </c>
      <c r="J28" s="20" t="str">
        <f t="shared" si="0"/>
        <v>-</v>
      </c>
      <c r="K28" s="21">
        <f t="shared" si="1"/>
        <v>0.2</v>
      </c>
    </row>
    <row r="29" spans="1:11" x14ac:dyDescent="0.2">
      <c r="A29" s="7" t="s">
        <v>74</v>
      </c>
      <c r="B29" s="65">
        <v>2</v>
      </c>
      <c r="C29" s="39">
        <f>IF(B40=0, "-", B29/B40)</f>
        <v>4.5662100456621002E-3</v>
      </c>
      <c r="D29" s="65">
        <v>2</v>
      </c>
      <c r="E29" s="21">
        <f>IF(D40=0, "-", D29/D40)</f>
        <v>4.7505938242280287E-3</v>
      </c>
      <c r="F29" s="81">
        <v>18</v>
      </c>
      <c r="G29" s="39">
        <f>IF(F40=0, "-", F29/F40)</f>
        <v>6.7214339058999251E-3</v>
      </c>
      <c r="H29" s="65">
        <v>16</v>
      </c>
      <c r="I29" s="21">
        <f>IF(H40=0, "-", H29/H40)</f>
        <v>3.2935364347468094E-3</v>
      </c>
      <c r="J29" s="20">
        <f t="shared" si="0"/>
        <v>0</v>
      </c>
      <c r="K29" s="21">
        <f t="shared" si="1"/>
        <v>0.125</v>
      </c>
    </row>
    <row r="30" spans="1:11" x14ac:dyDescent="0.2">
      <c r="A30" s="7" t="s">
        <v>75</v>
      </c>
      <c r="B30" s="65">
        <v>0</v>
      </c>
      <c r="C30" s="39">
        <f>IF(B40=0, "-", B30/B40)</f>
        <v>0</v>
      </c>
      <c r="D30" s="65">
        <v>0</v>
      </c>
      <c r="E30" s="21">
        <f>IF(D40=0, "-", D30/D40)</f>
        <v>0</v>
      </c>
      <c r="F30" s="81">
        <v>5</v>
      </c>
      <c r="G30" s="39">
        <f>IF(F40=0, "-", F30/F40)</f>
        <v>1.8670649738610904E-3</v>
      </c>
      <c r="H30" s="65">
        <v>2</v>
      </c>
      <c r="I30" s="21">
        <f>IF(H40=0, "-", H30/H40)</f>
        <v>4.1169205434335118E-4</v>
      </c>
      <c r="J30" s="20" t="str">
        <f t="shared" si="0"/>
        <v>-</v>
      </c>
      <c r="K30" s="21">
        <f t="shared" si="1"/>
        <v>1.5</v>
      </c>
    </row>
    <row r="31" spans="1:11" x14ac:dyDescent="0.2">
      <c r="A31" s="7" t="s">
        <v>76</v>
      </c>
      <c r="B31" s="65">
        <v>2</v>
      </c>
      <c r="C31" s="39">
        <f>IF(B40=0, "-", B31/B40)</f>
        <v>4.5662100456621002E-3</v>
      </c>
      <c r="D31" s="65">
        <v>0</v>
      </c>
      <c r="E31" s="21">
        <f>IF(D40=0, "-", D31/D40)</f>
        <v>0</v>
      </c>
      <c r="F31" s="81">
        <v>8</v>
      </c>
      <c r="G31" s="39">
        <f>IF(F40=0, "-", F31/F40)</f>
        <v>2.9873039581777448E-3</v>
      </c>
      <c r="H31" s="65">
        <v>6</v>
      </c>
      <c r="I31" s="21">
        <f>IF(H40=0, "-", H31/H40)</f>
        <v>1.2350761630300535E-3</v>
      </c>
      <c r="J31" s="20" t="str">
        <f t="shared" si="0"/>
        <v>-</v>
      </c>
      <c r="K31" s="21">
        <f t="shared" si="1"/>
        <v>0.33333333333333331</v>
      </c>
    </row>
    <row r="32" spans="1:11" x14ac:dyDescent="0.2">
      <c r="A32" s="7" t="s">
        <v>78</v>
      </c>
      <c r="B32" s="65">
        <v>0</v>
      </c>
      <c r="C32" s="39">
        <f>IF(B40=0, "-", B32/B40)</f>
        <v>0</v>
      </c>
      <c r="D32" s="65">
        <v>2</v>
      </c>
      <c r="E32" s="21">
        <f>IF(D40=0, "-", D32/D40)</f>
        <v>4.7505938242280287E-3</v>
      </c>
      <c r="F32" s="81">
        <v>0</v>
      </c>
      <c r="G32" s="39">
        <f>IF(F40=0, "-", F32/F40)</f>
        <v>0</v>
      </c>
      <c r="H32" s="65">
        <v>23</v>
      </c>
      <c r="I32" s="21">
        <f>IF(H40=0, "-", H32/H40)</f>
        <v>4.7344586249485386E-3</v>
      </c>
      <c r="J32" s="20">
        <f t="shared" si="0"/>
        <v>-1</v>
      </c>
      <c r="K32" s="21">
        <f t="shared" si="1"/>
        <v>-1</v>
      </c>
    </row>
    <row r="33" spans="1:11" x14ac:dyDescent="0.2">
      <c r="A33" s="7" t="s">
        <v>80</v>
      </c>
      <c r="B33" s="65">
        <v>11</v>
      </c>
      <c r="C33" s="39">
        <f>IF(B40=0, "-", B33/B40)</f>
        <v>2.5114155251141551E-2</v>
      </c>
      <c r="D33" s="65">
        <v>8</v>
      </c>
      <c r="E33" s="21">
        <f>IF(D40=0, "-", D33/D40)</f>
        <v>1.9002375296912115E-2</v>
      </c>
      <c r="F33" s="81">
        <v>90</v>
      </c>
      <c r="G33" s="39">
        <f>IF(F40=0, "-", F33/F40)</f>
        <v>3.3607169529499624E-2</v>
      </c>
      <c r="H33" s="65">
        <v>80</v>
      </c>
      <c r="I33" s="21">
        <f>IF(H40=0, "-", H33/H40)</f>
        <v>1.6467682173734045E-2</v>
      </c>
      <c r="J33" s="20">
        <f t="shared" si="0"/>
        <v>0.375</v>
      </c>
      <c r="K33" s="21">
        <f t="shared" si="1"/>
        <v>0.125</v>
      </c>
    </row>
    <row r="34" spans="1:11" x14ac:dyDescent="0.2">
      <c r="A34" s="7" t="s">
        <v>82</v>
      </c>
      <c r="B34" s="65">
        <v>7</v>
      </c>
      <c r="C34" s="39">
        <f>IF(B40=0, "-", B34/B40)</f>
        <v>1.5981735159817351E-2</v>
      </c>
      <c r="D34" s="65">
        <v>12</v>
      </c>
      <c r="E34" s="21">
        <f>IF(D40=0, "-", D34/D40)</f>
        <v>2.8503562945368172E-2</v>
      </c>
      <c r="F34" s="81">
        <v>104</v>
      </c>
      <c r="G34" s="39">
        <f>IF(F40=0, "-", F34/F40)</f>
        <v>3.8834951456310676E-2</v>
      </c>
      <c r="H34" s="65">
        <v>182</v>
      </c>
      <c r="I34" s="21">
        <f>IF(H40=0, "-", H34/H40)</f>
        <v>3.7463976945244955E-2</v>
      </c>
      <c r="J34" s="20">
        <f t="shared" si="0"/>
        <v>-0.41666666666666669</v>
      </c>
      <c r="K34" s="21">
        <f t="shared" si="1"/>
        <v>-0.42857142857142855</v>
      </c>
    </row>
    <row r="35" spans="1:11" x14ac:dyDescent="0.2">
      <c r="A35" s="7" t="s">
        <v>83</v>
      </c>
      <c r="B35" s="65">
        <v>40</v>
      </c>
      <c r="C35" s="39">
        <f>IF(B40=0, "-", B35/B40)</f>
        <v>9.1324200913242004E-2</v>
      </c>
      <c r="D35" s="65">
        <v>55</v>
      </c>
      <c r="E35" s="21">
        <f>IF(D40=0, "-", D35/D40)</f>
        <v>0.13064133016627077</v>
      </c>
      <c r="F35" s="81">
        <v>186</v>
      </c>
      <c r="G35" s="39">
        <f>IF(F40=0, "-", F35/F40)</f>
        <v>6.9454817027632565E-2</v>
      </c>
      <c r="H35" s="65">
        <v>500</v>
      </c>
      <c r="I35" s="21">
        <f>IF(H40=0, "-", H35/H40)</f>
        <v>0.10292301358583779</v>
      </c>
      <c r="J35" s="20">
        <f t="shared" si="0"/>
        <v>-0.27272727272727271</v>
      </c>
      <c r="K35" s="21">
        <f t="shared" si="1"/>
        <v>-0.628</v>
      </c>
    </row>
    <row r="36" spans="1:11" x14ac:dyDescent="0.2">
      <c r="A36" s="7" t="s">
        <v>84</v>
      </c>
      <c r="B36" s="65">
        <v>137</v>
      </c>
      <c r="C36" s="39">
        <f>IF(B40=0, "-", B36/B40)</f>
        <v>0.31278538812785389</v>
      </c>
      <c r="D36" s="65">
        <v>171</v>
      </c>
      <c r="E36" s="21">
        <f>IF(D40=0, "-", D36/D40)</f>
        <v>0.40617577197149646</v>
      </c>
      <c r="F36" s="81">
        <v>682</v>
      </c>
      <c r="G36" s="39">
        <f>IF(F40=0, "-", F36/F40)</f>
        <v>0.25466766243465272</v>
      </c>
      <c r="H36" s="65">
        <v>1032</v>
      </c>
      <c r="I36" s="21">
        <f>IF(H40=0, "-", H36/H40)</f>
        <v>0.21243310004116919</v>
      </c>
      <c r="J36" s="20">
        <f t="shared" si="0"/>
        <v>-0.19883040935672514</v>
      </c>
      <c r="K36" s="21">
        <f t="shared" si="1"/>
        <v>-0.33914728682170542</v>
      </c>
    </row>
    <row r="37" spans="1:11" x14ac:dyDescent="0.2">
      <c r="A37" s="7" t="s">
        <v>86</v>
      </c>
      <c r="B37" s="65">
        <v>11</v>
      </c>
      <c r="C37" s="39">
        <f>IF(B40=0, "-", B37/B40)</f>
        <v>2.5114155251141551E-2</v>
      </c>
      <c r="D37" s="65">
        <v>23</v>
      </c>
      <c r="E37" s="21">
        <f>IF(D40=0, "-", D37/D40)</f>
        <v>5.4631828978622329E-2</v>
      </c>
      <c r="F37" s="81">
        <v>178</v>
      </c>
      <c r="G37" s="39">
        <f>IF(F40=0, "-", F37/F40)</f>
        <v>6.6467513069454823E-2</v>
      </c>
      <c r="H37" s="65">
        <v>303</v>
      </c>
      <c r="I37" s="21">
        <f>IF(H40=0, "-", H37/H40)</f>
        <v>6.2371346233017703E-2</v>
      </c>
      <c r="J37" s="20">
        <f t="shared" si="0"/>
        <v>-0.52173913043478259</v>
      </c>
      <c r="K37" s="21">
        <f t="shared" si="1"/>
        <v>-0.41254125412541254</v>
      </c>
    </row>
    <row r="38" spans="1:11" x14ac:dyDescent="0.2">
      <c r="A38" s="7" t="s">
        <v>87</v>
      </c>
      <c r="B38" s="65">
        <v>0</v>
      </c>
      <c r="C38" s="39">
        <f>IF(B40=0, "-", B38/B40)</f>
        <v>0</v>
      </c>
      <c r="D38" s="65">
        <v>2</v>
      </c>
      <c r="E38" s="21">
        <f>IF(D40=0, "-", D38/D40)</f>
        <v>4.7505938242280287E-3</v>
      </c>
      <c r="F38" s="81">
        <v>15</v>
      </c>
      <c r="G38" s="39">
        <f>IF(F40=0, "-", F38/F40)</f>
        <v>5.6011949215832709E-3</v>
      </c>
      <c r="H38" s="65">
        <v>8</v>
      </c>
      <c r="I38" s="21">
        <f>IF(H40=0, "-", H38/H40)</f>
        <v>1.6467682173734047E-3</v>
      </c>
      <c r="J38" s="20">
        <f t="shared" si="0"/>
        <v>-1</v>
      </c>
      <c r="K38" s="21">
        <f t="shared" si="1"/>
        <v>0.875</v>
      </c>
    </row>
    <row r="39" spans="1:11" x14ac:dyDescent="0.2">
      <c r="A39" s="2"/>
      <c r="B39" s="68"/>
      <c r="C39" s="33"/>
      <c r="D39" s="68"/>
      <c r="E39" s="6"/>
      <c r="F39" s="82"/>
      <c r="G39" s="33"/>
      <c r="H39" s="68"/>
      <c r="I39" s="6"/>
      <c r="J39" s="5"/>
      <c r="K39" s="6"/>
    </row>
    <row r="40" spans="1:11" s="43" customFormat="1" x14ac:dyDescent="0.2">
      <c r="A40" s="162" t="s">
        <v>511</v>
      </c>
      <c r="B40" s="71">
        <f>SUM(B7:B39)</f>
        <v>438</v>
      </c>
      <c r="C40" s="40">
        <v>1</v>
      </c>
      <c r="D40" s="71">
        <f>SUM(D7:D39)</f>
        <v>421</v>
      </c>
      <c r="E40" s="41">
        <v>1</v>
      </c>
      <c r="F40" s="77">
        <f>SUM(F7:F39)</f>
        <v>2678</v>
      </c>
      <c r="G40" s="42">
        <v>1</v>
      </c>
      <c r="H40" s="71">
        <f>SUM(H7:H39)</f>
        <v>4858</v>
      </c>
      <c r="I40" s="41">
        <v>1</v>
      </c>
      <c r="J40" s="37">
        <f>IF(D40=0, "-", (B40-D40)/D40)</f>
        <v>4.0380047505938245E-2</v>
      </c>
      <c r="K40" s="38">
        <f>IF(H40=0, "-", (F40-H40)/H40)</f>
        <v>-0.44874433923425278</v>
      </c>
    </row>
  </sheetData>
  <mergeCells count="9">
    <mergeCell ref="B5:C5"/>
    <mergeCell ref="D5:E5"/>
    <mergeCell ref="F5:G5"/>
    <mergeCell ref="H5:I5"/>
    <mergeCell ref="B1:K1"/>
    <mergeCell ref="B2:K2"/>
    <mergeCell ref="B4:E4"/>
    <mergeCell ref="F4:I4"/>
    <mergeCell ref="J4:K4"/>
  </mergeCells>
  <phoneticPr fontId="3" type="noConversion"/>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K189"/>
  <sheetViews>
    <sheetView tabSelected="1" zoomScaleNormal="100" workbookViewId="0">
      <selection activeCell="M1" sqref="M1"/>
    </sheetView>
  </sheetViews>
  <sheetFormatPr defaultRowHeight="12.75" x14ac:dyDescent="0.2"/>
  <cols>
    <col min="1" max="1" width="30.710937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164" t="s">
        <v>112</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112</v>
      </c>
      <c r="B6" s="61" t="s">
        <v>12</v>
      </c>
      <c r="C6" s="62" t="s">
        <v>13</v>
      </c>
      <c r="D6" s="61" t="s">
        <v>12</v>
      </c>
      <c r="E6" s="63" t="s">
        <v>13</v>
      </c>
      <c r="F6" s="62" t="s">
        <v>12</v>
      </c>
      <c r="G6" s="62" t="s">
        <v>13</v>
      </c>
      <c r="H6" s="61" t="s">
        <v>12</v>
      </c>
      <c r="I6" s="63" t="s">
        <v>13</v>
      </c>
      <c r="J6" s="61"/>
      <c r="K6" s="63"/>
    </row>
    <row r="7" spans="1:11" x14ac:dyDescent="0.2">
      <c r="A7" s="7" t="s">
        <v>306</v>
      </c>
      <c r="B7" s="65">
        <v>0</v>
      </c>
      <c r="C7" s="34">
        <f>IF(B21=0, "-", B7/B21)</f>
        <v>0</v>
      </c>
      <c r="D7" s="65">
        <v>0</v>
      </c>
      <c r="E7" s="9">
        <f>IF(D21=0, "-", D7/D21)</f>
        <v>0</v>
      </c>
      <c r="F7" s="81">
        <v>0</v>
      </c>
      <c r="G7" s="34">
        <f>IF(F21=0, "-", F7/F21)</f>
        <v>0</v>
      </c>
      <c r="H7" s="65">
        <v>2</v>
      </c>
      <c r="I7" s="9">
        <f>IF(H21=0, "-", H7/H21)</f>
        <v>3.8167938931297708E-3</v>
      </c>
      <c r="J7" s="8" t="str">
        <f t="shared" ref="J7:J19" si="0">IF(D7=0, "-", IF((B7-D7)/D7&lt;10, (B7-D7)/D7, "&gt;999%"))</f>
        <v>-</v>
      </c>
      <c r="K7" s="9">
        <f t="shared" ref="K7:K19" si="1">IF(H7=0, "-", IF((F7-H7)/H7&lt;10, (F7-H7)/H7, "&gt;999%"))</f>
        <v>-1</v>
      </c>
    </row>
    <row r="8" spans="1:11" x14ac:dyDescent="0.2">
      <c r="A8" s="7" t="s">
        <v>307</v>
      </c>
      <c r="B8" s="65">
        <v>0</v>
      </c>
      <c r="C8" s="34">
        <f>IF(B21=0, "-", B8/B21)</f>
        <v>0</v>
      </c>
      <c r="D8" s="65">
        <v>1</v>
      </c>
      <c r="E8" s="9">
        <f>IF(D21=0, "-", D8/D21)</f>
        <v>1.3698630136986301E-2</v>
      </c>
      <c r="F8" s="81">
        <v>0</v>
      </c>
      <c r="G8" s="34">
        <f>IF(F21=0, "-", F8/F21)</f>
        <v>0</v>
      </c>
      <c r="H8" s="65">
        <v>7</v>
      </c>
      <c r="I8" s="9">
        <f>IF(H21=0, "-", H8/H21)</f>
        <v>1.3358778625954198E-2</v>
      </c>
      <c r="J8" s="8">
        <f t="shared" si="0"/>
        <v>-1</v>
      </c>
      <c r="K8" s="9">
        <f t="shared" si="1"/>
        <v>-1</v>
      </c>
    </row>
    <row r="9" spans="1:11" x14ac:dyDescent="0.2">
      <c r="A9" s="7" t="s">
        <v>308</v>
      </c>
      <c r="B9" s="65">
        <v>0</v>
      </c>
      <c r="C9" s="34">
        <f>IF(B21=0, "-", B9/B21)</f>
        <v>0</v>
      </c>
      <c r="D9" s="65">
        <v>0</v>
      </c>
      <c r="E9" s="9">
        <f>IF(D21=0, "-", D9/D21)</f>
        <v>0</v>
      </c>
      <c r="F9" s="81">
        <v>6</v>
      </c>
      <c r="G9" s="34">
        <f>IF(F21=0, "-", F9/F21)</f>
        <v>1.0869565217391304E-2</v>
      </c>
      <c r="H9" s="65">
        <v>0</v>
      </c>
      <c r="I9" s="9">
        <f>IF(H21=0, "-", H9/H21)</f>
        <v>0</v>
      </c>
      <c r="J9" s="8" t="str">
        <f t="shared" si="0"/>
        <v>-</v>
      </c>
      <c r="K9" s="9" t="str">
        <f t="shared" si="1"/>
        <v>-</v>
      </c>
    </row>
    <row r="10" spans="1:11" x14ac:dyDescent="0.2">
      <c r="A10" s="7" t="s">
        <v>309</v>
      </c>
      <c r="B10" s="65">
        <v>0</v>
      </c>
      <c r="C10" s="34">
        <f>IF(B21=0, "-", B10/B21)</f>
        <v>0</v>
      </c>
      <c r="D10" s="65">
        <v>31</v>
      </c>
      <c r="E10" s="9">
        <f>IF(D21=0, "-", D10/D21)</f>
        <v>0.42465753424657532</v>
      </c>
      <c r="F10" s="81">
        <v>49</v>
      </c>
      <c r="G10" s="34">
        <f>IF(F21=0, "-", F10/F21)</f>
        <v>8.8768115942028991E-2</v>
      </c>
      <c r="H10" s="65">
        <v>146</v>
      </c>
      <c r="I10" s="9">
        <f>IF(H21=0, "-", H10/H21)</f>
        <v>0.2786259541984733</v>
      </c>
      <c r="J10" s="8">
        <f t="shared" si="0"/>
        <v>-1</v>
      </c>
      <c r="K10" s="9">
        <f t="shared" si="1"/>
        <v>-0.66438356164383561</v>
      </c>
    </row>
    <row r="11" spans="1:11" x14ac:dyDescent="0.2">
      <c r="A11" s="7" t="s">
        <v>310</v>
      </c>
      <c r="B11" s="65">
        <v>7</v>
      </c>
      <c r="C11" s="34">
        <f>IF(B21=0, "-", B11/B21)</f>
        <v>0.1111111111111111</v>
      </c>
      <c r="D11" s="65">
        <v>7</v>
      </c>
      <c r="E11" s="9">
        <f>IF(D21=0, "-", D11/D21)</f>
        <v>9.5890410958904104E-2</v>
      </c>
      <c r="F11" s="81">
        <v>81</v>
      </c>
      <c r="G11" s="34">
        <f>IF(F21=0, "-", F11/F21)</f>
        <v>0.14673913043478262</v>
      </c>
      <c r="H11" s="65">
        <v>35</v>
      </c>
      <c r="I11" s="9">
        <f>IF(H21=0, "-", H11/H21)</f>
        <v>6.6793893129770993E-2</v>
      </c>
      <c r="J11" s="8">
        <f t="shared" si="0"/>
        <v>0</v>
      </c>
      <c r="K11" s="9">
        <f t="shared" si="1"/>
        <v>1.3142857142857143</v>
      </c>
    </row>
    <row r="12" spans="1:11" x14ac:dyDescent="0.2">
      <c r="A12" s="7" t="s">
        <v>311</v>
      </c>
      <c r="B12" s="65">
        <v>17</v>
      </c>
      <c r="C12" s="34">
        <f>IF(B21=0, "-", B12/B21)</f>
        <v>0.26984126984126983</v>
      </c>
      <c r="D12" s="65">
        <v>15</v>
      </c>
      <c r="E12" s="9">
        <f>IF(D21=0, "-", D12/D21)</f>
        <v>0.20547945205479451</v>
      </c>
      <c r="F12" s="81">
        <v>205</v>
      </c>
      <c r="G12" s="34">
        <f>IF(F21=0, "-", F12/F21)</f>
        <v>0.37137681159420288</v>
      </c>
      <c r="H12" s="65">
        <v>224</v>
      </c>
      <c r="I12" s="9">
        <f>IF(H21=0, "-", H12/H21)</f>
        <v>0.42748091603053434</v>
      </c>
      <c r="J12" s="8">
        <f t="shared" si="0"/>
        <v>0.13333333333333333</v>
      </c>
      <c r="K12" s="9">
        <f t="shared" si="1"/>
        <v>-8.4821428571428575E-2</v>
      </c>
    </row>
    <row r="13" spans="1:11" x14ac:dyDescent="0.2">
      <c r="A13" s="7" t="s">
        <v>312</v>
      </c>
      <c r="B13" s="65">
        <v>0</v>
      </c>
      <c r="C13" s="34">
        <f>IF(B21=0, "-", B13/B21)</f>
        <v>0</v>
      </c>
      <c r="D13" s="65">
        <v>1</v>
      </c>
      <c r="E13" s="9">
        <f>IF(D21=0, "-", D13/D21)</f>
        <v>1.3698630136986301E-2</v>
      </c>
      <c r="F13" s="81">
        <v>17</v>
      </c>
      <c r="G13" s="34">
        <f>IF(F21=0, "-", F13/F21)</f>
        <v>3.0797101449275364E-2</v>
      </c>
      <c r="H13" s="65">
        <v>9</v>
      </c>
      <c r="I13" s="9">
        <f>IF(H21=0, "-", H13/H21)</f>
        <v>1.717557251908397E-2</v>
      </c>
      <c r="J13" s="8">
        <f t="shared" si="0"/>
        <v>-1</v>
      </c>
      <c r="K13" s="9">
        <f t="shared" si="1"/>
        <v>0.88888888888888884</v>
      </c>
    </row>
    <row r="14" spans="1:11" x14ac:dyDescent="0.2">
      <c r="A14" s="7" t="s">
        <v>313</v>
      </c>
      <c r="B14" s="65">
        <v>0</v>
      </c>
      <c r="C14" s="34">
        <f>IF(B21=0, "-", B14/B21)</f>
        <v>0</v>
      </c>
      <c r="D14" s="65">
        <v>0</v>
      </c>
      <c r="E14" s="9">
        <f>IF(D21=0, "-", D14/D21)</f>
        <v>0</v>
      </c>
      <c r="F14" s="81">
        <v>0</v>
      </c>
      <c r="G14" s="34">
        <f>IF(F21=0, "-", F14/F21)</f>
        <v>0</v>
      </c>
      <c r="H14" s="65">
        <v>5</v>
      </c>
      <c r="I14" s="9">
        <f>IF(H21=0, "-", H14/H21)</f>
        <v>9.5419847328244278E-3</v>
      </c>
      <c r="J14" s="8" t="str">
        <f t="shared" si="0"/>
        <v>-</v>
      </c>
      <c r="K14" s="9">
        <f t="shared" si="1"/>
        <v>-1</v>
      </c>
    </row>
    <row r="15" spans="1:11" x14ac:dyDescent="0.2">
      <c r="A15" s="7" t="s">
        <v>314</v>
      </c>
      <c r="B15" s="65">
        <v>0</v>
      </c>
      <c r="C15" s="34">
        <f>IF(B21=0, "-", B15/B21)</f>
        <v>0</v>
      </c>
      <c r="D15" s="65">
        <v>11</v>
      </c>
      <c r="E15" s="9">
        <f>IF(D21=0, "-", D15/D21)</f>
        <v>0.15068493150684931</v>
      </c>
      <c r="F15" s="81">
        <v>2</v>
      </c>
      <c r="G15" s="34">
        <f>IF(F21=0, "-", F15/F21)</f>
        <v>3.6231884057971015E-3</v>
      </c>
      <c r="H15" s="65">
        <v>13</v>
      </c>
      <c r="I15" s="9">
        <f>IF(H21=0, "-", H15/H21)</f>
        <v>2.4809160305343511E-2</v>
      </c>
      <c r="J15" s="8">
        <f t="shared" si="0"/>
        <v>-1</v>
      </c>
      <c r="K15" s="9">
        <f t="shared" si="1"/>
        <v>-0.84615384615384615</v>
      </c>
    </row>
    <row r="16" spans="1:11" x14ac:dyDescent="0.2">
      <c r="A16" s="7" t="s">
        <v>315</v>
      </c>
      <c r="B16" s="65">
        <v>6</v>
      </c>
      <c r="C16" s="34">
        <f>IF(B21=0, "-", B16/B21)</f>
        <v>9.5238095238095233E-2</v>
      </c>
      <c r="D16" s="65">
        <v>0</v>
      </c>
      <c r="E16" s="9">
        <f>IF(D21=0, "-", D16/D21)</f>
        <v>0</v>
      </c>
      <c r="F16" s="81">
        <v>24</v>
      </c>
      <c r="G16" s="34">
        <f>IF(F21=0, "-", F16/F21)</f>
        <v>4.3478260869565216E-2</v>
      </c>
      <c r="H16" s="65">
        <v>35</v>
      </c>
      <c r="I16" s="9">
        <f>IF(H21=0, "-", H16/H21)</f>
        <v>6.6793893129770993E-2</v>
      </c>
      <c r="J16" s="8" t="str">
        <f t="shared" si="0"/>
        <v>-</v>
      </c>
      <c r="K16" s="9">
        <f t="shared" si="1"/>
        <v>-0.31428571428571428</v>
      </c>
    </row>
    <row r="17" spans="1:11" x14ac:dyDescent="0.2">
      <c r="A17" s="7" t="s">
        <v>316</v>
      </c>
      <c r="B17" s="65">
        <v>4</v>
      </c>
      <c r="C17" s="34">
        <f>IF(B21=0, "-", B17/B21)</f>
        <v>6.3492063492063489E-2</v>
      </c>
      <c r="D17" s="65">
        <v>7</v>
      </c>
      <c r="E17" s="9">
        <f>IF(D21=0, "-", D17/D21)</f>
        <v>9.5890410958904104E-2</v>
      </c>
      <c r="F17" s="81">
        <v>81</v>
      </c>
      <c r="G17" s="34">
        <f>IF(F21=0, "-", F17/F21)</f>
        <v>0.14673913043478262</v>
      </c>
      <c r="H17" s="65">
        <v>48</v>
      </c>
      <c r="I17" s="9">
        <f>IF(H21=0, "-", H17/H21)</f>
        <v>9.1603053435114504E-2</v>
      </c>
      <c r="J17" s="8">
        <f t="shared" si="0"/>
        <v>-0.42857142857142855</v>
      </c>
      <c r="K17" s="9">
        <f t="shared" si="1"/>
        <v>0.6875</v>
      </c>
    </row>
    <row r="18" spans="1:11" x14ac:dyDescent="0.2">
      <c r="A18" s="7" t="s">
        <v>317</v>
      </c>
      <c r="B18" s="65">
        <v>19</v>
      </c>
      <c r="C18" s="34">
        <f>IF(B21=0, "-", B18/B21)</f>
        <v>0.30158730158730157</v>
      </c>
      <c r="D18" s="65">
        <v>0</v>
      </c>
      <c r="E18" s="9">
        <f>IF(D21=0, "-", D18/D21)</f>
        <v>0</v>
      </c>
      <c r="F18" s="81">
        <v>27</v>
      </c>
      <c r="G18" s="34">
        <f>IF(F21=0, "-", F18/F21)</f>
        <v>4.8913043478260872E-2</v>
      </c>
      <c r="H18" s="65">
        <v>0</v>
      </c>
      <c r="I18" s="9">
        <f>IF(H21=0, "-", H18/H21)</f>
        <v>0</v>
      </c>
      <c r="J18" s="8" t="str">
        <f t="shared" si="0"/>
        <v>-</v>
      </c>
      <c r="K18" s="9" t="str">
        <f t="shared" si="1"/>
        <v>-</v>
      </c>
    </row>
    <row r="19" spans="1:11" x14ac:dyDescent="0.2">
      <c r="A19" s="7" t="s">
        <v>318</v>
      </c>
      <c r="B19" s="65">
        <v>10</v>
      </c>
      <c r="C19" s="34">
        <f>IF(B21=0, "-", B19/B21)</f>
        <v>0.15873015873015872</v>
      </c>
      <c r="D19" s="65">
        <v>0</v>
      </c>
      <c r="E19" s="9">
        <f>IF(D21=0, "-", D19/D21)</f>
        <v>0</v>
      </c>
      <c r="F19" s="81">
        <v>60</v>
      </c>
      <c r="G19" s="34">
        <f>IF(F21=0, "-", F19/F21)</f>
        <v>0.10869565217391304</v>
      </c>
      <c r="H19" s="65">
        <v>0</v>
      </c>
      <c r="I19" s="9">
        <f>IF(H21=0, "-", H19/H21)</f>
        <v>0</v>
      </c>
      <c r="J19" s="8" t="str">
        <f t="shared" si="0"/>
        <v>-</v>
      </c>
      <c r="K19" s="9" t="str">
        <f t="shared" si="1"/>
        <v>-</v>
      </c>
    </row>
    <row r="20" spans="1:11" x14ac:dyDescent="0.2">
      <c r="A20" s="2"/>
      <c r="B20" s="68"/>
      <c r="C20" s="33"/>
      <c r="D20" s="68"/>
      <c r="E20" s="6"/>
      <c r="F20" s="82"/>
      <c r="G20" s="33"/>
      <c r="H20" s="68"/>
      <c r="I20" s="6"/>
      <c r="J20" s="5"/>
      <c r="K20" s="6"/>
    </row>
    <row r="21" spans="1:11" s="43" customFormat="1" x14ac:dyDescent="0.2">
      <c r="A21" s="162" t="s">
        <v>552</v>
      </c>
      <c r="B21" s="71">
        <f>SUM(B7:B20)</f>
        <v>63</v>
      </c>
      <c r="C21" s="40">
        <f>B21/1979</f>
        <v>3.1834259727134918E-2</v>
      </c>
      <c r="D21" s="71">
        <f>SUM(D7:D20)</f>
        <v>73</v>
      </c>
      <c r="E21" s="41">
        <f>D21/1839</f>
        <v>3.9695486677542142E-2</v>
      </c>
      <c r="F21" s="77">
        <f>SUM(F7:F20)</f>
        <v>552</v>
      </c>
      <c r="G21" s="42">
        <f>F21/15673</f>
        <v>3.5219804759777963E-2</v>
      </c>
      <c r="H21" s="71">
        <f>SUM(H7:H20)</f>
        <v>524</v>
      </c>
      <c r="I21" s="41">
        <f>H21/20096</f>
        <v>2.6074840764331211E-2</v>
      </c>
      <c r="J21" s="37">
        <f>IF(D21=0, "-", IF((B21-D21)/D21&lt;10, (B21-D21)/D21, "&gt;999%"))</f>
        <v>-0.13698630136986301</v>
      </c>
      <c r="K21" s="38">
        <f>IF(H21=0, "-", IF((F21-H21)/H21&lt;10, (F21-H21)/H21, "&gt;999%"))</f>
        <v>5.3435114503816793E-2</v>
      </c>
    </row>
    <row r="22" spans="1:11" x14ac:dyDescent="0.2">
      <c r="B22" s="83"/>
      <c r="D22" s="83"/>
      <c r="F22" s="83"/>
      <c r="H22" s="83"/>
    </row>
    <row r="23" spans="1:11" s="43" customFormat="1" x14ac:dyDescent="0.2">
      <c r="A23" s="162" t="s">
        <v>552</v>
      </c>
      <c r="B23" s="71">
        <v>63</v>
      </c>
      <c r="C23" s="40">
        <f>B23/1979</f>
        <v>3.1834259727134918E-2</v>
      </c>
      <c r="D23" s="71">
        <v>73</v>
      </c>
      <c r="E23" s="41">
        <f>D23/1839</f>
        <v>3.9695486677542142E-2</v>
      </c>
      <c r="F23" s="77">
        <v>552</v>
      </c>
      <c r="G23" s="42">
        <f>F23/15673</f>
        <v>3.5219804759777963E-2</v>
      </c>
      <c r="H23" s="71">
        <v>524</v>
      </c>
      <c r="I23" s="41">
        <f>H23/20096</f>
        <v>2.6074840764331211E-2</v>
      </c>
      <c r="J23" s="37">
        <f>IF(D23=0, "-", IF((B23-D23)/D23&lt;10, (B23-D23)/D23, "&gt;999%"))</f>
        <v>-0.13698630136986301</v>
      </c>
      <c r="K23" s="38">
        <f>IF(H23=0, "-", IF((F23-H23)/H23&lt;10, (F23-H23)/H23, "&gt;999%"))</f>
        <v>5.3435114503816793E-2</v>
      </c>
    </row>
    <row r="24" spans="1:11" x14ac:dyDescent="0.2">
      <c r="B24" s="83"/>
      <c r="D24" s="83"/>
      <c r="F24" s="83"/>
      <c r="H24" s="83"/>
    </row>
    <row r="25" spans="1:11" ht="15.75" x14ac:dyDescent="0.25">
      <c r="A25" s="164" t="s">
        <v>113</v>
      </c>
      <c r="B25" s="196" t="s">
        <v>1</v>
      </c>
      <c r="C25" s="200"/>
      <c r="D25" s="200"/>
      <c r="E25" s="197"/>
      <c r="F25" s="196" t="s">
        <v>14</v>
      </c>
      <c r="G25" s="200"/>
      <c r="H25" s="200"/>
      <c r="I25" s="197"/>
      <c r="J25" s="196" t="s">
        <v>15</v>
      </c>
      <c r="K25" s="197"/>
    </row>
    <row r="26" spans="1:11" x14ac:dyDescent="0.2">
      <c r="A26" s="22"/>
      <c r="B26" s="196">
        <f>VALUE(RIGHT($B$2, 4))</f>
        <v>2020</v>
      </c>
      <c r="C26" s="197"/>
      <c r="D26" s="196">
        <f>B26-1</f>
        <v>2019</v>
      </c>
      <c r="E26" s="204"/>
      <c r="F26" s="196">
        <f>B26</f>
        <v>2020</v>
      </c>
      <c r="G26" s="204"/>
      <c r="H26" s="196">
        <f>D26</f>
        <v>2019</v>
      </c>
      <c r="I26" s="204"/>
      <c r="J26" s="140" t="s">
        <v>4</v>
      </c>
      <c r="K26" s="141" t="s">
        <v>2</v>
      </c>
    </row>
    <row r="27" spans="1:11" x14ac:dyDescent="0.2">
      <c r="A27" s="163" t="s">
        <v>143</v>
      </c>
      <c r="B27" s="61" t="s">
        <v>12</v>
      </c>
      <c r="C27" s="62" t="s">
        <v>13</v>
      </c>
      <c r="D27" s="61" t="s">
        <v>12</v>
      </c>
      <c r="E27" s="63" t="s">
        <v>13</v>
      </c>
      <c r="F27" s="62" t="s">
        <v>12</v>
      </c>
      <c r="G27" s="62" t="s">
        <v>13</v>
      </c>
      <c r="H27" s="61" t="s">
        <v>12</v>
      </c>
      <c r="I27" s="63" t="s">
        <v>13</v>
      </c>
      <c r="J27" s="61"/>
      <c r="K27" s="63"/>
    </row>
    <row r="28" spans="1:11" x14ac:dyDescent="0.2">
      <c r="A28" s="7" t="s">
        <v>319</v>
      </c>
      <c r="B28" s="65">
        <v>9</v>
      </c>
      <c r="C28" s="34">
        <f>IF(B47=0, "-", B28/B47)</f>
        <v>3.3210332103321034E-2</v>
      </c>
      <c r="D28" s="65">
        <v>15</v>
      </c>
      <c r="E28" s="9">
        <f>IF(D47=0, "-", D28/D47)</f>
        <v>4.3352601156069363E-2</v>
      </c>
      <c r="F28" s="81">
        <v>160</v>
      </c>
      <c r="G28" s="34">
        <f>IF(F47=0, "-", F28/F47)</f>
        <v>7.4211502782931357E-2</v>
      </c>
      <c r="H28" s="65">
        <v>243</v>
      </c>
      <c r="I28" s="9">
        <f>IF(H47=0, "-", H28/H47)</f>
        <v>8.5653859710962288E-2</v>
      </c>
      <c r="J28" s="8">
        <f t="shared" ref="J28:J45" si="2">IF(D28=0, "-", IF((B28-D28)/D28&lt;10, (B28-D28)/D28, "&gt;999%"))</f>
        <v>-0.4</v>
      </c>
      <c r="K28" s="9">
        <f t="shared" ref="K28:K45" si="3">IF(H28=0, "-", IF((F28-H28)/H28&lt;10, (F28-H28)/H28, "&gt;999%"))</f>
        <v>-0.34156378600823045</v>
      </c>
    </row>
    <row r="29" spans="1:11" x14ac:dyDescent="0.2">
      <c r="A29" s="7" t="s">
        <v>320</v>
      </c>
      <c r="B29" s="65">
        <v>86</v>
      </c>
      <c r="C29" s="34">
        <f>IF(B47=0, "-", B29/B47)</f>
        <v>0.31734317343173429</v>
      </c>
      <c r="D29" s="65">
        <v>41</v>
      </c>
      <c r="E29" s="9">
        <f>IF(D47=0, "-", D29/D47)</f>
        <v>0.11849710982658959</v>
      </c>
      <c r="F29" s="81">
        <v>379</v>
      </c>
      <c r="G29" s="34">
        <f>IF(F47=0, "-", F29/F47)</f>
        <v>0.17578849721706866</v>
      </c>
      <c r="H29" s="65">
        <v>414</v>
      </c>
      <c r="I29" s="9">
        <f>IF(H47=0, "-", H29/H47)</f>
        <v>0.14592879802608388</v>
      </c>
      <c r="J29" s="8">
        <f t="shared" si="2"/>
        <v>1.0975609756097562</v>
      </c>
      <c r="K29" s="9">
        <f t="shared" si="3"/>
        <v>-8.4541062801932368E-2</v>
      </c>
    </row>
    <row r="30" spans="1:11" x14ac:dyDescent="0.2">
      <c r="A30" s="7" t="s">
        <v>321</v>
      </c>
      <c r="B30" s="65">
        <v>3</v>
      </c>
      <c r="C30" s="34">
        <f>IF(B47=0, "-", B30/B47)</f>
        <v>1.107011070110701E-2</v>
      </c>
      <c r="D30" s="65">
        <v>0</v>
      </c>
      <c r="E30" s="9">
        <f>IF(D47=0, "-", D30/D47)</f>
        <v>0</v>
      </c>
      <c r="F30" s="81">
        <v>11</v>
      </c>
      <c r="G30" s="34">
        <f>IF(F47=0, "-", F30/F47)</f>
        <v>5.1020408163265302E-3</v>
      </c>
      <c r="H30" s="65">
        <v>6</v>
      </c>
      <c r="I30" s="9">
        <f>IF(H47=0, "-", H30/H47)</f>
        <v>2.1149101163200562E-3</v>
      </c>
      <c r="J30" s="8" t="str">
        <f t="shared" si="2"/>
        <v>-</v>
      </c>
      <c r="K30" s="9">
        <f t="shared" si="3"/>
        <v>0.83333333333333337</v>
      </c>
    </row>
    <row r="31" spans="1:11" x14ac:dyDescent="0.2">
      <c r="A31" s="7" t="s">
        <v>322</v>
      </c>
      <c r="B31" s="65">
        <v>13</v>
      </c>
      <c r="C31" s="34">
        <f>IF(B47=0, "-", B31/B47)</f>
        <v>4.797047970479705E-2</v>
      </c>
      <c r="D31" s="65">
        <v>20</v>
      </c>
      <c r="E31" s="9">
        <f>IF(D47=0, "-", D31/D47)</f>
        <v>5.7803468208092484E-2</v>
      </c>
      <c r="F31" s="81">
        <v>136</v>
      </c>
      <c r="G31" s="34">
        <f>IF(F47=0, "-", F31/F47)</f>
        <v>6.3079777365491654E-2</v>
      </c>
      <c r="H31" s="65">
        <v>27</v>
      </c>
      <c r="I31" s="9">
        <f>IF(H47=0, "-", H31/H47)</f>
        <v>9.5170955234402544E-3</v>
      </c>
      <c r="J31" s="8">
        <f t="shared" si="2"/>
        <v>-0.35</v>
      </c>
      <c r="K31" s="9">
        <f t="shared" si="3"/>
        <v>4.0370370370370372</v>
      </c>
    </row>
    <row r="32" spans="1:11" x14ac:dyDescent="0.2">
      <c r="A32" s="7" t="s">
        <v>323</v>
      </c>
      <c r="B32" s="65">
        <v>21</v>
      </c>
      <c r="C32" s="34">
        <f>IF(B47=0, "-", B32/B47)</f>
        <v>7.7490774907749083E-2</v>
      </c>
      <c r="D32" s="65">
        <v>0</v>
      </c>
      <c r="E32" s="9">
        <f>IF(D47=0, "-", D32/D47)</f>
        <v>0</v>
      </c>
      <c r="F32" s="81">
        <v>117</v>
      </c>
      <c r="G32" s="34">
        <f>IF(F47=0, "-", F32/F47)</f>
        <v>5.4267161410018555E-2</v>
      </c>
      <c r="H32" s="65">
        <v>0</v>
      </c>
      <c r="I32" s="9">
        <f>IF(H47=0, "-", H32/H47)</f>
        <v>0</v>
      </c>
      <c r="J32" s="8" t="str">
        <f t="shared" si="2"/>
        <v>-</v>
      </c>
      <c r="K32" s="9" t="str">
        <f t="shared" si="3"/>
        <v>-</v>
      </c>
    </row>
    <row r="33" spans="1:11" x14ac:dyDescent="0.2">
      <c r="A33" s="7" t="s">
        <v>324</v>
      </c>
      <c r="B33" s="65">
        <v>24</v>
      </c>
      <c r="C33" s="34">
        <f>IF(B47=0, "-", B33/B47)</f>
        <v>8.8560885608856083E-2</v>
      </c>
      <c r="D33" s="65">
        <v>9</v>
      </c>
      <c r="E33" s="9">
        <f>IF(D47=0, "-", D33/D47)</f>
        <v>2.6011560693641619E-2</v>
      </c>
      <c r="F33" s="81">
        <v>168</v>
      </c>
      <c r="G33" s="34">
        <f>IF(F47=0, "-", F33/F47)</f>
        <v>7.792207792207792E-2</v>
      </c>
      <c r="H33" s="65">
        <v>101</v>
      </c>
      <c r="I33" s="9">
        <f>IF(H47=0, "-", H33/H47)</f>
        <v>3.5600986958054283E-2</v>
      </c>
      <c r="J33" s="8">
        <f t="shared" si="2"/>
        <v>1.6666666666666667</v>
      </c>
      <c r="K33" s="9">
        <f t="shared" si="3"/>
        <v>0.6633663366336634</v>
      </c>
    </row>
    <row r="34" spans="1:11" x14ac:dyDescent="0.2">
      <c r="A34" s="7" t="s">
        <v>325</v>
      </c>
      <c r="B34" s="65">
        <v>29</v>
      </c>
      <c r="C34" s="34">
        <f>IF(B47=0, "-", B34/B47)</f>
        <v>0.1070110701107011</v>
      </c>
      <c r="D34" s="65">
        <v>169</v>
      </c>
      <c r="E34" s="9">
        <f>IF(D47=0, "-", D34/D47)</f>
        <v>0.48843930635838151</v>
      </c>
      <c r="F34" s="81">
        <v>300</v>
      </c>
      <c r="G34" s="34">
        <f>IF(F47=0, "-", F34/F47)</f>
        <v>0.1391465677179963</v>
      </c>
      <c r="H34" s="65">
        <v>954</v>
      </c>
      <c r="I34" s="9">
        <f>IF(H47=0, "-", H34/H47)</f>
        <v>0.33627070849488899</v>
      </c>
      <c r="J34" s="8">
        <f t="shared" si="2"/>
        <v>-0.82840236686390534</v>
      </c>
      <c r="K34" s="9">
        <f t="shared" si="3"/>
        <v>-0.68553459119496851</v>
      </c>
    </row>
    <row r="35" spans="1:11" x14ac:dyDescent="0.2">
      <c r="A35" s="7" t="s">
        <v>326</v>
      </c>
      <c r="B35" s="65">
        <v>20</v>
      </c>
      <c r="C35" s="34">
        <f>IF(B47=0, "-", B35/B47)</f>
        <v>7.3800738007380073E-2</v>
      </c>
      <c r="D35" s="65">
        <v>2</v>
      </c>
      <c r="E35" s="9">
        <f>IF(D47=0, "-", D35/D47)</f>
        <v>5.7803468208092483E-3</v>
      </c>
      <c r="F35" s="81">
        <v>124</v>
      </c>
      <c r="G35" s="34">
        <f>IF(F47=0, "-", F35/F47)</f>
        <v>5.7513914656771803E-2</v>
      </c>
      <c r="H35" s="65">
        <v>161</v>
      </c>
      <c r="I35" s="9">
        <f>IF(H47=0, "-", H35/H47)</f>
        <v>5.6750088121254844E-2</v>
      </c>
      <c r="J35" s="8">
        <f t="shared" si="2"/>
        <v>9</v>
      </c>
      <c r="K35" s="9">
        <f t="shared" si="3"/>
        <v>-0.22981366459627328</v>
      </c>
    </row>
    <row r="36" spans="1:11" x14ac:dyDescent="0.2">
      <c r="A36" s="7" t="s">
        <v>327</v>
      </c>
      <c r="B36" s="65">
        <v>12</v>
      </c>
      <c r="C36" s="34">
        <f>IF(B47=0, "-", B36/B47)</f>
        <v>4.4280442804428041E-2</v>
      </c>
      <c r="D36" s="65">
        <v>36</v>
      </c>
      <c r="E36" s="9">
        <f>IF(D47=0, "-", D36/D47)</f>
        <v>0.10404624277456648</v>
      </c>
      <c r="F36" s="81">
        <v>120</v>
      </c>
      <c r="G36" s="34">
        <f>IF(F47=0, "-", F36/F47)</f>
        <v>5.5658627087198514E-2</v>
      </c>
      <c r="H36" s="65">
        <v>241</v>
      </c>
      <c r="I36" s="9">
        <f>IF(H47=0, "-", H36/H47)</f>
        <v>8.4948889672188929E-2</v>
      </c>
      <c r="J36" s="8">
        <f t="shared" si="2"/>
        <v>-0.66666666666666663</v>
      </c>
      <c r="K36" s="9">
        <f t="shared" si="3"/>
        <v>-0.50207468879668049</v>
      </c>
    </row>
    <row r="37" spans="1:11" x14ac:dyDescent="0.2">
      <c r="A37" s="7" t="s">
        <v>328</v>
      </c>
      <c r="B37" s="65">
        <v>0</v>
      </c>
      <c r="C37" s="34">
        <f>IF(B47=0, "-", B37/B47)</f>
        <v>0</v>
      </c>
      <c r="D37" s="65">
        <v>0</v>
      </c>
      <c r="E37" s="9">
        <f>IF(D47=0, "-", D37/D47)</f>
        <v>0</v>
      </c>
      <c r="F37" s="81">
        <v>0</v>
      </c>
      <c r="G37" s="34">
        <f>IF(F47=0, "-", F37/F47)</f>
        <v>0</v>
      </c>
      <c r="H37" s="65">
        <v>2</v>
      </c>
      <c r="I37" s="9">
        <f>IF(H47=0, "-", H37/H47)</f>
        <v>7.0497003877335212E-4</v>
      </c>
      <c r="J37" s="8" t="str">
        <f t="shared" si="2"/>
        <v>-</v>
      </c>
      <c r="K37" s="9">
        <f t="shared" si="3"/>
        <v>-1</v>
      </c>
    </row>
    <row r="38" spans="1:11" x14ac:dyDescent="0.2">
      <c r="A38" s="7" t="s">
        <v>329</v>
      </c>
      <c r="B38" s="65">
        <v>0</v>
      </c>
      <c r="C38" s="34">
        <f>IF(B47=0, "-", B38/B47)</f>
        <v>0</v>
      </c>
      <c r="D38" s="65">
        <v>0</v>
      </c>
      <c r="E38" s="9">
        <f>IF(D47=0, "-", D38/D47)</f>
        <v>0</v>
      </c>
      <c r="F38" s="81">
        <v>7</v>
      </c>
      <c r="G38" s="34">
        <f>IF(F47=0, "-", F38/F47)</f>
        <v>3.246753246753247E-3</v>
      </c>
      <c r="H38" s="65">
        <v>4</v>
      </c>
      <c r="I38" s="9">
        <f>IF(H47=0, "-", H38/H47)</f>
        <v>1.4099400775467042E-3</v>
      </c>
      <c r="J38" s="8" t="str">
        <f t="shared" si="2"/>
        <v>-</v>
      </c>
      <c r="K38" s="9">
        <f t="shared" si="3"/>
        <v>0.75</v>
      </c>
    </row>
    <row r="39" spans="1:11" x14ac:dyDescent="0.2">
      <c r="A39" s="7" t="s">
        <v>330</v>
      </c>
      <c r="B39" s="65">
        <v>3</v>
      </c>
      <c r="C39" s="34">
        <f>IF(B47=0, "-", B39/B47)</f>
        <v>1.107011070110701E-2</v>
      </c>
      <c r="D39" s="65">
        <v>0</v>
      </c>
      <c r="E39" s="9">
        <f>IF(D47=0, "-", D39/D47)</f>
        <v>0</v>
      </c>
      <c r="F39" s="81">
        <v>9</v>
      </c>
      <c r="G39" s="34">
        <f>IF(F47=0, "-", F39/F47)</f>
        <v>4.1743970315398886E-3</v>
      </c>
      <c r="H39" s="65">
        <v>0</v>
      </c>
      <c r="I39" s="9">
        <f>IF(H47=0, "-", H39/H47)</f>
        <v>0</v>
      </c>
      <c r="J39" s="8" t="str">
        <f t="shared" si="2"/>
        <v>-</v>
      </c>
      <c r="K39" s="9" t="str">
        <f t="shared" si="3"/>
        <v>-</v>
      </c>
    </row>
    <row r="40" spans="1:11" x14ac:dyDescent="0.2">
      <c r="A40" s="7" t="s">
        <v>331</v>
      </c>
      <c r="B40" s="65">
        <v>0</v>
      </c>
      <c r="C40" s="34">
        <f>IF(B47=0, "-", B40/B47)</f>
        <v>0</v>
      </c>
      <c r="D40" s="65">
        <v>0</v>
      </c>
      <c r="E40" s="9">
        <f>IF(D47=0, "-", D40/D47)</f>
        <v>0</v>
      </c>
      <c r="F40" s="81">
        <v>0</v>
      </c>
      <c r="G40" s="34">
        <f>IF(F47=0, "-", F40/F47)</f>
        <v>0</v>
      </c>
      <c r="H40" s="65">
        <v>1</v>
      </c>
      <c r="I40" s="9">
        <f>IF(H47=0, "-", H40/H47)</f>
        <v>3.5248501938667606E-4</v>
      </c>
      <c r="J40" s="8" t="str">
        <f t="shared" si="2"/>
        <v>-</v>
      </c>
      <c r="K40" s="9">
        <f t="shared" si="3"/>
        <v>-1</v>
      </c>
    </row>
    <row r="41" spans="1:11" x14ac:dyDescent="0.2">
      <c r="A41" s="7" t="s">
        <v>332</v>
      </c>
      <c r="B41" s="65">
        <v>20</v>
      </c>
      <c r="C41" s="34">
        <f>IF(B47=0, "-", B41/B47)</f>
        <v>7.3800738007380073E-2</v>
      </c>
      <c r="D41" s="65">
        <v>33</v>
      </c>
      <c r="E41" s="9">
        <f>IF(D47=0, "-", D41/D47)</f>
        <v>9.5375722543352595E-2</v>
      </c>
      <c r="F41" s="81">
        <v>289</v>
      </c>
      <c r="G41" s="34">
        <f>IF(F47=0, "-", F41/F47)</f>
        <v>0.13404452690166976</v>
      </c>
      <c r="H41" s="65">
        <v>360</v>
      </c>
      <c r="I41" s="9">
        <f>IF(H47=0, "-", H41/H47)</f>
        <v>0.12689460697920338</v>
      </c>
      <c r="J41" s="8">
        <f t="shared" si="2"/>
        <v>-0.39393939393939392</v>
      </c>
      <c r="K41" s="9">
        <f t="shared" si="3"/>
        <v>-0.19722222222222222</v>
      </c>
    </row>
    <row r="42" spans="1:11" x14ac:dyDescent="0.2">
      <c r="A42" s="7" t="s">
        <v>333</v>
      </c>
      <c r="B42" s="65">
        <v>0</v>
      </c>
      <c r="C42" s="34">
        <f>IF(B47=0, "-", B42/B47)</f>
        <v>0</v>
      </c>
      <c r="D42" s="65">
        <v>1</v>
      </c>
      <c r="E42" s="9">
        <f>IF(D47=0, "-", D42/D47)</f>
        <v>2.8901734104046241E-3</v>
      </c>
      <c r="F42" s="81">
        <v>10</v>
      </c>
      <c r="G42" s="34">
        <f>IF(F47=0, "-", F42/F47)</f>
        <v>4.6382189239332098E-3</v>
      </c>
      <c r="H42" s="65">
        <v>15</v>
      </c>
      <c r="I42" s="9">
        <f>IF(H47=0, "-", H42/H47)</f>
        <v>5.287275290800141E-3</v>
      </c>
      <c r="J42" s="8">
        <f t="shared" si="2"/>
        <v>-1</v>
      </c>
      <c r="K42" s="9">
        <f t="shared" si="3"/>
        <v>-0.33333333333333331</v>
      </c>
    </row>
    <row r="43" spans="1:11" x14ac:dyDescent="0.2">
      <c r="A43" s="7" t="s">
        <v>334</v>
      </c>
      <c r="B43" s="65">
        <v>3</v>
      </c>
      <c r="C43" s="34">
        <f>IF(B47=0, "-", B43/B47)</f>
        <v>1.107011070110701E-2</v>
      </c>
      <c r="D43" s="65">
        <v>12</v>
      </c>
      <c r="E43" s="9">
        <f>IF(D47=0, "-", D43/D47)</f>
        <v>3.4682080924855488E-2</v>
      </c>
      <c r="F43" s="81">
        <v>123</v>
      </c>
      <c r="G43" s="34">
        <f>IF(F47=0, "-", F43/F47)</f>
        <v>5.7050092764378481E-2</v>
      </c>
      <c r="H43" s="65">
        <v>189</v>
      </c>
      <c r="I43" s="9">
        <f>IF(H47=0, "-", H43/H47)</f>
        <v>6.6619668664081783E-2</v>
      </c>
      <c r="J43" s="8">
        <f t="shared" si="2"/>
        <v>-0.75</v>
      </c>
      <c r="K43" s="9">
        <f t="shared" si="3"/>
        <v>-0.34920634920634919</v>
      </c>
    </row>
    <row r="44" spans="1:11" x14ac:dyDescent="0.2">
      <c r="A44" s="7" t="s">
        <v>335</v>
      </c>
      <c r="B44" s="65">
        <v>20</v>
      </c>
      <c r="C44" s="34">
        <f>IF(B47=0, "-", B44/B47)</f>
        <v>7.3800738007380073E-2</v>
      </c>
      <c r="D44" s="65">
        <v>8</v>
      </c>
      <c r="E44" s="9">
        <f>IF(D47=0, "-", D44/D47)</f>
        <v>2.3121387283236993E-2</v>
      </c>
      <c r="F44" s="81">
        <v>168</v>
      </c>
      <c r="G44" s="34">
        <f>IF(F47=0, "-", F44/F47)</f>
        <v>7.792207792207792E-2</v>
      </c>
      <c r="H44" s="65">
        <v>119</v>
      </c>
      <c r="I44" s="9">
        <f>IF(H47=0, "-", H44/H47)</f>
        <v>4.1945717307014449E-2</v>
      </c>
      <c r="J44" s="8">
        <f t="shared" si="2"/>
        <v>1.5</v>
      </c>
      <c r="K44" s="9">
        <f t="shared" si="3"/>
        <v>0.41176470588235292</v>
      </c>
    </row>
    <row r="45" spans="1:11" x14ac:dyDescent="0.2">
      <c r="A45" s="7" t="s">
        <v>336</v>
      </c>
      <c r="B45" s="65">
        <v>8</v>
      </c>
      <c r="C45" s="34">
        <f>IF(B47=0, "-", B45/B47)</f>
        <v>2.9520295202952029E-2</v>
      </c>
      <c r="D45" s="65">
        <v>0</v>
      </c>
      <c r="E45" s="9">
        <f>IF(D47=0, "-", D45/D47)</f>
        <v>0</v>
      </c>
      <c r="F45" s="81">
        <v>35</v>
      </c>
      <c r="G45" s="34">
        <f>IF(F47=0, "-", F45/F47)</f>
        <v>1.6233766233766232E-2</v>
      </c>
      <c r="H45" s="65">
        <v>0</v>
      </c>
      <c r="I45" s="9">
        <f>IF(H47=0, "-", H45/H47)</f>
        <v>0</v>
      </c>
      <c r="J45" s="8" t="str">
        <f t="shared" si="2"/>
        <v>-</v>
      </c>
      <c r="K45" s="9" t="str">
        <f t="shared" si="3"/>
        <v>-</v>
      </c>
    </row>
    <row r="46" spans="1:11" x14ac:dyDescent="0.2">
      <c r="A46" s="2"/>
      <c r="B46" s="68"/>
      <c r="C46" s="33"/>
      <c r="D46" s="68"/>
      <c r="E46" s="6"/>
      <c r="F46" s="82"/>
      <c r="G46" s="33"/>
      <c r="H46" s="68"/>
      <c r="I46" s="6"/>
      <c r="J46" s="5"/>
      <c r="K46" s="6"/>
    </row>
    <row r="47" spans="1:11" s="43" customFormat="1" x14ac:dyDescent="0.2">
      <c r="A47" s="162" t="s">
        <v>551</v>
      </c>
      <c r="B47" s="71">
        <f>SUM(B28:B46)</f>
        <v>271</v>
      </c>
      <c r="C47" s="40">
        <f>B47/1979</f>
        <v>0.13693784739767559</v>
      </c>
      <c r="D47" s="71">
        <f>SUM(D28:D46)</f>
        <v>346</v>
      </c>
      <c r="E47" s="41">
        <f>D47/1839</f>
        <v>0.18814573137574769</v>
      </c>
      <c r="F47" s="77">
        <f>SUM(F28:F46)</f>
        <v>2156</v>
      </c>
      <c r="G47" s="42">
        <f>F47/15673</f>
        <v>0.13756141134435015</v>
      </c>
      <c r="H47" s="71">
        <f>SUM(H28:H46)</f>
        <v>2837</v>
      </c>
      <c r="I47" s="41">
        <f>H47/20096</f>
        <v>0.14117237261146498</v>
      </c>
      <c r="J47" s="37">
        <f>IF(D47=0, "-", IF((B47-D47)/D47&lt;10, (B47-D47)/D47, "&gt;999%"))</f>
        <v>-0.21676300578034682</v>
      </c>
      <c r="K47" s="38">
        <f>IF(H47=0, "-", IF((F47-H47)/H47&lt;10, (F47-H47)/H47, "&gt;999%"))</f>
        <v>-0.24004229820232639</v>
      </c>
    </row>
    <row r="48" spans="1:11" x14ac:dyDescent="0.2">
      <c r="B48" s="83"/>
      <c r="D48" s="83"/>
      <c r="F48" s="83"/>
      <c r="H48" s="83"/>
    </row>
    <row r="49" spans="1:11" x14ac:dyDescent="0.2">
      <c r="A49" s="163" t="s">
        <v>144</v>
      </c>
      <c r="B49" s="61" t="s">
        <v>12</v>
      </c>
      <c r="C49" s="62" t="s">
        <v>13</v>
      </c>
      <c r="D49" s="61" t="s">
        <v>12</v>
      </c>
      <c r="E49" s="63" t="s">
        <v>13</v>
      </c>
      <c r="F49" s="62" t="s">
        <v>12</v>
      </c>
      <c r="G49" s="62" t="s">
        <v>13</v>
      </c>
      <c r="H49" s="61" t="s">
        <v>12</v>
      </c>
      <c r="I49" s="63" t="s">
        <v>13</v>
      </c>
      <c r="J49" s="61"/>
      <c r="K49" s="63"/>
    </row>
    <row r="50" spans="1:11" x14ac:dyDescent="0.2">
      <c r="A50" s="7" t="s">
        <v>337</v>
      </c>
      <c r="B50" s="65">
        <v>4</v>
      </c>
      <c r="C50" s="34">
        <f>IF(B60=0, "-", B50/B60)</f>
        <v>0.18181818181818182</v>
      </c>
      <c r="D50" s="65">
        <v>3</v>
      </c>
      <c r="E50" s="9">
        <f>IF(D60=0, "-", D50/D60)</f>
        <v>0.15789473684210525</v>
      </c>
      <c r="F50" s="81">
        <v>18</v>
      </c>
      <c r="G50" s="34">
        <f>IF(F60=0, "-", F50/F60)</f>
        <v>9.1836734693877556E-2</v>
      </c>
      <c r="H50" s="65">
        <v>21</v>
      </c>
      <c r="I50" s="9">
        <f>IF(H60=0, "-", H50/H60)</f>
        <v>0.11797752808988764</v>
      </c>
      <c r="J50" s="8">
        <f t="shared" ref="J50:J58" si="4">IF(D50=0, "-", IF((B50-D50)/D50&lt;10, (B50-D50)/D50, "&gt;999%"))</f>
        <v>0.33333333333333331</v>
      </c>
      <c r="K50" s="9">
        <f t="shared" ref="K50:K58" si="5">IF(H50=0, "-", IF((F50-H50)/H50&lt;10, (F50-H50)/H50, "&gt;999%"))</f>
        <v>-0.14285714285714285</v>
      </c>
    </row>
    <row r="51" spans="1:11" x14ac:dyDescent="0.2">
      <c r="A51" s="7" t="s">
        <v>338</v>
      </c>
      <c r="B51" s="65">
        <v>2</v>
      </c>
      <c r="C51" s="34">
        <f>IF(B60=0, "-", B51/B60)</f>
        <v>9.0909090909090912E-2</v>
      </c>
      <c r="D51" s="65">
        <v>4</v>
      </c>
      <c r="E51" s="9">
        <f>IF(D60=0, "-", D51/D60)</f>
        <v>0.21052631578947367</v>
      </c>
      <c r="F51" s="81">
        <v>44</v>
      </c>
      <c r="G51" s="34">
        <f>IF(F60=0, "-", F51/F60)</f>
        <v>0.22448979591836735</v>
      </c>
      <c r="H51" s="65">
        <v>12</v>
      </c>
      <c r="I51" s="9">
        <f>IF(H60=0, "-", H51/H60)</f>
        <v>6.741573033707865E-2</v>
      </c>
      <c r="J51" s="8">
        <f t="shared" si="4"/>
        <v>-0.5</v>
      </c>
      <c r="K51" s="9">
        <f t="shared" si="5"/>
        <v>2.6666666666666665</v>
      </c>
    </row>
    <row r="52" spans="1:11" x14ac:dyDescent="0.2">
      <c r="A52" s="7" t="s">
        <v>339</v>
      </c>
      <c r="B52" s="65">
        <v>0</v>
      </c>
      <c r="C52" s="34">
        <f>IF(B60=0, "-", B52/B60)</f>
        <v>0</v>
      </c>
      <c r="D52" s="65">
        <v>1</v>
      </c>
      <c r="E52" s="9">
        <f>IF(D60=0, "-", D52/D60)</f>
        <v>5.2631578947368418E-2</v>
      </c>
      <c r="F52" s="81">
        <v>12</v>
      </c>
      <c r="G52" s="34">
        <f>IF(F60=0, "-", F52/F60)</f>
        <v>6.1224489795918366E-2</v>
      </c>
      <c r="H52" s="65">
        <v>20</v>
      </c>
      <c r="I52" s="9">
        <f>IF(H60=0, "-", H52/H60)</f>
        <v>0.11235955056179775</v>
      </c>
      <c r="J52" s="8">
        <f t="shared" si="4"/>
        <v>-1</v>
      </c>
      <c r="K52" s="9">
        <f t="shared" si="5"/>
        <v>-0.4</v>
      </c>
    </row>
    <row r="53" spans="1:11" x14ac:dyDescent="0.2">
      <c r="A53" s="7" t="s">
        <v>340</v>
      </c>
      <c r="B53" s="65">
        <v>0</v>
      </c>
      <c r="C53" s="34">
        <f>IF(B60=0, "-", B53/B60)</f>
        <v>0</v>
      </c>
      <c r="D53" s="65">
        <v>1</v>
      </c>
      <c r="E53" s="9">
        <f>IF(D60=0, "-", D53/D60)</f>
        <v>5.2631578947368418E-2</v>
      </c>
      <c r="F53" s="81">
        <v>3</v>
      </c>
      <c r="G53" s="34">
        <f>IF(F60=0, "-", F53/F60)</f>
        <v>1.5306122448979591E-2</v>
      </c>
      <c r="H53" s="65">
        <v>7</v>
      </c>
      <c r="I53" s="9">
        <f>IF(H60=0, "-", H53/H60)</f>
        <v>3.9325842696629212E-2</v>
      </c>
      <c r="J53" s="8">
        <f t="shared" si="4"/>
        <v>-1</v>
      </c>
      <c r="K53" s="9">
        <f t="shared" si="5"/>
        <v>-0.5714285714285714</v>
      </c>
    </row>
    <row r="54" spans="1:11" x14ac:dyDescent="0.2">
      <c r="A54" s="7" t="s">
        <v>341</v>
      </c>
      <c r="B54" s="65">
        <v>0</v>
      </c>
      <c r="C54" s="34">
        <f>IF(B60=0, "-", B54/B60)</f>
        <v>0</v>
      </c>
      <c r="D54" s="65">
        <v>0</v>
      </c>
      <c r="E54" s="9">
        <f>IF(D60=0, "-", D54/D60)</f>
        <v>0</v>
      </c>
      <c r="F54" s="81">
        <v>11</v>
      </c>
      <c r="G54" s="34">
        <f>IF(F60=0, "-", F54/F60)</f>
        <v>5.6122448979591837E-2</v>
      </c>
      <c r="H54" s="65">
        <v>16</v>
      </c>
      <c r="I54" s="9">
        <f>IF(H60=0, "-", H54/H60)</f>
        <v>8.98876404494382E-2</v>
      </c>
      <c r="J54" s="8" t="str">
        <f t="shared" si="4"/>
        <v>-</v>
      </c>
      <c r="K54" s="9">
        <f t="shared" si="5"/>
        <v>-0.3125</v>
      </c>
    </row>
    <row r="55" spans="1:11" x14ac:dyDescent="0.2">
      <c r="A55" s="7" t="s">
        <v>342</v>
      </c>
      <c r="B55" s="65">
        <v>0</v>
      </c>
      <c r="C55" s="34">
        <f>IF(B60=0, "-", B55/B60)</f>
        <v>0</v>
      </c>
      <c r="D55" s="65">
        <v>0</v>
      </c>
      <c r="E55" s="9">
        <f>IF(D60=0, "-", D55/D60)</f>
        <v>0</v>
      </c>
      <c r="F55" s="81">
        <v>0</v>
      </c>
      <c r="G55" s="34">
        <f>IF(F60=0, "-", F55/F60)</f>
        <v>0</v>
      </c>
      <c r="H55" s="65">
        <v>12</v>
      </c>
      <c r="I55" s="9">
        <f>IF(H60=0, "-", H55/H60)</f>
        <v>6.741573033707865E-2</v>
      </c>
      <c r="J55" s="8" t="str">
        <f t="shared" si="4"/>
        <v>-</v>
      </c>
      <c r="K55" s="9">
        <f t="shared" si="5"/>
        <v>-1</v>
      </c>
    </row>
    <row r="56" spans="1:11" x14ac:dyDescent="0.2">
      <c r="A56" s="7" t="s">
        <v>343</v>
      </c>
      <c r="B56" s="65">
        <v>6</v>
      </c>
      <c r="C56" s="34">
        <f>IF(B60=0, "-", B56/B60)</f>
        <v>0.27272727272727271</v>
      </c>
      <c r="D56" s="65">
        <v>6</v>
      </c>
      <c r="E56" s="9">
        <f>IF(D60=0, "-", D56/D60)</f>
        <v>0.31578947368421051</v>
      </c>
      <c r="F56" s="81">
        <v>32</v>
      </c>
      <c r="G56" s="34">
        <f>IF(F60=0, "-", F56/F60)</f>
        <v>0.16326530612244897</v>
      </c>
      <c r="H56" s="65">
        <v>31</v>
      </c>
      <c r="I56" s="9">
        <f>IF(H60=0, "-", H56/H60)</f>
        <v>0.17415730337078653</v>
      </c>
      <c r="J56" s="8">
        <f t="shared" si="4"/>
        <v>0</v>
      </c>
      <c r="K56" s="9">
        <f t="shared" si="5"/>
        <v>3.2258064516129031E-2</v>
      </c>
    </row>
    <row r="57" spans="1:11" x14ac:dyDescent="0.2">
      <c r="A57" s="7" t="s">
        <v>344</v>
      </c>
      <c r="B57" s="65">
        <v>2</v>
      </c>
      <c r="C57" s="34">
        <f>IF(B60=0, "-", B57/B60)</f>
        <v>9.0909090909090912E-2</v>
      </c>
      <c r="D57" s="65">
        <v>2</v>
      </c>
      <c r="E57" s="9">
        <f>IF(D60=0, "-", D57/D60)</f>
        <v>0.10526315789473684</v>
      </c>
      <c r="F57" s="81">
        <v>9</v>
      </c>
      <c r="G57" s="34">
        <f>IF(F60=0, "-", F57/F60)</f>
        <v>4.5918367346938778E-2</v>
      </c>
      <c r="H57" s="65">
        <v>7</v>
      </c>
      <c r="I57" s="9">
        <f>IF(H60=0, "-", H57/H60)</f>
        <v>3.9325842696629212E-2</v>
      </c>
      <c r="J57" s="8">
        <f t="shared" si="4"/>
        <v>0</v>
      </c>
      <c r="K57" s="9">
        <f t="shared" si="5"/>
        <v>0.2857142857142857</v>
      </c>
    </row>
    <row r="58" spans="1:11" x14ac:dyDescent="0.2">
      <c r="A58" s="7" t="s">
        <v>345</v>
      </c>
      <c r="B58" s="65">
        <v>8</v>
      </c>
      <c r="C58" s="34">
        <f>IF(B60=0, "-", B58/B60)</f>
        <v>0.36363636363636365</v>
      </c>
      <c r="D58" s="65">
        <v>2</v>
      </c>
      <c r="E58" s="9">
        <f>IF(D60=0, "-", D58/D60)</f>
        <v>0.10526315789473684</v>
      </c>
      <c r="F58" s="81">
        <v>67</v>
      </c>
      <c r="G58" s="34">
        <f>IF(F60=0, "-", F58/F60)</f>
        <v>0.34183673469387754</v>
      </c>
      <c r="H58" s="65">
        <v>52</v>
      </c>
      <c r="I58" s="9">
        <f>IF(H60=0, "-", H58/H60)</f>
        <v>0.29213483146067415</v>
      </c>
      <c r="J58" s="8">
        <f t="shared" si="4"/>
        <v>3</v>
      </c>
      <c r="K58" s="9">
        <f t="shared" si="5"/>
        <v>0.28846153846153844</v>
      </c>
    </row>
    <row r="59" spans="1:11" x14ac:dyDescent="0.2">
      <c r="A59" s="2"/>
      <c r="B59" s="68"/>
      <c r="C59" s="33"/>
      <c r="D59" s="68"/>
      <c r="E59" s="6"/>
      <c r="F59" s="82"/>
      <c r="G59" s="33"/>
      <c r="H59" s="68"/>
      <c r="I59" s="6"/>
      <c r="J59" s="5"/>
      <c r="K59" s="6"/>
    </row>
    <row r="60" spans="1:11" s="43" customFormat="1" x14ac:dyDescent="0.2">
      <c r="A60" s="162" t="s">
        <v>550</v>
      </c>
      <c r="B60" s="71">
        <f>SUM(B50:B59)</f>
        <v>22</v>
      </c>
      <c r="C60" s="40">
        <f>B60/1979</f>
        <v>1.1116725618999495E-2</v>
      </c>
      <c r="D60" s="71">
        <f>SUM(D50:D59)</f>
        <v>19</v>
      </c>
      <c r="E60" s="41">
        <f>D60/1839</f>
        <v>1.0331702011963024E-2</v>
      </c>
      <c r="F60" s="77">
        <f>SUM(F50:F59)</f>
        <v>196</v>
      </c>
      <c r="G60" s="42">
        <f>F60/15673</f>
        <v>1.2505582849486378E-2</v>
      </c>
      <c r="H60" s="71">
        <f>SUM(H50:H59)</f>
        <v>178</v>
      </c>
      <c r="I60" s="41">
        <f>H60/20096</f>
        <v>8.8574840764331208E-3</v>
      </c>
      <c r="J60" s="37">
        <f>IF(D60=0, "-", IF((B60-D60)/D60&lt;10, (B60-D60)/D60, "&gt;999%"))</f>
        <v>0.15789473684210525</v>
      </c>
      <c r="K60" s="38">
        <f>IF(H60=0, "-", IF((F60-H60)/H60&lt;10, (F60-H60)/H60, "&gt;999%"))</f>
        <v>0.10112359550561797</v>
      </c>
    </row>
    <row r="61" spans="1:11" x14ac:dyDescent="0.2">
      <c r="B61" s="83"/>
      <c r="D61" s="83"/>
      <c r="F61" s="83"/>
      <c r="H61" s="83"/>
    </row>
    <row r="62" spans="1:11" s="43" customFormat="1" x14ac:dyDescent="0.2">
      <c r="A62" s="162" t="s">
        <v>549</v>
      </c>
      <c r="B62" s="71">
        <v>293</v>
      </c>
      <c r="C62" s="40">
        <f>B62/1979</f>
        <v>0.1480545730166751</v>
      </c>
      <c r="D62" s="71">
        <v>365</v>
      </c>
      <c r="E62" s="41">
        <f>D62/1839</f>
        <v>0.19847743338771071</v>
      </c>
      <c r="F62" s="77">
        <v>2352</v>
      </c>
      <c r="G62" s="42">
        <f>F62/15673</f>
        <v>0.15006699419383654</v>
      </c>
      <c r="H62" s="71">
        <v>3015</v>
      </c>
      <c r="I62" s="41">
        <f>H62/20096</f>
        <v>0.15002985668789809</v>
      </c>
      <c r="J62" s="37">
        <f>IF(D62=0, "-", IF((B62-D62)/D62&lt;10, (B62-D62)/D62, "&gt;999%"))</f>
        <v>-0.19726027397260273</v>
      </c>
      <c r="K62" s="38">
        <f>IF(H62=0, "-", IF((F62-H62)/H62&lt;10, (F62-H62)/H62, "&gt;999%"))</f>
        <v>-0.21990049751243781</v>
      </c>
    </row>
    <row r="63" spans="1:11" x14ac:dyDescent="0.2">
      <c r="B63" s="83"/>
      <c r="D63" s="83"/>
      <c r="F63" s="83"/>
      <c r="H63" s="83"/>
    </row>
    <row r="64" spans="1:11" ht="15.75" x14ac:dyDescent="0.25">
      <c r="A64" s="164" t="s">
        <v>114</v>
      </c>
      <c r="B64" s="196" t="s">
        <v>1</v>
      </c>
      <c r="C64" s="200"/>
      <c r="D64" s="200"/>
      <c r="E64" s="197"/>
      <c r="F64" s="196" t="s">
        <v>14</v>
      </c>
      <c r="G64" s="200"/>
      <c r="H64" s="200"/>
      <c r="I64" s="197"/>
      <c r="J64" s="196" t="s">
        <v>15</v>
      </c>
      <c r="K64" s="197"/>
    </row>
    <row r="65" spans="1:11" x14ac:dyDescent="0.2">
      <c r="A65" s="22"/>
      <c r="B65" s="196">
        <f>VALUE(RIGHT($B$2, 4))</f>
        <v>2020</v>
      </c>
      <c r="C65" s="197"/>
      <c r="D65" s="196">
        <f>B65-1</f>
        <v>2019</v>
      </c>
      <c r="E65" s="204"/>
      <c r="F65" s="196">
        <f>B65</f>
        <v>2020</v>
      </c>
      <c r="G65" s="204"/>
      <c r="H65" s="196">
        <f>D65</f>
        <v>2019</v>
      </c>
      <c r="I65" s="204"/>
      <c r="J65" s="140" t="s">
        <v>4</v>
      </c>
      <c r="K65" s="141" t="s">
        <v>2</v>
      </c>
    </row>
    <row r="66" spans="1:11" x14ac:dyDescent="0.2">
      <c r="A66" s="163" t="s">
        <v>145</v>
      </c>
      <c r="B66" s="61" t="s">
        <v>12</v>
      </c>
      <c r="C66" s="62" t="s">
        <v>13</v>
      </c>
      <c r="D66" s="61" t="s">
        <v>12</v>
      </c>
      <c r="E66" s="63" t="s">
        <v>13</v>
      </c>
      <c r="F66" s="62" t="s">
        <v>12</v>
      </c>
      <c r="G66" s="62" t="s">
        <v>13</v>
      </c>
      <c r="H66" s="61" t="s">
        <v>12</v>
      </c>
      <c r="I66" s="63" t="s">
        <v>13</v>
      </c>
      <c r="J66" s="61"/>
      <c r="K66" s="63"/>
    </row>
    <row r="67" spans="1:11" x14ac:dyDescent="0.2">
      <c r="A67" s="7" t="s">
        <v>346</v>
      </c>
      <c r="B67" s="65">
        <v>4</v>
      </c>
      <c r="C67" s="34">
        <f>IF(B90=0, "-", B67/B90)</f>
        <v>1.0582010582010581E-2</v>
      </c>
      <c r="D67" s="65">
        <v>2</v>
      </c>
      <c r="E67" s="9">
        <f>IF(D90=0, "-", D67/D90)</f>
        <v>6.0790273556231003E-3</v>
      </c>
      <c r="F67" s="81">
        <v>28</v>
      </c>
      <c r="G67" s="34">
        <f>IF(F90=0, "-", F67/F90)</f>
        <v>1.0678871090770405E-2</v>
      </c>
      <c r="H67" s="65">
        <v>54</v>
      </c>
      <c r="I67" s="9">
        <f>IF(H90=0, "-", H67/H90)</f>
        <v>1.5384615384615385E-2</v>
      </c>
      <c r="J67" s="8">
        <f t="shared" ref="J67:J88" si="6">IF(D67=0, "-", IF((B67-D67)/D67&lt;10, (B67-D67)/D67, "&gt;999%"))</f>
        <v>1</v>
      </c>
      <c r="K67" s="9">
        <f t="shared" ref="K67:K88" si="7">IF(H67=0, "-", IF((F67-H67)/H67&lt;10, (F67-H67)/H67, "&gt;999%"))</f>
        <v>-0.48148148148148145</v>
      </c>
    </row>
    <row r="68" spans="1:11" x14ac:dyDescent="0.2">
      <c r="A68" s="7" t="s">
        <v>347</v>
      </c>
      <c r="B68" s="65">
        <v>0</v>
      </c>
      <c r="C68" s="34">
        <f>IF(B90=0, "-", B68/B90)</f>
        <v>0</v>
      </c>
      <c r="D68" s="65">
        <v>0</v>
      </c>
      <c r="E68" s="9">
        <f>IF(D90=0, "-", D68/D90)</f>
        <v>0</v>
      </c>
      <c r="F68" s="81">
        <v>0</v>
      </c>
      <c r="G68" s="34">
        <f>IF(F90=0, "-", F68/F90)</f>
        <v>0</v>
      </c>
      <c r="H68" s="65">
        <v>2</v>
      </c>
      <c r="I68" s="9">
        <f>IF(H90=0, "-", H68/H90)</f>
        <v>5.6980056980056976E-4</v>
      </c>
      <c r="J68" s="8" t="str">
        <f t="shared" si="6"/>
        <v>-</v>
      </c>
      <c r="K68" s="9">
        <f t="shared" si="7"/>
        <v>-1</v>
      </c>
    </row>
    <row r="69" spans="1:11" x14ac:dyDescent="0.2">
      <c r="A69" s="7" t="s">
        <v>348</v>
      </c>
      <c r="B69" s="65">
        <v>0</v>
      </c>
      <c r="C69" s="34">
        <f>IF(B90=0, "-", B69/B90)</f>
        <v>0</v>
      </c>
      <c r="D69" s="65">
        <v>3</v>
      </c>
      <c r="E69" s="9">
        <f>IF(D90=0, "-", D69/D90)</f>
        <v>9.11854103343465E-3</v>
      </c>
      <c r="F69" s="81">
        <v>23</v>
      </c>
      <c r="G69" s="34">
        <f>IF(F90=0, "-", F69/F90)</f>
        <v>8.771929824561403E-3</v>
      </c>
      <c r="H69" s="65">
        <v>156</v>
      </c>
      <c r="I69" s="9">
        <f>IF(H90=0, "-", H69/H90)</f>
        <v>4.4444444444444446E-2</v>
      </c>
      <c r="J69" s="8">
        <f t="shared" si="6"/>
        <v>-1</v>
      </c>
      <c r="K69" s="9">
        <f t="shared" si="7"/>
        <v>-0.85256410256410253</v>
      </c>
    </row>
    <row r="70" spans="1:11" x14ac:dyDescent="0.2">
      <c r="A70" s="7" t="s">
        <v>349</v>
      </c>
      <c r="B70" s="65">
        <v>7</v>
      </c>
      <c r="C70" s="34">
        <f>IF(B90=0, "-", B70/B90)</f>
        <v>1.8518518518518517E-2</v>
      </c>
      <c r="D70" s="65">
        <v>24</v>
      </c>
      <c r="E70" s="9">
        <f>IF(D90=0, "-", D70/D90)</f>
        <v>7.29483282674772E-2</v>
      </c>
      <c r="F70" s="81">
        <v>142</v>
      </c>
      <c r="G70" s="34">
        <f>IF(F90=0, "-", F70/F90)</f>
        <v>5.4157131960335621E-2</v>
      </c>
      <c r="H70" s="65">
        <v>217</v>
      </c>
      <c r="I70" s="9">
        <f>IF(H90=0, "-", H70/H90)</f>
        <v>6.1823361823361823E-2</v>
      </c>
      <c r="J70" s="8">
        <f t="shared" si="6"/>
        <v>-0.70833333333333337</v>
      </c>
      <c r="K70" s="9">
        <f t="shared" si="7"/>
        <v>-0.34562211981566821</v>
      </c>
    </row>
    <row r="71" spans="1:11" x14ac:dyDescent="0.2">
      <c r="A71" s="7" t="s">
        <v>350</v>
      </c>
      <c r="B71" s="65">
        <v>27</v>
      </c>
      <c r="C71" s="34">
        <f>IF(B90=0, "-", B71/B90)</f>
        <v>7.1428571428571425E-2</v>
      </c>
      <c r="D71" s="65">
        <v>22</v>
      </c>
      <c r="E71" s="9">
        <f>IF(D90=0, "-", D71/D90)</f>
        <v>6.6869300911854099E-2</v>
      </c>
      <c r="F71" s="81">
        <v>218</v>
      </c>
      <c r="G71" s="34">
        <f>IF(F90=0, "-", F71/F90)</f>
        <v>8.3142639206712429E-2</v>
      </c>
      <c r="H71" s="65">
        <v>283</v>
      </c>
      <c r="I71" s="9">
        <f>IF(H90=0, "-", H71/H90)</f>
        <v>8.0626780626780623E-2</v>
      </c>
      <c r="J71" s="8">
        <f t="shared" si="6"/>
        <v>0.22727272727272727</v>
      </c>
      <c r="K71" s="9">
        <f t="shared" si="7"/>
        <v>-0.22968197879858657</v>
      </c>
    </row>
    <row r="72" spans="1:11" x14ac:dyDescent="0.2">
      <c r="A72" s="7" t="s">
        <v>351</v>
      </c>
      <c r="B72" s="65">
        <v>0</v>
      </c>
      <c r="C72" s="34">
        <f>IF(B90=0, "-", B72/B90)</f>
        <v>0</v>
      </c>
      <c r="D72" s="65">
        <v>1</v>
      </c>
      <c r="E72" s="9">
        <f>IF(D90=0, "-", D72/D90)</f>
        <v>3.0395136778115501E-3</v>
      </c>
      <c r="F72" s="81">
        <v>6</v>
      </c>
      <c r="G72" s="34">
        <f>IF(F90=0, "-", F72/F90)</f>
        <v>2.2883295194508009E-3</v>
      </c>
      <c r="H72" s="65">
        <v>3</v>
      </c>
      <c r="I72" s="9">
        <f>IF(H90=0, "-", H72/H90)</f>
        <v>8.547008547008547E-4</v>
      </c>
      <c r="J72" s="8">
        <f t="shared" si="6"/>
        <v>-1</v>
      </c>
      <c r="K72" s="9">
        <f t="shared" si="7"/>
        <v>1</v>
      </c>
    </row>
    <row r="73" spans="1:11" x14ac:dyDescent="0.2">
      <c r="A73" s="7" t="s">
        <v>352</v>
      </c>
      <c r="B73" s="65">
        <v>2</v>
      </c>
      <c r="C73" s="34">
        <f>IF(B90=0, "-", B73/B90)</f>
        <v>5.2910052910052907E-3</v>
      </c>
      <c r="D73" s="65">
        <v>7</v>
      </c>
      <c r="E73" s="9">
        <f>IF(D90=0, "-", D73/D90)</f>
        <v>2.1276595744680851E-2</v>
      </c>
      <c r="F73" s="81">
        <v>76</v>
      </c>
      <c r="G73" s="34">
        <f>IF(F90=0, "-", F73/F90)</f>
        <v>2.8985507246376812E-2</v>
      </c>
      <c r="H73" s="65">
        <v>151</v>
      </c>
      <c r="I73" s="9">
        <f>IF(H90=0, "-", H73/H90)</f>
        <v>4.3019943019943017E-2</v>
      </c>
      <c r="J73" s="8">
        <f t="shared" si="6"/>
        <v>-0.7142857142857143</v>
      </c>
      <c r="K73" s="9">
        <f t="shared" si="7"/>
        <v>-0.49668874172185429</v>
      </c>
    </row>
    <row r="74" spans="1:11" x14ac:dyDescent="0.2">
      <c r="A74" s="7" t="s">
        <v>353</v>
      </c>
      <c r="B74" s="65">
        <v>22</v>
      </c>
      <c r="C74" s="34">
        <f>IF(B90=0, "-", B74/B90)</f>
        <v>5.8201058201058198E-2</v>
      </c>
      <c r="D74" s="65">
        <v>20</v>
      </c>
      <c r="E74" s="9">
        <f>IF(D90=0, "-", D74/D90)</f>
        <v>6.0790273556231005E-2</v>
      </c>
      <c r="F74" s="81">
        <v>224</v>
      </c>
      <c r="G74" s="34">
        <f>IF(F90=0, "-", F74/F90)</f>
        <v>8.5430968726163237E-2</v>
      </c>
      <c r="H74" s="65">
        <v>294</v>
      </c>
      <c r="I74" s="9">
        <f>IF(H90=0, "-", H74/H90)</f>
        <v>8.3760683760683755E-2</v>
      </c>
      <c r="J74" s="8">
        <f t="shared" si="6"/>
        <v>0.1</v>
      </c>
      <c r="K74" s="9">
        <f t="shared" si="7"/>
        <v>-0.23809523809523808</v>
      </c>
    </row>
    <row r="75" spans="1:11" x14ac:dyDescent="0.2">
      <c r="A75" s="7" t="s">
        <v>354</v>
      </c>
      <c r="B75" s="65">
        <v>0</v>
      </c>
      <c r="C75" s="34">
        <f>IF(B90=0, "-", B75/B90)</f>
        <v>0</v>
      </c>
      <c r="D75" s="65">
        <v>0</v>
      </c>
      <c r="E75" s="9">
        <f>IF(D90=0, "-", D75/D90)</f>
        <v>0</v>
      </c>
      <c r="F75" s="81">
        <v>0</v>
      </c>
      <c r="G75" s="34">
        <f>IF(F90=0, "-", F75/F90)</f>
        <v>0</v>
      </c>
      <c r="H75" s="65">
        <v>6</v>
      </c>
      <c r="I75" s="9">
        <f>IF(H90=0, "-", H75/H90)</f>
        <v>1.7094017094017094E-3</v>
      </c>
      <c r="J75" s="8" t="str">
        <f t="shared" si="6"/>
        <v>-</v>
      </c>
      <c r="K75" s="9">
        <f t="shared" si="7"/>
        <v>-1</v>
      </c>
    </row>
    <row r="76" spans="1:11" x14ac:dyDescent="0.2">
      <c r="A76" s="7" t="s">
        <v>355</v>
      </c>
      <c r="B76" s="65">
        <v>7</v>
      </c>
      <c r="C76" s="34">
        <f>IF(B90=0, "-", B76/B90)</f>
        <v>1.8518518518518517E-2</v>
      </c>
      <c r="D76" s="65">
        <v>4</v>
      </c>
      <c r="E76" s="9">
        <f>IF(D90=0, "-", D76/D90)</f>
        <v>1.2158054711246201E-2</v>
      </c>
      <c r="F76" s="81">
        <v>56</v>
      </c>
      <c r="G76" s="34">
        <f>IF(F90=0, "-", F76/F90)</f>
        <v>2.1357742181540809E-2</v>
      </c>
      <c r="H76" s="65">
        <v>4</v>
      </c>
      <c r="I76" s="9">
        <f>IF(H90=0, "-", H76/H90)</f>
        <v>1.1396011396011395E-3</v>
      </c>
      <c r="J76" s="8">
        <f t="shared" si="6"/>
        <v>0.75</v>
      </c>
      <c r="K76" s="9" t="str">
        <f t="shared" si="7"/>
        <v>&gt;999%</v>
      </c>
    </row>
    <row r="77" spans="1:11" x14ac:dyDescent="0.2">
      <c r="A77" s="7" t="s">
        <v>356</v>
      </c>
      <c r="B77" s="65">
        <v>69</v>
      </c>
      <c r="C77" s="34">
        <f>IF(B90=0, "-", B77/B90)</f>
        <v>0.18253968253968253</v>
      </c>
      <c r="D77" s="65">
        <v>84</v>
      </c>
      <c r="E77" s="9">
        <f>IF(D90=0, "-", D77/D90)</f>
        <v>0.25531914893617019</v>
      </c>
      <c r="F77" s="81">
        <v>245</v>
      </c>
      <c r="G77" s="34">
        <f>IF(F90=0, "-", F77/F90)</f>
        <v>9.3440122044241042E-2</v>
      </c>
      <c r="H77" s="65">
        <v>553</v>
      </c>
      <c r="I77" s="9">
        <f>IF(H90=0, "-", H77/H90)</f>
        <v>0.15754985754985754</v>
      </c>
      <c r="J77" s="8">
        <f t="shared" si="6"/>
        <v>-0.17857142857142858</v>
      </c>
      <c r="K77" s="9">
        <f t="shared" si="7"/>
        <v>-0.55696202531645567</v>
      </c>
    </row>
    <row r="78" spans="1:11" x14ac:dyDescent="0.2">
      <c r="A78" s="7" t="s">
        <v>357</v>
      </c>
      <c r="B78" s="65">
        <v>24</v>
      </c>
      <c r="C78" s="34">
        <f>IF(B90=0, "-", B78/B90)</f>
        <v>6.3492063492063489E-2</v>
      </c>
      <c r="D78" s="65">
        <v>90</v>
      </c>
      <c r="E78" s="9">
        <f>IF(D90=0, "-", D78/D90)</f>
        <v>0.2735562310030395</v>
      </c>
      <c r="F78" s="81">
        <v>232</v>
      </c>
      <c r="G78" s="34">
        <f>IF(F90=0, "-", F78/F90)</f>
        <v>8.8482074752097642E-2</v>
      </c>
      <c r="H78" s="65">
        <v>583</v>
      </c>
      <c r="I78" s="9">
        <f>IF(H90=0, "-", H78/H90)</f>
        <v>0.16609686609686611</v>
      </c>
      <c r="J78" s="8">
        <f t="shared" si="6"/>
        <v>-0.73333333333333328</v>
      </c>
      <c r="K78" s="9">
        <f t="shared" si="7"/>
        <v>-0.60205831903945106</v>
      </c>
    </row>
    <row r="79" spans="1:11" x14ac:dyDescent="0.2">
      <c r="A79" s="7" t="s">
        <v>358</v>
      </c>
      <c r="B79" s="65">
        <v>0</v>
      </c>
      <c r="C79" s="34">
        <f>IF(B90=0, "-", B79/B90)</f>
        <v>0</v>
      </c>
      <c r="D79" s="65">
        <v>2</v>
      </c>
      <c r="E79" s="9">
        <f>IF(D90=0, "-", D79/D90)</f>
        <v>6.0790273556231003E-3</v>
      </c>
      <c r="F79" s="81">
        <v>6</v>
      </c>
      <c r="G79" s="34">
        <f>IF(F90=0, "-", F79/F90)</f>
        <v>2.2883295194508009E-3</v>
      </c>
      <c r="H79" s="65">
        <v>18</v>
      </c>
      <c r="I79" s="9">
        <f>IF(H90=0, "-", H79/H90)</f>
        <v>5.1282051282051282E-3</v>
      </c>
      <c r="J79" s="8">
        <f t="shared" si="6"/>
        <v>-1</v>
      </c>
      <c r="K79" s="9">
        <f t="shared" si="7"/>
        <v>-0.66666666666666663</v>
      </c>
    </row>
    <row r="80" spans="1:11" x14ac:dyDescent="0.2">
      <c r="A80" s="7" t="s">
        <v>359</v>
      </c>
      <c r="B80" s="65">
        <v>0</v>
      </c>
      <c r="C80" s="34">
        <f>IF(B90=0, "-", B80/B90)</f>
        <v>0</v>
      </c>
      <c r="D80" s="65">
        <v>0</v>
      </c>
      <c r="E80" s="9">
        <f>IF(D90=0, "-", D80/D90)</f>
        <v>0</v>
      </c>
      <c r="F80" s="81">
        <v>0</v>
      </c>
      <c r="G80" s="34">
        <f>IF(F90=0, "-", F80/F90)</f>
        <v>0</v>
      </c>
      <c r="H80" s="65">
        <v>5</v>
      </c>
      <c r="I80" s="9">
        <f>IF(H90=0, "-", H80/H90)</f>
        <v>1.4245014245014246E-3</v>
      </c>
      <c r="J80" s="8" t="str">
        <f t="shared" si="6"/>
        <v>-</v>
      </c>
      <c r="K80" s="9">
        <f t="shared" si="7"/>
        <v>-1</v>
      </c>
    </row>
    <row r="81" spans="1:11" x14ac:dyDescent="0.2">
      <c r="A81" s="7" t="s">
        <v>360</v>
      </c>
      <c r="B81" s="65">
        <v>5</v>
      </c>
      <c r="C81" s="34">
        <f>IF(B90=0, "-", B81/B90)</f>
        <v>1.3227513227513227E-2</v>
      </c>
      <c r="D81" s="65">
        <v>2</v>
      </c>
      <c r="E81" s="9">
        <f>IF(D90=0, "-", D81/D90)</f>
        <v>6.0790273556231003E-3</v>
      </c>
      <c r="F81" s="81">
        <v>60</v>
      </c>
      <c r="G81" s="34">
        <f>IF(F90=0, "-", F81/F90)</f>
        <v>2.2883295194508008E-2</v>
      </c>
      <c r="H81" s="65">
        <v>27</v>
      </c>
      <c r="I81" s="9">
        <f>IF(H90=0, "-", H81/H90)</f>
        <v>7.6923076923076927E-3</v>
      </c>
      <c r="J81" s="8">
        <f t="shared" si="6"/>
        <v>1.5</v>
      </c>
      <c r="K81" s="9">
        <f t="shared" si="7"/>
        <v>1.2222222222222223</v>
      </c>
    </row>
    <row r="82" spans="1:11" x14ac:dyDescent="0.2">
      <c r="A82" s="7" t="s">
        <v>361</v>
      </c>
      <c r="B82" s="65">
        <v>3</v>
      </c>
      <c r="C82" s="34">
        <f>IF(B90=0, "-", B82/B90)</f>
        <v>7.9365079365079361E-3</v>
      </c>
      <c r="D82" s="65">
        <v>3</v>
      </c>
      <c r="E82" s="9">
        <f>IF(D90=0, "-", D82/D90)</f>
        <v>9.11854103343465E-3</v>
      </c>
      <c r="F82" s="81">
        <v>35</v>
      </c>
      <c r="G82" s="34">
        <f>IF(F90=0, "-", F82/F90)</f>
        <v>1.3348588863463006E-2</v>
      </c>
      <c r="H82" s="65">
        <v>33</v>
      </c>
      <c r="I82" s="9">
        <f>IF(H90=0, "-", H82/H90)</f>
        <v>9.4017094017094013E-3</v>
      </c>
      <c r="J82" s="8">
        <f t="shared" si="6"/>
        <v>0</v>
      </c>
      <c r="K82" s="9">
        <f t="shared" si="7"/>
        <v>6.0606060606060608E-2</v>
      </c>
    </row>
    <row r="83" spans="1:11" x14ac:dyDescent="0.2">
      <c r="A83" s="7" t="s">
        <v>362</v>
      </c>
      <c r="B83" s="65">
        <v>0</v>
      </c>
      <c r="C83" s="34">
        <f>IF(B90=0, "-", B83/B90)</f>
        <v>0</v>
      </c>
      <c r="D83" s="65">
        <v>0</v>
      </c>
      <c r="E83" s="9">
        <f>IF(D90=0, "-", D83/D90)</f>
        <v>0</v>
      </c>
      <c r="F83" s="81">
        <v>2</v>
      </c>
      <c r="G83" s="34">
        <f>IF(F90=0, "-", F83/F90)</f>
        <v>7.6277650648360034E-4</v>
      </c>
      <c r="H83" s="65">
        <v>1</v>
      </c>
      <c r="I83" s="9">
        <f>IF(H90=0, "-", H83/H90)</f>
        <v>2.8490028490028488E-4</v>
      </c>
      <c r="J83" s="8" t="str">
        <f t="shared" si="6"/>
        <v>-</v>
      </c>
      <c r="K83" s="9">
        <f t="shared" si="7"/>
        <v>1</v>
      </c>
    </row>
    <row r="84" spans="1:11" x14ac:dyDescent="0.2">
      <c r="A84" s="7" t="s">
        <v>363</v>
      </c>
      <c r="B84" s="65">
        <v>126</v>
      </c>
      <c r="C84" s="34">
        <f>IF(B90=0, "-", B84/B90)</f>
        <v>0.33333333333333331</v>
      </c>
      <c r="D84" s="65">
        <v>26</v>
      </c>
      <c r="E84" s="9">
        <f>IF(D90=0, "-", D84/D90)</f>
        <v>7.9027355623100301E-2</v>
      </c>
      <c r="F84" s="81">
        <v>442</v>
      </c>
      <c r="G84" s="34">
        <f>IF(F90=0, "-", F84/F90)</f>
        <v>0.16857360793287568</v>
      </c>
      <c r="H84" s="65">
        <v>514</v>
      </c>
      <c r="I84" s="9">
        <f>IF(H90=0, "-", H84/H90)</f>
        <v>0.14643874643874644</v>
      </c>
      <c r="J84" s="8">
        <f t="shared" si="6"/>
        <v>3.8461538461538463</v>
      </c>
      <c r="K84" s="9">
        <f t="shared" si="7"/>
        <v>-0.14007782101167315</v>
      </c>
    </row>
    <row r="85" spans="1:11" x14ac:dyDescent="0.2">
      <c r="A85" s="7" t="s">
        <v>364</v>
      </c>
      <c r="B85" s="65">
        <v>0</v>
      </c>
      <c r="C85" s="34">
        <f>IF(B90=0, "-", B85/B90)</f>
        <v>0</v>
      </c>
      <c r="D85" s="65">
        <v>0</v>
      </c>
      <c r="E85" s="9">
        <f>IF(D90=0, "-", D85/D90)</f>
        <v>0</v>
      </c>
      <c r="F85" s="81">
        <v>0</v>
      </c>
      <c r="G85" s="34">
        <f>IF(F90=0, "-", F85/F90)</f>
        <v>0</v>
      </c>
      <c r="H85" s="65">
        <v>2</v>
      </c>
      <c r="I85" s="9">
        <f>IF(H90=0, "-", H85/H90)</f>
        <v>5.6980056980056976E-4</v>
      </c>
      <c r="J85" s="8" t="str">
        <f t="shared" si="6"/>
        <v>-</v>
      </c>
      <c r="K85" s="9">
        <f t="shared" si="7"/>
        <v>-1</v>
      </c>
    </row>
    <row r="86" spans="1:11" x14ac:dyDescent="0.2">
      <c r="A86" s="7" t="s">
        <v>365</v>
      </c>
      <c r="B86" s="65">
        <v>78</v>
      </c>
      <c r="C86" s="34">
        <f>IF(B90=0, "-", B86/B90)</f>
        <v>0.20634920634920634</v>
      </c>
      <c r="D86" s="65">
        <v>30</v>
      </c>
      <c r="E86" s="9">
        <f>IF(D90=0, "-", D86/D90)</f>
        <v>9.1185410334346503E-2</v>
      </c>
      <c r="F86" s="81">
        <v>722</v>
      </c>
      <c r="G86" s="34">
        <f>IF(F90=0, "-", F86/F90)</f>
        <v>0.27536231884057971</v>
      </c>
      <c r="H86" s="65">
        <v>441</v>
      </c>
      <c r="I86" s="9">
        <f>IF(H90=0, "-", H86/H90)</f>
        <v>0.12564102564102564</v>
      </c>
      <c r="J86" s="8">
        <f t="shared" si="6"/>
        <v>1.6</v>
      </c>
      <c r="K86" s="9">
        <f t="shared" si="7"/>
        <v>0.63718820861678005</v>
      </c>
    </row>
    <row r="87" spans="1:11" x14ac:dyDescent="0.2">
      <c r="A87" s="7" t="s">
        <v>366</v>
      </c>
      <c r="B87" s="65">
        <v>1</v>
      </c>
      <c r="C87" s="34">
        <f>IF(B90=0, "-", B87/B90)</f>
        <v>2.6455026455026454E-3</v>
      </c>
      <c r="D87" s="65">
        <v>2</v>
      </c>
      <c r="E87" s="9">
        <f>IF(D90=0, "-", D87/D90)</f>
        <v>6.0790273556231003E-3</v>
      </c>
      <c r="F87" s="81">
        <v>15</v>
      </c>
      <c r="G87" s="34">
        <f>IF(F90=0, "-", F87/F90)</f>
        <v>5.7208237986270021E-3</v>
      </c>
      <c r="H87" s="65">
        <v>37</v>
      </c>
      <c r="I87" s="9">
        <f>IF(H90=0, "-", H87/H90)</f>
        <v>1.0541310541310541E-2</v>
      </c>
      <c r="J87" s="8">
        <f t="shared" si="6"/>
        <v>-0.5</v>
      </c>
      <c r="K87" s="9">
        <f t="shared" si="7"/>
        <v>-0.59459459459459463</v>
      </c>
    </row>
    <row r="88" spans="1:11" x14ac:dyDescent="0.2">
      <c r="A88" s="7" t="s">
        <v>367</v>
      </c>
      <c r="B88" s="65">
        <v>3</v>
      </c>
      <c r="C88" s="34">
        <f>IF(B90=0, "-", B88/B90)</f>
        <v>7.9365079365079361E-3</v>
      </c>
      <c r="D88" s="65">
        <v>7</v>
      </c>
      <c r="E88" s="9">
        <f>IF(D90=0, "-", D88/D90)</f>
        <v>2.1276595744680851E-2</v>
      </c>
      <c r="F88" s="81">
        <v>90</v>
      </c>
      <c r="G88" s="34">
        <f>IF(F90=0, "-", F88/F90)</f>
        <v>3.4324942791762014E-2</v>
      </c>
      <c r="H88" s="65">
        <v>126</v>
      </c>
      <c r="I88" s="9">
        <f>IF(H90=0, "-", H88/H90)</f>
        <v>3.5897435897435895E-2</v>
      </c>
      <c r="J88" s="8">
        <f t="shared" si="6"/>
        <v>-0.5714285714285714</v>
      </c>
      <c r="K88" s="9">
        <f t="shared" si="7"/>
        <v>-0.2857142857142857</v>
      </c>
    </row>
    <row r="89" spans="1:11" x14ac:dyDescent="0.2">
      <c r="A89" s="2"/>
      <c r="B89" s="68"/>
      <c r="C89" s="33"/>
      <c r="D89" s="68"/>
      <c r="E89" s="6"/>
      <c r="F89" s="82"/>
      <c r="G89" s="33"/>
      <c r="H89" s="68"/>
      <c r="I89" s="6"/>
      <c r="J89" s="5"/>
      <c r="K89" s="6"/>
    </row>
    <row r="90" spans="1:11" s="43" customFormat="1" x14ac:dyDescent="0.2">
      <c r="A90" s="162" t="s">
        <v>548</v>
      </c>
      <c r="B90" s="71">
        <f>SUM(B67:B89)</f>
        <v>378</v>
      </c>
      <c r="C90" s="40">
        <f>B90/1979</f>
        <v>0.1910055583628095</v>
      </c>
      <c r="D90" s="71">
        <f>SUM(D67:D89)</f>
        <v>329</v>
      </c>
      <c r="E90" s="41">
        <f>D90/1839</f>
        <v>0.17890157694399131</v>
      </c>
      <c r="F90" s="77">
        <f>SUM(F67:F89)</f>
        <v>2622</v>
      </c>
      <c r="G90" s="42">
        <f>F90/15673</f>
        <v>0.16729407260894533</v>
      </c>
      <c r="H90" s="71">
        <f>SUM(H67:H89)</f>
        <v>3510</v>
      </c>
      <c r="I90" s="41">
        <f>H90/20096</f>
        <v>0.17466162420382167</v>
      </c>
      <c r="J90" s="37">
        <f>IF(D90=0, "-", IF((B90-D90)/D90&lt;10, (B90-D90)/D90, "&gt;999%"))</f>
        <v>0.14893617021276595</v>
      </c>
      <c r="K90" s="38">
        <f>IF(H90=0, "-", IF((F90-H90)/H90&lt;10, (F90-H90)/H90, "&gt;999%"))</f>
        <v>-0.25299145299145298</v>
      </c>
    </row>
    <row r="91" spans="1:11" x14ac:dyDescent="0.2">
      <c r="B91" s="83"/>
      <c r="D91" s="83"/>
      <c r="F91" s="83"/>
      <c r="H91" s="83"/>
    </row>
    <row r="92" spans="1:11" x14ac:dyDescent="0.2">
      <c r="A92" s="163" t="s">
        <v>146</v>
      </c>
      <c r="B92" s="61" t="s">
        <v>12</v>
      </c>
      <c r="C92" s="62" t="s">
        <v>13</v>
      </c>
      <c r="D92" s="61" t="s">
        <v>12</v>
      </c>
      <c r="E92" s="63" t="s">
        <v>13</v>
      </c>
      <c r="F92" s="62" t="s">
        <v>12</v>
      </c>
      <c r="G92" s="62" t="s">
        <v>13</v>
      </c>
      <c r="H92" s="61" t="s">
        <v>12</v>
      </c>
      <c r="I92" s="63" t="s">
        <v>13</v>
      </c>
      <c r="J92" s="61"/>
      <c r="K92" s="63"/>
    </row>
    <row r="93" spans="1:11" x14ac:dyDescent="0.2">
      <c r="A93" s="7" t="s">
        <v>368</v>
      </c>
      <c r="B93" s="65">
        <v>0</v>
      </c>
      <c r="C93" s="34">
        <f>IF(B106=0, "-", B93/B106)</f>
        <v>0</v>
      </c>
      <c r="D93" s="65">
        <v>0</v>
      </c>
      <c r="E93" s="9">
        <f>IF(D106=0, "-", D93/D106)</f>
        <v>0</v>
      </c>
      <c r="F93" s="81">
        <v>6</v>
      </c>
      <c r="G93" s="34">
        <f>IF(F106=0, "-", F93/F106)</f>
        <v>2.843601895734597E-2</v>
      </c>
      <c r="H93" s="65">
        <v>2</v>
      </c>
      <c r="I93" s="9">
        <f>IF(H106=0, "-", H93/H106)</f>
        <v>8.2644628099173556E-3</v>
      </c>
      <c r="J93" s="8" t="str">
        <f t="shared" ref="J93:J104" si="8">IF(D93=0, "-", IF((B93-D93)/D93&lt;10, (B93-D93)/D93, "&gt;999%"))</f>
        <v>-</v>
      </c>
      <c r="K93" s="9">
        <f t="shared" ref="K93:K104" si="9">IF(H93=0, "-", IF((F93-H93)/H93&lt;10, (F93-H93)/H93, "&gt;999%"))</f>
        <v>2</v>
      </c>
    </row>
    <row r="94" spans="1:11" x14ac:dyDescent="0.2">
      <c r="A94" s="7" t="s">
        <v>369</v>
      </c>
      <c r="B94" s="65">
        <v>2</v>
      </c>
      <c r="C94" s="34">
        <f>IF(B106=0, "-", B94/B106)</f>
        <v>0.10526315789473684</v>
      </c>
      <c r="D94" s="65">
        <v>8</v>
      </c>
      <c r="E94" s="9">
        <f>IF(D106=0, "-", D94/D106)</f>
        <v>0.30769230769230771</v>
      </c>
      <c r="F94" s="81">
        <v>40</v>
      </c>
      <c r="G94" s="34">
        <f>IF(F106=0, "-", F94/F106)</f>
        <v>0.1895734597156398</v>
      </c>
      <c r="H94" s="65">
        <v>44</v>
      </c>
      <c r="I94" s="9">
        <f>IF(H106=0, "-", H94/H106)</f>
        <v>0.18181818181818182</v>
      </c>
      <c r="J94" s="8">
        <f t="shared" si="8"/>
        <v>-0.75</v>
      </c>
      <c r="K94" s="9">
        <f t="shared" si="9"/>
        <v>-9.0909090909090912E-2</v>
      </c>
    </row>
    <row r="95" spans="1:11" x14ac:dyDescent="0.2">
      <c r="A95" s="7" t="s">
        <v>370</v>
      </c>
      <c r="B95" s="65">
        <v>2</v>
      </c>
      <c r="C95" s="34">
        <f>IF(B106=0, "-", B95/B106)</f>
        <v>0.10526315789473684</v>
      </c>
      <c r="D95" s="65">
        <v>1</v>
      </c>
      <c r="E95" s="9">
        <f>IF(D106=0, "-", D95/D106)</f>
        <v>3.8461538461538464E-2</v>
      </c>
      <c r="F95" s="81">
        <v>16</v>
      </c>
      <c r="G95" s="34">
        <f>IF(F106=0, "-", F95/F106)</f>
        <v>7.582938388625593E-2</v>
      </c>
      <c r="H95" s="65">
        <v>16</v>
      </c>
      <c r="I95" s="9">
        <f>IF(H106=0, "-", H95/H106)</f>
        <v>6.6115702479338845E-2</v>
      </c>
      <c r="J95" s="8">
        <f t="shared" si="8"/>
        <v>1</v>
      </c>
      <c r="K95" s="9">
        <f t="shared" si="9"/>
        <v>0</v>
      </c>
    </row>
    <row r="96" spans="1:11" x14ac:dyDescent="0.2">
      <c r="A96" s="7" t="s">
        <v>371</v>
      </c>
      <c r="B96" s="65">
        <v>0</v>
      </c>
      <c r="C96" s="34">
        <f>IF(B106=0, "-", B96/B106)</f>
        <v>0</v>
      </c>
      <c r="D96" s="65">
        <v>0</v>
      </c>
      <c r="E96" s="9">
        <f>IF(D106=0, "-", D96/D106)</f>
        <v>0</v>
      </c>
      <c r="F96" s="81">
        <v>4</v>
      </c>
      <c r="G96" s="34">
        <f>IF(F106=0, "-", F96/F106)</f>
        <v>1.8957345971563982E-2</v>
      </c>
      <c r="H96" s="65">
        <v>4</v>
      </c>
      <c r="I96" s="9">
        <f>IF(H106=0, "-", H96/H106)</f>
        <v>1.6528925619834711E-2</v>
      </c>
      <c r="J96" s="8" t="str">
        <f t="shared" si="8"/>
        <v>-</v>
      </c>
      <c r="K96" s="9">
        <f t="shared" si="9"/>
        <v>0</v>
      </c>
    </row>
    <row r="97" spans="1:11" x14ac:dyDescent="0.2">
      <c r="A97" s="7" t="s">
        <v>372</v>
      </c>
      <c r="B97" s="65">
        <v>1</v>
      </c>
      <c r="C97" s="34">
        <f>IF(B106=0, "-", B97/B106)</f>
        <v>5.2631578947368418E-2</v>
      </c>
      <c r="D97" s="65">
        <v>3</v>
      </c>
      <c r="E97" s="9">
        <f>IF(D106=0, "-", D97/D106)</f>
        <v>0.11538461538461539</v>
      </c>
      <c r="F97" s="81">
        <v>15</v>
      </c>
      <c r="G97" s="34">
        <f>IF(F106=0, "-", F97/F106)</f>
        <v>7.1090047393364927E-2</v>
      </c>
      <c r="H97" s="65">
        <v>29</v>
      </c>
      <c r="I97" s="9">
        <f>IF(H106=0, "-", H97/H106)</f>
        <v>0.11983471074380166</v>
      </c>
      <c r="J97" s="8">
        <f t="shared" si="8"/>
        <v>-0.66666666666666663</v>
      </c>
      <c r="K97" s="9">
        <f t="shared" si="9"/>
        <v>-0.48275862068965519</v>
      </c>
    </row>
    <row r="98" spans="1:11" x14ac:dyDescent="0.2">
      <c r="A98" s="7" t="s">
        <v>373</v>
      </c>
      <c r="B98" s="65">
        <v>1</v>
      </c>
      <c r="C98" s="34">
        <f>IF(B106=0, "-", B98/B106)</f>
        <v>5.2631578947368418E-2</v>
      </c>
      <c r="D98" s="65">
        <v>2</v>
      </c>
      <c r="E98" s="9">
        <f>IF(D106=0, "-", D98/D106)</f>
        <v>7.6923076923076927E-2</v>
      </c>
      <c r="F98" s="81">
        <v>13</v>
      </c>
      <c r="G98" s="34">
        <f>IF(F106=0, "-", F98/F106)</f>
        <v>6.1611374407582936E-2</v>
      </c>
      <c r="H98" s="65">
        <v>24</v>
      </c>
      <c r="I98" s="9">
        <f>IF(H106=0, "-", H98/H106)</f>
        <v>9.9173553719008267E-2</v>
      </c>
      <c r="J98" s="8">
        <f t="shared" si="8"/>
        <v>-0.5</v>
      </c>
      <c r="K98" s="9">
        <f t="shared" si="9"/>
        <v>-0.45833333333333331</v>
      </c>
    </row>
    <row r="99" spans="1:11" x14ac:dyDescent="0.2">
      <c r="A99" s="7" t="s">
        <v>374</v>
      </c>
      <c r="B99" s="65">
        <v>0</v>
      </c>
      <c r="C99" s="34">
        <f>IF(B106=0, "-", B99/B106)</f>
        <v>0</v>
      </c>
      <c r="D99" s="65">
        <v>0</v>
      </c>
      <c r="E99" s="9">
        <f>IF(D106=0, "-", D99/D106)</f>
        <v>0</v>
      </c>
      <c r="F99" s="81">
        <v>1</v>
      </c>
      <c r="G99" s="34">
        <f>IF(F106=0, "-", F99/F106)</f>
        <v>4.7393364928909956E-3</v>
      </c>
      <c r="H99" s="65">
        <v>17</v>
      </c>
      <c r="I99" s="9">
        <f>IF(H106=0, "-", H99/H106)</f>
        <v>7.0247933884297523E-2</v>
      </c>
      <c r="J99" s="8" t="str">
        <f t="shared" si="8"/>
        <v>-</v>
      </c>
      <c r="K99" s="9">
        <f t="shared" si="9"/>
        <v>-0.94117647058823528</v>
      </c>
    </row>
    <row r="100" spans="1:11" x14ac:dyDescent="0.2">
      <c r="A100" s="7" t="s">
        <v>375</v>
      </c>
      <c r="B100" s="65">
        <v>2</v>
      </c>
      <c r="C100" s="34">
        <f>IF(B106=0, "-", B100/B106)</f>
        <v>0.10526315789473684</v>
      </c>
      <c r="D100" s="65">
        <v>0</v>
      </c>
      <c r="E100" s="9">
        <f>IF(D106=0, "-", D100/D106)</f>
        <v>0</v>
      </c>
      <c r="F100" s="81">
        <v>5</v>
      </c>
      <c r="G100" s="34">
        <f>IF(F106=0, "-", F100/F106)</f>
        <v>2.3696682464454975E-2</v>
      </c>
      <c r="H100" s="65">
        <v>0</v>
      </c>
      <c r="I100" s="9">
        <f>IF(H106=0, "-", H100/H106)</f>
        <v>0</v>
      </c>
      <c r="J100" s="8" t="str">
        <f t="shared" si="8"/>
        <v>-</v>
      </c>
      <c r="K100" s="9" t="str">
        <f t="shared" si="9"/>
        <v>-</v>
      </c>
    </row>
    <row r="101" spans="1:11" x14ac:dyDescent="0.2">
      <c r="A101" s="7" t="s">
        <v>376</v>
      </c>
      <c r="B101" s="65">
        <v>0</v>
      </c>
      <c r="C101" s="34">
        <f>IF(B106=0, "-", B101/B106)</f>
        <v>0</v>
      </c>
      <c r="D101" s="65">
        <v>1</v>
      </c>
      <c r="E101" s="9">
        <f>IF(D106=0, "-", D101/D106)</f>
        <v>3.8461538461538464E-2</v>
      </c>
      <c r="F101" s="81">
        <v>6</v>
      </c>
      <c r="G101" s="34">
        <f>IF(F106=0, "-", F101/F106)</f>
        <v>2.843601895734597E-2</v>
      </c>
      <c r="H101" s="65">
        <v>8</v>
      </c>
      <c r="I101" s="9">
        <f>IF(H106=0, "-", H101/H106)</f>
        <v>3.3057851239669422E-2</v>
      </c>
      <c r="J101" s="8">
        <f t="shared" si="8"/>
        <v>-1</v>
      </c>
      <c r="K101" s="9">
        <f t="shared" si="9"/>
        <v>-0.25</v>
      </c>
    </row>
    <row r="102" spans="1:11" x14ac:dyDescent="0.2">
      <c r="A102" s="7" t="s">
        <v>377</v>
      </c>
      <c r="B102" s="65">
        <v>2</v>
      </c>
      <c r="C102" s="34">
        <f>IF(B106=0, "-", B102/B106)</f>
        <v>0.10526315789473684</v>
      </c>
      <c r="D102" s="65">
        <v>5</v>
      </c>
      <c r="E102" s="9">
        <f>IF(D106=0, "-", D102/D106)</f>
        <v>0.19230769230769232</v>
      </c>
      <c r="F102" s="81">
        <v>26</v>
      </c>
      <c r="G102" s="34">
        <f>IF(F106=0, "-", F102/F106)</f>
        <v>0.12322274881516587</v>
      </c>
      <c r="H102" s="65">
        <v>30</v>
      </c>
      <c r="I102" s="9">
        <f>IF(H106=0, "-", H102/H106)</f>
        <v>0.12396694214876033</v>
      </c>
      <c r="J102" s="8">
        <f t="shared" si="8"/>
        <v>-0.6</v>
      </c>
      <c r="K102" s="9">
        <f t="shared" si="9"/>
        <v>-0.13333333333333333</v>
      </c>
    </row>
    <row r="103" spans="1:11" x14ac:dyDescent="0.2">
      <c r="A103" s="7" t="s">
        <v>378</v>
      </c>
      <c r="B103" s="65">
        <v>1</v>
      </c>
      <c r="C103" s="34">
        <f>IF(B106=0, "-", B103/B106)</f>
        <v>5.2631578947368418E-2</v>
      </c>
      <c r="D103" s="65">
        <v>1</v>
      </c>
      <c r="E103" s="9">
        <f>IF(D106=0, "-", D103/D106)</f>
        <v>3.8461538461538464E-2</v>
      </c>
      <c r="F103" s="81">
        <v>19</v>
      </c>
      <c r="G103" s="34">
        <f>IF(F106=0, "-", F103/F106)</f>
        <v>9.004739336492891E-2</v>
      </c>
      <c r="H103" s="65">
        <v>20</v>
      </c>
      <c r="I103" s="9">
        <f>IF(H106=0, "-", H103/H106)</f>
        <v>8.2644628099173556E-2</v>
      </c>
      <c r="J103" s="8">
        <f t="shared" si="8"/>
        <v>0</v>
      </c>
      <c r="K103" s="9">
        <f t="shared" si="9"/>
        <v>-0.05</v>
      </c>
    </row>
    <row r="104" spans="1:11" x14ac:dyDescent="0.2">
      <c r="A104" s="7" t="s">
        <v>379</v>
      </c>
      <c r="B104" s="65">
        <v>8</v>
      </c>
      <c r="C104" s="34">
        <f>IF(B106=0, "-", B104/B106)</f>
        <v>0.42105263157894735</v>
      </c>
      <c r="D104" s="65">
        <v>5</v>
      </c>
      <c r="E104" s="9">
        <f>IF(D106=0, "-", D104/D106)</f>
        <v>0.19230769230769232</v>
      </c>
      <c r="F104" s="81">
        <v>60</v>
      </c>
      <c r="G104" s="34">
        <f>IF(F106=0, "-", F104/F106)</f>
        <v>0.28436018957345971</v>
      </c>
      <c r="H104" s="65">
        <v>48</v>
      </c>
      <c r="I104" s="9">
        <f>IF(H106=0, "-", H104/H106)</f>
        <v>0.19834710743801653</v>
      </c>
      <c r="J104" s="8">
        <f t="shared" si="8"/>
        <v>0.6</v>
      </c>
      <c r="K104" s="9">
        <f t="shared" si="9"/>
        <v>0.25</v>
      </c>
    </row>
    <row r="105" spans="1:11" x14ac:dyDescent="0.2">
      <c r="A105" s="2"/>
      <c r="B105" s="68"/>
      <c r="C105" s="33"/>
      <c r="D105" s="68"/>
      <c r="E105" s="6"/>
      <c r="F105" s="82"/>
      <c r="G105" s="33"/>
      <c r="H105" s="68"/>
      <c r="I105" s="6"/>
      <c r="J105" s="5"/>
      <c r="K105" s="6"/>
    </row>
    <row r="106" spans="1:11" s="43" customFormat="1" x14ac:dyDescent="0.2">
      <c r="A106" s="162" t="s">
        <v>547</v>
      </c>
      <c r="B106" s="71">
        <f>SUM(B93:B105)</f>
        <v>19</v>
      </c>
      <c r="C106" s="40">
        <f>B106/1979</f>
        <v>9.6008084891359268E-3</v>
      </c>
      <c r="D106" s="71">
        <f>SUM(D93:D105)</f>
        <v>26</v>
      </c>
      <c r="E106" s="41">
        <f>D106/1839</f>
        <v>1.4138118542686243E-2</v>
      </c>
      <c r="F106" s="77">
        <f>SUM(F93:F105)</f>
        <v>211</v>
      </c>
      <c r="G106" s="42">
        <f>F106/15673</f>
        <v>1.3462642761436865E-2</v>
      </c>
      <c r="H106" s="71">
        <f>SUM(H93:H105)</f>
        <v>242</v>
      </c>
      <c r="I106" s="41">
        <f>H106/20096</f>
        <v>1.20421974522293E-2</v>
      </c>
      <c r="J106" s="37">
        <f>IF(D106=0, "-", IF((B106-D106)/D106&lt;10, (B106-D106)/D106, "&gt;999%"))</f>
        <v>-0.26923076923076922</v>
      </c>
      <c r="K106" s="38">
        <f>IF(H106=0, "-", IF((F106-H106)/H106&lt;10, (F106-H106)/H106, "&gt;999%"))</f>
        <v>-0.128099173553719</v>
      </c>
    </row>
    <row r="107" spans="1:11" x14ac:dyDescent="0.2">
      <c r="B107" s="83"/>
      <c r="D107" s="83"/>
      <c r="F107" s="83"/>
      <c r="H107" s="83"/>
    </row>
    <row r="108" spans="1:11" s="43" customFormat="1" x14ac:dyDescent="0.2">
      <c r="A108" s="162" t="s">
        <v>546</v>
      </c>
      <c r="B108" s="71">
        <v>397</v>
      </c>
      <c r="C108" s="40">
        <f>B108/1979</f>
        <v>0.20060636685194544</v>
      </c>
      <c r="D108" s="71">
        <v>355</v>
      </c>
      <c r="E108" s="41">
        <f>D108/1839</f>
        <v>0.19303969548667754</v>
      </c>
      <c r="F108" s="77">
        <v>2833</v>
      </c>
      <c r="G108" s="42">
        <f>F108/15673</f>
        <v>0.18075671537038218</v>
      </c>
      <c r="H108" s="71">
        <v>3752</v>
      </c>
      <c r="I108" s="41">
        <f>H108/20096</f>
        <v>0.18670382165605096</v>
      </c>
      <c r="J108" s="37">
        <f>IF(D108=0, "-", IF((B108-D108)/D108&lt;10, (B108-D108)/D108, "&gt;999%"))</f>
        <v>0.11830985915492957</v>
      </c>
      <c r="K108" s="38">
        <f>IF(H108=0, "-", IF((F108-H108)/H108&lt;10, (F108-H108)/H108, "&gt;999%"))</f>
        <v>-0.24493603411513859</v>
      </c>
    </row>
    <row r="109" spans="1:11" x14ac:dyDescent="0.2">
      <c r="B109" s="83"/>
      <c r="D109" s="83"/>
      <c r="F109" s="83"/>
      <c r="H109" s="83"/>
    </row>
    <row r="110" spans="1:11" ht="15.75" x14ac:dyDescent="0.25">
      <c r="A110" s="164" t="s">
        <v>115</v>
      </c>
      <c r="B110" s="196" t="s">
        <v>1</v>
      </c>
      <c r="C110" s="200"/>
      <c r="D110" s="200"/>
      <c r="E110" s="197"/>
      <c r="F110" s="196" t="s">
        <v>14</v>
      </c>
      <c r="G110" s="200"/>
      <c r="H110" s="200"/>
      <c r="I110" s="197"/>
      <c r="J110" s="196" t="s">
        <v>15</v>
      </c>
      <c r="K110" s="197"/>
    </row>
    <row r="111" spans="1:11" x14ac:dyDescent="0.2">
      <c r="A111" s="22"/>
      <c r="B111" s="196">
        <f>VALUE(RIGHT($B$2, 4))</f>
        <v>2020</v>
      </c>
      <c r="C111" s="197"/>
      <c r="D111" s="196">
        <f>B111-1</f>
        <v>2019</v>
      </c>
      <c r="E111" s="204"/>
      <c r="F111" s="196">
        <f>B111</f>
        <v>2020</v>
      </c>
      <c r="G111" s="204"/>
      <c r="H111" s="196">
        <f>D111</f>
        <v>2019</v>
      </c>
      <c r="I111" s="204"/>
      <c r="J111" s="140" t="s">
        <v>4</v>
      </c>
      <c r="K111" s="141" t="s">
        <v>2</v>
      </c>
    </row>
    <row r="112" spans="1:11" x14ac:dyDescent="0.2">
      <c r="A112" s="163" t="s">
        <v>147</v>
      </c>
      <c r="B112" s="61" t="s">
        <v>12</v>
      </c>
      <c r="C112" s="62" t="s">
        <v>13</v>
      </c>
      <c r="D112" s="61" t="s">
        <v>12</v>
      </c>
      <c r="E112" s="63" t="s">
        <v>13</v>
      </c>
      <c r="F112" s="62" t="s">
        <v>12</v>
      </c>
      <c r="G112" s="62" t="s">
        <v>13</v>
      </c>
      <c r="H112" s="61" t="s">
        <v>12</v>
      </c>
      <c r="I112" s="63" t="s">
        <v>13</v>
      </c>
      <c r="J112" s="61"/>
      <c r="K112" s="63"/>
    </row>
    <row r="113" spans="1:11" x14ac:dyDescent="0.2">
      <c r="A113" s="7" t="s">
        <v>380</v>
      </c>
      <c r="B113" s="65">
        <v>2</v>
      </c>
      <c r="C113" s="34">
        <f>IF(B139=0, "-", B113/B139)</f>
        <v>1.2422360248447204E-2</v>
      </c>
      <c r="D113" s="65">
        <v>2</v>
      </c>
      <c r="E113" s="9">
        <f>IF(D139=0, "-", D113/D139)</f>
        <v>1.6666666666666666E-2</v>
      </c>
      <c r="F113" s="81">
        <v>25</v>
      </c>
      <c r="G113" s="34">
        <f>IF(F139=0, "-", F113/F139)</f>
        <v>1.7099863201094391E-2</v>
      </c>
      <c r="H113" s="65">
        <v>17</v>
      </c>
      <c r="I113" s="9">
        <f>IF(H139=0, "-", H113/H139)</f>
        <v>1.0605115408608859E-2</v>
      </c>
      <c r="J113" s="8">
        <f t="shared" ref="J113:J137" si="10">IF(D113=0, "-", IF((B113-D113)/D113&lt;10, (B113-D113)/D113, "&gt;999%"))</f>
        <v>0</v>
      </c>
      <c r="K113" s="9">
        <f t="shared" ref="K113:K137" si="11">IF(H113=0, "-", IF((F113-H113)/H113&lt;10, (F113-H113)/H113, "&gt;999%"))</f>
        <v>0.47058823529411764</v>
      </c>
    </row>
    <row r="114" spans="1:11" x14ac:dyDescent="0.2">
      <c r="A114" s="7" t="s">
        <v>381</v>
      </c>
      <c r="B114" s="65">
        <v>4</v>
      </c>
      <c r="C114" s="34">
        <f>IF(B139=0, "-", B114/B139)</f>
        <v>2.4844720496894408E-2</v>
      </c>
      <c r="D114" s="65">
        <v>4</v>
      </c>
      <c r="E114" s="9">
        <f>IF(D139=0, "-", D114/D139)</f>
        <v>3.3333333333333333E-2</v>
      </c>
      <c r="F114" s="81">
        <v>70</v>
      </c>
      <c r="G114" s="34">
        <f>IF(F139=0, "-", F114/F139)</f>
        <v>4.7879616963064295E-2</v>
      </c>
      <c r="H114" s="65">
        <v>56</v>
      </c>
      <c r="I114" s="9">
        <f>IF(H139=0, "-", H114/H139)</f>
        <v>3.4934497816593885E-2</v>
      </c>
      <c r="J114" s="8">
        <f t="shared" si="10"/>
        <v>0</v>
      </c>
      <c r="K114" s="9">
        <f t="shared" si="11"/>
        <v>0.25</v>
      </c>
    </row>
    <row r="115" spans="1:11" x14ac:dyDescent="0.2">
      <c r="A115" s="7" t="s">
        <v>382</v>
      </c>
      <c r="B115" s="65">
        <v>0</v>
      </c>
      <c r="C115" s="34">
        <f>IF(B139=0, "-", B115/B139)</f>
        <v>0</v>
      </c>
      <c r="D115" s="65">
        <v>0</v>
      </c>
      <c r="E115" s="9">
        <f>IF(D139=0, "-", D115/D139)</f>
        <v>0</v>
      </c>
      <c r="F115" s="81">
        <v>0</v>
      </c>
      <c r="G115" s="34">
        <f>IF(F139=0, "-", F115/F139)</f>
        <v>0</v>
      </c>
      <c r="H115" s="65">
        <v>1</v>
      </c>
      <c r="I115" s="9">
        <f>IF(H139=0, "-", H115/H139)</f>
        <v>6.2383031815346226E-4</v>
      </c>
      <c r="J115" s="8" t="str">
        <f t="shared" si="10"/>
        <v>-</v>
      </c>
      <c r="K115" s="9">
        <f t="shared" si="11"/>
        <v>-1</v>
      </c>
    </row>
    <row r="116" spans="1:11" x14ac:dyDescent="0.2">
      <c r="A116" s="7" t="s">
        <v>383</v>
      </c>
      <c r="B116" s="65">
        <v>0</v>
      </c>
      <c r="C116" s="34">
        <f>IF(B139=0, "-", B116/B139)</f>
        <v>0</v>
      </c>
      <c r="D116" s="65">
        <v>15</v>
      </c>
      <c r="E116" s="9">
        <f>IF(D139=0, "-", D116/D139)</f>
        <v>0.125</v>
      </c>
      <c r="F116" s="81">
        <v>14</v>
      </c>
      <c r="G116" s="34">
        <f>IF(F139=0, "-", F116/F139)</f>
        <v>9.575923392612859E-3</v>
      </c>
      <c r="H116" s="65">
        <v>73</v>
      </c>
      <c r="I116" s="9">
        <f>IF(H139=0, "-", H116/H139)</f>
        <v>4.5539613225202745E-2</v>
      </c>
      <c r="J116" s="8">
        <f t="shared" si="10"/>
        <v>-1</v>
      </c>
      <c r="K116" s="9">
        <f t="shared" si="11"/>
        <v>-0.80821917808219179</v>
      </c>
    </row>
    <row r="117" spans="1:11" x14ac:dyDescent="0.2">
      <c r="A117" s="7" t="s">
        <v>384</v>
      </c>
      <c r="B117" s="65">
        <v>0</v>
      </c>
      <c r="C117" s="34">
        <f>IF(B139=0, "-", B117/B139)</f>
        <v>0</v>
      </c>
      <c r="D117" s="65">
        <v>0</v>
      </c>
      <c r="E117" s="9">
        <f>IF(D139=0, "-", D117/D139)</f>
        <v>0</v>
      </c>
      <c r="F117" s="81">
        <v>0</v>
      </c>
      <c r="G117" s="34">
        <f>IF(F139=0, "-", F117/F139)</f>
        <v>0</v>
      </c>
      <c r="H117" s="65">
        <v>4</v>
      </c>
      <c r="I117" s="9">
        <f>IF(H139=0, "-", H117/H139)</f>
        <v>2.495321272613849E-3</v>
      </c>
      <c r="J117" s="8" t="str">
        <f t="shared" si="10"/>
        <v>-</v>
      </c>
      <c r="K117" s="9">
        <f t="shared" si="11"/>
        <v>-1</v>
      </c>
    </row>
    <row r="118" spans="1:11" x14ac:dyDescent="0.2">
      <c r="A118" s="7" t="s">
        <v>385</v>
      </c>
      <c r="B118" s="65">
        <v>0</v>
      </c>
      <c r="C118" s="34">
        <f>IF(B139=0, "-", B118/B139)</f>
        <v>0</v>
      </c>
      <c r="D118" s="65">
        <v>9</v>
      </c>
      <c r="E118" s="9">
        <f>IF(D139=0, "-", D118/D139)</f>
        <v>7.4999999999999997E-2</v>
      </c>
      <c r="F118" s="81">
        <v>28</v>
      </c>
      <c r="G118" s="34">
        <f>IF(F139=0, "-", F118/F139)</f>
        <v>1.9151846785225718E-2</v>
      </c>
      <c r="H118" s="65">
        <v>53</v>
      </c>
      <c r="I118" s="9">
        <f>IF(H139=0, "-", H118/H139)</f>
        <v>3.3063006862133502E-2</v>
      </c>
      <c r="J118" s="8">
        <f t="shared" si="10"/>
        <v>-1</v>
      </c>
      <c r="K118" s="9">
        <f t="shared" si="11"/>
        <v>-0.47169811320754718</v>
      </c>
    </row>
    <row r="119" spans="1:11" x14ac:dyDescent="0.2">
      <c r="A119" s="7" t="s">
        <v>386</v>
      </c>
      <c r="B119" s="65">
        <v>7</v>
      </c>
      <c r="C119" s="34">
        <f>IF(B139=0, "-", B119/B139)</f>
        <v>4.3478260869565216E-2</v>
      </c>
      <c r="D119" s="65">
        <v>4</v>
      </c>
      <c r="E119" s="9">
        <f>IF(D139=0, "-", D119/D139)</f>
        <v>3.3333333333333333E-2</v>
      </c>
      <c r="F119" s="81">
        <v>68</v>
      </c>
      <c r="G119" s="34">
        <f>IF(F139=0, "-", F119/F139)</f>
        <v>4.6511627906976744E-2</v>
      </c>
      <c r="H119" s="65">
        <v>98</v>
      </c>
      <c r="I119" s="9">
        <f>IF(H139=0, "-", H119/H139)</f>
        <v>6.1135371179039298E-2</v>
      </c>
      <c r="J119" s="8">
        <f t="shared" si="10"/>
        <v>0.75</v>
      </c>
      <c r="K119" s="9">
        <f t="shared" si="11"/>
        <v>-0.30612244897959184</v>
      </c>
    </row>
    <row r="120" spans="1:11" x14ac:dyDescent="0.2">
      <c r="A120" s="7" t="s">
        <v>387</v>
      </c>
      <c r="B120" s="65">
        <v>10</v>
      </c>
      <c r="C120" s="34">
        <f>IF(B139=0, "-", B120/B139)</f>
        <v>6.2111801242236024E-2</v>
      </c>
      <c r="D120" s="65">
        <v>19</v>
      </c>
      <c r="E120" s="9">
        <f>IF(D139=0, "-", D120/D139)</f>
        <v>0.15833333333333333</v>
      </c>
      <c r="F120" s="81">
        <v>86</v>
      </c>
      <c r="G120" s="34">
        <f>IF(F139=0, "-", F120/F139)</f>
        <v>5.8823529411764705E-2</v>
      </c>
      <c r="H120" s="65">
        <v>141</v>
      </c>
      <c r="I120" s="9">
        <f>IF(H139=0, "-", H120/H139)</f>
        <v>8.7960074859638179E-2</v>
      </c>
      <c r="J120" s="8">
        <f t="shared" si="10"/>
        <v>-0.47368421052631576</v>
      </c>
      <c r="K120" s="9">
        <f t="shared" si="11"/>
        <v>-0.39007092198581561</v>
      </c>
    </row>
    <row r="121" spans="1:11" x14ac:dyDescent="0.2">
      <c r="A121" s="7" t="s">
        <v>388</v>
      </c>
      <c r="B121" s="65">
        <v>8</v>
      </c>
      <c r="C121" s="34">
        <f>IF(B139=0, "-", B121/B139)</f>
        <v>4.9689440993788817E-2</v>
      </c>
      <c r="D121" s="65">
        <v>1</v>
      </c>
      <c r="E121" s="9">
        <f>IF(D139=0, "-", D121/D139)</f>
        <v>8.3333333333333332E-3</v>
      </c>
      <c r="F121" s="81">
        <v>38</v>
      </c>
      <c r="G121" s="34">
        <f>IF(F139=0, "-", F121/F139)</f>
        <v>2.5991792065663474E-2</v>
      </c>
      <c r="H121" s="65">
        <v>29</v>
      </c>
      <c r="I121" s="9">
        <f>IF(H139=0, "-", H121/H139)</f>
        <v>1.8091079226450407E-2</v>
      </c>
      <c r="J121" s="8">
        <f t="shared" si="10"/>
        <v>7</v>
      </c>
      <c r="K121" s="9">
        <f t="shared" si="11"/>
        <v>0.31034482758620691</v>
      </c>
    </row>
    <row r="122" spans="1:11" x14ac:dyDescent="0.2">
      <c r="A122" s="7" t="s">
        <v>389</v>
      </c>
      <c r="B122" s="65">
        <v>1</v>
      </c>
      <c r="C122" s="34">
        <f>IF(B139=0, "-", B122/B139)</f>
        <v>6.2111801242236021E-3</v>
      </c>
      <c r="D122" s="65">
        <v>0</v>
      </c>
      <c r="E122" s="9">
        <f>IF(D139=0, "-", D122/D139)</f>
        <v>0</v>
      </c>
      <c r="F122" s="81">
        <v>14</v>
      </c>
      <c r="G122" s="34">
        <f>IF(F139=0, "-", F122/F139)</f>
        <v>9.575923392612859E-3</v>
      </c>
      <c r="H122" s="65">
        <v>9</v>
      </c>
      <c r="I122" s="9">
        <f>IF(H139=0, "-", H122/H139)</f>
        <v>5.6144728633811605E-3</v>
      </c>
      <c r="J122" s="8" t="str">
        <f t="shared" si="10"/>
        <v>-</v>
      </c>
      <c r="K122" s="9">
        <f t="shared" si="11"/>
        <v>0.55555555555555558</v>
      </c>
    </row>
    <row r="123" spans="1:11" x14ac:dyDescent="0.2">
      <c r="A123" s="7" t="s">
        <v>390</v>
      </c>
      <c r="B123" s="65">
        <v>22</v>
      </c>
      <c r="C123" s="34">
        <f>IF(B139=0, "-", B123/B139)</f>
        <v>0.13664596273291926</v>
      </c>
      <c r="D123" s="65">
        <v>4</v>
      </c>
      <c r="E123" s="9">
        <f>IF(D139=0, "-", D123/D139)</f>
        <v>3.3333333333333333E-2</v>
      </c>
      <c r="F123" s="81">
        <v>54</v>
      </c>
      <c r="G123" s="34">
        <f>IF(F139=0, "-", F123/F139)</f>
        <v>3.6935704514363885E-2</v>
      </c>
      <c r="H123" s="65">
        <v>48</v>
      </c>
      <c r="I123" s="9">
        <f>IF(H139=0, "-", H123/H139)</f>
        <v>2.9943855271366188E-2</v>
      </c>
      <c r="J123" s="8">
        <f t="shared" si="10"/>
        <v>4.5</v>
      </c>
      <c r="K123" s="9">
        <f t="shared" si="11"/>
        <v>0.125</v>
      </c>
    </row>
    <row r="124" spans="1:11" x14ac:dyDescent="0.2">
      <c r="A124" s="7" t="s">
        <v>391</v>
      </c>
      <c r="B124" s="65">
        <v>2</v>
      </c>
      <c r="C124" s="34">
        <f>IF(B139=0, "-", B124/B139)</f>
        <v>1.2422360248447204E-2</v>
      </c>
      <c r="D124" s="65">
        <v>0</v>
      </c>
      <c r="E124" s="9">
        <f>IF(D139=0, "-", D124/D139)</f>
        <v>0</v>
      </c>
      <c r="F124" s="81">
        <v>8</v>
      </c>
      <c r="G124" s="34">
        <f>IF(F139=0, "-", F124/F139)</f>
        <v>5.4719562243502051E-3</v>
      </c>
      <c r="H124" s="65">
        <v>3</v>
      </c>
      <c r="I124" s="9">
        <f>IF(H139=0, "-", H124/H139)</f>
        <v>1.8714909544603868E-3</v>
      </c>
      <c r="J124" s="8" t="str">
        <f t="shared" si="10"/>
        <v>-</v>
      </c>
      <c r="K124" s="9">
        <f t="shared" si="11"/>
        <v>1.6666666666666667</v>
      </c>
    </row>
    <row r="125" spans="1:11" x14ac:dyDescent="0.2">
      <c r="A125" s="7" t="s">
        <v>392</v>
      </c>
      <c r="B125" s="65">
        <v>4</v>
      </c>
      <c r="C125" s="34">
        <f>IF(B139=0, "-", B125/B139)</f>
        <v>2.4844720496894408E-2</v>
      </c>
      <c r="D125" s="65">
        <v>0</v>
      </c>
      <c r="E125" s="9">
        <f>IF(D139=0, "-", D125/D139)</f>
        <v>0</v>
      </c>
      <c r="F125" s="81">
        <v>27</v>
      </c>
      <c r="G125" s="34">
        <f>IF(F139=0, "-", F125/F139)</f>
        <v>1.8467852257181942E-2</v>
      </c>
      <c r="H125" s="65">
        <v>17</v>
      </c>
      <c r="I125" s="9">
        <f>IF(H139=0, "-", H125/H139)</f>
        <v>1.0605115408608859E-2</v>
      </c>
      <c r="J125" s="8" t="str">
        <f t="shared" si="10"/>
        <v>-</v>
      </c>
      <c r="K125" s="9">
        <f t="shared" si="11"/>
        <v>0.58823529411764708</v>
      </c>
    </row>
    <row r="126" spans="1:11" x14ac:dyDescent="0.2">
      <c r="A126" s="7" t="s">
        <v>393</v>
      </c>
      <c r="B126" s="65">
        <v>3</v>
      </c>
      <c r="C126" s="34">
        <f>IF(B139=0, "-", B126/B139)</f>
        <v>1.8633540372670808E-2</v>
      </c>
      <c r="D126" s="65">
        <v>2</v>
      </c>
      <c r="E126" s="9">
        <f>IF(D139=0, "-", D126/D139)</f>
        <v>1.6666666666666666E-2</v>
      </c>
      <c r="F126" s="81">
        <v>51</v>
      </c>
      <c r="G126" s="34">
        <f>IF(F139=0, "-", F126/F139)</f>
        <v>3.4883720930232558E-2</v>
      </c>
      <c r="H126" s="65">
        <v>44</v>
      </c>
      <c r="I126" s="9">
        <f>IF(H139=0, "-", H126/H139)</f>
        <v>2.7448533998752338E-2</v>
      </c>
      <c r="J126" s="8">
        <f t="shared" si="10"/>
        <v>0.5</v>
      </c>
      <c r="K126" s="9">
        <f t="shared" si="11"/>
        <v>0.15909090909090909</v>
      </c>
    </row>
    <row r="127" spans="1:11" x14ac:dyDescent="0.2">
      <c r="A127" s="7" t="s">
        <v>394</v>
      </c>
      <c r="B127" s="65">
        <v>5</v>
      </c>
      <c r="C127" s="34">
        <f>IF(B139=0, "-", B127/B139)</f>
        <v>3.1055900621118012E-2</v>
      </c>
      <c r="D127" s="65">
        <v>0</v>
      </c>
      <c r="E127" s="9">
        <f>IF(D139=0, "-", D127/D139)</f>
        <v>0</v>
      </c>
      <c r="F127" s="81">
        <v>29</v>
      </c>
      <c r="G127" s="34">
        <f>IF(F139=0, "-", F127/F139)</f>
        <v>1.9835841313269494E-2</v>
      </c>
      <c r="H127" s="65">
        <v>36</v>
      </c>
      <c r="I127" s="9">
        <f>IF(H139=0, "-", H127/H139)</f>
        <v>2.2457891453524642E-2</v>
      </c>
      <c r="J127" s="8" t="str">
        <f t="shared" si="10"/>
        <v>-</v>
      </c>
      <c r="K127" s="9">
        <f t="shared" si="11"/>
        <v>-0.19444444444444445</v>
      </c>
    </row>
    <row r="128" spans="1:11" x14ac:dyDescent="0.2">
      <c r="A128" s="7" t="s">
        <v>395</v>
      </c>
      <c r="B128" s="65">
        <v>11</v>
      </c>
      <c r="C128" s="34">
        <f>IF(B139=0, "-", B128/B139)</f>
        <v>6.8322981366459631E-2</v>
      </c>
      <c r="D128" s="65">
        <v>2</v>
      </c>
      <c r="E128" s="9">
        <f>IF(D139=0, "-", D128/D139)</f>
        <v>1.6666666666666666E-2</v>
      </c>
      <c r="F128" s="81">
        <v>190</v>
      </c>
      <c r="G128" s="34">
        <f>IF(F139=0, "-", F128/F139)</f>
        <v>0.12995896032831739</v>
      </c>
      <c r="H128" s="65">
        <v>110</v>
      </c>
      <c r="I128" s="9">
        <f>IF(H139=0, "-", H128/H139)</f>
        <v>6.8621334996880848E-2</v>
      </c>
      <c r="J128" s="8">
        <f t="shared" si="10"/>
        <v>4.5</v>
      </c>
      <c r="K128" s="9">
        <f t="shared" si="11"/>
        <v>0.72727272727272729</v>
      </c>
    </row>
    <row r="129" spans="1:11" x14ac:dyDescent="0.2">
      <c r="A129" s="7" t="s">
        <v>396</v>
      </c>
      <c r="B129" s="65">
        <v>1</v>
      </c>
      <c r="C129" s="34">
        <f>IF(B139=0, "-", B129/B139)</f>
        <v>6.2111801242236021E-3</v>
      </c>
      <c r="D129" s="65">
        <v>0</v>
      </c>
      <c r="E129" s="9">
        <f>IF(D139=0, "-", D129/D139)</f>
        <v>0</v>
      </c>
      <c r="F129" s="81">
        <v>12</v>
      </c>
      <c r="G129" s="34">
        <f>IF(F139=0, "-", F129/F139)</f>
        <v>8.2079343365253077E-3</v>
      </c>
      <c r="H129" s="65">
        <v>21</v>
      </c>
      <c r="I129" s="9">
        <f>IF(H139=0, "-", H129/H139)</f>
        <v>1.3100436681222707E-2</v>
      </c>
      <c r="J129" s="8" t="str">
        <f t="shared" si="10"/>
        <v>-</v>
      </c>
      <c r="K129" s="9">
        <f t="shared" si="11"/>
        <v>-0.42857142857142855</v>
      </c>
    </row>
    <row r="130" spans="1:11" x14ac:dyDescent="0.2">
      <c r="A130" s="7" t="s">
        <v>397</v>
      </c>
      <c r="B130" s="65">
        <v>4</v>
      </c>
      <c r="C130" s="34">
        <f>IF(B139=0, "-", B130/B139)</f>
        <v>2.4844720496894408E-2</v>
      </c>
      <c r="D130" s="65">
        <v>5</v>
      </c>
      <c r="E130" s="9">
        <f>IF(D139=0, "-", D130/D139)</f>
        <v>4.1666666666666664E-2</v>
      </c>
      <c r="F130" s="81">
        <v>59</v>
      </c>
      <c r="G130" s="34">
        <f>IF(F139=0, "-", F130/F139)</f>
        <v>4.0355677154582763E-2</v>
      </c>
      <c r="H130" s="65">
        <v>70</v>
      </c>
      <c r="I130" s="9">
        <f>IF(H139=0, "-", H130/H139)</f>
        <v>4.3668122270742356E-2</v>
      </c>
      <c r="J130" s="8">
        <f t="shared" si="10"/>
        <v>-0.2</v>
      </c>
      <c r="K130" s="9">
        <f t="shared" si="11"/>
        <v>-0.15714285714285714</v>
      </c>
    </row>
    <row r="131" spans="1:11" x14ac:dyDescent="0.2">
      <c r="A131" s="7" t="s">
        <v>398</v>
      </c>
      <c r="B131" s="65">
        <v>0</v>
      </c>
      <c r="C131" s="34">
        <f>IF(B139=0, "-", B131/B139)</f>
        <v>0</v>
      </c>
      <c r="D131" s="65">
        <v>0</v>
      </c>
      <c r="E131" s="9">
        <f>IF(D139=0, "-", D131/D139)</f>
        <v>0</v>
      </c>
      <c r="F131" s="81">
        <v>2</v>
      </c>
      <c r="G131" s="34">
        <f>IF(F139=0, "-", F131/F139)</f>
        <v>1.3679890560875513E-3</v>
      </c>
      <c r="H131" s="65">
        <v>2</v>
      </c>
      <c r="I131" s="9">
        <f>IF(H139=0, "-", H131/H139)</f>
        <v>1.2476606363069245E-3</v>
      </c>
      <c r="J131" s="8" t="str">
        <f t="shared" si="10"/>
        <v>-</v>
      </c>
      <c r="K131" s="9">
        <f t="shared" si="11"/>
        <v>0</v>
      </c>
    </row>
    <row r="132" spans="1:11" x14ac:dyDescent="0.2">
      <c r="A132" s="7" t="s">
        <v>399</v>
      </c>
      <c r="B132" s="65">
        <v>17</v>
      </c>
      <c r="C132" s="34">
        <f>IF(B139=0, "-", B132/B139)</f>
        <v>0.10559006211180125</v>
      </c>
      <c r="D132" s="65">
        <v>16</v>
      </c>
      <c r="E132" s="9">
        <f>IF(D139=0, "-", D132/D139)</f>
        <v>0.13333333333333333</v>
      </c>
      <c r="F132" s="81">
        <v>187</v>
      </c>
      <c r="G132" s="34">
        <f>IF(F139=0, "-", F132/F139)</f>
        <v>0.12790697674418605</v>
      </c>
      <c r="H132" s="65">
        <v>306</v>
      </c>
      <c r="I132" s="9">
        <f>IF(H139=0, "-", H132/H139)</f>
        <v>0.19089207735495944</v>
      </c>
      <c r="J132" s="8">
        <f t="shared" si="10"/>
        <v>6.25E-2</v>
      </c>
      <c r="K132" s="9">
        <f t="shared" si="11"/>
        <v>-0.3888888888888889</v>
      </c>
    </row>
    <row r="133" spans="1:11" x14ac:dyDescent="0.2">
      <c r="A133" s="7" t="s">
        <v>400</v>
      </c>
      <c r="B133" s="65">
        <v>10</v>
      </c>
      <c r="C133" s="34">
        <f>IF(B139=0, "-", B133/B139)</f>
        <v>6.2111801242236024E-2</v>
      </c>
      <c r="D133" s="65">
        <v>3</v>
      </c>
      <c r="E133" s="9">
        <f>IF(D139=0, "-", D133/D139)</f>
        <v>2.5000000000000001E-2</v>
      </c>
      <c r="F133" s="81">
        <v>47</v>
      </c>
      <c r="G133" s="34">
        <f>IF(F139=0, "-", F133/F139)</f>
        <v>3.2147742818057455E-2</v>
      </c>
      <c r="H133" s="65">
        <v>35</v>
      </c>
      <c r="I133" s="9">
        <f>IF(H139=0, "-", H133/H139)</f>
        <v>2.1834061135371178E-2</v>
      </c>
      <c r="J133" s="8">
        <f t="shared" si="10"/>
        <v>2.3333333333333335</v>
      </c>
      <c r="K133" s="9">
        <f t="shared" si="11"/>
        <v>0.34285714285714286</v>
      </c>
    </row>
    <row r="134" spans="1:11" x14ac:dyDescent="0.2">
      <c r="A134" s="7" t="s">
        <v>401</v>
      </c>
      <c r="B134" s="65">
        <v>6</v>
      </c>
      <c r="C134" s="34">
        <f>IF(B139=0, "-", B134/B139)</f>
        <v>3.7267080745341616E-2</v>
      </c>
      <c r="D134" s="65">
        <v>16</v>
      </c>
      <c r="E134" s="9">
        <f>IF(D139=0, "-", D134/D139)</f>
        <v>0.13333333333333333</v>
      </c>
      <c r="F134" s="81">
        <v>98</v>
      </c>
      <c r="G134" s="34">
        <f>IF(F139=0, "-", F134/F139)</f>
        <v>6.7031463748290013E-2</v>
      </c>
      <c r="H134" s="65">
        <v>154</v>
      </c>
      <c r="I134" s="9">
        <f>IF(H139=0, "-", H134/H139)</f>
        <v>9.606986899563319E-2</v>
      </c>
      <c r="J134" s="8">
        <f t="shared" si="10"/>
        <v>-0.625</v>
      </c>
      <c r="K134" s="9">
        <f t="shared" si="11"/>
        <v>-0.36363636363636365</v>
      </c>
    </row>
    <row r="135" spans="1:11" x14ac:dyDescent="0.2">
      <c r="A135" s="7" t="s">
        <v>402</v>
      </c>
      <c r="B135" s="65">
        <v>41</v>
      </c>
      <c r="C135" s="34">
        <f>IF(B139=0, "-", B135/B139)</f>
        <v>0.25465838509316768</v>
      </c>
      <c r="D135" s="65">
        <v>9</v>
      </c>
      <c r="E135" s="9">
        <f>IF(D139=0, "-", D135/D139)</f>
        <v>7.4999999999999997E-2</v>
      </c>
      <c r="F135" s="81">
        <v>295</v>
      </c>
      <c r="G135" s="34">
        <f>IF(F139=0, "-", F135/F139)</f>
        <v>0.20177838577291382</v>
      </c>
      <c r="H135" s="65">
        <v>176</v>
      </c>
      <c r="I135" s="9">
        <f>IF(H139=0, "-", H135/H139)</f>
        <v>0.10979413599500935</v>
      </c>
      <c r="J135" s="8">
        <f t="shared" si="10"/>
        <v>3.5555555555555554</v>
      </c>
      <c r="K135" s="9">
        <f t="shared" si="11"/>
        <v>0.67613636363636365</v>
      </c>
    </row>
    <row r="136" spans="1:11" x14ac:dyDescent="0.2">
      <c r="A136" s="7" t="s">
        <v>403</v>
      </c>
      <c r="B136" s="65">
        <v>0</v>
      </c>
      <c r="C136" s="34">
        <f>IF(B139=0, "-", B136/B139)</f>
        <v>0</v>
      </c>
      <c r="D136" s="65">
        <v>0</v>
      </c>
      <c r="E136" s="9">
        <f>IF(D139=0, "-", D136/D139)</f>
        <v>0</v>
      </c>
      <c r="F136" s="81">
        <v>0</v>
      </c>
      <c r="G136" s="34">
        <f>IF(F139=0, "-", F136/F139)</f>
        <v>0</v>
      </c>
      <c r="H136" s="65">
        <v>13</v>
      </c>
      <c r="I136" s="9">
        <f>IF(H139=0, "-", H136/H139)</f>
        <v>8.1097941359950087E-3</v>
      </c>
      <c r="J136" s="8" t="str">
        <f t="shared" si="10"/>
        <v>-</v>
      </c>
      <c r="K136" s="9">
        <f t="shared" si="11"/>
        <v>-1</v>
      </c>
    </row>
    <row r="137" spans="1:11" x14ac:dyDescent="0.2">
      <c r="A137" s="7" t="s">
        <v>404</v>
      </c>
      <c r="B137" s="65">
        <v>3</v>
      </c>
      <c r="C137" s="34">
        <f>IF(B139=0, "-", B137/B139)</f>
        <v>1.8633540372670808E-2</v>
      </c>
      <c r="D137" s="65">
        <v>9</v>
      </c>
      <c r="E137" s="9">
        <f>IF(D139=0, "-", D137/D139)</f>
        <v>7.4999999999999997E-2</v>
      </c>
      <c r="F137" s="81">
        <v>60</v>
      </c>
      <c r="G137" s="34">
        <f>IF(F139=0, "-", F137/F139)</f>
        <v>4.1039671682626538E-2</v>
      </c>
      <c r="H137" s="65">
        <v>87</v>
      </c>
      <c r="I137" s="9">
        <f>IF(H139=0, "-", H137/H139)</f>
        <v>5.4273237679351216E-2</v>
      </c>
      <c r="J137" s="8">
        <f t="shared" si="10"/>
        <v>-0.66666666666666663</v>
      </c>
      <c r="K137" s="9">
        <f t="shared" si="11"/>
        <v>-0.31034482758620691</v>
      </c>
    </row>
    <row r="138" spans="1:11" x14ac:dyDescent="0.2">
      <c r="A138" s="2"/>
      <c r="B138" s="68"/>
      <c r="C138" s="33"/>
      <c r="D138" s="68"/>
      <c r="E138" s="6"/>
      <c r="F138" s="82"/>
      <c r="G138" s="33"/>
      <c r="H138" s="68"/>
      <c r="I138" s="6"/>
      <c r="J138" s="5"/>
      <c r="K138" s="6"/>
    </row>
    <row r="139" spans="1:11" s="43" customFormat="1" x14ac:dyDescent="0.2">
      <c r="A139" s="162" t="s">
        <v>545</v>
      </c>
      <c r="B139" s="71">
        <f>SUM(B113:B138)</f>
        <v>161</v>
      </c>
      <c r="C139" s="40">
        <f>B139/1979</f>
        <v>8.1354219302678124E-2</v>
      </c>
      <c r="D139" s="71">
        <f>SUM(D113:D138)</f>
        <v>120</v>
      </c>
      <c r="E139" s="41">
        <f>D139/1839</f>
        <v>6.5252854812398037E-2</v>
      </c>
      <c r="F139" s="77">
        <f>SUM(F113:F138)</f>
        <v>1462</v>
      </c>
      <c r="G139" s="42">
        <f>F139/15673</f>
        <v>9.328143941810757E-2</v>
      </c>
      <c r="H139" s="71">
        <f>SUM(H113:H138)</f>
        <v>1603</v>
      </c>
      <c r="I139" s="41">
        <f>H139/20096</f>
        <v>7.9767117834394899E-2</v>
      </c>
      <c r="J139" s="37">
        <f>IF(D139=0, "-", IF((B139-D139)/D139&lt;10, (B139-D139)/D139, "&gt;999%"))</f>
        <v>0.34166666666666667</v>
      </c>
      <c r="K139" s="38">
        <f>IF(H139=0, "-", IF((F139-H139)/H139&lt;10, (F139-H139)/H139, "&gt;999%"))</f>
        <v>-8.7960074859638179E-2</v>
      </c>
    </row>
    <row r="140" spans="1:11" x14ac:dyDescent="0.2">
      <c r="B140" s="83"/>
      <c r="D140" s="83"/>
      <c r="F140" s="83"/>
      <c r="H140" s="83"/>
    </row>
    <row r="141" spans="1:11" x14ac:dyDescent="0.2">
      <c r="A141" s="163" t="s">
        <v>148</v>
      </c>
      <c r="B141" s="61" t="s">
        <v>12</v>
      </c>
      <c r="C141" s="62" t="s">
        <v>13</v>
      </c>
      <c r="D141" s="61" t="s">
        <v>12</v>
      </c>
      <c r="E141" s="63" t="s">
        <v>13</v>
      </c>
      <c r="F141" s="62" t="s">
        <v>12</v>
      </c>
      <c r="G141" s="62" t="s">
        <v>13</v>
      </c>
      <c r="H141" s="61" t="s">
        <v>12</v>
      </c>
      <c r="I141" s="63" t="s">
        <v>13</v>
      </c>
      <c r="J141" s="61"/>
      <c r="K141" s="63"/>
    </row>
    <row r="142" spans="1:11" x14ac:dyDescent="0.2">
      <c r="A142" s="7" t="s">
        <v>405</v>
      </c>
      <c r="B142" s="65">
        <v>0</v>
      </c>
      <c r="C142" s="34">
        <f>IF(B160=0, "-", B142/B160)</f>
        <v>0</v>
      </c>
      <c r="D142" s="65">
        <v>0</v>
      </c>
      <c r="E142" s="9">
        <f>IF(D160=0, "-", D142/D160)</f>
        <v>0</v>
      </c>
      <c r="F142" s="81">
        <v>1</v>
      </c>
      <c r="G142" s="34">
        <f>IF(F160=0, "-", F142/F160)</f>
        <v>6.0606060606060606E-3</v>
      </c>
      <c r="H142" s="65">
        <v>0</v>
      </c>
      <c r="I142" s="9">
        <f>IF(H160=0, "-", H142/H160)</f>
        <v>0</v>
      </c>
      <c r="J142" s="8" t="str">
        <f t="shared" ref="J142:J158" si="12">IF(D142=0, "-", IF((B142-D142)/D142&lt;10, (B142-D142)/D142, "&gt;999%"))</f>
        <v>-</v>
      </c>
      <c r="K142" s="9" t="str">
        <f t="shared" ref="K142:K158" si="13">IF(H142=0, "-", IF((F142-H142)/H142&lt;10, (F142-H142)/H142, "&gt;999%"))</f>
        <v>-</v>
      </c>
    </row>
    <row r="143" spans="1:11" x14ac:dyDescent="0.2">
      <c r="A143" s="7" t="s">
        <v>406</v>
      </c>
      <c r="B143" s="65">
        <v>1</v>
      </c>
      <c r="C143" s="34">
        <f>IF(B160=0, "-", B143/B160)</f>
        <v>5.5555555555555552E-2</v>
      </c>
      <c r="D143" s="65">
        <v>2</v>
      </c>
      <c r="E143" s="9">
        <f>IF(D160=0, "-", D143/D160)</f>
        <v>0.14285714285714285</v>
      </c>
      <c r="F143" s="81">
        <v>20</v>
      </c>
      <c r="G143" s="34">
        <f>IF(F160=0, "-", F143/F160)</f>
        <v>0.12121212121212122</v>
      </c>
      <c r="H143" s="65">
        <v>8</v>
      </c>
      <c r="I143" s="9">
        <f>IF(H160=0, "-", H143/H160)</f>
        <v>5.5172413793103448E-2</v>
      </c>
      <c r="J143" s="8">
        <f t="shared" si="12"/>
        <v>-0.5</v>
      </c>
      <c r="K143" s="9">
        <f t="shared" si="13"/>
        <v>1.5</v>
      </c>
    </row>
    <row r="144" spans="1:11" x14ac:dyDescent="0.2">
      <c r="A144" s="7" t="s">
        <v>407</v>
      </c>
      <c r="B144" s="65">
        <v>2</v>
      </c>
      <c r="C144" s="34">
        <f>IF(B160=0, "-", B144/B160)</f>
        <v>0.1111111111111111</v>
      </c>
      <c r="D144" s="65">
        <v>2</v>
      </c>
      <c r="E144" s="9">
        <f>IF(D160=0, "-", D144/D160)</f>
        <v>0.14285714285714285</v>
      </c>
      <c r="F144" s="81">
        <v>15</v>
      </c>
      <c r="G144" s="34">
        <f>IF(F160=0, "-", F144/F160)</f>
        <v>9.0909090909090912E-2</v>
      </c>
      <c r="H144" s="65">
        <v>17</v>
      </c>
      <c r="I144" s="9">
        <f>IF(H160=0, "-", H144/H160)</f>
        <v>0.11724137931034483</v>
      </c>
      <c r="J144" s="8">
        <f t="shared" si="12"/>
        <v>0</v>
      </c>
      <c r="K144" s="9">
        <f t="shared" si="13"/>
        <v>-0.11764705882352941</v>
      </c>
    </row>
    <row r="145" spans="1:11" x14ac:dyDescent="0.2">
      <c r="A145" s="7" t="s">
        <v>408</v>
      </c>
      <c r="B145" s="65">
        <v>0</v>
      </c>
      <c r="C145" s="34">
        <f>IF(B160=0, "-", B145/B160)</f>
        <v>0</v>
      </c>
      <c r="D145" s="65">
        <v>0</v>
      </c>
      <c r="E145" s="9">
        <f>IF(D160=0, "-", D145/D160)</f>
        <v>0</v>
      </c>
      <c r="F145" s="81">
        <v>4</v>
      </c>
      <c r="G145" s="34">
        <f>IF(F160=0, "-", F145/F160)</f>
        <v>2.4242424242424242E-2</v>
      </c>
      <c r="H145" s="65">
        <v>0</v>
      </c>
      <c r="I145" s="9">
        <f>IF(H160=0, "-", H145/H160)</f>
        <v>0</v>
      </c>
      <c r="J145" s="8" t="str">
        <f t="shared" si="12"/>
        <v>-</v>
      </c>
      <c r="K145" s="9" t="str">
        <f t="shared" si="13"/>
        <v>-</v>
      </c>
    </row>
    <row r="146" spans="1:11" x14ac:dyDescent="0.2">
      <c r="A146" s="7" t="s">
        <v>409</v>
      </c>
      <c r="B146" s="65">
        <v>0</v>
      </c>
      <c r="C146" s="34">
        <f>IF(B160=0, "-", B146/B160)</f>
        <v>0</v>
      </c>
      <c r="D146" s="65">
        <v>0</v>
      </c>
      <c r="E146" s="9">
        <f>IF(D160=0, "-", D146/D160)</f>
        <v>0</v>
      </c>
      <c r="F146" s="81">
        <v>0</v>
      </c>
      <c r="G146" s="34">
        <f>IF(F160=0, "-", F146/F160)</f>
        <v>0</v>
      </c>
      <c r="H146" s="65">
        <v>1</v>
      </c>
      <c r="I146" s="9">
        <f>IF(H160=0, "-", H146/H160)</f>
        <v>6.8965517241379309E-3</v>
      </c>
      <c r="J146" s="8" t="str">
        <f t="shared" si="12"/>
        <v>-</v>
      </c>
      <c r="K146" s="9">
        <f t="shared" si="13"/>
        <v>-1</v>
      </c>
    </row>
    <row r="147" spans="1:11" x14ac:dyDescent="0.2">
      <c r="A147" s="7" t="s">
        <v>410</v>
      </c>
      <c r="B147" s="65">
        <v>0</v>
      </c>
      <c r="C147" s="34">
        <f>IF(B160=0, "-", B147/B160)</f>
        <v>0</v>
      </c>
      <c r="D147" s="65">
        <v>0</v>
      </c>
      <c r="E147" s="9">
        <f>IF(D160=0, "-", D147/D160)</f>
        <v>0</v>
      </c>
      <c r="F147" s="81">
        <v>8</v>
      </c>
      <c r="G147" s="34">
        <f>IF(F160=0, "-", F147/F160)</f>
        <v>4.8484848484848485E-2</v>
      </c>
      <c r="H147" s="65">
        <v>15</v>
      </c>
      <c r="I147" s="9">
        <f>IF(H160=0, "-", H147/H160)</f>
        <v>0.10344827586206896</v>
      </c>
      <c r="J147" s="8" t="str">
        <f t="shared" si="12"/>
        <v>-</v>
      </c>
      <c r="K147" s="9">
        <f t="shared" si="13"/>
        <v>-0.46666666666666667</v>
      </c>
    </row>
    <row r="148" spans="1:11" x14ac:dyDescent="0.2">
      <c r="A148" s="7" t="s">
        <v>411</v>
      </c>
      <c r="B148" s="65">
        <v>0</v>
      </c>
      <c r="C148" s="34">
        <f>IF(B160=0, "-", B148/B160)</f>
        <v>0</v>
      </c>
      <c r="D148" s="65">
        <v>0</v>
      </c>
      <c r="E148" s="9">
        <f>IF(D160=0, "-", D148/D160)</f>
        <v>0</v>
      </c>
      <c r="F148" s="81">
        <v>0</v>
      </c>
      <c r="G148" s="34">
        <f>IF(F160=0, "-", F148/F160)</f>
        <v>0</v>
      </c>
      <c r="H148" s="65">
        <v>2</v>
      </c>
      <c r="I148" s="9">
        <f>IF(H160=0, "-", H148/H160)</f>
        <v>1.3793103448275862E-2</v>
      </c>
      <c r="J148" s="8" t="str">
        <f t="shared" si="12"/>
        <v>-</v>
      </c>
      <c r="K148" s="9">
        <f t="shared" si="13"/>
        <v>-1</v>
      </c>
    </row>
    <row r="149" spans="1:11" x14ac:dyDescent="0.2">
      <c r="A149" s="7" t="s">
        <v>412</v>
      </c>
      <c r="B149" s="65">
        <v>3</v>
      </c>
      <c r="C149" s="34">
        <f>IF(B160=0, "-", B149/B160)</f>
        <v>0.16666666666666666</v>
      </c>
      <c r="D149" s="65">
        <v>0</v>
      </c>
      <c r="E149" s="9">
        <f>IF(D160=0, "-", D149/D160)</f>
        <v>0</v>
      </c>
      <c r="F149" s="81">
        <v>13</v>
      </c>
      <c r="G149" s="34">
        <f>IF(F160=0, "-", F149/F160)</f>
        <v>7.8787878787878782E-2</v>
      </c>
      <c r="H149" s="65">
        <v>0</v>
      </c>
      <c r="I149" s="9">
        <f>IF(H160=0, "-", H149/H160)</f>
        <v>0</v>
      </c>
      <c r="J149" s="8" t="str">
        <f t="shared" si="12"/>
        <v>-</v>
      </c>
      <c r="K149" s="9" t="str">
        <f t="shared" si="13"/>
        <v>-</v>
      </c>
    </row>
    <row r="150" spans="1:11" x14ac:dyDescent="0.2">
      <c r="A150" s="7" t="s">
        <v>413</v>
      </c>
      <c r="B150" s="65">
        <v>4</v>
      </c>
      <c r="C150" s="34">
        <f>IF(B160=0, "-", B150/B160)</f>
        <v>0.22222222222222221</v>
      </c>
      <c r="D150" s="65">
        <v>2</v>
      </c>
      <c r="E150" s="9">
        <f>IF(D160=0, "-", D150/D160)</f>
        <v>0.14285714285714285</v>
      </c>
      <c r="F150" s="81">
        <v>24</v>
      </c>
      <c r="G150" s="34">
        <f>IF(F160=0, "-", F150/F160)</f>
        <v>0.14545454545454545</v>
      </c>
      <c r="H150" s="65">
        <v>27</v>
      </c>
      <c r="I150" s="9">
        <f>IF(H160=0, "-", H150/H160)</f>
        <v>0.18620689655172415</v>
      </c>
      <c r="J150" s="8">
        <f t="shared" si="12"/>
        <v>1</v>
      </c>
      <c r="K150" s="9">
        <f t="shared" si="13"/>
        <v>-0.1111111111111111</v>
      </c>
    </row>
    <row r="151" spans="1:11" x14ac:dyDescent="0.2">
      <c r="A151" s="7" t="s">
        <v>414</v>
      </c>
      <c r="B151" s="65">
        <v>2</v>
      </c>
      <c r="C151" s="34">
        <f>IF(B160=0, "-", B151/B160)</f>
        <v>0.1111111111111111</v>
      </c>
      <c r="D151" s="65">
        <v>2</v>
      </c>
      <c r="E151" s="9">
        <f>IF(D160=0, "-", D151/D160)</f>
        <v>0.14285714285714285</v>
      </c>
      <c r="F151" s="81">
        <v>8</v>
      </c>
      <c r="G151" s="34">
        <f>IF(F160=0, "-", F151/F160)</f>
        <v>4.8484848484848485E-2</v>
      </c>
      <c r="H151" s="65">
        <v>14</v>
      </c>
      <c r="I151" s="9">
        <f>IF(H160=0, "-", H151/H160)</f>
        <v>9.6551724137931033E-2</v>
      </c>
      <c r="J151" s="8">
        <f t="shared" si="12"/>
        <v>0</v>
      </c>
      <c r="K151" s="9">
        <f t="shared" si="13"/>
        <v>-0.42857142857142855</v>
      </c>
    </row>
    <row r="152" spans="1:11" x14ac:dyDescent="0.2">
      <c r="A152" s="7" t="s">
        <v>415</v>
      </c>
      <c r="B152" s="65">
        <v>0</v>
      </c>
      <c r="C152" s="34">
        <f>IF(B160=0, "-", B152/B160)</f>
        <v>0</v>
      </c>
      <c r="D152" s="65">
        <v>0</v>
      </c>
      <c r="E152" s="9">
        <f>IF(D160=0, "-", D152/D160)</f>
        <v>0</v>
      </c>
      <c r="F152" s="81">
        <v>3</v>
      </c>
      <c r="G152" s="34">
        <f>IF(F160=0, "-", F152/F160)</f>
        <v>1.8181818181818181E-2</v>
      </c>
      <c r="H152" s="65">
        <v>7</v>
      </c>
      <c r="I152" s="9">
        <f>IF(H160=0, "-", H152/H160)</f>
        <v>4.8275862068965517E-2</v>
      </c>
      <c r="J152" s="8" t="str">
        <f t="shared" si="12"/>
        <v>-</v>
      </c>
      <c r="K152" s="9">
        <f t="shared" si="13"/>
        <v>-0.5714285714285714</v>
      </c>
    </row>
    <row r="153" spans="1:11" x14ac:dyDescent="0.2">
      <c r="A153" s="7" t="s">
        <v>416</v>
      </c>
      <c r="B153" s="65">
        <v>0</v>
      </c>
      <c r="C153" s="34">
        <f>IF(B160=0, "-", B153/B160)</f>
        <v>0</v>
      </c>
      <c r="D153" s="65">
        <v>0</v>
      </c>
      <c r="E153" s="9">
        <f>IF(D160=0, "-", D153/D160)</f>
        <v>0</v>
      </c>
      <c r="F153" s="81">
        <v>2</v>
      </c>
      <c r="G153" s="34">
        <f>IF(F160=0, "-", F153/F160)</f>
        <v>1.2121212121212121E-2</v>
      </c>
      <c r="H153" s="65">
        <v>0</v>
      </c>
      <c r="I153" s="9">
        <f>IF(H160=0, "-", H153/H160)</f>
        <v>0</v>
      </c>
      <c r="J153" s="8" t="str">
        <f t="shared" si="12"/>
        <v>-</v>
      </c>
      <c r="K153" s="9" t="str">
        <f t="shared" si="13"/>
        <v>-</v>
      </c>
    </row>
    <row r="154" spans="1:11" x14ac:dyDescent="0.2">
      <c r="A154" s="7" t="s">
        <v>417</v>
      </c>
      <c r="B154" s="65">
        <v>0</v>
      </c>
      <c r="C154" s="34">
        <f>IF(B160=0, "-", B154/B160)</f>
        <v>0</v>
      </c>
      <c r="D154" s="65">
        <v>4</v>
      </c>
      <c r="E154" s="9">
        <f>IF(D160=0, "-", D154/D160)</f>
        <v>0.2857142857142857</v>
      </c>
      <c r="F154" s="81">
        <v>16</v>
      </c>
      <c r="G154" s="34">
        <f>IF(F160=0, "-", F154/F160)</f>
        <v>9.696969696969697E-2</v>
      </c>
      <c r="H154" s="65">
        <v>14</v>
      </c>
      <c r="I154" s="9">
        <f>IF(H160=0, "-", H154/H160)</f>
        <v>9.6551724137931033E-2</v>
      </c>
      <c r="J154" s="8">
        <f t="shared" si="12"/>
        <v>-1</v>
      </c>
      <c r="K154" s="9">
        <f t="shared" si="13"/>
        <v>0.14285714285714285</v>
      </c>
    </row>
    <row r="155" spans="1:11" x14ac:dyDescent="0.2">
      <c r="A155" s="7" t="s">
        <v>418</v>
      </c>
      <c r="B155" s="65">
        <v>0</v>
      </c>
      <c r="C155" s="34">
        <f>IF(B160=0, "-", B155/B160)</f>
        <v>0</v>
      </c>
      <c r="D155" s="65">
        <v>0</v>
      </c>
      <c r="E155" s="9">
        <f>IF(D160=0, "-", D155/D160)</f>
        <v>0</v>
      </c>
      <c r="F155" s="81">
        <v>5</v>
      </c>
      <c r="G155" s="34">
        <f>IF(F160=0, "-", F155/F160)</f>
        <v>3.0303030303030304E-2</v>
      </c>
      <c r="H155" s="65">
        <v>0</v>
      </c>
      <c r="I155" s="9">
        <f>IF(H160=0, "-", H155/H160)</f>
        <v>0</v>
      </c>
      <c r="J155" s="8" t="str">
        <f t="shared" si="12"/>
        <v>-</v>
      </c>
      <c r="K155" s="9" t="str">
        <f t="shared" si="13"/>
        <v>-</v>
      </c>
    </row>
    <row r="156" spans="1:11" x14ac:dyDescent="0.2">
      <c r="A156" s="7" t="s">
        <v>419</v>
      </c>
      <c r="B156" s="65">
        <v>0</v>
      </c>
      <c r="C156" s="34">
        <f>IF(B160=0, "-", B156/B160)</f>
        <v>0</v>
      </c>
      <c r="D156" s="65">
        <v>0</v>
      </c>
      <c r="E156" s="9">
        <f>IF(D160=0, "-", D156/D160)</f>
        <v>0</v>
      </c>
      <c r="F156" s="81">
        <v>10</v>
      </c>
      <c r="G156" s="34">
        <f>IF(F160=0, "-", F156/F160)</f>
        <v>6.0606060606060608E-2</v>
      </c>
      <c r="H156" s="65">
        <v>8</v>
      </c>
      <c r="I156" s="9">
        <f>IF(H160=0, "-", H156/H160)</f>
        <v>5.5172413793103448E-2</v>
      </c>
      <c r="J156" s="8" t="str">
        <f t="shared" si="12"/>
        <v>-</v>
      </c>
      <c r="K156" s="9">
        <f t="shared" si="13"/>
        <v>0.25</v>
      </c>
    </row>
    <row r="157" spans="1:11" x14ac:dyDescent="0.2">
      <c r="A157" s="7" t="s">
        <v>420</v>
      </c>
      <c r="B157" s="65">
        <v>4</v>
      </c>
      <c r="C157" s="34">
        <f>IF(B160=0, "-", B157/B160)</f>
        <v>0.22222222222222221</v>
      </c>
      <c r="D157" s="65">
        <v>2</v>
      </c>
      <c r="E157" s="9">
        <f>IF(D160=0, "-", D157/D160)</f>
        <v>0.14285714285714285</v>
      </c>
      <c r="F157" s="81">
        <v>23</v>
      </c>
      <c r="G157" s="34">
        <f>IF(F160=0, "-", F157/F160)</f>
        <v>0.1393939393939394</v>
      </c>
      <c r="H157" s="65">
        <v>23</v>
      </c>
      <c r="I157" s="9">
        <f>IF(H160=0, "-", H157/H160)</f>
        <v>0.15862068965517243</v>
      </c>
      <c r="J157" s="8">
        <f t="shared" si="12"/>
        <v>1</v>
      </c>
      <c r="K157" s="9">
        <f t="shared" si="13"/>
        <v>0</v>
      </c>
    </row>
    <row r="158" spans="1:11" x14ac:dyDescent="0.2">
      <c r="A158" s="7" t="s">
        <v>421</v>
      </c>
      <c r="B158" s="65">
        <v>2</v>
      </c>
      <c r="C158" s="34">
        <f>IF(B160=0, "-", B158/B160)</f>
        <v>0.1111111111111111</v>
      </c>
      <c r="D158" s="65">
        <v>0</v>
      </c>
      <c r="E158" s="9">
        <f>IF(D160=0, "-", D158/D160)</f>
        <v>0</v>
      </c>
      <c r="F158" s="81">
        <v>13</v>
      </c>
      <c r="G158" s="34">
        <f>IF(F160=0, "-", F158/F160)</f>
        <v>7.8787878787878782E-2</v>
      </c>
      <c r="H158" s="65">
        <v>9</v>
      </c>
      <c r="I158" s="9">
        <f>IF(H160=0, "-", H158/H160)</f>
        <v>6.2068965517241378E-2</v>
      </c>
      <c r="J158" s="8" t="str">
        <f t="shared" si="12"/>
        <v>-</v>
      </c>
      <c r="K158" s="9">
        <f t="shared" si="13"/>
        <v>0.44444444444444442</v>
      </c>
    </row>
    <row r="159" spans="1:11" x14ac:dyDescent="0.2">
      <c r="A159" s="2"/>
      <c r="B159" s="68"/>
      <c r="C159" s="33"/>
      <c r="D159" s="68"/>
      <c r="E159" s="6"/>
      <c r="F159" s="82"/>
      <c r="G159" s="33"/>
      <c r="H159" s="68"/>
      <c r="I159" s="6"/>
      <c r="J159" s="5"/>
      <c r="K159" s="6"/>
    </row>
    <row r="160" spans="1:11" s="43" customFormat="1" x14ac:dyDescent="0.2">
      <c r="A160" s="162" t="s">
        <v>544</v>
      </c>
      <c r="B160" s="71">
        <f>SUM(B142:B159)</f>
        <v>18</v>
      </c>
      <c r="C160" s="40">
        <f>B160/1979</f>
        <v>9.0955027791814053E-3</v>
      </c>
      <c r="D160" s="71">
        <f>SUM(D142:D159)</f>
        <v>14</v>
      </c>
      <c r="E160" s="41">
        <f>D160/1839</f>
        <v>7.6128330614464385E-3</v>
      </c>
      <c r="F160" s="77">
        <f>SUM(F142:F159)</f>
        <v>165</v>
      </c>
      <c r="G160" s="42">
        <f>F160/15673</f>
        <v>1.052765903145537E-2</v>
      </c>
      <c r="H160" s="71">
        <f>SUM(H142:H159)</f>
        <v>145</v>
      </c>
      <c r="I160" s="41">
        <f>H160/20096</f>
        <v>7.2153662420382167E-3</v>
      </c>
      <c r="J160" s="37">
        <f>IF(D160=0, "-", IF((B160-D160)/D160&lt;10, (B160-D160)/D160, "&gt;999%"))</f>
        <v>0.2857142857142857</v>
      </c>
      <c r="K160" s="38">
        <f>IF(H160=0, "-", IF((F160-H160)/H160&lt;10, (F160-H160)/H160, "&gt;999%"))</f>
        <v>0.13793103448275862</v>
      </c>
    </row>
    <row r="161" spans="1:11" x14ac:dyDescent="0.2">
      <c r="B161" s="83"/>
      <c r="D161" s="83"/>
      <c r="F161" s="83"/>
      <c r="H161" s="83"/>
    </row>
    <row r="162" spans="1:11" s="43" customFormat="1" x14ac:dyDescent="0.2">
      <c r="A162" s="162" t="s">
        <v>543</v>
      </c>
      <c r="B162" s="71">
        <v>179</v>
      </c>
      <c r="C162" s="40">
        <f>B162/1979</f>
        <v>9.0449722081859529E-2</v>
      </c>
      <c r="D162" s="71">
        <v>134</v>
      </c>
      <c r="E162" s="41">
        <f>D162/1839</f>
        <v>7.2865687873844481E-2</v>
      </c>
      <c r="F162" s="77">
        <v>1627</v>
      </c>
      <c r="G162" s="42">
        <f>F162/15673</f>
        <v>0.10380909844956294</v>
      </c>
      <c r="H162" s="71">
        <v>1748</v>
      </c>
      <c r="I162" s="41">
        <f>H162/20096</f>
        <v>8.6982484076433123E-2</v>
      </c>
      <c r="J162" s="37">
        <f>IF(D162=0, "-", IF((B162-D162)/D162&lt;10, (B162-D162)/D162, "&gt;999%"))</f>
        <v>0.33582089552238809</v>
      </c>
      <c r="K162" s="38">
        <f>IF(H162=0, "-", IF((F162-H162)/H162&lt;10, (F162-H162)/H162, "&gt;999%"))</f>
        <v>-6.9221967963386727E-2</v>
      </c>
    </row>
    <row r="163" spans="1:11" x14ac:dyDescent="0.2">
      <c r="B163" s="83"/>
      <c r="D163" s="83"/>
      <c r="F163" s="83"/>
      <c r="H163" s="83"/>
    </row>
    <row r="164" spans="1:11" ht="15.75" x14ac:dyDescent="0.25">
      <c r="A164" s="164" t="s">
        <v>116</v>
      </c>
      <c r="B164" s="196" t="s">
        <v>1</v>
      </c>
      <c r="C164" s="200"/>
      <c r="D164" s="200"/>
      <c r="E164" s="197"/>
      <c r="F164" s="196" t="s">
        <v>14</v>
      </c>
      <c r="G164" s="200"/>
      <c r="H164" s="200"/>
      <c r="I164" s="197"/>
      <c r="J164" s="196" t="s">
        <v>15</v>
      </c>
      <c r="K164" s="197"/>
    </row>
    <row r="165" spans="1:11" x14ac:dyDescent="0.2">
      <c r="A165" s="22"/>
      <c r="B165" s="196">
        <f>VALUE(RIGHT($B$2, 4))</f>
        <v>2020</v>
      </c>
      <c r="C165" s="197"/>
      <c r="D165" s="196">
        <f>B165-1</f>
        <v>2019</v>
      </c>
      <c r="E165" s="204"/>
      <c r="F165" s="196">
        <f>B165</f>
        <v>2020</v>
      </c>
      <c r="G165" s="204"/>
      <c r="H165" s="196">
        <f>D165</f>
        <v>2019</v>
      </c>
      <c r="I165" s="204"/>
      <c r="J165" s="140" t="s">
        <v>4</v>
      </c>
      <c r="K165" s="141" t="s">
        <v>2</v>
      </c>
    </row>
    <row r="166" spans="1:11" x14ac:dyDescent="0.2">
      <c r="A166" s="163" t="s">
        <v>149</v>
      </c>
      <c r="B166" s="61" t="s">
        <v>12</v>
      </c>
      <c r="C166" s="62" t="s">
        <v>13</v>
      </c>
      <c r="D166" s="61" t="s">
        <v>12</v>
      </c>
      <c r="E166" s="63" t="s">
        <v>13</v>
      </c>
      <c r="F166" s="62" t="s">
        <v>12</v>
      </c>
      <c r="G166" s="62" t="s">
        <v>13</v>
      </c>
      <c r="H166" s="61" t="s">
        <v>12</v>
      </c>
      <c r="I166" s="63" t="s">
        <v>13</v>
      </c>
      <c r="J166" s="61"/>
      <c r="K166" s="63"/>
    </row>
    <row r="167" spans="1:11" x14ac:dyDescent="0.2">
      <c r="A167" s="7" t="s">
        <v>422</v>
      </c>
      <c r="B167" s="65">
        <v>6</v>
      </c>
      <c r="C167" s="34">
        <f>IF(B170=0, "-", B167/B170)</f>
        <v>0.21428571428571427</v>
      </c>
      <c r="D167" s="65">
        <v>2</v>
      </c>
      <c r="E167" s="9">
        <f>IF(D170=0, "-", D167/D170)</f>
        <v>0.18181818181818182</v>
      </c>
      <c r="F167" s="81">
        <v>41</v>
      </c>
      <c r="G167" s="34">
        <f>IF(F170=0, "-", F167/F170)</f>
        <v>0.16334661354581673</v>
      </c>
      <c r="H167" s="65">
        <v>16</v>
      </c>
      <c r="I167" s="9">
        <f>IF(H170=0, "-", H167/H170)</f>
        <v>8.7912087912087919E-2</v>
      </c>
      <c r="J167" s="8">
        <f>IF(D167=0, "-", IF((B167-D167)/D167&lt;10, (B167-D167)/D167, "&gt;999%"))</f>
        <v>2</v>
      </c>
      <c r="K167" s="9">
        <f>IF(H167=0, "-", IF((F167-H167)/H167&lt;10, (F167-H167)/H167, "&gt;999%"))</f>
        <v>1.5625</v>
      </c>
    </row>
    <row r="168" spans="1:11" x14ac:dyDescent="0.2">
      <c r="A168" s="7" t="s">
        <v>423</v>
      </c>
      <c r="B168" s="65">
        <v>22</v>
      </c>
      <c r="C168" s="34">
        <f>IF(B170=0, "-", B168/B170)</f>
        <v>0.7857142857142857</v>
      </c>
      <c r="D168" s="65">
        <v>9</v>
      </c>
      <c r="E168" s="9">
        <f>IF(D170=0, "-", D168/D170)</f>
        <v>0.81818181818181823</v>
      </c>
      <c r="F168" s="81">
        <v>210</v>
      </c>
      <c r="G168" s="34">
        <f>IF(F170=0, "-", F168/F170)</f>
        <v>0.8366533864541833</v>
      </c>
      <c r="H168" s="65">
        <v>166</v>
      </c>
      <c r="I168" s="9">
        <f>IF(H170=0, "-", H168/H170)</f>
        <v>0.91208791208791207</v>
      </c>
      <c r="J168" s="8">
        <f>IF(D168=0, "-", IF((B168-D168)/D168&lt;10, (B168-D168)/D168, "&gt;999%"))</f>
        <v>1.4444444444444444</v>
      </c>
      <c r="K168" s="9">
        <f>IF(H168=0, "-", IF((F168-H168)/H168&lt;10, (F168-H168)/H168, "&gt;999%"))</f>
        <v>0.26506024096385544</v>
      </c>
    </row>
    <row r="169" spans="1:11" x14ac:dyDescent="0.2">
      <c r="A169" s="2"/>
      <c r="B169" s="68"/>
      <c r="C169" s="33"/>
      <c r="D169" s="68"/>
      <c r="E169" s="6"/>
      <c r="F169" s="82"/>
      <c r="G169" s="33"/>
      <c r="H169" s="68"/>
      <c r="I169" s="6"/>
      <c r="J169" s="5"/>
      <c r="K169" s="6"/>
    </row>
    <row r="170" spans="1:11" s="43" customFormat="1" x14ac:dyDescent="0.2">
      <c r="A170" s="162" t="s">
        <v>542</v>
      </c>
      <c r="B170" s="71">
        <f>SUM(B167:B169)</f>
        <v>28</v>
      </c>
      <c r="C170" s="40">
        <f>B170/1979</f>
        <v>1.4148559878726629E-2</v>
      </c>
      <c r="D170" s="71">
        <f>SUM(D167:D169)</f>
        <v>11</v>
      </c>
      <c r="E170" s="41">
        <f>D170/1839</f>
        <v>5.9815116911364876E-3</v>
      </c>
      <c r="F170" s="77">
        <f>SUM(F167:F169)</f>
        <v>251</v>
      </c>
      <c r="G170" s="42">
        <f>F170/15673</f>
        <v>1.6014802526638169E-2</v>
      </c>
      <c r="H170" s="71">
        <f>SUM(H167:H169)</f>
        <v>182</v>
      </c>
      <c r="I170" s="41">
        <f>H170/20096</f>
        <v>9.0565286624203819E-3</v>
      </c>
      <c r="J170" s="37">
        <f>IF(D170=0, "-", IF((B170-D170)/D170&lt;10, (B170-D170)/D170, "&gt;999%"))</f>
        <v>1.5454545454545454</v>
      </c>
      <c r="K170" s="38">
        <f>IF(H170=0, "-", IF((F170-H170)/H170&lt;10, (F170-H170)/H170, "&gt;999%"))</f>
        <v>0.37912087912087911</v>
      </c>
    </row>
    <row r="171" spans="1:11" x14ac:dyDescent="0.2">
      <c r="B171" s="83"/>
      <c r="D171" s="83"/>
      <c r="F171" s="83"/>
      <c r="H171" s="83"/>
    </row>
    <row r="172" spans="1:11" x14ac:dyDescent="0.2">
      <c r="A172" s="163" t="s">
        <v>150</v>
      </c>
      <c r="B172" s="61" t="s">
        <v>12</v>
      </c>
      <c r="C172" s="62" t="s">
        <v>13</v>
      </c>
      <c r="D172" s="61" t="s">
        <v>12</v>
      </c>
      <c r="E172" s="63" t="s">
        <v>13</v>
      </c>
      <c r="F172" s="62" t="s">
        <v>12</v>
      </c>
      <c r="G172" s="62" t="s">
        <v>13</v>
      </c>
      <c r="H172" s="61" t="s">
        <v>12</v>
      </c>
      <c r="I172" s="63" t="s">
        <v>13</v>
      </c>
      <c r="J172" s="61"/>
      <c r="K172" s="63"/>
    </row>
    <row r="173" spans="1:11" x14ac:dyDescent="0.2">
      <c r="A173" s="7" t="s">
        <v>424</v>
      </c>
      <c r="B173" s="65">
        <v>0</v>
      </c>
      <c r="C173" s="34">
        <f>IF(B181=0, "-", B173/B181)</f>
        <v>0</v>
      </c>
      <c r="D173" s="65">
        <v>0</v>
      </c>
      <c r="E173" s="9" t="str">
        <f>IF(D181=0, "-", D173/D181)</f>
        <v>-</v>
      </c>
      <c r="F173" s="81">
        <v>2</v>
      </c>
      <c r="G173" s="34">
        <f>IF(F181=0, "-", F173/F181)</f>
        <v>0.1</v>
      </c>
      <c r="H173" s="65">
        <v>7</v>
      </c>
      <c r="I173" s="9">
        <f>IF(H181=0, "-", H173/H181)</f>
        <v>0.19444444444444445</v>
      </c>
      <c r="J173" s="8" t="str">
        <f t="shared" ref="J173:J179" si="14">IF(D173=0, "-", IF((B173-D173)/D173&lt;10, (B173-D173)/D173, "&gt;999%"))</f>
        <v>-</v>
      </c>
      <c r="K173" s="9">
        <f t="shared" ref="K173:K179" si="15">IF(H173=0, "-", IF((F173-H173)/H173&lt;10, (F173-H173)/H173, "&gt;999%"))</f>
        <v>-0.7142857142857143</v>
      </c>
    </row>
    <row r="174" spans="1:11" x14ac:dyDescent="0.2">
      <c r="A174" s="7" t="s">
        <v>425</v>
      </c>
      <c r="B174" s="65">
        <v>0</v>
      </c>
      <c r="C174" s="34">
        <f>IF(B181=0, "-", B174/B181)</f>
        <v>0</v>
      </c>
      <c r="D174" s="65">
        <v>0</v>
      </c>
      <c r="E174" s="9" t="str">
        <f>IF(D181=0, "-", D174/D181)</f>
        <v>-</v>
      </c>
      <c r="F174" s="81">
        <v>6</v>
      </c>
      <c r="G174" s="34">
        <f>IF(F181=0, "-", F174/F181)</f>
        <v>0.3</v>
      </c>
      <c r="H174" s="65">
        <v>3</v>
      </c>
      <c r="I174" s="9">
        <f>IF(H181=0, "-", H174/H181)</f>
        <v>8.3333333333333329E-2</v>
      </c>
      <c r="J174" s="8" t="str">
        <f t="shared" si="14"/>
        <v>-</v>
      </c>
      <c r="K174" s="9">
        <f t="shared" si="15"/>
        <v>1</v>
      </c>
    </row>
    <row r="175" spans="1:11" x14ac:dyDescent="0.2">
      <c r="A175" s="7" t="s">
        <v>426</v>
      </c>
      <c r="B175" s="65">
        <v>2</v>
      </c>
      <c r="C175" s="34">
        <f>IF(B181=0, "-", B175/B181)</f>
        <v>1</v>
      </c>
      <c r="D175" s="65">
        <v>0</v>
      </c>
      <c r="E175" s="9" t="str">
        <f>IF(D181=0, "-", D175/D181)</f>
        <v>-</v>
      </c>
      <c r="F175" s="81">
        <v>10</v>
      </c>
      <c r="G175" s="34">
        <f>IF(F181=0, "-", F175/F181)</f>
        <v>0.5</v>
      </c>
      <c r="H175" s="65">
        <v>17</v>
      </c>
      <c r="I175" s="9">
        <f>IF(H181=0, "-", H175/H181)</f>
        <v>0.47222222222222221</v>
      </c>
      <c r="J175" s="8" t="str">
        <f t="shared" si="14"/>
        <v>-</v>
      </c>
      <c r="K175" s="9">
        <f t="shared" si="15"/>
        <v>-0.41176470588235292</v>
      </c>
    </row>
    <row r="176" spans="1:11" x14ac:dyDescent="0.2">
      <c r="A176" s="7" t="s">
        <v>427</v>
      </c>
      <c r="B176" s="65">
        <v>0</v>
      </c>
      <c r="C176" s="34">
        <f>IF(B181=0, "-", B176/B181)</f>
        <v>0</v>
      </c>
      <c r="D176" s="65">
        <v>0</v>
      </c>
      <c r="E176" s="9" t="str">
        <f>IF(D181=0, "-", D176/D181)</f>
        <v>-</v>
      </c>
      <c r="F176" s="81">
        <v>0</v>
      </c>
      <c r="G176" s="34">
        <f>IF(F181=0, "-", F176/F181)</f>
        <v>0</v>
      </c>
      <c r="H176" s="65">
        <v>1</v>
      </c>
      <c r="I176" s="9">
        <f>IF(H181=0, "-", H176/H181)</f>
        <v>2.7777777777777776E-2</v>
      </c>
      <c r="J176" s="8" t="str">
        <f t="shared" si="14"/>
        <v>-</v>
      </c>
      <c r="K176" s="9">
        <f t="shared" si="15"/>
        <v>-1</v>
      </c>
    </row>
    <row r="177" spans="1:11" x14ac:dyDescent="0.2">
      <c r="A177" s="7" t="s">
        <v>428</v>
      </c>
      <c r="B177" s="65">
        <v>0</v>
      </c>
      <c r="C177" s="34">
        <f>IF(B181=0, "-", B177/B181)</f>
        <v>0</v>
      </c>
      <c r="D177" s="65">
        <v>0</v>
      </c>
      <c r="E177" s="9" t="str">
        <f>IF(D181=0, "-", D177/D181)</f>
        <v>-</v>
      </c>
      <c r="F177" s="81">
        <v>0</v>
      </c>
      <c r="G177" s="34">
        <f>IF(F181=0, "-", F177/F181)</f>
        <v>0</v>
      </c>
      <c r="H177" s="65">
        <v>2</v>
      </c>
      <c r="I177" s="9">
        <f>IF(H181=0, "-", H177/H181)</f>
        <v>5.5555555555555552E-2</v>
      </c>
      <c r="J177" s="8" t="str">
        <f t="shared" si="14"/>
        <v>-</v>
      </c>
      <c r="K177" s="9">
        <f t="shared" si="15"/>
        <v>-1</v>
      </c>
    </row>
    <row r="178" spans="1:11" x14ac:dyDescent="0.2">
      <c r="A178" s="7" t="s">
        <v>429</v>
      </c>
      <c r="B178" s="65">
        <v>0</v>
      </c>
      <c r="C178" s="34">
        <f>IF(B181=0, "-", B178/B181)</f>
        <v>0</v>
      </c>
      <c r="D178" s="65">
        <v>0</v>
      </c>
      <c r="E178" s="9" t="str">
        <f>IF(D181=0, "-", D178/D181)</f>
        <v>-</v>
      </c>
      <c r="F178" s="81">
        <v>0</v>
      </c>
      <c r="G178" s="34">
        <f>IF(F181=0, "-", F178/F181)</f>
        <v>0</v>
      </c>
      <c r="H178" s="65">
        <v>3</v>
      </c>
      <c r="I178" s="9">
        <f>IF(H181=0, "-", H178/H181)</f>
        <v>8.3333333333333329E-2</v>
      </c>
      <c r="J178" s="8" t="str">
        <f t="shared" si="14"/>
        <v>-</v>
      </c>
      <c r="K178" s="9">
        <f t="shared" si="15"/>
        <v>-1</v>
      </c>
    </row>
    <row r="179" spans="1:11" x14ac:dyDescent="0.2">
      <c r="A179" s="7" t="s">
        <v>430</v>
      </c>
      <c r="B179" s="65">
        <v>0</v>
      </c>
      <c r="C179" s="34">
        <f>IF(B181=0, "-", B179/B181)</f>
        <v>0</v>
      </c>
      <c r="D179" s="65">
        <v>0</v>
      </c>
      <c r="E179" s="9" t="str">
        <f>IF(D181=0, "-", D179/D181)</f>
        <v>-</v>
      </c>
      <c r="F179" s="81">
        <v>2</v>
      </c>
      <c r="G179" s="34">
        <f>IF(F181=0, "-", F179/F181)</f>
        <v>0.1</v>
      </c>
      <c r="H179" s="65">
        <v>3</v>
      </c>
      <c r="I179" s="9">
        <f>IF(H181=0, "-", H179/H181)</f>
        <v>8.3333333333333329E-2</v>
      </c>
      <c r="J179" s="8" t="str">
        <f t="shared" si="14"/>
        <v>-</v>
      </c>
      <c r="K179" s="9">
        <f t="shared" si="15"/>
        <v>-0.33333333333333331</v>
      </c>
    </row>
    <row r="180" spans="1:11" x14ac:dyDescent="0.2">
      <c r="A180" s="2"/>
      <c r="B180" s="68"/>
      <c r="C180" s="33"/>
      <c r="D180" s="68"/>
      <c r="E180" s="6"/>
      <c r="F180" s="82"/>
      <c r="G180" s="33"/>
      <c r="H180" s="68"/>
      <c r="I180" s="6"/>
      <c r="J180" s="5"/>
      <c r="K180" s="6"/>
    </row>
    <row r="181" spans="1:11" s="43" customFormat="1" x14ac:dyDescent="0.2">
      <c r="A181" s="162" t="s">
        <v>541</v>
      </c>
      <c r="B181" s="71">
        <f>SUM(B173:B180)</f>
        <v>2</v>
      </c>
      <c r="C181" s="40">
        <f>B181/1979</f>
        <v>1.0106114199090451E-3</v>
      </c>
      <c r="D181" s="71">
        <f>SUM(D173:D180)</f>
        <v>0</v>
      </c>
      <c r="E181" s="41">
        <f>D181/1839</f>
        <v>0</v>
      </c>
      <c r="F181" s="77">
        <f>SUM(F173:F180)</f>
        <v>20</v>
      </c>
      <c r="G181" s="42">
        <f>F181/15673</f>
        <v>1.2760798826006508E-3</v>
      </c>
      <c r="H181" s="71">
        <f>SUM(H173:H180)</f>
        <v>36</v>
      </c>
      <c r="I181" s="41">
        <f>H181/20096</f>
        <v>1.7914012738853504E-3</v>
      </c>
      <c r="J181" s="37" t="str">
        <f>IF(D181=0, "-", IF((B181-D181)/D181&lt;10, (B181-D181)/D181, "&gt;999%"))</f>
        <v>-</v>
      </c>
      <c r="K181" s="38">
        <f>IF(H181=0, "-", IF((F181-H181)/H181&lt;10, (F181-H181)/H181, "&gt;999%"))</f>
        <v>-0.44444444444444442</v>
      </c>
    </row>
    <row r="182" spans="1:11" x14ac:dyDescent="0.2">
      <c r="B182" s="83"/>
      <c r="D182" s="83"/>
      <c r="F182" s="83"/>
      <c r="H182" s="83"/>
    </row>
    <row r="183" spans="1:11" s="43" customFormat="1" x14ac:dyDescent="0.2">
      <c r="A183" s="162" t="s">
        <v>540</v>
      </c>
      <c r="B183" s="71">
        <v>30</v>
      </c>
      <c r="C183" s="40">
        <f>B183/1979</f>
        <v>1.5159171298635674E-2</v>
      </c>
      <c r="D183" s="71">
        <v>11</v>
      </c>
      <c r="E183" s="41">
        <f>D183/1839</f>
        <v>5.9815116911364876E-3</v>
      </c>
      <c r="F183" s="77">
        <v>271</v>
      </c>
      <c r="G183" s="42">
        <f>F183/15673</f>
        <v>1.7290882409238817E-2</v>
      </c>
      <c r="H183" s="71">
        <v>218</v>
      </c>
      <c r="I183" s="41">
        <f>H183/20096</f>
        <v>1.0847929936305732E-2</v>
      </c>
      <c r="J183" s="37">
        <f>IF(D183=0, "-", IF((B183-D183)/D183&lt;10, (B183-D183)/D183, "&gt;999%"))</f>
        <v>1.7272727272727273</v>
      </c>
      <c r="K183" s="38">
        <f>IF(H183=0, "-", IF((F183-H183)/H183&lt;10, (F183-H183)/H183, "&gt;999%"))</f>
        <v>0.24311926605504589</v>
      </c>
    </row>
    <row r="184" spans="1:11" x14ac:dyDescent="0.2">
      <c r="B184" s="83"/>
      <c r="D184" s="83"/>
      <c r="F184" s="83"/>
      <c r="H184" s="83"/>
    </row>
    <row r="185" spans="1:11" x14ac:dyDescent="0.2">
      <c r="A185" s="27" t="s">
        <v>538</v>
      </c>
      <c r="B185" s="71">
        <f>B189-B187</f>
        <v>901</v>
      </c>
      <c r="C185" s="40">
        <f>B185/1979</f>
        <v>0.45528044466902479</v>
      </c>
      <c r="D185" s="71">
        <f>D189-D187</f>
        <v>879</v>
      </c>
      <c r="E185" s="41">
        <f>D185/1839</f>
        <v>0.47797716150081565</v>
      </c>
      <c r="F185" s="77">
        <f>F189-F187</f>
        <v>7043</v>
      </c>
      <c r="G185" s="42">
        <f>F185/15673</f>
        <v>0.44937153065781921</v>
      </c>
      <c r="H185" s="71">
        <f>H189-H187</f>
        <v>8656</v>
      </c>
      <c r="I185" s="41">
        <f>H185/20096</f>
        <v>0.43073248407643311</v>
      </c>
      <c r="J185" s="37">
        <f>IF(D185=0, "-", IF((B185-D185)/D185&lt;10, (B185-D185)/D185, "&gt;999%"))</f>
        <v>2.502844141069397E-2</v>
      </c>
      <c r="K185" s="38">
        <f>IF(H185=0, "-", IF((F185-H185)/H185&lt;10, (F185-H185)/H185, "&gt;999%"))</f>
        <v>-0.18634473197781887</v>
      </c>
    </row>
    <row r="186" spans="1:11" x14ac:dyDescent="0.2">
      <c r="A186" s="27"/>
      <c r="B186" s="71"/>
      <c r="C186" s="40"/>
      <c r="D186" s="71"/>
      <c r="E186" s="41"/>
      <c r="F186" s="77"/>
      <c r="G186" s="42"/>
      <c r="H186" s="71"/>
      <c r="I186" s="41"/>
      <c r="J186" s="37"/>
      <c r="K186" s="38"/>
    </row>
    <row r="187" spans="1:11" x14ac:dyDescent="0.2">
      <c r="A187" s="27" t="s">
        <v>539</v>
      </c>
      <c r="B187" s="71">
        <v>61</v>
      </c>
      <c r="C187" s="40">
        <f>B187/1979</f>
        <v>3.0823648307225872E-2</v>
      </c>
      <c r="D187" s="71">
        <v>59</v>
      </c>
      <c r="E187" s="41">
        <f>D187/1839</f>
        <v>3.2082653616095705E-2</v>
      </c>
      <c r="F187" s="77">
        <v>592</v>
      </c>
      <c r="G187" s="42">
        <f>F187/15673</f>
        <v>3.7771964524979267E-2</v>
      </c>
      <c r="H187" s="71">
        <v>601</v>
      </c>
      <c r="I187" s="41">
        <f>H187/20096</f>
        <v>2.9906449044585986E-2</v>
      </c>
      <c r="J187" s="37">
        <f>IF(D187=0, "-", IF((B187-D187)/D187&lt;10, (B187-D187)/D187, "&gt;999%"))</f>
        <v>3.3898305084745763E-2</v>
      </c>
      <c r="K187" s="38">
        <f>IF(H187=0, "-", IF((F187-H187)/H187&lt;10, (F187-H187)/H187, "&gt;999%"))</f>
        <v>-1.4975041597337771E-2</v>
      </c>
    </row>
    <row r="188" spans="1:11" x14ac:dyDescent="0.2">
      <c r="A188" s="27"/>
      <c r="B188" s="71"/>
      <c r="C188" s="40"/>
      <c r="D188" s="71"/>
      <c r="E188" s="41"/>
      <c r="F188" s="77"/>
      <c r="G188" s="42"/>
      <c r="H188" s="71"/>
      <c r="I188" s="41"/>
      <c r="J188" s="37"/>
      <c r="K188" s="38"/>
    </row>
    <row r="189" spans="1:11" x14ac:dyDescent="0.2">
      <c r="A189" s="27" t="s">
        <v>537</v>
      </c>
      <c r="B189" s="71">
        <v>962</v>
      </c>
      <c r="C189" s="40">
        <f>B189/1979</f>
        <v>0.48610409297625062</v>
      </c>
      <c r="D189" s="71">
        <v>938</v>
      </c>
      <c r="E189" s="41">
        <f>D189/1839</f>
        <v>0.51005981511691134</v>
      </c>
      <c r="F189" s="77">
        <v>7635</v>
      </c>
      <c r="G189" s="42">
        <f>F189/15673</f>
        <v>0.48714349518279842</v>
      </c>
      <c r="H189" s="71">
        <v>9257</v>
      </c>
      <c r="I189" s="41">
        <f>H189/20096</f>
        <v>0.46063893312101911</v>
      </c>
      <c r="J189" s="37">
        <f>IF(D189=0, "-", IF((B189-D189)/D189&lt;10, (B189-D189)/D189, "&gt;999%"))</f>
        <v>2.5586353944562899E-2</v>
      </c>
      <c r="K189" s="38">
        <f>IF(H189=0, "-", IF((F189-H189)/H189&lt;10, (F189-H189)/H189, "&gt;999%"))</f>
        <v>-0.17521875337582371</v>
      </c>
    </row>
  </sheetData>
  <mergeCells count="37">
    <mergeCell ref="J4:K4"/>
    <mergeCell ref="B5:C5"/>
    <mergeCell ref="D5:E5"/>
    <mergeCell ref="F5:G5"/>
    <mergeCell ref="H5:I5"/>
    <mergeCell ref="B26:C26"/>
    <mergeCell ref="D26:E26"/>
    <mergeCell ref="F26:G26"/>
    <mergeCell ref="H26:I26"/>
    <mergeCell ref="B4:E4"/>
    <mergeCell ref="F4:I4"/>
    <mergeCell ref="B165:C165"/>
    <mergeCell ref="D165:E165"/>
    <mergeCell ref="F165:G165"/>
    <mergeCell ref="H165:I165"/>
    <mergeCell ref="B110:E110"/>
    <mergeCell ref="F110:I110"/>
    <mergeCell ref="B111:C111"/>
    <mergeCell ref="D111:E111"/>
    <mergeCell ref="F111:G111"/>
    <mergeCell ref="H111:I111"/>
    <mergeCell ref="B1:K1"/>
    <mergeCell ref="B2:K2"/>
    <mergeCell ref="B164:E164"/>
    <mergeCell ref="F164:I164"/>
    <mergeCell ref="J164:K164"/>
    <mergeCell ref="J110:K110"/>
    <mergeCell ref="B64:E64"/>
    <mergeCell ref="F64:I64"/>
    <mergeCell ref="J64:K64"/>
    <mergeCell ref="B65:C65"/>
    <mergeCell ref="D65:E65"/>
    <mergeCell ref="F65:G65"/>
    <mergeCell ref="H65:I65"/>
    <mergeCell ref="B25:E25"/>
    <mergeCell ref="F25:I25"/>
    <mergeCell ref="J25:K25"/>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4" manualBreakCount="4">
    <brk id="62" max="16383" man="1"/>
    <brk id="108" max="16383" man="1"/>
    <brk id="163" max="16383" man="1"/>
    <brk id="18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K41"/>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565</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31</v>
      </c>
      <c r="B7" s="65">
        <v>0</v>
      </c>
      <c r="C7" s="39">
        <f>IF(B41=0, "-", B7/B41)</f>
        <v>0</v>
      </c>
      <c r="D7" s="65">
        <v>0</v>
      </c>
      <c r="E7" s="21">
        <f>IF(D41=0, "-", D7/D41)</f>
        <v>0</v>
      </c>
      <c r="F7" s="81">
        <v>6</v>
      </c>
      <c r="G7" s="39">
        <f>IF(F41=0, "-", F7/F41)</f>
        <v>7.8585461689587423E-4</v>
      </c>
      <c r="H7" s="65">
        <v>2</v>
      </c>
      <c r="I7" s="21">
        <f>IF(H41=0, "-", H7/H41)</f>
        <v>2.1605271686291454E-4</v>
      </c>
      <c r="J7" s="20" t="str">
        <f t="shared" ref="J7:J39" si="0">IF(D7=0, "-", IF((B7-D7)/D7&lt;10, (B7-D7)/D7, "&gt;999%"))</f>
        <v>-</v>
      </c>
      <c r="K7" s="21">
        <f t="shared" ref="K7:K39" si="1">IF(H7=0, "-", IF((F7-H7)/H7&lt;10, (F7-H7)/H7, "&gt;999%"))</f>
        <v>2</v>
      </c>
    </row>
    <row r="8" spans="1:11" x14ac:dyDescent="0.2">
      <c r="A8" s="7" t="s">
        <v>33</v>
      </c>
      <c r="B8" s="65">
        <v>9</v>
      </c>
      <c r="C8" s="39">
        <f>IF(B41=0, "-", B8/B41)</f>
        <v>9.355509355509356E-3</v>
      </c>
      <c r="D8" s="65">
        <v>17</v>
      </c>
      <c r="E8" s="21">
        <f>IF(D41=0, "-", D8/D41)</f>
        <v>1.8123667377398719E-2</v>
      </c>
      <c r="F8" s="81">
        <v>125</v>
      </c>
      <c r="G8" s="39">
        <f>IF(F41=0, "-", F8/F41)</f>
        <v>1.6371971185330715E-2</v>
      </c>
      <c r="H8" s="65">
        <v>92</v>
      </c>
      <c r="I8" s="21">
        <f>IF(H41=0, "-", H8/H41)</f>
        <v>9.9384249756940702E-3</v>
      </c>
      <c r="J8" s="20">
        <f t="shared" si="0"/>
        <v>-0.47058823529411764</v>
      </c>
      <c r="K8" s="21">
        <f t="shared" si="1"/>
        <v>0.35869565217391303</v>
      </c>
    </row>
    <row r="9" spans="1:11" x14ac:dyDescent="0.2">
      <c r="A9" s="7" t="s">
        <v>34</v>
      </c>
      <c r="B9" s="65">
        <v>4</v>
      </c>
      <c r="C9" s="39">
        <f>IF(B41=0, "-", B9/B41)</f>
        <v>4.1580041580041582E-3</v>
      </c>
      <c r="D9" s="65">
        <v>5</v>
      </c>
      <c r="E9" s="21">
        <f>IF(D41=0, "-", D9/D41)</f>
        <v>5.3304904051172707E-3</v>
      </c>
      <c r="F9" s="81">
        <v>60</v>
      </c>
      <c r="G9" s="39">
        <f>IF(F41=0, "-", F9/F41)</f>
        <v>7.8585461689587421E-3</v>
      </c>
      <c r="H9" s="65">
        <v>67</v>
      </c>
      <c r="I9" s="21">
        <f>IF(H41=0, "-", H9/H41)</f>
        <v>7.2377660149076373E-3</v>
      </c>
      <c r="J9" s="20">
        <f t="shared" si="0"/>
        <v>-0.2</v>
      </c>
      <c r="K9" s="21">
        <f t="shared" si="1"/>
        <v>-0.1044776119402985</v>
      </c>
    </row>
    <row r="10" spans="1:11" x14ac:dyDescent="0.2">
      <c r="A10" s="7" t="s">
        <v>37</v>
      </c>
      <c r="B10" s="65">
        <v>0</v>
      </c>
      <c r="C10" s="39">
        <f>IF(B41=0, "-", B10/B41)</f>
        <v>0</v>
      </c>
      <c r="D10" s="65">
        <v>0</v>
      </c>
      <c r="E10" s="21">
        <f>IF(D41=0, "-", D10/D41)</f>
        <v>0</v>
      </c>
      <c r="F10" s="81">
        <v>0</v>
      </c>
      <c r="G10" s="39">
        <f>IF(F41=0, "-", F10/F41)</f>
        <v>0</v>
      </c>
      <c r="H10" s="65">
        <v>2</v>
      </c>
      <c r="I10" s="21">
        <f>IF(H41=0, "-", H10/H41)</f>
        <v>2.1605271686291454E-4</v>
      </c>
      <c r="J10" s="20" t="str">
        <f t="shared" si="0"/>
        <v>-</v>
      </c>
      <c r="K10" s="21">
        <f t="shared" si="1"/>
        <v>-1</v>
      </c>
    </row>
    <row r="11" spans="1:11" x14ac:dyDescent="0.2">
      <c r="A11" s="7" t="s">
        <v>41</v>
      </c>
      <c r="B11" s="65">
        <v>10</v>
      </c>
      <c r="C11" s="39">
        <f>IF(B41=0, "-", B11/B41)</f>
        <v>1.0395010395010396E-2</v>
      </c>
      <c r="D11" s="65">
        <v>9</v>
      </c>
      <c r="E11" s="21">
        <f>IF(D41=0, "-", D11/D41)</f>
        <v>9.5948827292110881E-3</v>
      </c>
      <c r="F11" s="81">
        <v>129</v>
      </c>
      <c r="G11" s="39">
        <f>IF(F41=0, "-", F11/F41)</f>
        <v>1.6895874263261296E-2</v>
      </c>
      <c r="H11" s="65">
        <v>134</v>
      </c>
      <c r="I11" s="21">
        <f>IF(H41=0, "-", H11/H41)</f>
        <v>1.4475532029815275E-2</v>
      </c>
      <c r="J11" s="20">
        <f t="shared" si="0"/>
        <v>0.1111111111111111</v>
      </c>
      <c r="K11" s="21">
        <f t="shared" si="1"/>
        <v>-3.7313432835820892E-2</v>
      </c>
    </row>
    <row r="12" spans="1:11" x14ac:dyDescent="0.2">
      <c r="A12" s="7" t="s">
        <v>45</v>
      </c>
      <c r="B12" s="65">
        <v>0</v>
      </c>
      <c r="C12" s="39">
        <f>IF(B41=0, "-", B12/B41)</f>
        <v>0</v>
      </c>
      <c r="D12" s="65">
        <v>0</v>
      </c>
      <c r="E12" s="21">
        <f>IF(D41=0, "-", D12/D41)</f>
        <v>0</v>
      </c>
      <c r="F12" s="81">
        <v>0</v>
      </c>
      <c r="G12" s="39">
        <f>IF(F41=0, "-", F12/F41)</f>
        <v>0</v>
      </c>
      <c r="H12" s="65">
        <v>3</v>
      </c>
      <c r="I12" s="21">
        <f>IF(H41=0, "-", H12/H41)</f>
        <v>3.2407907529437182E-4</v>
      </c>
      <c r="J12" s="20" t="str">
        <f t="shared" si="0"/>
        <v>-</v>
      </c>
      <c r="K12" s="21">
        <f t="shared" si="1"/>
        <v>-1</v>
      </c>
    </row>
    <row r="13" spans="1:11" x14ac:dyDescent="0.2">
      <c r="A13" s="7" t="s">
        <v>47</v>
      </c>
      <c r="B13" s="65">
        <v>0</v>
      </c>
      <c r="C13" s="39">
        <f>IF(B41=0, "-", B13/B41)</f>
        <v>0</v>
      </c>
      <c r="D13" s="65">
        <v>58</v>
      </c>
      <c r="E13" s="21">
        <f>IF(D41=0, "-", D13/D41)</f>
        <v>6.1833688699360338E-2</v>
      </c>
      <c r="F13" s="81">
        <v>114</v>
      </c>
      <c r="G13" s="39">
        <f>IF(F41=0, "-", F13/F41)</f>
        <v>1.493123772102161E-2</v>
      </c>
      <c r="H13" s="65">
        <v>432</v>
      </c>
      <c r="I13" s="21">
        <f>IF(H41=0, "-", H13/H41)</f>
        <v>4.6667386842389545E-2</v>
      </c>
      <c r="J13" s="20">
        <f t="shared" si="0"/>
        <v>-1</v>
      </c>
      <c r="K13" s="21">
        <f t="shared" si="1"/>
        <v>-0.73611111111111116</v>
      </c>
    </row>
    <row r="14" spans="1:11" x14ac:dyDescent="0.2">
      <c r="A14" s="7" t="s">
        <v>48</v>
      </c>
      <c r="B14" s="65">
        <v>16</v>
      </c>
      <c r="C14" s="39">
        <f>IF(B41=0, "-", B14/B41)</f>
        <v>1.6632016632016633E-2</v>
      </c>
      <c r="D14" s="65">
        <v>39</v>
      </c>
      <c r="E14" s="21">
        <f>IF(D41=0, "-", D14/D41)</f>
        <v>4.1577825159914712E-2</v>
      </c>
      <c r="F14" s="81">
        <v>302</v>
      </c>
      <c r="G14" s="39">
        <f>IF(F41=0, "-", F14/F41)</f>
        <v>3.9554682383759004E-2</v>
      </c>
      <c r="H14" s="65">
        <v>460</v>
      </c>
      <c r="I14" s="21">
        <f>IF(H41=0, "-", H14/H41)</f>
        <v>4.9692124878470349E-2</v>
      </c>
      <c r="J14" s="20">
        <f t="shared" si="0"/>
        <v>-0.58974358974358976</v>
      </c>
      <c r="K14" s="21">
        <f t="shared" si="1"/>
        <v>-0.34347826086956523</v>
      </c>
    </row>
    <row r="15" spans="1:11" x14ac:dyDescent="0.2">
      <c r="A15" s="7" t="s">
        <v>49</v>
      </c>
      <c r="B15" s="65">
        <v>127</v>
      </c>
      <c r="C15" s="39">
        <f>IF(B41=0, "-", B15/B41)</f>
        <v>0.13201663201663202</v>
      </c>
      <c r="D15" s="65">
        <v>74</v>
      </c>
      <c r="E15" s="21">
        <f>IF(D41=0, "-", D15/D41)</f>
        <v>7.8891257995735611E-2</v>
      </c>
      <c r="F15" s="81">
        <v>746</v>
      </c>
      <c r="G15" s="39">
        <f>IF(F41=0, "-", F15/F41)</f>
        <v>9.7707924034053706E-2</v>
      </c>
      <c r="H15" s="65">
        <v>830</v>
      </c>
      <c r="I15" s="21">
        <f>IF(H41=0, "-", H15/H41)</f>
        <v>8.9661877498109541E-2</v>
      </c>
      <c r="J15" s="20">
        <f t="shared" si="0"/>
        <v>0.71621621621621623</v>
      </c>
      <c r="K15" s="21">
        <f t="shared" si="1"/>
        <v>-0.10120481927710843</v>
      </c>
    </row>
    <row r="16" spans="1:11" x14ac:dyDescent="0.2">
      <c r="A16" s="7" t="s">
        <v>51</v>
      </c>
      <c r="B16" s="65">
        <v>0</v>
      </c>
      <c r="C16" s="39">
        <f>IF(B41=0, "-", B16/B41)</f>
        <v>0</v>
      </c>
      <c r="D16" s="65">
        <v>0</v>
      </c>
      <c r="E16" s="21">
        <f>IF(D41=0, "-", D16/D41)</f>
        <v>0</v>
      </c>
      <c r="F16" s="81">
        <v>0</v>
      </c>
      <c r="G16" s="39">
        <f>IF(F41=0, "-", F16/F41)</f>
        <v>0</v>
      </c>
      <c r="H16" s="65">
        <v>1</v>
      </c>
      <c r="I16" s="21">
        <f>IF(H41=0, "-", H16/H41)</f>
        <v>1.0802635843145727E-4</v>
      </c>
      <c r="J16" s="20" t="str">
        <f t="shared" si="0"/>
        <v>-</v>
      </c>
      <c r="K16" s="21">
        <f t="shared" si="1"/>
        <v>-1</v>
      </c>
    </row>
    <row r="17" spans="1:11" x14ac:dyDescent="0.2">
      <c r="A17" s="7" t="s">
        <v>54</v>
      </c>
      <c r="B17" s="65">
        <v>10</v>
      </c>
      <c r="C17" s="39">
        <f>IF(B41=0, "-", B17/B41)</f>
        <v>1.0395010395010396E-2</v>
      </c>
      <c r="D17" s="65">
        <v>19</v>
      </c>
      <c r="E17" s="21">
        <f>IF(D41=0, "-", D17/D41)</f>
        <v>2.0255863539445629E-2</v>
      </c>
      <c r="F17" s="81">
        <v>86</v>
      </c>
      <c r="G17" s="39">
        <f>IF(F41=0, "-", F17/F41)</f>
        <v>1.1263916175507531E-2</v>
      </c>
      <c r="H17" s="65">
        <v>141</v>
      </c>
      <c r="I17" s="21">
        <f>IF(H41=0, "-", H17/H41)</f>
        <v>1.5231716538835476E-2</v>
      </c>
      <c r="J17" s="20">
        <f t="shared" si="0"/>
        <v>-0.47368421052631576</v>
      </c>
      <c r="K17" s="21">
        <f t="shared" si="1"/>
        <v>-0.39007092198581561</v>
      </c>
    </row>
    <row r="18" spans="1:11" x14ac:dyDescent="0.2">
      <c r="A18" s="7" t="s">
        <v>56</v>
      </c>
      <c r="B18" s="65">
        <v>0</v>
      </c>
      <c r="C18" s="39">
        <f>IF(B41=0, "-", B18/B41)</f>
        <v>0</v>
      </c>
      <c r="D18" s="65">
        <v>0</v>
      </c>
      <c r="E18" s="21">
        <f>IF(D41=0, "-", D18/D41)</f>
        <v>0</v>
      </c>
      <c r="F18" s="81">
        <v>19</v>
      </c>
      <c r="G18" s="39">
        <f>IF(F41=0, "-", F18/F41)</f>
        <v>2.4885396201702686E-3</v>
      </c>
      <c r="H18" s="65">
        <v>33</v>
      </c>
      <c r="I18" s="21">
        <f>IF(H41=0, "-", H18/H41)</f>
        <v>3.5648698282380901E-3</v>
      </c>
      <c r="J18" s="20" t="str">
        <f t="shared" si="0"/>
        <v>-</v>
      </c>
      <c r="K18" s="21">
        <f t="shared" si="1"/>
        <v>-0.42424242424242425</v>
      </c>
    </row>
    <row r="19" spans="1:11" x14ac:dyDescent="0.2">
      <c r="A19" s="7" t="s">
        <v>57</v>
      </c>
      <c r="B19" s="65">
        <v>12</v>
      </c>
      <c r="C19" s="39">
        <f>IF(B41=0, "-", B19/B41)</f>
        <v>1.2474012474012475E-2</v>
      </c>
      <c r="D19" s="65">
        <v>2</v>
      </c>
      <c r="E19" s="21">
        <f>IF(D41=0, "-", D19/D41)</f>
        <v>2.1321961620469083E-3</v>
      </c>
      <c r="F19" s="81">
        <v>69</v>
      </c>
      <c r="G19" s="39">
        <f>IF(F41=0, "-", F19/F41)</f>
        <v>9.0373280943025543E-3</v>
      </c>
      <c r="H19" s="65">
        <v>47</v>
      </c>
      <c r="I19" s="21">
        <f>IF(H41=0, "-", H19/H41)</f>
        <v>5.0772388462784921E-3</v>
      </c>
      <c r="J19" s="20">
        <f t="shared" si="0"/>
        <v>5</v>
      </c>
      <c r="K19" s="21">
        <f t="shared" si="1"/>
        <v>0.46808510638297873</v>
      </c>
    </row>
    <row r="20" spans="1:11" x14ac:dyDescent="0.2">
      <c r="A20" s="7" t="s">
        <v>59</v>
      </c>
      <c r="B20" s="65">
        <v>37</v>
      </c>
      <c r="C20" s="39">
        <f>IF(B41=0, "-", B20/B41)</f>
        <v>3.8461538461538464E-2</v>
      </c>
      <c r="D20" s="65">
        <v>31</v>
      </c>
      <c r="E20" s="21">
        <f>IF(D41=0, "-", D20/D41)</f>
        <v>3.3049040511727079E-2</v>
      </c>
      <c r="F20" s="81">
        <v>266</v>
      </c>
      <c r="G20" s="39">
        <f>IF(F41=0, "-", F20/F41)</f>
        <v>3.4839554682383762E-2</v>
      </c>
      <c r="H20" s="65">
        <v>226</v>
      </c>
      <c r="I20" s="21">
        <f>IF(H41=0, "-", H20/H41)</f>
        <v>2.4413957005509343E-2</v>
      </c>
      <c r="J20" s="20">
        <f t="shared" si="0"/>
        <v>0.19354838709677419</v>
      </c>
      <c r="K20" s="21">
        <f t="shared" si="1"/>
        <v>0.17699115044247787</v>
      </c>
    </row>
    <row r="21" spans="1:11" x14ac:dyDescent="0.2">
      <c r="A21" s="7" t="s">
        <v>60</v>
      </c>
      <c r="B21" s="65">
        <v>13</v>
      </c>
      <c r="C21" s="39">
        <f>IF(B41=0, "-", B21/B41)</f>
        <v>1.3513513513513514E-2</v>
      </c>
      <c r="D21" s="65">
        <v>9</v>
      </c>
      <c r="E21" s="21">
        <f>IF(D41=0, "-", D21/D41)</f>
        <v>9.5948827292110881E-3</v>
      </c>
      <c r="F21" s="81">
        <v>83</v>
      </c>
      <c r="G21" s="39">
        <f>IF(F41=0, "-", F21/F41)</f>
        <v>1.0870988867059594E-2</v>
      </c>
      <c r="H21" s="65">
        <v>112</v>
      </c>
      <c r="I21" s="21">
        <f>IF(H41=0, "-", H21/H41)</f>
        <v>1.2098952144323214E-2</v>
      </c>
      <c r="J21" s="20">
        <f t="shared" si="0"/>
        <v>0.44444444444444442</v>
      </c>
      <c r="K21" s="21">
        <f t="shared" si="1"/>
        <v>-0.25892857142857145</v>
      </c>
    </row>
    <row r="22" spans="1:11" x14ac:dyDescent="0.2">
      <c r="A22" s="7" t="s">
        <v>61</v>
      </c>
      <c r="B22" s="65">
        <v>2</v>
      </c>
      <c r="C22" s="39">
        <f>IF(B41=0, "-", B22/B41)</f>
        <v>2.0790020790020791E-3</v>
      </c>
      <c r="D22" s="65">
        <v>0</v>
      </c>
      <c r="E22" s="21">
        <f>IF(D41=0, "-", D22/D41)</f>
        <v>0</v>
      </c>
      <c r="F22" s="81">
        <v>8</v>
      </c>
      <c r="G22" s="39">
        <f>IF(F41=0, "-", F22/F41)</f>
        <v>1.0478061558611656E-3</v>
      </c>
      <c r="H22" s="65">
        <v>3</v>
      </c>
      <c r="I22" s="21">
        <f>IF(H41=0, "-", H22/H41)</f>
        <v>3.2407907529437182E-4</v>
      </c>
      <c r="J22" s="20" t="str">
        <f t="shared" si="0"/>
        <v>-</v>
      </c>
      <c r="K22" s="21">
        <f t="shared" si="1"/>
        <v>1.6666666666666667</v>
      </c>
    </row>
    <row r="23" spans="1:11" x14ac:dyDescent="0.2">
      <c r="A23" s="7" t="s">
        <v>62</v>
      </c>
      <c r="B23" s="65">
        <v>0</v>
      </c>
      <c r="C23" s="39">
        <f>IF(B41=0, "-", B23/B41)</f>
        <v>0</v>
      </c>
      <c r="D23" s="65">
        <v>0</v>
      </c>
      <c r="E23" s="21">
        <f>IF(D41=0, "-", D23/D41)</f>
        <v>0</v>
      </c>
      <c r="F23" s="81">
        <v>4</v>
      </c>
      <c r="G23" s="39">
        <f>IF(F41=0, "-", F23/F41)</f>
        <v>5.2390307793058282E-4</v>
      </c>
      <c r="H23" s="65">
        <v>38</v>
      </c>
      <c r="I23" s="21">
        <f>IF(H41=0, "-", H23/H41)</f>
        <v>4.1050016203953762E-3</v>
      </c>
      <c r="J23" s="20" t="str">
        <f t="shared" si="0"/>
        <v>-</v>
      </c>
      <c r="K23" s="21">
        <f t="shared" si="1"/>
        <v>-0.89473684210526316</v>
      </c>
    </row>
    <row r="24" spans="1:11" x14ac:dyDescent="0.2">
      <c r="A24" s="7" t="s">
        <v>67</v>
      </c>
      <c r="B24" s="65">
        <v>67</v>
      </c>
      <c r="C24" s="39">
        <f>IF(B41=0, "-", B24/B41)</f>
        <v>6.964656964656965E-2</v>
      </c>
      <c r="D24" s="65">
        <v>37</v>
      </c>
      <c r="E24" s="21">
        <f>IF(D41=0, "-", D24/D41)</f>
        <v>3.9445628997867806E-2</v>
      </c>
      <c r="F24" s="81">
        <v>624</v>
      </c>
      <c r="G24" s="39">
        <f>IF(F41=0, "-", F24/F41)</f>
        <v>8.1728880157170919E-2</v>
      </c>
      <c r="H24" s="65">
        <v>579</v>
      </c>
      <c r="I24" s="21">
        <f>IF(H41=0, "-", H24/H41)</f>
        <v>6.2547261531813766E-2</v>
      </c>
      <c r="J24" s="20">
        <f t="shared" si="0"/>
        <v>0.81081081081081086</v>
      </c>
      <c r="K24" s="21">
        <f t="shared" si="1"/>
        <v>7.7720207253886009E-2</v>
      </c>
    </row>
    <row r="25" spans="1:11" x14ac:dyDescent="0.2">
      <c r="A25" s="7" t="s">
        <v>68</v>
      </c>
      <c r="B25" s="65">
        <v>10</v>
      </c>
      <c r="C25" s="39">
        <f>IF(B41=0, "-", B25/B41)</f>
        <v>1.0395010395010396E-2</v>
      </c>
      <c r="D25" s="65">
        <v>16</v>
      </c>
      <c r="E25" s="21">
        <f>IF(D41=0, "-", D25/D41)</f>
        <v>1.7057569296375266E-2</v>
      </c>
      <c r="F25" s="81">
        <v>89</v>
      </c>
      <c r="G25" s="39">
        <f>IF(F41=0, "-", F25/F41)</f>
        <v>1.1656843483955468E-2</v>
      </c>
      <c r="H25" s="65">
        <v>89</v>
      </c>
      <c r="I25" s="21">
        <f>IF(H41=0, "-", H25/H41)</f>
        <v>9.6143459003996973E-3</v>
      </c>
      <c r="J25" s="20">
        <f t="shared" si="0"/>
        <v>-0.375</v>
      </c>
      <c r="K25" s="21">
        <f t="shared" si="1"/>
        <v>0</v>
      </c>
    </row>
    <row r="26" spans="1:11" x14ac:dyDescent="0.2">
      <c r="A26" s="7" t="s">
        <v>71</v>
      </c>
      <c r="B26" s="65">
        <v>31</v>
      </c>
      <c r="C26" s="39">
        <f>IF(B41=0, "-", B26/B41)</f>
        <v>3.2224532224532226E-2</v>
      </c>
      <c r="D26" s="65">
        <v>13</v>
      </c>
      <c r="E26" s="21">
        <f>IF(D41=0, "-", D26/D41)</f>
        <v>1.3859275053304905E-2</v>
      </c>
      <c r="F26" s="81">
        <v>224</v>
      </c>
      <c r="G26" s="39">
        <f>IF(F41=0, "-", F26/F41)</f>
        <v>2.933857236411264E-2</v>
      </c>
      <c r="H26" s="65">
        <v>111</v>
      </c>
      <c r="I26" s="21">
        <f>IF(H41=0, "-", H26/H41)</f>
        <v>1.1990925785891757E-2</v>
      </c>
      <c r="J26" s="20">
        <f t="shared" si="0"/>
        <v>1.3846153846153846</v>
      </c>
      <c r="K26" s="21">
        <f t="shared" si="1"/>
        <v>1.0180180180180181</v>
      </c>
    </row>
    <row r="27" spans="1:11" x14ac:dyDescent="0.2">
      <c r="A27" s="7" t="s">
        <v>72</v>
      </c>
      <c r="B27" s="65">
        <v>2</v>
      </c>
      <c r="C27" s="39">
        <f>IF(B41=0, "-", B27/B41)</f>
        <v>2.0790020790020791E-3</v>
      </c>
      <c r="D27" s="65">
        <v>2</v>
      </c>
      <c r="E27" s="21">
        <f>IF(D41=0, "-", D27/D41)</f>
        <v>2.1321961620469083E-3</v>
      </c>
      <c r="F27" s="81">
        <v>9</v>
      </c>
      <c r="G27" s="39">
        <f>IF(F41=0, "-", F27/F41)</f>
        <v>1.1787819253438114E-3</v>
      </c>
      <c r="H27" s="65">
        <v>7</v>
      </c>
      <c r="I27" s="21">
        <f>IF(H41=0, "-", H27/H41)</f>
        <v>7.561845090202009E-4</v>
      </c>
      <c r="J27" s="20">
        <f t="shared" si="0"/>
        <v>0</v>
      </c>
      <c r="K27" s="21">
        <f t="shared" si="1"/>
        <v>0.2857142857142857</v>
      </c>
    </row>
    <row r="28" spans="1:11" x14ac:dyDescent="0.2">
      <c r="A28" s="7" t="s">
        <v>73</v>
      </c>
      <c r="B28" s="65">
        <v>134</v>
      </c>
      <c r="C28" s="39">
        <f>IF(B41=0, "-", B28/B41)</f>
        <v>0.1392931392931393</v>
      </c>
      <c r="D28" s="65">
        <v>257</v>
      </c>
      <c r="E28" s="21">
        <f>IF(D41=0, "-", D28/D41)</f>
        <v>0.27398720682302774</v>
      </c>
      <c r="F28" s="81">
        <v>888</v>
      </c>
      <c r="G28" s="39">
        <f>IF(F41=0, "-", F28/F41)</f>
        <v>0.11630648330058939</v>
      </c>
      <c r="H28" s="65">
        <v>1814</v>
      </c>
      <c r="I28" s="21">
        <f>IF(H41=0, "-", H28/H41)</f>
        <v>0.19595981419466349</v>
      </c>
      <c r="J28" s="20">
        <f t="shared" si="0"/>
        <v>-0.47859922178988329</v>
      </c>
      <c r="K28" s="21">
        <f t="shared" si="1"/>
        <v>-0.51047409040793823</v>
      </c>
    </row>
    <row r="29" spans="1:11" x14ac:dyDescent="0.2">
      <c r="A29" s="7" t="s">
        <v>74</v>
      </c>
      <c r="B29" s="65">
        <v>43</v>
      </c>
      <c r="C29" s="39">
        <f>IF(B41=0, "-", B29/B41)</f>
        <v>4.4698544698544701E-2</v>
      </c>
      <c r="D29" s="65">
        <v>129</v>
      </c>
      <c r="E29" s="21">
        <f>IF(D41=0, "-", D29/D41)</f>
        <v>0.13752665245202558</v>
      </c>
      <c r="F29" s="81">
        <v>422</v>
      </c>
      <c r="G29" s="39">
        <f>IF(F41=0, "-", F29/F41)</f>
        <v>5.5271774721676492E-2</v>
      </c>
      <c r="H29" s="65">
        <v>870</v>
      </c>
      <c r="I29" s="21">
        <f>IF(H41=0, "-", H29/H41)</f>
        <v>9.3982931835367836E-2</v>
      </c>
      <c r="J29" s="20">
        <f t="shared" si="0"/>
        <v>-0.66666666666666663</v>
      </c>
      <c r="K29" s="21">
        <f t="shared" si="1"/>
        <v>-0.51494252873563218</v>
      </c>
    </row>
    <row r="30" spans="1:11" x14ac:dyDescent="0.2">
      <c r="A30" s="7" t="s">
        <v>75</v>
      </c>
      <c r="B30" s="65">
        <v>0</v>
      </c>
      <c r="C30" s="39">
        <f>IF(B41=0, "-", B30/B41)</f>
        <v>0</v>
      </c>
      <c r="D30" s="65">
        <v>2</v>
      </c>
      <c r="E30" s="21">
        <f>IF(D41=0, "-", D30/D41)</f>
        <v>2.1321961620469083E-3</v>
      </c>
      <c r="F30" s="81">
        <v>6</v>
      </c>
      <c r="G30" s="39">
        <f>IF(F41=0, "-", F30/F41)</f>
        <v>7.8585461689587423E-4</v>
      </c>
      <c r="H30" s="65">
        <v>25</v>
      </c>
      <c r="I30" s="21">
        <f>IF(H41=0, "-", H30/H41)</f>
        <v>2.7006589607864321E-3</v>
      </c>
      <c r="J30" s="20">
        <f t="shared" si="0"/>
        <v>-1</v>
      </c>
      <c r="K30" s="21">
        <f t="shared" si="1"/>
        <v>-0.76</v>
      </c>
    </row>
    <row r="31" spans="1:11" x14ac:dyDescent="0.2">
      <c r="A31" s="7" t="s">
        <v>76</v>
      </c>
      <c r="B31" s="65">
        <v>1</v>
      </c>
      <c r="C31" s="39">
        <f>IF(B41=0, "-", B31/B41)</f>
        <v>1.0395010395010396E-3</v>
      </c>
      <c r="D31" s="65">
        <v>1</v>
      </c>
      <c r="E31" s="21">
        <f>IF(D41=0, "-", D31/D41)</f>
        <v>1.0660980810234541E-3</v>
      </c>
      <c r="F31" s="81">
        <v>34</v>
      </c>
      <c r="G31" s="39">
        <f>IF(F41=0, "-", F31/F41)</f>
        <v>4.4531761624099541E-3</v>
      </c>
      <c r="H31" s="65">
        <v>28</v>
      </c>
      <c r="I31" s="21">
        <f>IF(H41=0, "-", H31/H41)</f>
        <v>3.0247380360808036E-3</v>
      </c>
      <c r="J31" s="20">
        <f t="shared" si="0"/>
        <v>0</v>
      </c>
      <c r="K31" s="21">
        <f t="shared" si="1"/>
        <v>0.21428571428571427</v>
      </c>
    </row>
    <row r="32" spans="1:11" x14ac:dyDescent="0.2">
      <c r="A32" s="7" t="s">
        <v>78</v>
      </c>
      <c r="B32" s="65">
        <v>5</v>
      </c>
      <c r="C32" s="39">
        <f>IF(B41=0, "-", B32/B41)</f>
        <v>5.1975051975051978E-3</v>
      </c>
      <c r="D32" s="65">
        <v>2</v>
      </c>
      <c r="E32" s="21">
        <f>IF(D41=0, "-", D32/D41)</f>
        <v>2.1321961620469083E-3</v>
      </c>
      <c r="F32" s="81">
        <v>67</v>
      </c>
      <c r="G32" s="39">
        <f>IF(F41=0, "-", F32/F41)</f>
        <v>8.7753765553372619E-3</v>
      </c>
      <c r="H32" s="65">
        <v>36</v>
      </c>
      <c r="I32" s="21">
        <f>IF(H41=0, "-", H32/H41)</f>
        <v>3.8889489035324621E-3</v>
      </c>
      <c r="J32" s="20">
        <f t="shared" si="0"/>
        <v>1.5</v>
      </c>
      <c r="K32" s="21">
        <f t="shared" si="1"/>
        <v>0.86111111111111116</v>
      </c>
    </row>
    <row r="33" spans="1:11" x14ac:dyDescent="0.2">
      <c r="A33" s="7" t="s">
        <v>80</v>
      </c>
      <c r="B33" s="65">
        <v>10</v>
      </c>
      <c r="C33" s="39">
        <f>IF(B41=0, "-", B33/B41)</f>
        <v>1.0395010395010396E-2</v>
      </c>
      <c r="D33" s="65">
        <v>8</v>
      </c>
      <c r="E33" s="21">
        <f>IF(D41=0, "-", D33/D41)</f>
        <v>8.5287846481876331E-3</v>
      </c>
      <c r="F33" s="81">
        <v>103</v>
      </c>
      <c r="G33" s="39">
        <f>IF(F41=0, "-", F33/F41)</f>
        <v>1.3490504256712508E-2</v>
      </c>
      <c r="H33" s="65">
        <v>103</v>
      </c>
      <c r="I33" s="21">
        <f>IF(H41=0, "-", H33/H41)</f>
        <v>1.1126714918440099E-2</v>
      </c>
      <c r="J33" s="20">
        <f t="shared" si="0"/>
        <v>0.25</v>
      </c>
      <c r="K33" s="21">
        <f t="shared" si="1"/>
        <v>0</v>
      </c>
    </row>
    <row r="34" spans="1:11" x14ac:dyDescent="0.2">
      <c r="A34" s="7" t="s">
        <v>81</v>
      </c>
      <c r="B34" s="65">
        <v>0</v>
      </c>
      <c r="C34" s="39">
        <f>IF(B41=0, "-", B34/B41)</f>
        <v>0</v>
      </c>
      <c r="D34" s="65">
        <v>11</v>
      </c>
      <c r="E34" s="21">
        <f>IF(D41=0, "-", D34/D41)</f>
        <v>1.1727078891257996E-2</v>
      </c>
      <c r="F34" s="81">
        <v>6</v>
      </c>
      <c r="G34" s="39">
        <f>IF(F41=0, "-", F34/F41)</f>
        <v>7.8585461689587423E-4</v>
      </c>
      <c r="H34" s="65">
        <v>17</v>
      </c>
      <c r="I34" s="21">
        <f>IF(H41=0, "-", H34/H41)</f>
        <v>1.8364480933347736E-3</v>
      </c>
      <c r="J34" s="20">
        <f t="shared" si="0"/>
        <v>-1</v>
      </c>
      <c r="K34" s="21">
        <f t="shared" si="1"/>
        <v>-0.6470588235294118</v>
      </c>
    </row>
    <row r="35" spans="1:11" x14ac:dyDescent="0.2">
      <c r="A35" s="7" t="s">
        <v>82</v>
      </c>
      <c r="B35" s="65">
        <v>163</v>
      </c>
      <c r="C35" s="39">
        <f>IF(B41=0, "-", B35/B41)</f>
        <v>0.16943866943866945</v>
      </c>
      <c r="D35" s="65">
        <v>75</v>
      </c>
      <c r="E35" s="21">
        <f>IF(D41=0, "-", D35/D41)</f>
        <v>7.9957356076759065E-2</v>
      </c>
      <c r="F35" s="81">
        <v>918</v>
      </c>
      <c r="G35" s="39">
        <f>IF(F41=0, "-", F35/F41)</f>
        <v>0.12023575638506877</v>
      </c>
      <c r="H35" s="65">
        <v>1180</v>
      </c>
      <c r="I35" s="21">
        <f>IF(H41=0, "-", H35/H41)</f>
        <v>0.12747110294911959</v>
      </c>
      <c r="J35" s="20">
        <f t="shared" si="0"/>
        <v>1.1733333333333333</v>
      </c>
      <c r="K35" s="21">
        <f t="shared" si="1"/>
        <v>-0.22203389830508474</v>
      </c>
    </row>
    <row r="36" spans="1:11" x14ac:dyDescent="0.2">
      <c r="A36" s="7" t="s">
        <v>83</v>
      </c>
      <c r="B36" s="65">
        <v>13</v>
      </c>
      <c r="C36" s="39">
        <f>IF(B41=0, "-", B36/B41)</f>
        <v>1.3513513513513514E-2</v>
      </c>
      <c r="D36" s="65">
        <v>20</v>
      </c>
      <c r="E36" s="21">
        <f>IF(D41=0, "-", D36/D41)</f>
        <v>2.1321961620469083E-2</v>
      </c>
      <c r="F36" s="81">
        <v>238</v>
      </c>
      <c r="G36" s="39">
        <f>IF(F41=0, "-", F36/F41)</f>
        <v>3.1172233136869679E-2</v>
      </c>
      <c r="H36" s="65">
        <v>289</v>
      </c>
      <c r="I36" s="21">
        <f>IF(H41=0, "-", H36/H41)</f>
        <v>3.1219617586691152E-2</v>
      </c>
      <c r="J36" s="20">
        <f t="shared" si="0"/>
        <v>-0.35</v>
      </c>
      <c r="K36" s="21">
        <f t="shared" si="1"/>
        <v>-0.17647058823529413</v>
      </c>
    </row>
    <row r="37" spans="1:11" x14ac:dyDescent="0.2">
      <c r="A37" s="7" t="s">
        <v>84</v>
      </c>
      <c r="B37" s="65">
        <v>196</v>
      </c>
      <c r="C37" s="39">
        <f>IF(B41=0, "-", B37/B41)</f>
        <v>0.20374220374220375</v>
      </c>
      <c r="D37" s="65">
        <v>75</v>
      </c>
      <c r="E37" s="21">
        <f>IF(D41=0, "-", D37/D41)</f>
        <v>7.9957356076759065E-2</v>
      </c>
      <c r="F37" s="81">
        <v>1567</v>
      </c>
      <c r="G37" s="39">
        <f>IF(F41=0, "-", F37/F41)</f>
        <v>0.20523903077930583</v>
      </c>
      <c r="H37" s="65">
        <v>1091</v>
      </c>
      <c r="I37" s="21">
        <f>IF(H41=0, "-", H37/H41)</f>
        <v>0.11785675704871988</v>
      </c>
      <c r="J37" s="20">
        <f t="shared" si="0"/>
        <v>1.6133333333333333</v>
      </c>
      <c r="K37" s="21">
        <f t="shared" si="1"/>
        <v>0.43629697525206235</v>
      </c>
    </row>
    <row r="38" spans="1:11" x14ac:dyDescent="0.2">
      <c r="A38" s="7" t="s">
        <v>86</v>
      </c>
      <c r="B38" s="65">
        <v>29</v>
      </c>
      <c r="C38" s="39">
        <f>IF(B41=0, "-", B38/B41)</f>
        <v>3.0145530145530147E-2</v>
      </c>
      <c r="D38" s="65">
        <v>20</v>
      </c>
      <c r="E38" s="21">
        <f>IF(D41=0, "-", D38/D41)</f>
        <v>2.1321961620469083E-2</v>
      </c>
      <c r="F38" s="81">
        <v>283</v>
      </c>
      <c r="G38" s="39">
        <f>IF(F41=0, "-", F38/F41)</f>
        <v>3.7066142763588737E-2</v>
      </c>
      <c r="H38" s="65">
        <v>286</v>
      </c>
      <c r="I38" s="21">
        <f>IF(H41=0, "-", H38/H41)</f>
        <v>3.0895538511396779E-2</v>
      </c>
      <c r="J38" s="20">
        <f t="shared" si="0"/>
        <v>0.45</v>
      </c>
      <c r="K38" s="21">
        <f t="shared" si="1"/>
        <v>-1.048951048951049E-2</v>
      </c>
    </row>
    <row r="39" spans="1:11" x14ac:dyDescent="0.2">
      <c r="A39" s="7" t="s">
        <v>87</v>
      </c>
      <c r="B39" s="65">
        <v>18</v>
      </c>
      <c r="C39" s="39">
        <f>IF(B41=0, "-", B39/B41)</f>
        <v>1.8711018711018712E-2</v>
      </c>
      <c r="D39" s="65">
        <v>7</v>
      </c>
      <c r="E39" s="21">
        <f>IF(D41=0, "-", D39/D41)</f>
        <v>7.462686567164179E-3</v>
      </c>
      <c r="F39" s="81">
        <v>140</v>
      </c>
      <c r="G39" s="39">
        <f>IF(F41=0, "-", F39/F41)</f>
        <v>1.8336607727570401E-2</v>
      </c>
      <c r="H39" s="65">
        <v>109</v>
      </c>
      <c r="I39" s="21">
        <f>IF(H41=0, "-", H39/H41)</f>
        <v>1.1774873069028843E-2</v>
      </c>
      <c r="J39" s="20">
        <f t="shared" si="0"/>
        <v>1.5714285714285714</v>
      </c>
      <c r="K39" s="21">
        <f t="shared" si="1"/>
        <v>0.28440366972477066</v>
      </c>
    </row>
    <row r="40" spans="1:11" x14ac:dyDescent="0.2">
      <c r="A40" s="2"/>
      <c r="B40" s="68"/>
      <c r="C40" s="33"/>
      <c r="D40" s="68"/>
      <c r="E40" s="6"/>
      <c r="F40" s="82"/>
      <c r="G40" s="33"/>
      <c r="H40" s="68"/>
      <c r="I40" s="6"/>
      <c r="J40" s="5"/>
      <c r="K40" s="6"/>
    </row>
    <row r="41" spans="1:11" s="43" customFormat="1" x14ac:dyDescent="0.2">
      <c r="A41" s="162" t="s">
        <v>537</v>
      </c>
      <c r="B41" s="71">
        <f>SUM(B7:B40)</f>
        <v>962</v>
      </c>
      <c r="C41" s="40">
        <v>1</v>
      </c>
      <c r="D41" s="71">
        <f>SUM(D7:D40)</f>
        <v>938</v>
      </c>
      <c r="E41" s="41">
        <v>1</v>
      </c>
      <c r="F41" s="77">
        <f>SUM(F7:F40)</f>
        <v>7635</v>
      </c>
      <c r="G41" s="42">
        <v>1</v>
      </c>
      <c r="H41" s="71">
        <f>SUM(H7:H40)</f>
        <v>9257</v>
      </c>
      <c r="I41" s="41">
        <v>1</v>
      </c>
      <c r="J41" s="37">
        <f>IF(D41=0, "-", (B41-D41)/D41)</f>
        <v>2.5586353944562899E-2</v>
      </c>
      <c r="K41" s="38">
        <f>IF(H41=0, "-", (F41-H41)/H41)</f>
        <v>-0.17521875337582371</v>
      </c>
    </row>
  </sheetData>
  <mergeCells count="9">
    <mergeCell ref="B5:C5"/>
    <mergeCell ref="D5:E5"/>
    <mergeCell ref="F5:G5"/>
    <mergeCell ref="H5:I5"/>
    <mergeCell ref="B1:K1"/>
    <mergeCell ref="B2:K2"/>
    <mergeCell ref="B4:E4"/>
    <mergeCell ref="F4:I4"/>
    <mergeCell ref="J4:K4"/>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78"/>
  <sheetViews>
    <sheetView tabSelected="1" zoomScaleNormal="100" workbookViewId="0">
      <selection activeCell="M1" sqref="M1"/>
    </sheetView>
  </sheetViews>
  <sheetFormatPr defaultRowHeight="12.75" x14ac:dyDescent="0.2"/>
  <cols>
    <col min="1" max="1" width="34.7109375"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164" t="s">
        <v>117</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119</v>
      </c>
      <c r="B6" s="61" t="s">
        <v>12</v>
      </c>
      <c r="C6" s="62" t="s">
        <v>13</v>
      </c>
      <c r="D6" s="61" t="s">
        <v>12</v>
      </c>
      <c r="E6" s="63" t="s">
        <v>13</v>
      </c>
      <c r="F6" s="62" t="s">
        <v>12</v>
      </c>
      <c r="G6" s="62" t="s">
        <v>13</v>
      </c>
      <c r="H6" s="61" t="s">
        <v>12</v>
      </c>
      <c r="I6" s="63" t="s">
        <v>13</v>
      </c>
      <c r="J6" s="61"/>
      <c r="K6" s="63"/>
    </row>
    <row r="7" spans="1:11" x14ac:dyDescent="0.2">
      <c r="A7" s="7" t="s">
        <v>431</v>
      </c>
      <c r="B7" s="65">
        <v>1</v>
      </c>
      <c r="C7" s="34">
        <f>IF(B11=0, "-", B7/B11)</f>
        <v>0.1</v>
      </c>
      <c r="D7" s="65">
        <v>1</v>
      </c>
      <c r="E7" s="9">
        <f>IF(D11=0, "-", D7/D11)</f>
        <v>0.1</v>
      </c>
      <c r="F7" s="81">
        <v>1</v>
      </c>
      <c r="G7" s="34">
        <f>IF(F11=0, "-", F7/F11)</f>
        <v>2.3255813953488372E-2</v>
      </c>
      <c r="H7" s="65">
        <v>1</v>
      </c>
      <c r="I7" s="9">
        <f>IF(H11=0, "-", H7/H11)</f>
        <v>1.4084507042253521E-2</v>
      </c>
      <c r="J7" s="8">
        <f>IF(D7=0, "-", IF((B7-D7)/D7&lt;10, (B7-D7)/D7, "&gt;999%"))</f>
        <v>0</v>
      </c>
      <c r="K7" s="9">
        <f>IF(H7=0, "-", IF((F7-H7)/H7&lt;10, (F7-H7)/H7, "&gt;999%"))</f>
        <v>0</v>
      </c>
    </row>
    <row r="8" spans="1:11" x14ac:dyDescent="0.2">
      <c r="A8" s="7" t="s">
        <v>432</v>
      </c>
      <c r="B8" s="65">
        <v>0</v>
      </c>
      <c r="C8" s="34">
        <f>IF(B11=0, "-", B8/B11)</f>
        <v>0</v>
      </c>
      <c r="D8" s="65">
        <v>0</v>
      </c>
      <c r="E8" s="9">
        <f>IF(D11=0, "-", D8/D11)</f>
        <v>0</v>
      </c>
      <c r="F8" s="81">
        <v>1</v>
      </c>
      <c r="G8" s="34">
        <f>IF(F11=0, "-", F8/F11)</f>
        <v>2.3255813953488372E-2</v>
      </c>
      <c r="H8" s="65">
        <v>10</v>
      </c>
      <c r="I8" s="9">
        <f>IF(H11=0, "-", H8/H11)</f>
        <v>0.14084507042253522</v>
      </c>
      <c r="J8" s="8" t="str">
        <f>IF(D8=0, "-", IF((B8-D8)/D8&lt;10, (B8-D8)/D8, "&gt;999%"))</f>
        <v>-</v>
      </c>
      <c r="K8" s="9">
        <f>IF(H8=0, "-", IF((F8-H8)/H8&lt;10, (F8-H8)/H8, "&gt;999%"))</f>
        <v>-0.9</v>
      </c>
    </row>
    <row r="9" spans="1:11" x14ac:dyDescent="0.2">
      <c r="A9" s="7" t="s">
        <v>433</v>
      </c>
      <c r="B9" s="65">
        <v>9</v>
      </c>
      <c r="C9" s="34">
        <f>IF(B11=0, "-", B9/B11)</f>
        <v>0.9</v>
      </c>
      <c r="D9" s="65">
        <v>9</v>
      </c>
      <c r="E9" s="9">
        <f>IF(D11=0, "-", D9/D11)</f>
        <v>0.9</v>
      </c>
      <c r="F9" s="81">
        <v>41</v>
      </c>
      <c r="G9" s="34">
        <f>IF(F11=0, "-", F9/F11)</f>
        <v>0.95348837209302328</v>
      </c>
      <c r="H9" s="65">
        <v>60</v>
      </c>
      <c r="I9" s="9">
        <f>IF(H11=0, "-", H9/H11)</f>
        <v>0.84507042253521125</v>
      </c>
      <c r="J9" s="8">
        <f>IF(D9=0, "-", IF((B9-D9)/D9&lt;10, (B9-D9)/D9, "&gt;999%"))</f>
        <v>0</v>
      </c>
      <c r="K9" s="9">
        <f>IF(H9=0, "-", IF((F9-H9)/H9&lt;10, (F9-H9)/H9, "&gt;999%"))</f>
        <v>-0.31666666666666665</v>
      </c>
    </row>
    <row r="10" spans="1:11" x14ac:dyDescent="0.2">
      <c r="A10" s="2"/>
      <c r="B10" s="68"/>
      <c r="C10" s="33"/>
      <c r="D10" s="68"/>
      <c r="E10" s="6"/>
      <c r="F10" s="82"/>
      <c r="G10" s="33"/>
      <c r="H10" s="68"/>
      <c r="I10" s="6"/>
      <c r="J10" s="5"/>
      <c r="K10" s="6"/>
    </row>
    <row r="11" spans="1:11" s="43" customFormat="1" x14ac:dyDescent="0.2">
      <c r="A11" s="162" t="s">
        <v>559</v>
      </c>
      <c r="B11" s="71">
        <f>SUM(B7:B10)</f>
        <v>10</v>
      </c>
      <c r="C11" s="40">
        <f>B11/1979</f>
        <v>5.053057099545225E-3</v>
      </c>
      <c r="D11" s="71">
        <f>SUM(D7:D10)</f>
        <v>10</v>
      </c>
      <c r="E11" s="41">
        <f>D11/1839</f>
        <v>5.4377379010331706E-3</v>
      </c>
      <c r="F11" s="77">
        <f>SUM(F7:F10)</f>
        <v>43</v>
      </c>
      <c r="G11" s="42">
        <f>F11/15673</f>
        <v>2.7435717475913991E-3</v>
      </c>
      <c r="H11" s="71">
        <f>SUM(H7:H10)</f>
        <v>71</v>
      </c>
      <c r="I11" s="41">
        <f>H11/20096</f>
        <v>3.5330414012738854E-3</v>
      </c>
      <c r="J11" s="37">
        <f>IF(D11=0, "-", IF((B11-D11)/D11&lt;10, (B11-D11)/D11, "&gt;999%"))</f>
        <v>0</v>
      </c>
      <c r="K11" s="38">
        <f>IF(H11=0, "-", IF((F11-H11)/H11&lt;10, (F11-H11)/H11, "&gt;999%"))</f>
        <v>-0.39436619718309857</v>
      </c>
    </row>
    <row r="12" spans="1:11" x14ac:dyDescent="0.2">
      <c r="B12" s="83"/>
      <c r="D12" s="83"/>
      <c r="F12" s="83"/>
      <c r="H12" s="83"/>
    </row>
    <row r="13" spans="1:11" x14ac:dyDescent="0.2">
      <c r="A13" s="163" t="s">
        <v>120</v>
      </c>
      <c r="B13" s="61" t="s">
        <v>12</v>
      </c>
      <c r="C13" s="62" t="s">
        <v>13</v>
      </c>
      <c r="D13" s="61" t="s">
        <v>12</v>
      </c>
      <c r="E13" s="63" t="s">
        <v>13</v>
      </c>
      <c r="F13" s="62" t="s">
        <v>12</v>
      </c>
      <c r="G13" s="62" t="s">
        <v>13</v>
      </c>
      <c r="H13" s="61" t="s">
        <v>12</v>
      </c>
      <c r="I13" s="63" t="s">
        <v>13</v>
      </c>
      <c r="J13" s="61"/>
      <c r="K13" s="63"/>
    </row>
    <row r="14" spans="1:11" x14ac:dyDescent="0.2">
      <c r="A14" s="7" t="s">
        <v>434</v>
      </c>
      <c r="B14" s="65">
        <v>0</v>
      </c>
      <c r="C14" s="34" t="str">
        <f>IF(B16=0, "-", B14/B16)</f>
        <v>-</v>
      </c>
      <c r="D14" s="65">
        <v>1</v>
      </c>
      <c r="E14" s="9">
        <f>IF(D16=0, "-", D14/D16)</f>
        <v>1</v>
      </c>
      <c r="F14" s="81">
        <v>3</v>
      </c>
      <c r="G14" s="34">
        <f>IF(F16=0, "-", F14/F16)</f>
        <v>1</v>
      </c>
      <c r="H14" s="65">
        <v>6</v>
      </c>
      <c r="I14" s="9">
        <f>IF(H16=0, "-", H14/H16)</f>
        <v>1</v>
      </c>
      <c r="J14" s="8">
        <f>IF(D14=0, "-", IF((B14-D14)/D14&lt;10, (B14-D14)/D14, "&gt;999%"))</f>
        <v>-1</v>
      </c>
      <c r="K14" s="9">
        <f>IF(H14=0, "-", IF((F14-H14)/H14&lt;10, (F14-H14)/H14, "&gt;999%"))</f>
        <v>-0.5</v>
      </c>
    </row>
    <row r="15" spans="1:11" x14ac:dyDescent="0.2">
      <c r="A15" s="2"/>
      <c r="B15" s="68"/>
      <c r="C15" s="33"/>
      <c r="D15" s="68"/>
      <c r="E15" s="6"/>
      <c r="F15" s="82"/>
      <c r="G15" s="33"/>
      <c r="H15" s="68"/>
      <c r="I15" s="6"/>
      <c r="J15" s="5"/>
      <c r="K15" s="6"/>
    </row>
    <row r="16" spans="1:11" s="43" customFormat="1" x14ac:dyDescent="0.2">
      <c r="A16" s="162" t="s">
        <v>558</v>
      </c>
      <c r="B16" s="71">
        <f>SUM(B14:B15)</f>
        <v>0</v>
      </c>
      <c r="C16" s="40">
        <f>B16/1979</f>
        <v>0</v>
      </c>
      <c r="D16" s="71">
        <f>SUM(D14:D15)</f>
        <v>1</v>
      </c>
      <c r="E16" s="41">
        <f>D16/1839</f>
        <v>5.4377379010331697E-4</v>
      </c>
      <c r="F16" s="77">
        <f>SUM(F14:F15)</f>
        <v>3</v>
      </c>
      <c r="G16" s="42">
        <f>F16/15673</f>
        <v>1.9141198239009763E-4</v>
      </c>
      <c r="H16" s="71">
        <f>SUM(H14:H15)</f>
        <v>6</v>
      </c>
      <c r="I16" s="41">
        <f>H16/20096</f>
        <v>2.9856687898089171E-4</v>
      </c>
      <c r="J16" s="37">
        <f>IF(D16=0, "-", IF((B16-D16)/D16&lt;10, (B16-D16)/D16, "&gt;999%"))</f>
        <v>-1</v>
      </c>
      <c r="K16" s="38">
        <f>IF(H16=0, "-", IF((F16-H16)/H16&lt;10, (F16-H16)/H16, "&gt;999%"))</f>
        <v>-0.5</v>
      </c>
    </row>
    <row r="17" spans="1:11" x14ac:dyDescent="0.2">
      <c r="B17" s="83"/>
      <c r="D17" s="83"/>
      <c r="F17" s="83"/>
      <c r="H17" s="83"/>
    </row>
    <row r="18" spans="1:11" x14ac:dyDescent="0.2">
      <c r="A18" s="163" t="s">
        <v>121</v>
      </c>
      <c r="B18" s="61" t="s">
        <v>12</v>
      </c>
      <c r="C18" s="62" t="s">
        <v>13</v>
      </c>
      <c r="D18" s="61" t="s">
        <v>12</v>
      </c>
      <c r="E18" s="63" t="s">
        <v>13</v>
      </c>
      <c r="F18" s="62" t="s">
        <v>12</v>
      </c>
      <c r="G18" s="62" t="s">
        <v>13</v>
      </c>
      <c r="H18" s="61" t="s">
        <v>12</v>
      </c>
      <c r="I18" s="63" t="s">
        <v>13</v>
      </c>
      <c r="J18" s="61"/>
      <c r="K18" s="63"/>
    </row>
    <row r="19" spans="1:11" x14ac:dyDescent="0.2">
      <c r="A19" s="7" t="s">
        <v>435</v>
      </c>
      <c r="B19" s="65">
        <v>0</v>
      </c>
      <c r="C19" s="34">
        <f>IF(B24=0, "-", B19/B24)</f>
        <v>0</v>
      </c>
      <c r="D19" s="65">
        <v>0</v>
      </c>
      <c r="E19" s="9">
        <f>IF(D24=0, "-", D19/D24)</f>
        <v>0</v>
      </c>
      <c r="F19" s="81">
        <v>0</v>
      </c>
      <c r="G19" s="34">
        <f>IF(F24=0, "-", F19/F24)</f>
        <v>0</v>
      </c>
      <c r="H19" s="65">
        <v>5</v>
      </c>
      <c r="I19" s="9">
        <f>IF(H24=0, "-", H19/H24)</f>
        <v>0.14285714285714285</v>
      </c>
      <c r="J19" s="8" t="str">
        <f>IF(D19=0, "-", IF((B19-D19)/D19&lt;10, (B19-D19)/D19, "&gt;999%"))</f>
        <v>-</v>
      </c>
      <c r="K19" s="9">
        <f>IF(H19=0, "-", IF((F19-H19)/H19&lt;10, (F19-H19)/H19, "&gt;999%"))</f>
        <v>-1</v>
      </c>
    </row>
    <row r="20" spans="1:11" x14ac:dyDescent="0.2">
      <c r="A20" s="7" t="s">
        <v>436</v>
      </c>
      <c r="B20" s="65">
        <v>0</v>
      </c>
      <c r="C20" s="34">
        <f>IF(B24=0, "-", B20/B24)</f>
        <v>0</v>
      </c>
      <c r="D20" s="65">
        <v>0</v>
      </c>
      <c r="E20" s="9">
        <f>IF(D24=0, "-", D20/D24)</f>
        <v>0</v>
      </c>
      <c r="F20" s="81">
        <v>3</v>
      </c>
      <c r="G20" s="34">
        <f>IF(F24=0, "-", F20/F24)</f>
        <v>6.3829787234042548E-2</v>
      </c>
      <c r="H20" s="65">
        <v>0</v>
      </c>
      <c r="I20" s="9">
        <f>IF(H24=0, "-", H20/H24)</f>
        <v>0</v>
      </c>
      <c r="J20" s="8" t="str">
        <f>IF(D20=0, "-", IF((B20-D20)/D20&lt;10, (B20-D20)/D20, "&gt;999%"))</f>
        <v>-</v>
      </c>
      <c r="K20" s="9" t="str">
        <f>IF(H20=0, "-", IF((F20-H20)/H20&lt;10, (F20-H20)/H20, "&gt;999%"))</f>
        <v>-</v>
      </c>
    </row>
    <row r="21" spans="1:11" x14ac:dyDescent="0.2">
      <c r="A21" s="7" t="s">
        <v>437</v>
      </c>
      <c r="B21" s="65">
        <v>3</v>
      </c>
      <c r="C21" s="34">
        <f>IF(B24=0, "-", B21/B24)</f>
        <v>0.375</v>
      </c>
      <c r="D21" s="65">
        <v>1</v>
      </c>
      <c r="E21" s="9">
        <f>IF(D24=0, "-", D21/D24)</f>
        <v>0.5</v>
      </c>
      <c r="F21" s="81">
        <v>9</v>
      </c>
      <c r="G21" s="34">
        <f>IF(F24=0, "-", F21/F24)</f>
        <v>0.19148936170212766</v>
      </c>
      <c r="H21" s="65">
        <v>12</v>
      </c>
      <c r="I21" s="9">
        <f>IF(H24=0, "-", H21/H24)</f>
        <v>0.34285714285714286</v>
      </c>
      <c r="J21" s="8">
        <f>IF(D21=0, "-", IF((B21-D21)/D21&lt;10, (B21-D21)/D21, "&gt;999%"))</f>
        <v>2</v>
      </c>
      <c r="K21" s="9">
        <f>IF(H21=0, "-", IF((F21-H21)/H21&lt;10, (F21-H21)/H21, "&gt;999%"))</f>
        <v>-0.25</v>
      </c>
    </row>
    <row r="22" spans="1:11" x14ac:dyDescent="0.2">
      <c r="A22" s="7" t="s">
        <v>438</v>
      </c>
      <c r="B22" s="65">
        <v>5</v>
      </c>
      <c r="C22" s="34">
        <f>IF(B24=0, "-", B22/B24)</f>
        <v>0.625</v>
      </c>
      <c r="D22" s="65">
        <v>1</v>
      </c>
      <c r="E22" s="9">
        <f>IF(D24=0, "-", D22/D24)</f>
        <v>0.5</v>
      </c>
      <c r="F22" s="81">
        <v>35</v>
      </c>
      <c r="G22" s="34">
        <f>IF(F24=0, "-", F22/F24)</f>
        <v>0.74468085106382975</v>
      </c>
      <c r="H22" s="65">
        <v>18</v>
      </c>
      <c r="I22" s="9">
        <f>IF(H24=0, "-", H22/H24)</f>
        <v>0.51428571428571423</v>
      </c>
      <c r="J22" s="8">
        <f>IF(D22=0, "-", IF((B22-D22)/D22&lt;10, (B22-D22)/D22, "&gt;999%"))</f>
        <v>4</v>
      </c>
      <c r="K22" s="9">
        <f>IF(H22=0, "-", IF((F22-H22)/H22&lt;10, (F22-H22)/H22, "&gt;999%"))</f>
        <v>0.94444444444444442</v>
      </c>
    </row>
    <row r="23" spans="1:11" x14ac:dyDescent="0.2">
      <c r="A23" s="2"/>
      <c r="B23" s="68"/>
      <c r="C23" s="33"/>
      <c r="D23" s="68"/>
      <c r="E23" s="6"/>
      <c r="F23" s="82"/>
      <c r="G23" s="33"/>
      <c r="H23" s="68"/>
      <c r="I23" s="6"/>
      <c r="J23" s="5"/>
      <c r="K23" s="6"/>
    </row>
    <row r="24" spans="1:11" s="43" customFormat="1" x14ac:dyDescent="0.2">
      <c r="A24" s="162" t="s">
        <v>557</v>
      </c>
      <c r="B24" s="71">
        <f>SUM(B19:B23)</f>
        <v>8</v>
      </c>
      <c r="C24" s="40">
        <f>B24/1979</f>
        <v>4.0424456796361802E-3</v>
      </c>
      <c r="D24" s="71">
        <f>SUM(D19:D23)</f>
        <v>2</v>
      </c>
      <c r="E24" s="41">
        <f>D24/1839</f>
        <v>1.0875475802066339E-3</v>
      </c>
      <c r="F24" s="77">
        <f>SUM(F19:F23)</f>
        <v>47</v>
      </c>
      <c r="G24" s="42">
        <f>F24/15673</f>
        <v>2.9987877241115296E-3</v>
      </c>
      <c r="H24" s="71">
        <f>SUM(H19:H23)</f>
        <v>35</v>
      </c>
      <c r="I24" s="41">
        <f>H24/20096</f>
        <v>1.7416401273885351E-3</v>
      </c>
      <c r="J24" s="37">
        <f>IF(D24=0, "-", IF((B24-D24)/D24&lt;10, (B24-D24)/D24, "&gt;999%"))</f>
        <v>3</v>
      </c>
      <c r="K24" s="38">
        <f>IF(H24=0, "-", IF((F24-H24)/H24&lt;10, (F24-H24)/H24, "&gt;999%"))</f>
        <v>0.34285714285714286</v>
      </c>
    </row>
    <row r="25" spans="1:11" x14ac:dyDescent="0.2">
      <c r="B25" s="83"/>
      <c r="D25" s="83"/>
      <c r="F25" s="83"/>
      <c r="H25" s="83"/>
    </row>
    <row r="26" spans="1:11" x14ac:dyDescent="0.2">
      <c r="A26" s="163" t="s">
        <v>122</v>
      </c>
      <c r="B26" s="61" t="s">
        <v>12</v>
      </c>
      <c r="C26" s="62" t="s">
        <v>13</v>
      </c>
      <c r="D26" s="61" t="s">
        <v>12</v>
      </c>
      <c r="E26" s="63" t="s">
        <v>13</v>
      </c>
      <c r="F26" s="62" t="s">
        <v>12</v>
      </c>
      <c r="G26" s="62" t="s">
        <v>13</v>
      </c>
      <c r="H26" s="61" t="s">
        <v>12</v>
      </c>
      <c r="I26" s="63" t="s">
        <v>13</v>
      </c>
      <c r="J26" s="61"/>
      <c r="K26" s="63"/>
    </row>
    <row r="27" spans="1:11" x14ac:dyDescent="0.2">
      <c r="A27" s="7" t="s">
        <v>439</v>
      </c>
      <c r="B27" s="65">
        <v>2</v>
      </c>
      <c r="C27" s="34">
        <f>IF(B38=0, "-", B27/B38)</f>
        <v>5.7142857142857141E-2</v>
      </c>
      <c r="D27" s="65">
        <v>4</v>
      </c>
      <c r="E27" s="9">
        <f>IF(D38=0, "-", D27/D38)</f>
        <v>0.10526315789473684</v>
      </c>
      <c r="F27" s="81">
        <v>48</v>
      </c>
      <c r="G27" s="34">
        <f>IF(F38=0, "-", F27/F38)</f>
        <v>0.16107382550335569</v>
      </c>
      <c r="H27" s="65">
        <v>43</v>
      </c>
      <c r="I27" s="9">
        <f>IF(H38=0, "-", H27/H38)</f>
        <v>0.13564668769716087</v>
      </c>
      <c r="J27" s="8">
        <f t="shared" ref="J27:J36" si="0">IF(D27=0, "-", IF((B27-D27)/D27&lt;10, (B27-D27)/D27, "&gt;999%"))</f>
        <v>-0.5</v>
      </c>
      <c r="K27" s="9">
        <f t="shared" ref="K27:K36" si="1">IF(H27=0, "-", IF((F27-H27)/H27&lt;10, (F27-H27)/H27, "&gt;999%"))</f>
        <v>0.11627906976744186</v>
      </c>
    </row>
    <row r="28" spans="1:11" x14ac:dyDescent="0.2">
      <c r="A28" s="7" t="s">
        <v>440</v>
      </c>
      <c r="B28" s="65">
        <v>6</v>
      </c>
      <c r="C28" s="34">
        <f>IF(B38=0, "-", B28/B38)</f>
        <v>0.17142857142857143</v>
      </c>
      <c r="D28" s="65">
        <v>3</v>
      </c>
      <c r="E28" s="9">
        <f>IF(D38=0, "-", D28/D38)</f>
        <v>7.8947368421052627E-2</v>
      </c>
      <c r="F28" s="81">
        <v>46</v>
      </c>
      <c r="G28" s="34">
        <f>IF(F38=0, "-", F28/F38)</f>
        <v>0.15436241610738255</v>
      </c>
      <c r="H28" s="65">
        <v>34</v>
      </c>
      <c r="I28" s="9">
        <f>IF(H38=0, "-", H28/H38)</f>
        <v>0.10725552050473186</v>
      </c>
      <c r="J28" s="8">
        <f t="shared" si="0"/>
        <v>1</v>
      </c>
      <c r="K28" s="9">
        <f t="shared" si="1"/>
        <v>0.35294117647058826</v>
      </c>
    </row>
    <row r="29" spans="1:11" x14ac:dyDescent="0.2">
      <c r="A29" s="7" t="s">
        <v>441</v>
      </c>
      <c r="B29" s="65">
        <v>1</v>
      </c>
      <c r="C29" s="34">
        <f>IF(B38=0, "-", B29/B38)</f>
        <v>2.8571428571428571E-2</v>
      </c>
      <c r="D29" s="65">
        <v>2</v>
      </c>
      <c r="E29" s="9">
        <f>IF(D38=0, "-", D29/D38)</f>
        <v>5.2631578947368418E-2</v>
      </c>
      <c r="F29" s="81">
        <v>26</v>
      </c>
      <c r="G29" s="34">
        <f>IF(F38=0, "-", F29/F38)</f>
        <v>8.7248322147651006E-2</v>
      </c>
      <c r="H29" s="65">
        <v>19</v>
      </c>
      <c r="I29" s="9">
        <f>IF(H38=0, "-", H29/H38)</f>
        <v>5.993690851735016E-2</v>
      </c>
      <c r="J29" s="8">
        <f t="shared" si="0"/>
        <v>-0.5</v>
      </c>
      <c r="K29" s="9">
        <f t="shared" si="1"/>
        <v>0.36842105263157893</v>
      </c>
    </row>
    <row r="30" spans="1:11" x14ac:dyDescent="0.2">
      <c r="A30" s="7" t="s">
        <v>442</v>
      </c>
      <c r="B30" s="65">
        <v>0</v>
      </c>
      <c r="C30" s="34">
        <f>IF(B38=0, "-", B30/B38)</f>
        <v>0</v>
      </c>
      <c r="D30" s="65">
        <v>2</v>
      </c>
      <c r="E30" s="9">
        <f>IF(D38=0, "-", D30/D38)</f>
        <v>5.2631578947368418E-2</v>
      </c>
      <c r="F30" s="81">
        <v>10</v>
      </c>
      <c r="G30" s="34">
        <f>IF(F38=0, "-", F30/F38)</f>
        <v>3.3557046979865772E-2</v>
      </c>
      <c r="H30" s="65">
        <v>9</v>
      </c>
      <c r="I30" s="9">
        <f>IF(H38=0, "-", H30/H38)</f>
        <v>2.8391167192429023E-2</v>
      </c>
      <c r="J30" s="8">
        <f t="shared" si="0"/>
        <v>-1</v>
      </c>
      <c r="K30" s="9">
        <f t="shared" si="1"/>
        <v>0.1111111111111111</v>
      </c>
    </row>
    <row r="31" spans="1:11" x14ac:dyDescent="0.2">
      <c r="A31" s="7" t="s">
        <v>443</v>
      </c>
      <c r="B31" s="65">
        <v>2</v>
      </c>
      <c r="C31" s="34">
        <f>IF(B38=0, "-", B31/B38)</f>
        <v>5.7142857142857141E-2</v>
      </c>
      <c r="D31" s="65">
        <v>1</v>
      </c>
      <c r="E31" s="9">
        <f>IF(D38=0, "-", D31/D38)</f>
        <v>2.6315789473684209E-2</v>
      </c>
      <c r="F31" s="81">
        <v>8</v>
      </c>
      <c r="G31" s="34">
        <f>IF(F38=0, "-", F31/F38)</f>
        <v>2.6845637583892617E-2</v>
      </c>
      <c r="H31" s="65">
        <v>4</v>
      </c>
      <c r="I31" s="9">
        <f>IF(H38=0, "-", H31/H38)</f>
        <v>1.2618296529968454E-2</v>
      </c>
      <c r="J31" s="8">
        <f t="shared" si="0"/>
        <v>1</v>
      </c>
      <c r="K31" s="9">
        <f t="shared" si="1"/>
        <v>1</v>
      </c>
    </row>
    <row r="32" spans="1:11" x14ac:dyDescent="0.2">
      <c r="A32" s="7" t="s">
        <v>444</v>
      </c>
      <c r="B32" s="65">
        <v>2</v>
      </c>
      <c r="C32" s="34">
        <f>IF(B38=0, "-", B32/B38)</f>
        <v>5.7142857142857141E-2</v>
      </c>
      <c r="D32" s="65">
        <v>0</v>
      </c>
      <c r="E32" s="9">
        <f>IF(D38=0, "-", D32/D38)</f>
        <v>0</v>
      </c>
      <c r="F32" s="81">
        <v>9</v>
      </c>
      <c r="G32" s="34">
        <f>IF(F38=0, "-", F32/F38)</f>
        <v>3.0201342281879196E-2</v>
      </c>
      <c r="H32" s="65">
        <v>0</v>
      </c>
      <c r="I32" s="9">
        <f>IF(H38=0, "-", H32/H38)</f>
        <v>0</v>
      </c>
      <c r="J32" s="8" t="str">
        <f t="shared" si="0"/>
        <v>-</v>
      </c>
      <c r="K32" s="9" t="str">
        <f t="shared" si="1"/>
        <v>-</v>
      </c>
    </row>
    <row r="33" spans="1:11" x14ac:dyDescent="0.2">
      <c r="A33" s="7" t="s">
        <v>445</v>
      </c>
      <c r="B33" s="65">
        <v>0</v>
      </c>
      <c r="C33" s="34">
        <f>IF(B38=0, "-", B33/B38)</f>
        <v>0</v>
      </c>
      <c r="D33" s="65">
        <v>0</v>
      </c>
      <c r="E33" s="9">
        <f>IF(D38=0, "-", D33/D38)</f>
        <v>0</v>
      </c>
      <c r="F33" s="81">
        <v>0</v>
      </c>
      <c r="G33" s="34">
        <f>IF(F38=0, "-", F33/F38)</f>
        <v>0</v>
      </c>
      <c r="H33" s="65">
        <v>1</v>
      </c>
      <c r="I33" s="9">
        <f>IF(H38=0, "-", H33/H38)</f>
        <v>3.1545741324921135E-3</v>
      </c>
      <c r="J33" s="8" t="str">
        <f t="shared" si="0"/>
        <v>-</v>
      </c>
      <c r="K33" s="9">
        <f t="shared" si="1"/>
        <v>-1</v>
      </c>
    </row>
    <row r="34" spans="1:11" x14ac:dyDescent="0.2">
      <c r="A34" s="7" t="s">
        <v>446</v>
      </c>
      <c r="B34" s="65">
        <v>9</v>
      </c>
      <c r="C34" s="34">
        <f>IF(B38=0, "-", B34/B38)</f>
        <v>0.25714285714285712</v>
      </c>
      <c r="D34" s="65">
        <v>17</v>
      </c>
      <c r="E34" s="9">
        <f>IF(D38=0, "-", D34/D38)</f>
        <v>0.44736842105263158</v>
      </c>
      <c r="F34" s="81">
        <v>48</v>
      </c>
      <c r="G34" s="34">
        <f>IF(F38=0, "-", F34/F38)</f>
        <v>0.16107382550335569</v>
      </c>
      <c r="H34" s="65">
        <v>63</v>
      </c>
      <c r="I34" s="9">
        <f>IF(H38=0, "-", H34/H38)</f>
        <v>0.19873817034700317</v>
      </c>
      <c r="J34" s="8">
        <f t="shared" si="0"/>
        <v>-0.47058823529411764</v>
      </c>
      <c r="K34" s="9">
        <f t="shared" si="1"/>
        <v>-0.23809523809523808</v>
      </c>
    </row>
    <row r="35" spans="1:11" x14ac:dyDescent="0.2">
      <c r="A35" s="7" t="s">
        <v>447</v>
      </c>
      <c r="B35" s="65">
        <v>13</v>
      </c>
      <c r="C35" s="34">
        <f>IF(B38=0, "-", B35/B38)</f>
        <v>0.37142857142857144</v>
      </c>
      <c r="D35" s="65">
        <v>9</v>
      </c>
      <c r="E35" s="9">
        <f>IF(D38=0, "-", D35/D38)</f>
        <v>0.23684210526315788</v>
      </c>
      <c r="F35" s="81">
        <v>98</v>
      </c>
      <c r="G35" s="34">
        <f>IF(F38=0, "-", F35/F38)</f>
        <v>0.32885906040268459</v>
      </c>
      <c r="H35" s="65">
        <v>116</v>
      </c>
      <c r="I35" s="9">
        <f>IF(H38=0, "-", H35/H38)</f>
        <v>0.36593059936908517</v>
      </c>
      <c r="J35" s="8">
        <f t="shared" si="0"/>
        <v>0.44444444444444442</v>
      </c>
      <c r="K35" s="9">
        <f t="shared" si="1"/>
        <v>-0.15517241379310345</v>
      </c>
    </row>
    <row r="36" spans="1:11" x14ac:dyDescent="0.2">
      <c r="A36" s="7" t="s">
        <v>448</v>
      </c>
      <c r="B36" s="65">
        <v>0</v>
      </c>
      <c r="C36" s="34">
        <f>IF(B38=0, "-", B36/B38)</f>
        <v>0</v>
      </c>
      <c r="D36" s="65">
        <v>0</v>
      </c>
      <c r="E36" s="9">
        <f>IF(D38=0, "-", D36/D38)</f>
        <v>0</v>
      </c>
      <c r="F36" s="81">
        <v>5</v>
      </c>
      <c r="G36" s="34">
        <f>IF(F38=0, "-", F36/F38)</f>
        <v>1.6778523489932886E-2</v>
      </c>
      <c r="H36" s="65">
        <v>28</v>
      </c>
      <c r="I36" s="9">
        <f>IF(H38=0, "-", H36/H38)</f>
        <v>8.8328075709779186E-2</v>
      </c>
      <c r="J36" s="8" t="str">
        <f t="shared" si="0"/>
        <v>-</v>
      </c>
      <c r="K36" s="9">
        <f t="shared" si="1"/>
        <v>-0.8214285714285714</v>
      </c>
    </row>
    <row r="37" spans="1:11" x14ac:dyDescent="0.2">
      <c r="A37" s="2"/>
      <c r="B37" s="68"/>
      <c r="C37" s="33"/>
      <c r="D37" s="68"/>
      <c r="E37" s="6"/>
      <c r="F37" s="82"/>
      <c r="G37" s="33"/>
      <c r="H37" s="68"/>
      <c r="I37" s="6"/>
      <c r="J37" s="5"/>
      <c r="K37" s="6"/>
    </row>
    <row r="38" spans="1:11" s="43" customFormat="1" x14ac:dyDescent="0.2">
      <c r="A38" s="162" t="s">
        <v>556</v>
      </c>
      <c r="B38" s="71">
        <f>SUM(B27:B37)</f>
        <v>35</v>
      </c>
      <c r="C38" s="40">
        <f>B38/1979</f>
        <v>1.7685699848408287E-2</v>
      </c>
      <c r="D38" s="71">
        <f>SUM(D27:D37)</f>
        <v>38</v>
      </c>
      <c r="E38" s="41">
        <f>D38/1839</f>
        <v>2.0663404023926048E-2</v>
      </c>
      <c r="F38" s="77">
        <f>SUM(F27:F37)</f>
        <v>298</v>
      </c>
      <c r="G38" s="42">
        <f>F38/15673</f>
        <v>1.9013590250749696E-2</v>
      </c>
      <c r="H38" s="71">
        <f>SUM(H27:H37)</f>
        <v>317</v>
      </c>
      <c r="I38" s="41">
        <f>H38/20096</f>
        <v>1.5774283439490448E-2</v>
      </c>
      <c r="J38" s="37">
        <f>IF(D38=0, "-", IF((B38-D38)/D38&lt;10, (B38-D38)/D38, "&gt;999%"))</f>
        <v>-7.8947368421052627E-2</v>
      </c>
      <c r="K38" s="38">
        <f>IF(H38=0, "-", IF((F38-H38)/H38&lt;10, (F38-H38)/H38, "&gt;999%"))</f>
        <v>-5.993690851735016E-2</v>
      </c>
    </row>
    <row r="39" spans="1:11" x14ac:dyDescent="0.2">
      <c r="B39" s="83"/>
      <c r="D39" s="83"/>
      <c r="F39" s="83"/>
      <c r="H39" s="83"/>
    </row>
    <row r="40" spans="1:11" x14ac:dyDescent="0.2">
      <c r="A40" s="163" t="s">
        <v>123</v>
      </c>
      <c r="B40" s="61" t="s">
        <v>12</v>
      </c>
      <c r="C40" s="62" t="s">
        <v>13</v>
      </c>
      <c r="D40" s="61" t="s">
        <v>12</v>
      </c>
      <c r="E40" s="63" t="s">
        <v>13</v>
      </c>
      <c r="F40" s="62" t="s">
        <v>12</v>
      </c>
      <c r="G40" s="62" t="s">
        <v>13</v>
      </c>
      <c r="H40" s="61" t="s">
        <v>12</v>
      </c>
      <c r="I40" s="63" t="s">
        <v>13</v>
      </c>
      <c r="J40" s="61"/>
      <c r="K40" s="63"/>
    </row>
    <row r="41" spans="1:11" x14ac:dyDescent="0.2">
      <c r="A41" s="7" t="s">
        <v>449</v>
      </c>
      <c r="B41" s="65">
        <v>7</v>
      </c>
      <c r="C41" s="34">
        <f>IF(B52=0, "-", B41/B52)</f>
        <v>0.14285714285714285</v>
      </c>
      <c r="D41" s="65">
        <v>6</v>
      </c>
      <c r="E41" s="9">
        <f>IF(D52=0, "-", D41/D52)</f>
        <v>0.13333333333333333</v>
      </c>
      <c r="F41" s="81">
        <v>69</v>
      </c>
      <c r="G41" s="34">
        <f>IF(F52=0, "-", F41/F52)</f>
        <v>0.14139344262295081</v>
      </c>
      <c r="H41" s="65">
        <v>96</v>
      </c>
      <c r="I41" s="9">
        <f>IF(H52=0, "-", H41/H52)</f>
        <v>0.15635179153094461</v>
      </c>
      <c r="J41" s="8">
        <f t="shared" ref="J41:J50" si="2">IF(D41=0, "-", IF((B41-D41)/D41&lt;10, (B41-D41)/D41, "&gt;999%"))</f>
        <v>0.16666666666666666</v>
      </c>
      <c r="K41" s="9">
        <f t="shared" ref="K41:K50" si="3">IF(H41=0, "-", IF((F41-H41)/H41&lt;10, (F41-H41)/H41, "&gt;999%"))</f>
        <v>-0.28125</v>
      </c>
    </row>
    <row r="42" spans="1:11" x14ac:dyDescent="0.2">
      <c r="A42" s="7" t="s">
        <v>450</v>
      </c>
      <c r="B42" s="65">
        <v>7</v>
      </c>
      <c r="C42" s="34">
        <f>IF(B52=0, "-", B42/B52)</f>
        <v>0.14285714285714285</v>
      </c>
      <c r="D42" s="65">
        <v>0</v>
      </c>
      <c r="E42" s="9">
        <f>IF(D52=0, "-", D42/D52)</f>
        <v>0</v>
      </c>
      <c r="F42" s="81">
        <v>30</v>
      </c>
      <c r="G42" s="34">
        <f>IF(F52=0, "-", F42/F52)</f>
        <v>6.1475409836065573E-2</v>
      </c>
      <c r="H42" s="65">
        <v>35</v>
      </c>
      <c r="I42" s="9">
        <f>IF(H52=0, "-", H42/H52)</f>
        <v>5.7003257328990226E-2</v>
      </c>
      <c r="J42" s="8" t="str">
        <f t="shared" si="2"/>
        <v>-</v>
      </c>
      <c r="K42" s="9">
        <f t="shared" si="3"/>
        <v>-0.14285714285714285</v>
      </c>
    </row>
    <row r="43" spans="1:11" x14ac:dyDescent="0.2">
      <c r="A43" s="7" t="s">
        <v>451</v>
      </c>
      <c r="B43" s="65">
        <v>0</v>
      </c>
      <c r="C43" s="34">
        <f>IF(B52=0, "-", B43/B52)</f>
        <v>0</v>
      </c>
      <c r="D43" s="65">
        <v>0</v>
      </c>
      <c r="E43" s="9">
        <f>IF(D52=0, "-", D43/D52)</f>
        <v>0</v>
      </c>
      <c r="F43" s="81">
        <v>7</v>
      </c>
      <c r="G43" s="34">
        <f>IF(F52=0, "-", F43/F52)</f>
        <v>1.4344262295081968E-2</v>
      </c>
      <c r="H43" s="65">
        <v>21</v>
      </c>
      <c r="I43" s="9">
        <f>IF(H52=0, "-", H43/H52)</f>
        <v>3.4201954397394138E-2</v>
      </c>
      <c r="J43" s="8" t="str">
        <f t="shared" si="2"/>
        <v>-</v>
      </c>
      <c r="K43" s="9">
        <f t="shared" si="3"/>
        <v>-0.66666666666666663</v>
      </c>
    </row>
    <row r="44" spans="1:11" x14ac:dyDescent="0.2">
      <c r="A44" s="7" t="s">
        <v>452</v>
      </c>
      <c r="B44" s="65">
        <v>11</v>
      </c>
      <c r="C44" s="34">
        <f>IF(B52=0, "-", B44/B52)</f>
        <v>0.22448979591836735</v>
      </c>
      <c r="D44" s="65">
        <v>13</v>
      </c>
      <c r="E44" s="9">
        <f>IF(D52=0, "-", D44/D52)</f>
        <v>0.28888888888888886</v>
      </c>
      <c r="F44" s="81">
        <v>76</v>
      </c>
      <c r="G44" s="34">
        <f>IF(F52=0, "-", F44/F52)</f>
        <v>0.15573770491803279</v>
      </c>
      <c r="H44" s="65">
        <v>100</v>
      </c>
      <c r="I44" s="9">
        <f>IF(H52=0, "-", H44/H52)</f>
        <v>0.16286644951140064</v>
      </c>
      <c r="J44" s="8">
        <f t="shared" si="2"/>
        <v>-0.15384615384615385</v>
      </c>
      <c r="K44" s="9">
        <f t="shared" si="3"/>
        <v>-0.24</v>
      </c>
    </row>
    <row r="45" spans="1:11" x14ac:dyDescent="0.2">
      <c r="A45" s="7" t="s">
        <v>453</v>
      </c>
      <c r="B45" s="65">
        <v>1</v>
      </c>
      <c r="C45" s="34">
        <f>IF(B52=0, "-", B45/B52)</f>
        <v>2.0408163265306121E-2</v>
      </c>
      <c r="D45" s="65">
        <v>3</v>
      </c>
      <c r="E45" s="9">
        <f>IF(D52=0, "-", D45/D52)</f>
        <v>6.6666666666666666E-2</v>
      </c>
      <c r="F45" s="81">
        <v>29</v>
      </c>
      <c r="G45" s="34">
        <f>IF(F52=0, "-", F45/F52)</f>
        <v>5.9426229508196718E-2</v>
      </c>
      <c r="H45" s="65">
        <v>49</v>
      </c>
      <c r="I45" s="9">
        <f>IF(H52=0, "-", H45/H52)</f>
        <v>7.9804560260586313E-2</v>
      </c>
      <c r="J45" s="8">
        <f t="shared" si="2"/>
        <v>-0.66666666666666663</v>
      </c>
      <c r="K45" s="9">
        <f t="shared" si="3"/>
        <v>-0.40816326530612246</v>
      </c>
    </row>
    <row r="46" spans="1:11" x14ac:dyDescent="0.2">
      <c r="A46" s="7" t="s">
        <v>454</v>
      </c>
      <c r="B46" s="65">
        <v>0</v>
      </c>
      <c r="C46" s="34">
        <f>IF(B52=0, "-", B46/B52)</f>
        <v>0</v>
      </c>
      <c r="D46" s="65">
        <v>1</v>
      </c>
      <c r="E46" s="9">
        <f>IF(D52=0, "-", D46/D52)</f>
        <v>2.2222222222222223E-2</v>
      </c>
      <c r="F46" s="81">
        <v>3</v>
      </c>
      <c r="G46" s="34">
        <f>IF(F52=0, "-", F46/F52)</f>
        <v>6.1475409836065573E-3</v>
      </c>
      <c r="H46" s="65">
        <v>1</v>
      </c>
      <c r="I46" s="9">
        <f>IF(H52=0, "-", H46/H52)</f>
        <v>1.6286644951140066E-3</v>
      </c>
      <c r="J46" s="8">
        <f t="shared" si="2"/>
        <v>-1</v>
      </c>
      <c r="K46" s="9">
        <f t="shared" si="3"/>
        <v>2</v>
      </c>
    </row>
    <row r="47" spans="1:11" x14ac:dyDescent="0.2">
      <c r="A47" s="7" t="s">
        <v>455</v>
      </c>
      <c r="B47" s="65">
        <v>3</v>
      </c>
      <c r="C47" s="34">
        <f>IF(B52=0, "-", B47/B52)</f>
        <v>6.1224489795918366E-2</v>
      </c>
      <c r="D47" s="65">
        <v>1</v>
      </c>
      <c r="E47" s="9">
        <f>IF(D52=0, "-", D47/D52)</f>
        <v>2.2222222222222223E-2</v>
      </c>
      <c r="F47" s="81">
        <v>33</v>
      </c>
      <c r="G47" s="34">
        <f>IF(F52=0, "-", F47/F52)</f>
        <v>6.7622950819672137E-2</v>
      </c>
      <c r="H47" s="65">
        <v>34</v>
      </c>
      <c r="I47" s="9">
        <f>IF(H52=0, "-", H47/H52)</f>
        <v>5.5374592833876218E-2</v>
      </c>
      <c r="J47" s="8">
        <f t="shared" si="2"/>
        <v>2</v>
      </c>
      <c r="K47" s="9">
        <f t="shared" si="3"/>
        <v>-2.9411764705882353E-2</v>
      </c>
    </row>
    <row r="48" spans="1:11" x14ac:dyDescent="0.2">
      <c r="A48" s="7" t="s">
        <v>456</v>
      </c>
      <c r="B48" s="65">
        <v>0</v>
      </c>
      <c r="C48" s="34">
        <f>IF(B52=0, "-", B48/B52)</f>
        <v>0</v>
      </c>
      <c r="D48" s="65">
        <v>9</v>
      </c>
      <c r="E48" s="9">
        <f>IF(D52=0, "-", D48/D52)</f>
        <v>0.2</v>
      </c>
      <c r="F48" s="81">
        <v>22</v>
      </c>
      <c r="G48" s="34">
        <f>IF(F52=0, "-", F48/F52)</f>
        <v>4.5081967213114756E-2</v>
      </c>
      <c r="H48" s="65">
        <v>55</v>
      </c>
      <c r="I48" s="9">
        <f>IF(H52=0, "-", H48/H52)</f>
        <v>8.9576547231270356E-2</v>
      </c>
      <c r="J48" s="8">
        <f t="shared" si="2"/>
        <v>-1</v>
      </c>
      <c r="K48" s="9">
        <f t="shared" si="3"/>
        <v>-0.6</v>
      </c>
    </row>
    <row r="49" spans="1:11" x14ac:dyDescent="0.2">
      <c r="A49" s="7" t="s">
        <v>457</v>
      </c>
      <c r="B49" s="65">
        <v>20</v>
      </c>
      <c r="C49" s="34">
        <f>IF(B52=0, "-", B49/B52)</f>
        <v>0.40816326530612246</v>
      </c>
      <c r="D49" s="65">
        <v>12</v>
      </c>
      <c r="E49" s="9">
        <f>IF(D52=0, "-", D49/D52)</f>
        <v>0.26666666666666666</v>
      </c>
      <c r="F49" s="81">
        <v>218</v>
      </c>
      <c r="G49" s="34">
        <f>IF(F52=0, "-", F49/F52)</f>
        <v>0.44672131147540983</v>
      </c>
      <c r="H49" s="65">
        <v>221</v>
      </c>
      <c r="I49" s="9">
        <f>IF(H52=0, "-", H49/H52)</f>
        <v>0.35993485342019543</v>
      </c>
      <c r="J49" s="8">
        <f t="shared" si="2"/>
        <v>0.66666666666666663</v>
      </c>
      <c r="K49" s="9">
        <f t="shared" si="3"/>
        <v>-1.3574660633484163E-2</v>
      </c>
    </row>
    <row r="50" spans="1:11" x14ac:dyDescent="0.2">
      <c r="A50" s="7" t="s">
        <v>458</v>
      </c>
      <c r="B50" s="65">
        <v>0</v>
      </c>
      <c r="C50" s="34">
        <f>IF(B52=0, "-", B50/B52)</f>
        <v>0</v>
      </c>
      <c r="D50" s="65">
        <v>0</v>
      </c>
      <c r="E50" s="9">
        <f>IF(D52=0, "-", D50/D52)</f>
        <v>0</v>
      </c>
      <c r="F50" s="81">
        <v>1</v>
      </c>
      <c r="G50" s="34">
        <f>IF(F52=0, "-", F50/F52)</f>
        <v>2.0491803278688526E-3</v>
      </c>
      <c r="H50" s="65">
        <v>2</v>
      </c>
      <c r="I50" s="9">
        <f>IF(H52=0, "-", H50/H52)</f>
        <v>3.2573289902280132E-3</v>
      </c>
      <c r="J50" s="8" t="str">
        <f t="shared" si="2"/>
        <v>-</v>
      </c>
      <c r="K50" s="9">
        <f t="shared" si="3"/>
        <v>-0.5</v>
      </c>
    </row>
    <row r="51" spans="1:11" x14ac:dyDescent="0.2">
      <c r="A51" s="2"/>
      <c r="B51" s="68"/>
      <c r="C51" s="33"/>
      <c r="D51" s="68"/>
      <c r="E51" s="6"/>
      <c r="F51" s="82"/>
      <c r="G51" s="33"/>
      <c r="H51" s="68"/>
      <c r="I51" s="6"/>
      <c r="J51" s="5"/>
      <c r="K51" s="6"/>
    </row>
    <row r="52" spans="1:11" s="43" customFormat="1" x14ac:dyDescent="0.2">
      <c r="A52" s="162" t="s">
        <v>555</v>
      </c>
      <c r="B52" s="71">
        <f>SUM(B41:B51)</f>
        <v>49</v>
      </c>
      <c r="C52" s="40">
        <f>B52/1979</f>
        <v>2.4759979787771603E-2</v>
      </c>
      <c r="D52" s="71">
        <f>SUM(D41:D51)</f>
        <v>45</v>
      </c>
      <c r="E52" s="41">
        <f>D52/1839</f>
        <v>2.4469820554649267E-2</v>
      </c>
      <c r="F52" s="77">
        <f>SUM(F41:F51)</f>
        <v>488</v>
      </c>
      <c r="G52" s="42">
        <f>F52/15673</f>
        <v>3.113634913545588E-2</v>
      </c>
      <c r="H52" s="71">
        <f>SUM(H41:H51)</f>
        <v>614</v>
      </c>
      <c r="I52" s="41">
        <f>H52/20096</f>
        <v>3.0553343949044586E-2</v>
      </c>
      <c r="J52" s="37">
        <f>IF(D52=0, "-", IF((B52-D52)/D52&lt;10, (B52-D52)/D52, "&gt;999%"))</f>
        <v>8.8888888888888892E-2</v>
      </c>
      <c r="K52" s="38">
        <f>IF(H52=0, "-", IF((F52-H52)/H52&lt;10, (F52-H52)/H52, "&gt;999%"))</f>
        <v>-0.20521172638436483</v>
      </c>
    </row>
    <row r="53" spans="1:11" x14ac:dyDescent="0.2">
      <c r="B53" s="83"/>
      <c r="D53" s="83"/>
      <c r="F53" s="83"/>
      <c r="H53" s="83"/>
    </row>
    <row r="54" spans="1:11" x14ac:dyDescent="0.2">
      <c r="A54" s="163" t="s">
        <v>124</v>
      </c>
      <c r="B54" s="61" t="s">
        <v>12</v>
      </c>
      <c r="C54" s="62" t="s">
        <v>13</v>
      </c>
      <c r="D54" s="61" t="s">
        <v>12</v>
      </c>
      <c r="E54" s="63" t="s">
        <v>13</v>
      </c>
      <c r="F54" s="62" t="s">
        <v>12</v>
      </c>
      <c r="G54" s="62" t="s">
        <v>13</v>
      </c>
      <c r="H54" s="61" t="s">
        <v>12</v>
      </c>
      <c r="I54" s="63" t="s">
        <v>13</v>
      </c>
      <c r="J54" s="61"/>
      <c r="K54" s="63"/>
    </row>
    <row r="55" spans="1:11" x14ac:dyDescent="0.2">
      <c r="A55" s="7" t="s">
        <v>459</v>
      </c>
      <c r="B55" s="65">
        <v>1</v>
      </c>
      <c r="C55" s="34">
        <f>IF(B76=0, "-", B55/B76)</f>
        <v>2.5188916876574307E-3</v>
      </c>
      <c r="D55" s="65">
        <v>0</v>
      </c>
      <c r="E55" s="9">
        <f>IF(D76=0, "-", D55/D76)</f>
        <v>0</v>
      </c>
      <c r="F55" s="81">
        <v>1</v>
      </c>
      <c r="G55" s="34">
        <f>IF(F76=0, "-", F55/F76)</f>
        <v>2.6246719160104987E-4</v>
      </c>
      <c r="H55" s="65">
        <v>0</v>
      </c>
      <c r="I55" s="9">
        <f>IF(H76=0, "-", H55/H76)</f>
        <v>0</v>
      </c>
      <c r="J55" s="8" t="str">
        <f t="shared" ref="J55:J74" si="4">IF(D55=0, "-", IF((B55-D55)/D55&lt;10, (B55-D55)/D55, "&gt;999%"))</f>
        <v>-</v>
      </c>
      <c r="K55" s="9" t="str">
        <f t="shared" ref="K55:K74" si="5">IF(H55=0, "-", IF((F55-H55)/H55&lt;10, (F55-H55)/H55, "&gt;999%"))</f>
        <v>-</v>
      </c>
    </row>
    <row r="56" spans="1:11" x14ac:dyDescent="0.2">
      <c r="A56" s="7" t="s">
        <v>460</v>
      </c>
      <c r="B56" s="65">
        <v>74</v>
      </c>
      <c r="C56" s="34">
        <f>IF(B76=0, "-", B56/B76)</f>
        <v>0.18639798488664988</v>
      </c>
      <c r="D56" s="65">
        <v>62</v>
      </c>
      <c r="E56" s="9">
        <f>IF(D76=0, "-", D56/D76)</f>
        <v>0.19375000000000001</v>
      </c>
      <c r="F56" s="81">
        <v>861</v>
      </c>
      <c r="G56" s="34">
        <f>IF(F76=0, "-", F56/F76)</f>
        <v>0.22598425196850394</v>
      </c>
      <c r="H56" s="65">
        <v>831</v>
      </c>
      <c r="I56" s="9">
        <f>IF(H76=0, "-", H56/H76)</f>
        <v>0.20004814636494944</v>
      </c>
      <c r="J56" s="8">
        <f t="shared" si="4"/>
        <v>0.19354838709677419</v>
      </c>
      <c r="K56" s="9">
        <f t="shared" si="5"/>
        <v>3.6101083032490974E-2</v>
      </c>
    </row>
    <row r="57" spans="1:11" x14ac:dyDescent="0.2">
      <c r="A57" s="7" t="s">
        <v>461</v>
      </c>
      <c r="B57" s="65">
        <v>1</v>
      </c>
      <c r="C57" s="34">
        <f>IF(B76=0, "-", B57/B76)</f>
        <v>2.5188916876574307E-3</v>
      </c>
      <c r="D57" s="65">
        <v>0</v>
      </c>
      <c r="E57" s="9">
        <f>IF(D76=0, "-", D57/D76)</f>
        <v>0</v>
      </c>
      <c r="F57" s="81">
        <v>1</v>
      </c>
      <c r="G57" s="34">
        <f>IF(F76=0, "-", F57/F76)</f>
        <v>2.6246719160104987E-4</v>
      </c>
      <c r="H57" s="65">
        <v>0</v>
      </c>
      <c r="I57" s="9">
        <f>IF(H76=0, "-", H57/H76)</f>
        <v>0</v>
      </c>
      <c r="J57" s="8" t="str">
        <f t="shared" si="4"/>
        <v>-</v>
      </c>
      <c r="K57" s="9" t="str">
        <f t="shared" si="5"/>
        <v>-</v>
      </c>
    </row>
    <row r="58" spans="1:11" x14ac:dyDescent="0.2">
      <c r="A58" s="7" t="s">
        <v>462</v>
      </c>
      <c r="B58" s="65">
        <v>4</v>
      </c>
      <c r="C58" s="34">
        <f>IF(B76=0, "-", B58/B76)</f>
        <v>1.0075566750629723E-2</v>
      </c>
      <c r="D58" s="65">
        <v>2</v>
      </c>
      <c r="E58" s="9">
        <f>IF(D76=0, "-", D58/D76)</f>
        <v>6.2500000000000003E-3</v>
      </c>
      <c r="F58" s="81">
        <v>26</v>
      </c>
      <c r="G58" s="34">
        <f>IF(F76=0, "-", F58/F76)</f>
        <v>6.8241469816272965E-3</v>
      </c>
      <c r="H58" s="65">
        <v>21</v>
      </c>
      <c r="I58" s="9">
        <f>IF(H76=0, "-", H58/H76)</f>
        <v>5.0553683196918634E-3</v>
      </c>
      <c r="J58" s="8">
        <f t="shared" si="4"/>
        <v>1</v>
      </c>
      <c r="K58" s="9">
        <f t="shared" si="5"/>
        <v>0.23809523809523808</v>
      </c>
    </row>
    <row r="59" spans="1:11" x14ac:dyDescent="0.2">
      <c r="A59" s="7" t="s">
        <v>463</v>
      </c>
      <c r="B59" s="65">
        <v>0</v>
      </c>
      <c r="C59" s="34">
        <f>IF(B76=0, "-", B59/B76)</f>
        <v>0</v>
      </c>
      <c r="D59" s="65">
        <v>34</v>
      </c>
      <c r="E59" s="9">
        <f>IF(D76=0, "-", D59/D76)</f>
        <v>0.10625</v>
      </c>
      <c r="F59" s="81">
        <v>225</v>
      </c>
      <c r="G59" s="34">
        <f>IF(F76=0, "-", F59/F76)</f>
        <v>5.905511811023622E-2</v>
      </c>
      <c r="H59" s="65">
        <v>404</v>
      </c>
      <c r="I59" s="9">
        <f>IF(H76=0, "-", H59/H76)</f>
        <v>9.7255657197881554E-2</v>
      </c>
      <c r="J59" s="8">
        <f t="shared" si="4"/>
        <v>-1</v>
      </c>
      <c r="K59" s="9">
        <f t="shared" si="5"/>
        <v>-0.44306930693069307</v>
      </c>
    </row>
    <row r="60" spans="1:11" x14ac:dyDescent="0.2">
      <c r="A60" s="7" t="s">
        <v>464</v>
      </c>
      <c r="B60" s="65">
        <v>47</v>
      </c>
      <c r="C60" s="34">
        <f>IF(B76=0, "-", B60/B76)</f>
        <v>0.11838790931989925</v>
      </c>
      <c r="D60" s="65">
        <v>43</v>
      </c>
      <c r="E60" s="9">
        <f>IF(D76=0, "-", D60/D76)</f>
        <v>0.13437499999999999</v>
      </c>
      <c r="F60" s="81">
        <v>275</v>
      </c>
      <c r="G60" s="34">
        <f>IF(F76=0, "-", F60/F76)</f>
        <v>7.217847769028872E-2</v>
      </c>
      <c r="H60" s="65">
        <v>363</v>
      </c>
      <c r="I60" s="9">
        <f>IF(H76=0, "-", H60/H76)</f>
        <v>8.7385652383245069E-2</v>
      </c>
      <c r="J60" s="8">
        <f t="shared" si="4"/>
        <v>9.3023255813953487E-2</v>
      </c>
      <c r="K60" s="9">
        <f t="shared" si="5"/>
        <v>-0.24242424242424243</v>
      </c>
    </row>
    <row r="61" spans="1:11" x14ac:dyDescent="0.2">
      <c r="A61" s="7" t="s">
        <v>465</v>
      </c>
      <c r="B61" s="65">
        <v>1</v>
      </c>
      <c r="C61" s="34">
        <f>IF(B76=0, "-", B61/B76)</f>
        <v>2.5188916876574307E-3</v>
      </c>
      <c r="D61" s="65">
        <v>0</v>
      </c>
      <c r="E61" s="9">
        <f>IF(D76=0, "-", D61/D76)</f>
        <v>0</v>
      </c>
      <c r="F61" s="81">
        <v>18</v>
      </c>
      <c r="G61" s="34">
        <f>IF(F76=0, "-", F61/F76)</f>
        <v>4.7244094488188976E-3</v>
      </c>
      <c r="H61" s="65">
        <v>0</v>
      </c>
      <c r="I61" s="9">
        <f>IF(H76=0, "-", H61/H76)</f>
        <v>0</v>
      </c>
      <c r="J61" s="8" t="str">
        <f t="shared" si="4"/>
        <v>-</v>
      </c>
      <c r="K61" s="9" t="str">
        <f t="shared" si="5"/>
        <v>-</v>
      </c>
    </row>
    <row r="62" spans="1:11" x14ac:dyDescent="0.2">
      <c r="A62" s="7" t="s">
        <v>466</v>
      </c>
      <c r="B62" s="65">
        <v>26</v>
      </c>
      <c r="C62" s="34">
        <f>IF(B76=0, "-", B62/B76)</f>
        <v>6.5491183879093195E-2</v>
      </c>
      <c r="D62" s="65">
        <v>5</v>
      </c>
      <c r="E62" s="9">
        <f>IF(D76=0, "-", D62/D76)</f>
        <v>1.5625E-2</v>
      </c>
      <c r="F62" s="81">
        <v>155</v>
      </c>
      <c r="G62" s="34">
        <f>IF(F76=0, "-", F62/F76)</f>
        <v>4.0682414698162729E-2</v>
      </c>
      <c r="H62" s="65">
        <v>104</v>
      </c>
      <c r="I62" s="9">
        <f>IF(H76=0, "-", H62/H76)</f>
        <v>2.5036109773712085E-2</v>
      </c>
      <c r="J62" s="8">
        <f t="shared" si="4"/>
        <v>4.2</v>
      </c>
      <c r="K62" s="9">
        <f t="shared" si="5"/>
        <v>0.49038461538461536</v>
      </c>
    </row>
    <row r="63" spans="1:11" x14ac:dyDescent="0.2">
      <c r="A63" s="7" t="s">
        <v>467</v>
      </c>
      <c r="B63" s="65">
        <v>25</v>
      </c>
      <c r="C63" s="34">
        <f>IF(B76=0, "-", B63/B76)</f>
        <v>6.2972292191435769E-2</v>
      </c>
      <c r="D63" s="65">
        <v>27</v>
      </c>
      <c r="E63" s="9">
        <f>IF(D76=0, "-", D63/D76)</f>
        <v>8.4375000000000006E-2</v>
      </c>
      <c r="F63" s="81">
        <v>251</v>
      </c>
      <c r="G63" s="34">
        <f>IF(F76=0, "-", F63/F76)</f>
        <v>6.5879265091863523E-2</v>
      </c>
      <c r="H63" s="65">
        <v>260</v>
      </c>
      <c r="I63" s="9">
        <f>IF(H76=0, "-", H63/H76)</f>
        <v>6.259027443428021E-2</v>
      </c>
      <c r="J63" s="8">
        <f t="shared" si="4"/>
        <v>-7.407407407407407E-2</v>
      </c>
      <c r="K63" s="9">
        <f t="shared" si="5"/>
        <v>-3.4615384615384617E-2</v>
      </c>
    </row>
    <row r="64" spans="1:11" x14ac:dyDescent="0.2">
      <c r="A64" s="7" t="s">
        <v>468</v>
      </c>
      <c r="B64" s="65">
        <v>47</v>
      </c>
      <c r="C64" s="34">
        <f>IF(B76=0, "-", B64/B76)</f>
        <v>0.11838790931989925</v>
      </c>
      <c r="D64" s="65">
        <v>13</v>
      </c>
      <c r="E64" s="9">
        <f>IF(D76=0, "-", D64/D76)</f>
        <v>4.0625000000000001E-2</v>
      </c>
      <c r="F64" s="81">
        <v>195</v>
      </c>
      <c r="G64" s="34">
        <f>IF(F76=0, "-", F64/F76)</f>
        <v>5.1181102362204724E-2</v>
      </c>
      <c r="H64" s="65">
        <v>41</v>
      </c>
      <c r="I64" s="9">
        <f>IF(H76=0, "-", H64/H76)</f>
        <v>9.8700048146364953E-3</v>
      </c>
      <c r="J64" s="8">
        <f t="shared" si="4"/>
        <v>2.6153846153846154</v>
      </c>
      <c r="K64" s="9">
        <f t="shared" si="5"/>
        <v>3.7560975609756095</v>
      </c>
    </row>
    <row r="65" spans="1:11" x14ac:dyDescent="0.2">
      <c r="A65" s="7" t="s">
        <v>469</v>
      </c>
      <c r="B65" s="65">
        <v>32</v>
      </c>
      <c r="C65" s="34">
        <f>IF(B76=0, "-", B65/B76)</f>
        <v>8.0604534005037781E-2</v>
      </c>
      <c r="D65" s="65">
        <v>13</v>
      </c>
      <c r="E65" s="9">
        <f>IF(D76=0, "-", D65/D76)</f>
        <v>4.0625000000000001E-2</v>
      </c>
      <c r="F65" s="81">
        <v>401</v>
      </c>
      <c r="G65" s="34">
        <f>IF(F76=0, "-", F65/F76)</f>
        <v>0.105249343832021</v>
      </c>
      <c r="H65" s="65">
        <v>619</v>
      </c>
      <c r="I65" s="9">
        <f>IF(H76=0, "-", H65/H76)</f>
        <v>0.14901299951853636</v>
      </c>
      <c r="J65" s="8">
        <f t="shared" si="4"/>
        <v>1.4615384615384615</v>
      </c>
      <c r="K65" s="9">
        <f t="shared" si="5"/>
        <v>-0.35218093699515346</v>
      </c>
    </row>
    <row r="66" spans="1:11" x14ac:dyDescent="0.2">
      <c r="A66" s="7" t="s">
        <v>470</v>
      </c>
      <c r="B66" s="65">
        <v>18</v>
      </c>
      <c r="C66" s="34">
        <f>IF(B76=0, "-", B66/B76)</f>
        <v>4.534005037783375E-2</v>
      </c>
      <c r="D66" s="65">
        <v>22</v>
      </c>
      <c r="E66" s="9">
        <f>IF(D76=0, "-", D66/D76)</f>
        <v>6.8750000000000006E-2</v>
      </c>
      <c r="F66" s="81">
        <v>241</v>
      </c>
      <c r="G66" s="34">
        <f>IF(F76=0, "-", F66/F76)</f>
        <v>6.3254593175853024E-2</v>
      </c>
      <c r="H66" s="65">
        <v>252</v>
      </c>
      <c r="I66" s="9">
        <f>IF(H76=0, "-", H66/H76)</f>
        <v>6.0664419836302358E-2</v>
      </c>
      <c r="J66" s="8">
        <f t="shared" si="4"/>
        <v>-0.18181818181818182</v>
      </c>
      <c r="K66" s="9">
        <f t="shared" si="5"/>
        <v>-4.3650793650793648E-2</v>
      </c>
    </row>
    <row r="67" spans="1:11" x14ac:dyDescent="0.2">
      <c r="A67" s="7" t="s">
        <v>471</v>
      </c>
      <c r="B67" s="65">
        <v>0</v>
      </c>
      <c r="C67" s="34">
        <f>IF(B76=0, "-", B67/B76)</f>
        <v>0</v>
      </c>
      <c r="D67" s="65">
        <v>6</v>
      </c>
      <c r="E67" s="9">
        <f>IF(D76=0, "-", D67/D76)</f>
        <v>1.8749999999999999E-2</v>
      </c>
      <c r="F67" s="81">
        <v>38</v>
      </c>
      <c r="G67" s="34">
        <f>IF(F76=0, "-", F67/F76)</f>
        <v>9.9737532808398949E-3</v>
      </c>
      <c r="H67" s="65">
        <v>26</v>
      </c>
      <c r="I67" s="9">
        <f>IF(H76=0, "-", H67/H76)</f>
        <v>6.2590274434280212E-3</v>
      </c>
      <c r="J67" s="8">
        <f t="shared" si="4"/>
        <v>-1</v>
      </c>
      <c r="K67" s="9">
        <f t="shared" si="5"/>
        <v>0.46153846153846156</v>
      </c>
    </row>
    <row r="68" spans="1:11" x14ac:dyDescent="0.2">
      <c r="A68" s="7" t="s">
        <v>472</v>
      </c>
      <c r="B68" s="65">
        <v>1</v>
      </c>
      <c r="C68" s="34">
        <f>IF(B76=0, "-", B68/B76)</f>
        <v>2.5188916876574307E-3</v>
      </c>
      <c r="D68" s="65">
        <v>6</v>
      </c>
      <c r="E68" s="9">
        <f>IF(D76=0, "-", D68/D76)</f>
        <v>1.8749999999999999E-2</v>
      </c>
      <c r="F68" s="81">
        <v>23</v>
      </c>
      <c r="G68" s="34">
        <f>IF(F76=0, "-", F68/F76)</f>
        <v>6.0367454068241469E-3</v>
      </c>
      <c r="H68" s="65">
        <v>42</v>
      </c>
      <c r="I68" s="9">
        <f>IF(H76=0, "-", H68/H76)</f>
        <v>1.0110736639383727E-2</v>
      </c>
      <c r="J68" s="8">
        <f t="shared" si="4"/>
        <v>-0.83333333333333337</v>
      </c>
      <c r="K68" s="9">
        <f t="shared" si="5"/>
        <v>-0.45238095238095238</v>
      </c>
    </row>
    <row r="69" spans="1:11" x14ac:dyDescent="0.2">
      <c r="A69" s="7" t="s">
        <v>473</v>
      </c>
      <c r="B69" s="65">
        <v>0</v>
      </c>
      <c r="C69" s="34">
        <f>IF(B76=0, "-", B69/B76)</f>
        <v>0</v>
      </c>
      <c r="D69" s="65">
        <v>0</v>
      </c>
      <c r="E69" s="9">
        <f>IF(D76=0, "-", D69/D76)</f>
        <v>0</v>
      </c>
      <c r="F69" s="81">
        <v>8</v>
      </c>
      <c r="G69" s="34">
        <f>IF(F76=0, "-", F69/F76)</f>
        <v>2.0997375328083989E-3</v>
      </c>
      <c r="H69" s="65">
        <v>0</v>
      </c>
      <c r="I69" s="9">
        <f>IF(H76=0, "-", H69/H76)</f>
        <v>0</v>
      </c>
      <c r="J69" s="8" t="str">
        <f t="shared" si="4"/>
        <v>-</v>
      </c>
      <c r="K69" s="9" t="str">
        <f t="shared" si="5"/>
        <v>-</v>
      </c>
    </row>
    <row r="70" spans="1:11" x14ac:dyDescent="0.2">
      <c r="A70" s="7" t="s">
        <v>474</v>
      </c>
      <c r="B70" s="65">
        <v>0</v>
      </c>
      <c r="C70" s="34">
        <f>IF(B76=0, "-", B70/B76)</f>
        <v>0</v>
      </c>
      <c r="D70" s="65">
        <v>0</v>
      </c>
      <c r="E70" s="9">
        <f>IF(D76=0, "-", D70/D76)</f>
        <v>0</v>
      </c>
      <c r="F70" s="81">
        <v>0</v>
      </c>
      <c r="G70" s="34">
        <f>IF(F76=0, "-", F70/F76)</f>
        <v>0</v>
      </c>
      <c r="H70" s="65">
        <v>7</v>
      </c>
      <c r="I70" s="9">
        <f>IF(H76=0, "-", H70/H76)</f>
        <v>1.6851227732306211E-3</v>
      </c>
      <c r="J70" s="8" t="str">
        <f t="shared" si="4"/>
        <v>-</v>
      </c>
      <c r="K70" s="9">
        <f t="shared" si="5"/>
        <v>-1</v>
      </c>
    </row>
    <row r="71" spans="1:11" x14ac:dyDescent="0.2">
      <c r="A71" s="7" t="s">
        <v>475</v>
      </c>
      <c r="B71" s="65">
        <v>3</v>
      </c>
      <c r="C71" s="34">
        <f>IF(B76=0, "-", B71/B76)</f>
        <v>7.556675062972292E-3</v>
      </c>
      <c r="D71" s="65">
        <v>1</v>
      </c>
      <c r="E71" s="9">
        <f>IF(D76=0, "-", D71/D76)</f>
        <v>3.1250000000000002E-3</v>
      </c>
      <c r="F71" s="81">
        <v>43</v>
      </c>
      <c r="G71" s="34">
        <f>IF(F76=0, "-", F71/F76)</f>
        <v>1.1286089238845144E-2</v>
      </c>
      <c r="H71" s="65">
        <v>18</v>
      </c>
      <c r="I71" s="9">
        <f>IF(H76=0, "-", H71/H76)</f>
        <v>4.3331728454501688E-3</v>
      </c>
      <c r="J71" s="8">
        <f t="shared" si="4"/>
        <v>2</v>
      </c>
      <c r="K71" s="9">
        <f t="shared" si="5"/>
        <v>1.3888888888888888</v>
      </c>
    </row>
    <row r="72" spans="1:11" x14ac:dyDescent="0.2">
      <c r="A72" s="7" t="s">
        <v>476</v>
      </c>
      <c r="B72" s="65">
        <v>95</v>
      </c>
      <c r="C72" s="34">
        <f>IF(B76=0, "-", B72/B76)</f>
        <v>0.23929471032745592</v>
      </c>
      <c r="D72" s="65">
        <v>49</v>
      </c>
      <c r="E72" s="9">
        <f>IF(D76=0, "-", D72/D76)</f>
        <v>0.15312500000000001</v>
      </c>
      <c r="F72" s="81">
        <v>674</v>
      </c>
      <c r="G72" s="34">
        <f>IF(F76=0, "-", F72/F76)</f>
        <v>0.17690288713910762</v>
      </c>
      <c r="H72" s="65">
        <v>707</v>
      </c>
      <c r="I72" s="9">
        <f>IF(H76=0, "-", H72/H76)</f>
        <v>0.17019740009629272</v>
      </c>
      <c r="J72" s="8">
        <f t="shared" si="4"/>
        <v>0.93877551020408168</v>
      </c>
      <c r="K72" s="9">
        <f t="shared" si="5"/>
        <v>-4.6676096181046678E-2</v>
      </c>
    </row>
    <row r="73" spans="1:11" x14ac:dyDescent="0.2">
      <c r="A73" s="7" t="s">
        <v>477</v>
      </c>
      <c r="B73" s="65">
        <v>20</v>
      </c>
      <c r="C73" s="34">
        <f>IF(B76=0, "-", B73/B76)</f>
        <v>5.0377833753148617E-2</v>
      </c>
      <c r="D73" s="65">
        <v>10</v>
      </c>
      <c r="E73" s="9">
        <f>IF(D76=0, "-", D73/D76)</f>
        <v>3.125E-2</v>
      </c>
      <c r="F73" s="81">
        <v>170</v>
      </c>
      <c r="G73" s="34">
        <f>IF(F76=0, "-", F73/F76)</f>
        <v>4.4619422572178477E-2</v>
      </c>
      <c r="H73" s="65">
        <v>173</v>
      </c>
      <c r="I73" s="9">
        <f>IF(H76=0, "-", H73/H76)</f>
        <v>4.1646605681271064E-2</v>
      </c>
      <c r="J73" s="8">
        <f t="shared" si="4"/>
        <v>1</v>
      </c>
      <c r="K73" s="9">
        <f t="shared" si="5"/>
        <v>-1.7341040462427744E-2</v>
      </c>
    </row>
    <row r="74" spans="1:11" x14ac:dyDescent="0.2">
      <c r="A74" s="7" t="s">
        <v>478</v>
      </c>
      <c r="B74" s="65">
        <v>2</v>
      </c>
      <c r="C74" s="34">
        <f>IF(B76=0, "-", B74/B76)</f>
        <v>5.0377833753148613E-3</v>
      </c>
      <c r="D74" s="65">
        <v>27</v>
      </c>
      <c r="E74" s="9">
        <f>IF(D76=0, "-", D74/D76)</f>
        <v>8.4375000000000006E-2</v>
      </c>
      <c r="F74" s="81">
        <v>204</v>
      </c>
      <c r="G74" s="34">
        <f>IF(F76=0, "-", F74/F76)</f>
        <v>5.3543307086614172E-2</v>
      </c>
      <c r="H74" s="65">
        <v>286</v>
      </c>
      <c r="I74" s="9">
        <f>IF(H76=0, "-", H74/H76)</f>
        <v>6.8849301877708227E-2</v>
      </c>
      <c r="J74" s="8">
        <f t="shared" si="4"/>
        <v>-0.92592592592592593</v>
      </c>
      <c r="K74" s="9">
        <f t="shared" si="5"/>
        <v>-0.28671328671328672</v>
      </c>
    </row>
    <row r="75" spans="1:11" x14ac:dyDescent="0.2">
      <c r="A75" s="2"/>
      <c r="B75" s="68"/>
      <c r="C75" s="33"/>
      <c r="D75" s="68"/>
      <c r="E75" s="6"/>
      <c r="F75" s="82"/>
      <c r="G75" s="33"/>
      <c r="H75" s="68"/>
      <c r="I75" s="6"/>
      <c r="J75" s="5"/>
      <c r="K75" s="6"/>
    </row>
    <row r="76" spans="1:11" s="43" customFormat="1" x14ac:dyDescent="0.2">
      <c r="A76" s="162" t="s">
        <v>554</v>
      </c>
      <c r="B76" s="71">
        <f>SUM(B55:B75)</f>
        <v>397</v>
      </c>
      <c r="C76" s="40">
        <f>B76/1979</f>
        <v>0.20060636685194544</v>
      </c>
      <c r="D76" s="71">
        <f>SUM(D55:D75)</f>
        <v>320</v>
      </c>
      <c r="E76" s="41">
        <f>D76/1839</f>
        <v>0.17400761283306146</v>
      </c>
      <c r="F76" s="77">
        <f>SUM(F55:F75)</f>
        <v>3810</v>
      </c>
      <c r="G76" s="42">
        <f>F76/15673</f>
        <v>0.24309321763542396</v>
      </c>
      <c r="H76" s="71">
        <f>SUM(H55:H75)</f>
        <v>4154</v>
      </c>
      <c r="I76" s="41">
        <f>H76/20096</f>
        <v>0.20670780254777071</v>
      </c>
      <c r="J76" s="37">
        <f>IF(D76=0, "-", IF((B76-D76)/D76&lt;10, (B76-D76)/D76, "&gt;999%"))</f>
        <v>0.24062500000000001</v>
      </c>
      <c r="K76" s="38">
        <f>IF(H76=0, "-", IF((F76-H76)/H76&lt;10, (F76-H76)/H76, "&gt;999%"))</f>
        <v>-8.2811747713047668E-2</v>
      </c>
    </row>
    <row r="77" spans="1:11" x14ac:dyDescent="0.2">
      <c r="B77" s="83"/>
      <c r="D77" s="83"/>
      <c r="F77" s="83"/>
      <c r="H77" s="83"/>
    </row>
    <row r="78" spans="1:11" x14ac:dyDescent="0.2">
      <c r="A78" s="27" t="s">
        <v>553</v>
      </c>
      <c r="B78" s="71">
        <v>499</v>
      </c>
      <c r="C78" s="40">
        <f>B78/1979</f>
        <v>0.2521475492673067</v>
      </c>
      <c r="D78" s="71">
        <v>416</v>
      </c>
      <c r="E78" s="41">
        <f>D78/1839</f>
        <v>0.22620989668297989</v>
      </c>
      <c r="F78" s="77">
        <v>4689</v>
      </c>
      <c r="G78" s="42">
        <f>F78/15673</f>
        <v>0.29917692847572258</v>
      </c>
      <c r="H78" s="71">
        <v>5197</v>
      </c>
      <c r="I78" s="41">
        <f>H78/20096</f>
        <v>0.25860867834394907</v>
      </c>
      <c r="J78" s="37">
        <f>IF(D78=0, "-", IF((B78-D78)/D78&lt;10, (B78-D78)/D78, "&gt;999%"))</f>
        <v>0.19951923076923078</v>
      </c>
      <c r="K78" s="38">
        <f>IF(H78=0, "-", IF((F78-H78)/H78&lt;10, (F78-H78)/H78, "&gt;999%"))</f>
        <v>-9.7748701173754088E-2</v>
      </c>
    </row>
  </sheetData>
  <mergeCells count="9">
    <mergeCell ref="B5:C5"/>
    <mergeCell ref="D5:E5"/>
    <mergeCell ref="F5:G5"/>
    <mergeCell ref="H5:I5"/>
    <mergeCell ref="B1:K1"/>
    <mergeCell ref="B2:K2"/>
    <mergeCell ref="B4:E4"/>
    <mergeCell ref="F4:I4"/>
    <mergeCell ref="J4:K4"/>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rowBreaks count="2" manualBreakCount="2">
    <brk id="52" max="16383" man="1"/>
    <brk id="78"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K27"/>
  <sheetViews>
    <sheetView tabSelected="1" zoomScaleNormal="100" workbookViewId="0">
      <selection activeCell="M1" sqref="M1"/>
    </sheetView>
  </sheetViews>
  <sheetFormatPr defaultRowHeight="12.75" x14ac:dyDescent="0.2"/>
  <cols>
    <col min="1" max="1" width="24.7109375" customWidth="1"/>
    <col min="2" max="11" width="8.42578125" customWidth="1"/>
  </cols>
  <sheetData>
    <row r="1" spans="1:11" s="52" customFormat="1" ht="20.25" x14ac:dyDescent="0.3">
      <c r="A1" s="4" t="s">
        <v>10</v>
      </c>
      <c r="B1" s="198" t="s">
        <v>566</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35</v>
      </c>
      <c r="B7" s="65">
        <v>1</v>
      </c>
      <c r="C7" s="39">
        <f>IF(B27=0, "-", B7/B27)</f>
        <v>2.004008016032064E-3</v>
      </c>
      <c r="D7" s="65">
        <v>0</v>
      </c>
      <c r="E7" s="21">
        <f>IF(D27=0, "-", D7/D27)</f>
        <v>0</v>
      </c>
      <c r="F7" s="81">
        <v>1</v>
      </c>
      <c r="G7" s="39">
        <f>IF(F27=0, "-", F7/F27)</f>
        <v>2.1326508850501172E-4</v>
      </c>
      <c r="H7" s="65">
        <v>0</v>
      </c>
      <c r="I7" s="21">
        <f>IF(H27=0, "-", H7/H27)</f>
        <v>0</v>
      </c>
      <c r="J7" s="20" t="str">
        <f t="shared" ref="J7:J25" si="0">IF(D7=0, "-", IF((B7-D7)/D7&lt;10, (B7-D7)/D7, "&gt;999%"))</f>
        <v>-</v>
      </c>
      <c r="K7" s="21" t="str">
        <f t="shared" ref="K7:K25" si="1">IF(H7=0, "-", IF((F7-H7)/H7&lt;10, (F7-H7)/H7, "&gt;999%"))</f>
        <v>-</v>
      </c>
    </row>
    <row r="8" spans="1:11" x14ac:dyDescent="0.2">
      <c r="A8" s="7" t="s">
        <v>37</v>
      </c>
      <c r="B8" s="65">
        <v>0</v>
      </c>
      <c r="C8" s="39">
        <f>IF(B27=0, "-", B8/B27)</f>
        <v>0</v>
      </c>
      <c r="D8" s="65">
        <v>0</v>
      </c>
      <c r="E8" s="21">
        <f>IF(D27=0, "-", D8/D27)</f>
        <v>0</v>
      </c>
      <c r="F8" s="81">
        <v>0</v>
      </c>
      <c r="G8" s="39">
        <f>IF(F27=0, "-", F8/F27)</f>
        <v>0</v>
      </c>
      <c r="H8" s="65">
        <v>5</v>
      </c>
      <c r="I8" s="21">
        <f>IF(H27=0, "-", H8/H27)</f>
        <v>9.6209351548970563E-4</v>
      </c>
      <c r="J8" s="20" t="str">
        <f t="shared" si="0"/>
        <v>-</v>
      </c>
      <c r="K8" s="21">
        <f t="shared" si="1"/>
        <v>-1</v>
      </c>
    </row>
    <row r="9" spans="1:11" x14ac:dyDescent="0.2">
      <c r="A9" s="7" t="s">
        <v>41</v>
      </c>
      <c r="B9" s="65">
        <v>83</v>
      </c>
      <c r="C9" s="39">
        <f>IF(B27=0, "-", B9/B27)</f>
        <v>0.16633266533066132</v>
      </c>
      <c r="D9" s="65">
        <v>72</v>
      </c>
      <c r="E9" s="21">
        <f>IF(D27=0, "-", D9/D27)</f>
        <v>0.17307692307692307</v>
      </c>
      <c r="F9" s="81">
        <v>978</v>
      </c>
      <c r="G9" s="39">
        <f>IF(F27=0, "-", F9/F27)</f>
        <v>0.20857325655790146</v>
      </c>
      <c r="H9" s="65">
        <v>970</v>
      </c>
      <c r="I9" s="21">
        <f>IF(H27=0, "-", H9/H27)</f>
        <v>0.18664614200500287</v>
      </c>
      <c r="J9" s="20">
        <f t="shared" si="0"/>
        <v>0.15277777777777779</v>
      </c>
      <c r="K9" s="21">
        <f t="shared" si="1"/>
        <v>8.2474226804123713E-3</v>
      </c>
    </row>
    <row r="10" spans="1:11" x14ac:dyDescent="0.2">
      <c r="A10" s="7" t="s">
        <v>44</v>
      </c>
      <c r="B10" s="65">
        <v>12</v>
      </c>
      <c r="C10" s="39">
        <f>IF(B27=0, "-", B10/B27)</f>
        <v>2.4048096192384769E-2</v>
      </c>
      <c r="D10" s="65">
        <v>2</v>
      </c>
      <c r="E10" s="21">
        <f>IF(D27=0, "-", D10/D27)</f>
        <v>4.807692307692308E-3</v>
      </c>
      <c r="F10" s="81">
        <v>57</v>
      </c>
      <c r="G10" s="39">
        <f>IF(F27=0, "-", F10/F27)</f>
        <v>1.2156110044785669E-2</v>
      </c>
      <c r="H10" s="65">
        <v>56</v>
      </c>
      <c r="I10" s="21">
        <f>IF(H27=0, "-", H10/H27)</f>
        <v>1.0775447373484702E-2</v>
      </c>
      <c r="J10" s="20">
        <f t="shared" si="0"/>
        <v>5</v>
      </c>
      <c r="K10" s="21">
        <f t="shared" si="1"/>
        <v>1.7857142857142856E-2</v>
      </c>
    </row>
    <row r="11" spans="1:11" x14ac:dyDescent="0.2">
      <c r="A11" s="7" t="s">
        <v>47</v>
      </c>
      <c r="B11" s="65">
        <v>0</v>
      </c>
      <c r="C11" s="39">
        <f>IF(B27=0, "-", B11/B27)</f>
        <v>0</v>
      </c>
      <c r="D11" s="65">
        <v>34</v>
      </c>
      <c r="E11" s="21">
        <f>IF(D27=0, "-", D11/D27)</f>
        <v>8.1730769230769232E-2</v>
      </c>
      <c r="F11" s="81">
        <v>232</v>
      </c>
      <c r="G11" s="39">
        <f>IF(F27=0, "-", F11/F27)</f>
        <v>4.9477500533162723E-2</v>
      </c>
      <c r="H11" s="65">
        <v>425</v>
      </c>
      <c r="I11" s="21">
        <f>IF(H27=0, "-", H11/H27)</f>
        <v>8.1777948816624979E-2</v>
      </c>
      <c r="J11" s="20">
        <f t="shared" si="0"/>
        <v>-1</v>
      </c>
      <c r="K11" s="21">
        <f t="shared" si="1"/>
        <v>-0.45411764705882351</v>
      </c>
    </row>
    <row r="12" spans="1:11" x14ac:dyDescent="0.2">
      <c r="A12" s="7" t="s">
        <v>49</v>
      </c>
      <c r="B12" s="65">
        <v>6</v>
      </c>
      <c r="C12" s="39">
        <f>IF(B27=0, "-", B12/B27)</f>
        <v>1.2024048096192385E-2</v>
      </c>
      <c r="D12" s="65">
        <v>3</v>
      </c>
      <c r="E12" s="21">
        <f>IF(D27=0, "-", D12/D27)</f>
        <v>7.2115384615384619E-3</v>
      </c>
      <c r="F12" s="81">
        <v>46</v>
      </c>
      <c r="G12" s="39">
        <f>IF(F27=0, "-", F12/F27)</f>
        <v>9.8101940712305401E-3</v>
      </c>
      <c r="H12" s="65">
        <v>34</v>
      </c>
      <c r="I12" s="21">
        <f>IF(H27=0, "-", H12/H27)</f>
        <v>6.542235905329998E-3</v>
      </c>
      <c r="J12" s="20">
        <f t="shared" si="0"/>
        <v>1</v>
      </c>
      <c r="K12" s="21">
        <f t="shared" si="1"/>
        <v>0.35294117647058826</v>
      </c>
    </row>
    <row r="13" spans="1:11" x14ac:dyDescent="0.2">
      <c r="A13" s="7" t="s">
        <v>54</v>
      </c>
      <c r="B13" s="65">
        <v>58</v>
      </c>
      <c r="C13" s="39">
        <f>IF(B27=0, "-", B13/B27)</f>
        <v>0.11623246492985972</v>
      </c>
      <c r="D13" s="65">
        <v>56</v>
      </c>
      <c r="E13" s="21">
        <f>IF(D27=0, "-", D13/D27)</f>
        <v>0.13461538461538461</v>
      </c>
      <c r="F13" s="81">
        <v>351</v>
      </c>
      <c r="G13" s="39">
        <f>IF(F27=0, "-", F13/F27)</f>
        <v>7.4856046065259113E-2</v>
      </c>
      <c r="H13" s="65">
        <v>463</v>
      </c>
      <c r="I13" s="21">
        <f>IF(H27=0, "-", H13/H27)</f>
        <v>8.9089859534346741E-2</v>
      </c>
      <c r="J13" s="20">
        <f t="shared" si="0"/>
        <v>3.5714285714285712E-2</v>
      </c>
      <c r="K13" s="21">
        <f t="shared" si="1"/>
        <v>-0.24190064794816415</v>
      </c>
    </row>
    <row r="14" spans="1:11" x14ac:dyDescent="0.2">
      <c r="A14" s="7" t="s">
        <v>57</v>
      </c>
      <c r="B14" s="65">
        <v>1</v>
      </c>
      <c r="C14" s="39">
        <f>IF(B27=0, "-", B14/B27)</f>
        <v>2.004008016032064E-3</v>
      </c>
      <c r="D14" s="65">
        <v>0</v>
      </c>
      <c r="E14" s="21">
        <f>IF(D27=0, "-", D14/D27)</f>
        <v>0</v>
      </c>
      <c r="F14" s="81">
        <v>18</v>
      </c>
      <c r="G14" s="39">
        <f>IF(F27=0, "-", F14/F27)</f>
        <v>3.838771593090211E-3</v>
      </c>
      <c r="H14" s="65">
        <v>0</v>
      </c>
      <c r="I14" s="21">
        <f>IF(H27=0, "-", H14/H27)</f>
        <v>0</v>
      </c>
      <c r="J14" s="20" t="str">
        <f t="shared" si="0"/>
        <v>-</v>
      </c>
      <c r="K14" s="21" t="str">
        <f t="shared" si="1"/>
        <v>-</v>
      </c>
    </row>
    <row r="15" spans="1:11" x14ac:dyDescent="0.2">
      <c r="A15" s="7" t="s">
        <v>61</v>
      </c>
      <c r="B15" s="65">
        <v>27</v>
      </c>
      <c r="C15" s="39">
        <f>IF(B27=0, "-", B15/B27)</f>
        <v>5.410821643286573E-2</v>
      </c>
      <c r="D15" s="65">
        <v>9</v>
      </c>
      <c r="E15" s="21">
        <f>IF(D27=0, "-", D15/D27)</f>
        <v>2.1634615384615384E-2</v>
      </c>
      <c r="F15" s="81">
        <v>191</v>
      </c>
      <c r="G15" s="39">
        <f>IF(F27=0, "-", F15/F27)</f>
        <v>4.0733631904457238E-2</v>
      </c>
      <c r="H15" s="65">
        <v>132</v>
      </c>
      <c r="I15" s="21">
        <f>IF(H27=0, "-", H15/H27)</f>
        <v>2.5399268808928229E-2</v>
      </c>
      <c r="J15" s="20">
        <f t="shared" si="0"/>
        <v>2</v>
      </c>
      <c r="K15" s="21">
        <f t="shared" si="1"/>
        <v>0.44696969696969696</v>
      </c>
    </row>
    <row r="16" spans="1:11" x14ac:dyDescent="0.2">
      <c r="A16" s="7" t="s">
        <v>67</v>
      </c>
      <c r="B16" s="65">
        <v>26</v>
      </c>
      <c r="C16" s="39">
        <f>IF(B27=0, "-", B16/B27)</f>
        <v>5.2104208416833664E-2</v>
      </c>
      <c r="D16" s="65">
        <v>30</v>
      </c>
      <c r="E16" s="21">
        <f>IF(D27=0, "-", D16/D27)</f>
        <v>7.2115384615384609E-2</v>
      </c>
      <c r="F16" s="81">
        <v>280</v>
      </c>
      <c r="G16" s="39">
        <f>IF(F27=0, "-", F16/F27)</f>
        <v>5.9714224781403286E-2</v>
      </c>
      <c r="H16" s="65">
        <v>309</v>
      </c>
      <c r="I16" s="21">
        <f>IF(H27=0, "-", H16/H27)</f>
        <v>5.9457379257263805E-2</v>
      </c>
      <c r="J16" s="20">
        <f t="shared" si="0"/>
        <v>-0.13333333333333333</v>
      </c>
      <c r="K16" s="21">
        <f t="shared" si="1"/>
        <v>-9.3851132686084138E-2</v>
      </c>
    </row>
    <row r="17" spans="1:11" x14ac:dyDescent="0.2">
      <c r="A17" s="7" t="s">
        <v>70</v>
      </c>
      <c r="B17" s="65">
        <v>50</v>
      </c>
      <c r="C17" s="39">
        <f>IF(B27=0, "-", B17/B27)</f>
        <v>0.10020040080160321</v>
      </c>
      <c r="D17" s="65">
        <v>16</v>
      </c>
      <c r="E17" s="21">
        <f>IF(D27=0, "-", D17/D27)</f>
        <v>3.8461538461538464E-2</v>
      </c>
      <c r="F17" s="81">
        <v>207</v>
      </c>
      <c r="G17" s="39">
        <f>IF(F27=0, "-", F17/F27)</f>
        <v>4.4145873320537425E-2</v>
      </c>
      <c r="H17" s="65">
        <v>47</v>
      </c>
      <c r="I17" s="21">
        <f>IF(H27=0, "-", H17/H27)</f>
        <v>9.0436790456032319E-3</v>
      </c>
      <c r="J17" s="20">
        <f t="shared" si="0"/>
        <v>2.125</v>
      </c>
      <c r="K17" s="21">
        <f t="shared" si="1"/>
        <v>3.4042553191489362</v>
      </c>
    </row>
    <row r="18" spans="1:11" x14ac:dyDescent="0.2">
      <c r="A18" s="7" t="s">
        <v>73</v>
      </c>
      <c r="B18" s="65">
        <v>37</v>
      </c>
      <c r="C18" s="39">
        <f>IF(B27=0, "-", B18/B27)</f>
        <v>7.4148296593186377E-2</v>
      </c>
      <c r="D18" s="65">
        <v>14</v>
      </c>
      <c r="E18" s="21">
        <f>IF(D27=0, "-", D18/D27)</f>
        <v>3.3653846153846152E-2</v>
      </c>
      <c r="F18" s="81">
        <v>443</v>
      </c>
      <c r="G18" s="39">
        <f>IF(F27=0, "-", F18/F27)</f>
        <v>9.44764342077202E-2</v>
      </c>
      <c r="H18" s="65">
        <v>653</v>
      </c>
      <c r="I18" s="21">
        <f>IF(H27=0, "-", H18/H27)</f>
        <v>0.12564941312295555</v>
      </c>
      <c r="J18" s="20">
        <f t="shared" si="0"/>
        <v>1.6428571428571428</v>
      </c>
      <c r="K18" s="21">
        <f t="shared" si="1"/>
        <v>-0.32159264931087289</v>
      </c>
    </row>
    <row r="19" spans="1:11" x14ac:dyDescent="0.2">
      <c r="A19" s="7" t="s">
        <v>74</v>
      </c>
      <c r="B19" s="65">
        <v>18</v>
      </c>
      <c r="C19" s="39">
        <f>IF(B27=0, "-", B19/B27)</f>
        <v>3.6072144288577156E-2</v>
      </c>
      <c r="D19" s="65">
        <v>31</v>
      </c>
      <c r="E19" s="21">
        <f>IF(D27=0, "-", D19/D27)</f>
        <v>7.4519230769230768E-2</v>
      </c>
      <c r="F19" s="81">
        <v>263</v>
      </c>
      <c r="G19" s="39">
        <f>IF(F27=0, "-", F19/F27)</f>
        <v>5.6088718276818085E-2</v>
      </c>
      <c r="H19" s="65">
        <v>307</v>
      </c>
      <c r="I19" s="21">
        <f>IF(H27=0, "-", H19/H27)</f>
        <v>5.9072541851067924E-2</v>
      </c>
      <c r="J19" s="20">
        <f t="shared" si="0"/>
        <v>-0.41935483870967744</v>
      </c>
      <c r="K19" s="21">
        <f t="shared" si="1"/>
        <v>-0.14332247557003258</v>
      </c>
    </row>
    <row r="20" spans="1:11" x14ac:dyDescent="0.2">
      <c r="A20" s="7" t="s">
        <v>75</v>
      </c>
      <c r="B20" s="65">
        <v>0</v>
      </c>
      <c r="C20" s="39">
        <f>IF(B27=0, "-", B20/B27)</f>
        <v>0</v>
      </c>
      <c r="D20" s="65">
        <v>0</v>
      </c>
      <c r="E20" s="21">
        <f>IF(D27=0, "-", D20/D27)</f>
        <v>0</v>
      </c>
      <c r="F20" s="81">
        <v>3</v>
      </c>
      <c r="G20" s="39">
        <f>IF(F27=0, "-", F20/F27)</f>
        <v>6.3979526551503517E-4</v>
      </c>
      <c r="H20" s="65">
        <v>1</v>
      </c>
      <c r="I20" s="21">
        <f>IF(H27=0, "-", H20/H27)</f>
        <v>1.9241870309794111E-4</v>
      </c>
      <c r="J20" s="20" t="str">
        <f t="shared" si="0"/>
        <v>-</v>
      </c>
      <c r="K20" s="21">
        <f t="shared" si="1"/>
        <v>2</v>
      </c>
    </row>
    <row r="21" spans="1:11" x14ac:dyDescent="0.2">
      <c r="A21" s="7" t="s">
        <v>77</v>
      </c>
      <c r="B21" s="65">
        <v>1</v>
      </c>
      <c r="C21" s="39">
        <f>IF(B27=0, "-", B21/B27)</f>
        <v>2.004008016032064E-3</v>
      </c>
      <c r="D21" s="65">
        <v>12</v>
      </c>
      <c r="E21" s="21">
        <f>IF(D27=0, "-", D21/D27)</f>
        <v>2.8846153846153848E-2</v>
      </c>
      <c r="F21" s="81">
        <v>69</v>
      </c>
      <c r="G21" s="39">
        <f>IF(F27=0, "-", F21/F27)</f>
        <v>1.471529110684581E-2</v>
      </c>
      <c r="H21" s="65">
        <v>75</v>
      </c>
      <c r="I21" s="21">
        <f>IF(H27=0, "-", H21/H27)</f>
        <v>1.4431402732345585E-2</v>
      </c>
      <c r="J21" s="20">
        <f t="shared" si="0"/>
        <v>-0.91666666666666663</v>
      </c>
      <c r="K21" s="21">
        <f t="shared" si="1"/>
        <v>-0.08</v>
      </c>
    </row>
    <row r="22" spans="1:11" x14ac:dyDescent="0.2">
      <c r="A22" s="7" t="s">
        <v>78</v>
      </c>
      <c r="B22" s="65">
        <v>12</v>
      </c>
      <c r="C22" s="39">
        <f>IF(B27=0, "-", B22/B27)</f>
        <v>2.4048096192384769E-2</v>
      </c>
      <c r="D22" s="65">
        <v>18</v>
      </c>
      <c r="E22" s="21">
        <f>IF(D27=0, "-", D22/D27)</f>
        <v>4.3269230769230768E-2</v>
      </c>
      <c r="F22" s="81">
        <v>58</v>
      </c>
      <c r="G22" s="39">
        <f>IF(F27=0, "-", F22/F27)</f>
        <v>1.2369375133290681E-2</v>
      </c>
      <c r="H22" s="65">
        <v>85</v>
      </c>
      <c r="I22" s="21">
        <f>IF(H27=0, "-", H22/H27)</f>
        <v>1.6355589763324994E-2</v>
      </c>
      <c r="J22" s="20">
        <f t="shared" si="0"/>
        <v>-0.33333333333333331</v>
      </c>
      <c r="K22" s="21">
        <f t="shared" si="1"/>
        <v>-0.31764705882352939</v>
      </c>
    </row>
    <row r="23" spans="1:11" x14ac:dyDescent="0.2">
      <c r="A23" s="7" t="s">
        <v>81</v>
      </c>
      <c r="B23" s="65">
        <v>3</v>
      </c>
      <c r="C23" s="39">
        <f>IF(B27=0, "-", B23/B27)</f>
        <v>6.0120240480961923E-3</v>
      </c>
      <c r="D23" s="65">
        <v>1</v>
      </c>
      <c r="E23" s="21">
        <f>IF(D27=0, "-", D23/D27)</f>
        <v>2.403846153846154E-3</v>
      </c>
      <c r="F23" s="81">
        <v>43</v>
      </c>
      <c r="G23" s="39">
        <f>IF(F27=0, "-", F23/F27)</f>
        <v>9.1703988057155045E-3</v>
      </c>
      <c r="H23" s="65">
        <v>18</v>
      </c>
      <c r="I23" s="21">
        <f>IF(H27=0, "-", H23/H27)</f>
        <v>3.4635366557629402E-3</v>
      </c>
      <c r="J23" s="20">
        <f t="shared" si="0"/>
        <v>2</v>
      </c>
      <c r="K23" s="21">
        <f t="shared" si="1"/>
        <v>1.3888888888888888</v>
      </c>
    </row>
    <row r="24" spans="1:11" x14ac:dyDescent="0.2">
      <c r="A24" s="7" t="s">
        <v>84</v>
      </c>
      <c r="B24" s="65">
        <v>157</v>
      </c>
      <c r="C24" s="39">
        <f>IF(B27=0, "-", B24/B27)</f>
        <v>0.31462925851703405</v>
      </c>
      <c r="D24" s="65">
        <v>90</v>
      </c>
      <c r="E24" s="21">
        <f>IF(D27=0, "-", D24/D27)</f>
        <v>0.21634615384615385</v>
      </c>
      <c r="F24" s="81">
        <v>1204</v>
      </c>
      <c r="G24" s="39">
        <f>IF(F27=0, "-", F24/F27)</f>
        <v>0.25677116656003413</v>
      </c>
      <c r="H24" s="65">
        <v>1283</v>
      </c>
      <c r="I24" s="21">
        <f>IF(H27=0, "-", H24/H27)</f>
        <v>0.24687319607465846</v>
      </c>
      <c r="J24" s="20">
        <f t="shared" si="0"/>
        <v>0.74444444444444446</v>
      </c>
      <c r="K24" s="21">
        <f t="shared" si="1"/>
        <v>-6.1574434918160559E-2</v>
      </c>
    </row>
    <row r="25" spans="1:11" x14ac:dyDescent="0.2">
      <c r="A25" s="7" t="s">
        <v>86</v>
      </c>
      <c r="B25" s="65">
        <v>7</v>
      </c>
      <c r="C25" s="39">
        <f>IF(B27=0, "-", B25/B27)</f>
        <v>1.4028056112224449E-2</v>
      </c>
      <c r="D25" s="65">
        <v>28</v>
      </c>
      <c r="E25" s="21">
        <f>IF(D27=0, "-", D25/D27)</f>
        <v>6.7307692307692304E-2</v>
      </c>
      <c r="F25" s="81">
        <v>245</v>
      </c>
      <c r="G25" s="39">
        <f>IF(F27=0, "-", F25/F27)</f>
        <v>5.2249946683727871E-2</v>
      </c>
      <c r="H25" s="65">
        <v>334</v>
      </c>
      <c r="I25" s="21">
        <f>IF(H27=0, "-", H25/H27)</f>
        <v>6.4267846834712331E-2</v>
      </c>
      <c r="J25" s="20">
        <f t="shared" si="0"/>
        <v>-0.75</v>
      </c>
      <c r="K25" s="21">
        <f t="shared" si="1"/>
        <v>-0.26646706586826346</v>
      </c>
    </row>
    <row r="26" spans="1:11" x14ac:dyDescent="0.2">
      <c r="A26" s="2"/>
      <c r="B26" s="68"/>
      <c r="C26" s="33"/>
      <c r="D26" s="68"/>
      <c r="E26" s="6"/>
      <c r="F26" s="82"/>
      <c r="G26" s="33"/>
      <c r="H26" s="68"/>
      <c r="I26" s="6"/>
      <c r="J26" s="5"/>
      <c r="K26" s="6"/>
    </row>
    <row r="27" spans="1:11" s="43" customFormat="1" x14ac:dyDescent="0.2">
      <c r="A27" s="162" t="s">
        <v>553</v>
      </c>
      <c r="B27" s="71">
        <f>SUM(B7:B26)</f>
        <v>499</v>
      </c>
      <c r="C27" s="40">
        <v>1</v>
      </c>
      <c r="D27" s="71">
        <f>SUM(D7:D26)</f>
        <v>416</v>
      </c>
      <c r="E27" s="41">
        <v>1</v>
      </c>
      <c r="F27" s="77">
        <f>SUM(F7:F26)</f>
        <v>4689</v>
      </c>
      <c r="G27" s="42">
        <v>1</v>
      </c>
      <c r="H27" s="71">
        <f>SUM(H7:H26)</f>
        <v>5197</v>
      </c>
      <c r="I27" s="41">
        <v>1</v>
      </c>
      <c r="J27" s="37">
        <f>IF(D27=0, "-", (B27-D27)/D27)</f>
        <v>0.19951923076923078</v>
      </c>
      <c r="K27" s="38">
        <f>IF(H27=0, "-", (F27-H27)/H27)</f>
        <v>-9.7748701173754088E-2</v>
      </c>
    </row>
  </sheetData>
  <mergeCells count="9">
    <mergeCell ref="B5:C5"/>
    <mergeCell ref="D5:E5"/>
    <mergeCell ref="F5:G5"/>
    <mergeCell ref="H5:I5"/>
    <mergeCell ref="B1:K1"/>
    <mergeCell ref="B2:K2"/>
    <mergeCell ref="B4:E4"/>
    <mergeCell ref="F4:I4"/>
    <mergeCell ref="J4:K4"/>
  </mergeCells>
  <printOptions horizontalCentered="1"/>
  <pageMargins left="0.39370078740157483" right="0.39370078740157483" top="0.39370078740157483" bottom="0.59055118110236227" header="0.39370078740157483" footer="0.19685039370078741"/>
  <pageSetup paperSize="9" scale="89"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K52"/>
  <sheetViews>
    <sheetView tabSelected="1" zoomScaleNormal="100" workbookViewId="0">
      <selection activeCell="M1" sqref="M1"/>
    </sheetView>
  </sheetViews>
  <sheetFormatPr defaultRowHeight="12.75" x14ac:dyDescent="0.2"/>
  <cols>
    <col min="1" max="1" width="36.140625" bestFit="1" customWidth="1"/>
    <col min="2" max="2" width="7.28515625" bestFit="1" customWidth="1"/>
    <col min="3" max="3" width="7.28515625" customWidth="1"/>
    <col min="4" max="4" width="7.28515625" bestFit="1" customWidth="1"/>
    <col min="5" max="5" width="7.28515625" customWidth="1"/>
    <col min="6" max="6" width="7.28515625" bestFit="1" customWidth="1"/>
    <col min="7" max="7" width="7.28515625" customWidth="1"/>
    <col min="8" max="8" width="7.28515625" bestFit="1" customWidth="1"/>
    <col min="9" max="9" width="7.28515625" customWidth="1"/>
    <col min="10" max="11" width="7.7109375" customWidth="1"/>
  </cols>
  <sheetData>
    <row r="1" spans="1:11" s="52" customFormat="1" ht="20.25" x14ac:dyDescent="0.3">
      <c r="A1" s="4" t="s">
        <v>10</v>
      </c>
      <c r="B1" s="198" t="s">
        <v>17</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164" t="s">
        <v>118</v>
      </c>
      <c r="B4" s="196" t="s">
        <v>1</v>
      </c>
      <c r="C4" s="200"/>
      <c r="D4" s="200"/>
      <c r="E4" s="197"/>
      <c r="F4" s="196" t="s">
        <v>14</v>
      </c>
      <c r="G4" s="200"/>
      <c r="H4" s="200"/>
      <c r="I4" s="197"/>
      <c r="J4" s="196" t="s">
        <v>15</v>
      </c>
      <c r="K4" s="197"/>
    </row>
    <row r="5" spans="1:11" x14ac:dyDescent="0.2">
      <c r="A5" s="22"/>
      <c r="B5" s="196">
        <f>VALUE(RIGHT($B$2, 4))</f>
        <v>2020</v>
      </c>
      <c r="C5" s="197"/>
      <c r="D5" s="196">
        <f>B5-1</f>
        <v>2019</v>
      </c>
      <c r="E5" s="204"/>
      <c r="F5" s="196">
        <f>B5</f>
        <v>2020</v>
      </c>
      <c r="G5" s="204"/>
      <c r="H5" s="196">
        <f>D5</f>
        <v>2019</v>
      </c>
      <c r="I5" s="204"/>
      <c r="J5" s="140" t="s">
        <v>4</v>
      </c>
      <c r="K5" s="141" t="s">
        <v>2</v>
      </c>
    </row>
    <row r="6" spans="1:11" x14ac:dyDescent="0.2">
      <c r="A6" s="163" t="s">
        <v>125</v>
      </c>
      <c r="B6" s="61" t="s">
        <v>12</v>
      </c>
      <c r="C6" s="62" t="s">
        <v>13</v>
      </c>
      <c r="D6" s="61" t="s">
        <v>12</v>
      </c>
      <c r="E6" s="63" t="s">
        <v>13</v>
      </c>
      <c r="F6" s="62" t="s">
        <v>12</v>
      </c>
      <c r="G6" s="62" t="s">
        <v>13</v>
      </c>
      <c r="H6" s="61" t="s">
        <v>12</v>
      </c>
      <c r="I6" s="63" t="s">
        <v>13</v>
      </c>
      <c r="J6" s="61"/>
      <c r="K6" s="63"/>
    </row>
    <row r="7" spans="1:11" x14ac:dyDescent="0.2">
      <c r="A7" s="7" t="s">
        <v>479</v>
      </c>
      <c r="B7" s="65">
        <v>2</v>
      </c>
      <c r="C7" s="34">
        <f>IF(B20=0, "-", B7/B20)</f>
        <v>6.0606060606060608E-2</v>
      </c>
      <c r="D7" s="65">
        <v>10</v>
      </c>
      <c r="E7" s="9">
        <f>IF(D20=0, "-", D7/D20)</f>
        <v>0.25641025641025639</v>
      </c>
      <c r="F7" s="81">
        <v>35</v>
      </c>
      <c r="G7" s="34">
        <f>IF(F20=0, "-", F7/F20)</f>
        <v>9.8591549295774641E-2</v>
      </c>
      <c r="H7" s="65">
        <v>128</v>
      </c>
      <c r="I7" s="9">
        <f>IF(H20=0, "-", H7/H20)</f>
        <v>0.33246753246753247</v>
      </c>
      <c r="J7" s="8">
        <f t="shared" ref="J7:J18" si="0">IF(D7=0, "-", IF((B7-D7)/D7&lt;10, (B7-D7)/D7, "&gt;999%"))</f>
        <v>-0.8</v>
      </c>
      <c r="K7" s="9">
        <f t="shared" ref="K7:K18" si="1">IF(H7=0, "-", IF((F7-H7)/H7&lt;10, (F7-H7)/H7, "&gt;999%"))</f>
        <v>-0.7265625</v>
      </c>
    </row>
    <row r="8" spans="1:11" x14ac:dyDescent="0.2">
      <c r="A8" s="7" t="s">
        <v>480</v>
      </c>
      <c r="B8" s="65">
        <v>4</v>
      </c>
      <c r="C8" s="34">
        <f>IF(B20=0, "-", B8/B20)</f>
        <v>0.12121212121212122</v>
      </c>
      <c r="D8" s="65">
        <v>3</v>
      </c>
      <c r="E8" s="9">
        <f>IF(D20=0, "-", D8/D20)</f>
        <v>7.6923076923076927E-2</v>
      </c>
      <c r="F8" s="81">
        <v>25</v>
      </c>
      <c r="G8" s="34">
        <f>IF(F20=0, "-", F8/F20)</f>
        <v>7.0422535211267609E-2</v>
      </c>
      <c r="H8" s="65">
        <v>28</v>
      </c>
      <c r="I8" s="9">
        <f>IF(H20=0, "-", H8/H20)</f>
        <v>7.2727272727272724E-2</v>
      </c>
      <c r="J8" s="8">
        <f t="shared" si="0"/>
        <v>0.33333333333333331</v>
      </c>
      <c r="K8" s="9">
        <f t="shared" si="1"/>
        <v>-0.10714285714285714</v>
      </c>
    </row>
    <row r="9" spans="1:11" x14ac:dyDescent="0.2">
      <c r="A9" s="7" t="s">
        <v>481</v>
      </c>
      <c r="B9" s="65">
        <v>4</v>
      </c>
      <c r="C9" s="34">
        <f>IF(B20=0, "-", B9/B20)</f>
        <v>0.12121212121212122</v>
      </c>
      <c r="D9" s="65">
        <v>5</v>
      </c>
      <c r="E9" s="9">
        <f>IF(D20=0, "-", D9/D20)</f>
        <v>0.12820512820512819</v>
      </c>
      <c r="F9" s="81">
        <v>40</v>
      </c>
      <c r="G9" s="34">
        <f>IF(F20=0, "-", F9/F20)</f>
        <v>0.11267605633802817</v>
      </c>
      <c r="H9" s="65">
        <v>22</v>
      </c>
      <c r="I9" s="9">
        <f>IF(H20=0, "-", H9/H20)</f>
        <v>5.7142857142857141E-2</v>
      </c>
      <c r="J9" s="8">
        <f t="shared" si="0"/>
        <v>-0.2</v>
      </c>
      <c r="K9" s="9">
        <f t="shared" si="1"/>
        <v>0.81818181818181823</v>
      </c>
    </row>
    <row r="10" spans="1:11" x14ac:dyDescent="0.2">
      <c r="A10" s="7" t="s">
        <v>482</v>
      </c>
      <c r="B10" s="65">
        <v>5</v>
      </c>
      <c r="C10" s="34">
        <f>IF(B20=0, "-", B10/B20)</f>
        <v>0.15151515151515152</v>
      </c>
      <c r="D10" s="65">
        <v>2</v>
      </c>
      <c r="E10" s="9">
        <f>IF(D20=0, "-", D10/D20)</f>
        <v>5.128205128205128E-2</v>
      </c>
      <c r="F10" s="81">
        <v>39</v>
      </c>
      <c r="G10" s="34">
        <f>IF(F20=0, "-", F10/F20)</f>
        <v>0.10985915492957747</v>
      </c>
      <c r="H10" s="65">
        <v>25</v>
      </c>
      <c r="I10" s="9">
        <f>IF(H20=0, "-", H10/H20)</f>
        <v>6.4935064935064929E-2</v>
      </c>
      <c r="J10" s="8">
        <f t="shared" si="0"/>
        <v>1.5</v>
      </c>
      <c r="K10" s="9">
        <f t="shared" si="1"/>
        <v>0.56000000000000005</v>
      </c>
    </row>
    <row r="11" spans="1:11" x14ac:dyDescent="0.2">
      <c r="A11" s="7" t="s">
        <v>483</v>
      </c>
      <c r="B11" s="65">
        <v>0</v>
      </c>
      <c r="C11" s="34">
        <f>IF(B20=0, "-", B11/B20)</f>
        <v>0</v>
      </c>
      <c r="D11" s="65">
        <v>0</v>
      </c>
      <c r="E11" s="9">
        <f>IF(D20=0, "-", D11/D20)</f>
        <v>0</v>
      </c>
      <c r="F11" s="81">
        <v>1</v>
      </c>
      <c r="G11" s="34">
        <f>IF(F20=0, "-", F11/F20)</f>
        <v>2.8169014084507044E-3</v>
      </c>
      <c r="H11" s="65">
        <v>1</v>
      </c>
      <c r="I11" s="9">
        <f>IF(H20=0, "-", H11/H20)</f>
        <v>2.5974025974025974E-3</v>
      </c>
      <c r="J11" s="8" t="str">
        <f t="shared" si="0"/>
        <v>-</v>
      </c>
      <c r="K11" s="9">
        <f t="shared" si="1"/>
        <v>0</v>
      </c>
    </row>
    <row r="12" spans="1:11" x14ac:dyDescent="0.2">
      <c r="A12" s="7" t="s">
        <v>484</v>
      </c>
      <c r="B12" s="65">
        <v>12</v>
      </c>
      <c r="C12" s="34">
        <f>IF(B20=0, "-", B12/B20)</f>
        <v>0.36363636363636365</v>
      </c>
      <c r="D12" s="65">
        <v>10</v>
      </c>
      <c r="E12" s="9">
        <f>IF(D20=0, "-", D12/D20)</f>
        <v>0.25641025641025639</v>
      </c>
      <c r="F12" s="81">
        <v>111</v>
      </c>
      <c r="G12" s="34">
        <f>IF(F20=0, "-", F12/F20)</f>
        <v>0.3126760563380282</v>
      </c>
      <c r="H12" s="65">
        <v>98</v>
      </c>
      <c r="I12" s="9">
        <f>IF(H20=0, "-", H12/H20)</f>
        <v>0.25454545454545452</v>
      </c>
      <c r="J12" s="8">
        <f t="shared" si="0"/>
        <v>0.2</v>
      </c>
      <c r="K12" s="9">
        <f t="shared" si="1"/>
        <v>0.1326530612244898</v>
      </c>
    </row>
    <row r="13" spans="1:11" x14ac:dyDescent="0.2">
      <c r="A13" s="7" t="s">
        <v>485</v>
      </c>
      <c r="B13" s="65">
        <v>0</v>
      </c>
      <c r="C13" s="34">
        <f>IF(B20=0, "-", B13/B20)</f>
        <v>0</v>
      </c>
      <c r="D13" s="65">
        <v>0</v>
      </c>
      <c r="E13" s="9">
        <f>IF(D20=0, "-", D13/D20)</f>
        <v>0</v>
      </c>
      <c r="F13" s="81">
        <v>1</v>
      </c>
      <c r="G13" s="34">
        <f>IF(F20=0, "-", F13/F20)</f>
        <v>2.8169014084507044E-3</v>
      </c>
      <c r="H13" s="65">
        <v>3</v>
      </c>
      <c r="I13" s="9">
        <f>IF(H20=0, "-", H13/H20)</f>
        <v>7.7922077922077922E-3</v>
      </c>
      <c r="J13" s="8" t="str">
        <f t="shared" si="0"/>
        <v>-</v>
      </c>
      <c r="K13" s="9">
        <f t="shared" si="1"/>
        <v>-0.66666666666666663</v>
      </c>
    </row>
    <row r="14" spans="1:11" x14ac:dyDescent="0.2">
      <c r="A14" s="7" t="s">
        <v>486</v>
      </c>
      <c r="B14" s="65">
        <v>0</v>
      </c>
      <c r="C14" s="34">
        <f>IF(B20=0, "-", B14/B20)</f>
        <v>0</v>
      </c>
      <c r="D14" s="65">
        <v>0</v>
      </c>
      <c r="E14" s="9">
        <f>IF(D20=0, "-", D14/D20)</f>
        <v>0</v>
      </c>
      <c r="F14" s="81">
        <v>0</v>
      </c>
      <c r="G14" s="34">
        <f>IF(F20=0, "-", F14/F20)</f>
        <v>0</v>
      </c>
      <c r="H14" s="65">
        <v>1</v>
      </c>
      <c r="I14" s="9">
        <f>IF(H20=0, "-", H14/H20)</f>
        <v>2.5974025974025974E-3</v>
      </c>
      <c r="J14" s="8" t="str">
        <f t="shared" si="0"/>
        <v>-</v>
      </c>
      <c r="K14" s="9">
        <f t="shared" si="1"/>
        <v>-1</v>
      </c>
    </row>
    <row r="15" spans="1:11" x14ac:dyDescent="0.2">
      <c r="A15" s="7" t="s">
        <v>487</v>
      </c>
      <c r="B15" s="65">
        <v>1</v>
      </c>
      <c r="C15" s="34">
        <f>IF(B20=0, "-", B15/B20)</f>
        <v>3.0303030303030304E-2</v>
      </c>
      <c r="D15" s="65">
        <v>0</v>
      </c>
      <c r="E15" s="9">
        <f>IF(D20=0, "-", D15/D20)</f>
        <v>0</v>
      </c>
      <c r="F15" s="81">
        <v>3</v>
      </c>
      <c r="G15" s="34">
        <f>IF(F20=0, "-", F15/F20)</f>
        <v>8.4507042253521118E-3</v>
      </c>
      <c r="H15" s="65">
        <v>0</v>
      </c>
      <c r="I15" s="9">
        <f>IF(H20=0, "-", H15/H20)</f>
        <v>0</v>
      </c>
      <c r="J15" s="8" t="str">
        <f t="shared" si="0"/>
        <v>-</v>
      </c>
      <c r="K15" s="9" t="str">
        <f t="shared" si="1"/>
        <v>-</v>
      </c>
    </row>
    <row r="16" spans="1:11" x14ac:dyDescent="0.2">
      <c r="A16" s="7" t="s">
        <v>488</v>
      </c>
      <c r="B16" s="65">
        <v>3</v>
      </c>
      <c r="C16" s="34">
        <f>IF(B20=0, "-", B16/B20)</f>
        <v>9.0909090909090912E-2</v>
      </c>
      <c r="D16" s="65">
        <v>8</v>
      </c>
      <c r="E16" s="9">
        <f>IF(D20=0, "-", D16/D20)</f>
        <v>0.20512820512820512</v>
      </c>
      <c r="F16" s="81">
        <v>54</v>
      </c>
      <c r="G16" s="34">
        <f>IF(F20=0, "-", F16/F20)</f>
        <v>0.15211267605633802</v>
      </c>
      <c r="H16" s="65">
        <v>47</v>
      </c>
      <c r="I16" s="9">
        <f>IF(H20=0, "-", H16/H20)</f>
        <v>0.12207792207792208</v>
      </c>
      <c r="J16" s="8">
        <f t="shared" si="0"/>
        <v>-0.625</v>
      </c>
      <c r="K16" s="9">
        <f t="shared" si="1"/>
        <v>0.14893617021276595</v>
      </c>
    </row>
    <row r="17" spans="1:11" x14ac:dyDescent="0.2">
      <c r="A17" s="7" t="s">
        <v>489</v>
      </c>
      <c r="B17" s="65">
        <v>2</v>
      </c>
      <c r="C17" s="34">
        <f>IF(B20=0, "-", B17/B20)</f>
        <v>6.0606060606060608E-2</v>
      </c>
      <c r="D17" s="65">
        <v>0</v>
      </c>
      <c r="E17" s="9">
        <f>IF(D20=0, "-", D17/D20)</f>
        <v>0</v>
      </c>
      <c r="F17" s="81">
        <v>35</v>
      </c>
      <c r="G17" s="34">
        <f>IF(F20=0, "-", F17/F20)</f>
        <v>9.8591549295774641E-2</v>
      </c>
      <c r="H17" s="65">
        <v>17</v>
      </c>
      <c r="I17" s="9">
        <f>IF(H20=0, "-", H17/H20)</f>
        <v>4.4155844155844157E-2</v>
      </c>
      <c r="J17" s="8" t="str">
        <f t="shared" si="0"/>
        <v>-</v>
      </c>
      <c r="K17" s="9">
        <f t="shared" si="1"/>
        <v>1.0588235294117647</v>
      </c>
    </row>
    <row r="18" spans="1:11" x14ac:dyDescent="0.2">
      <c r="A18" s="7" t="s">
        <v>490</v>
      </c>
      <c r="B18" s="65">
        <v>0</v>
      </c>
      <c r="C18" s="34">
        <f>IF(B20=0, "-", B18/B20)</f>
        <v>0</v>
      </c>
      <c r="D18" s="65">
        <v>1</v>
      </c>
      <c r="E18" s="9">
        <f>IF(D20=0, "-", D18/D20)</f>
        <v>2.564102564102564E-2</v>
      </c>
      <c r="F18" s="81">
        <v>11</v>
      </c>
      <c r="G18" s="34">
        <f>IF(F20=0, "-", F18/F20)</f>
        <v>3.0985915492957747E-2</v>
      </c>
      <c r="H18" s="65">
        <v>15</v>
      </c>
      <c r="I18" s="9">
        <f>IF(H20=0, "-", H18/H20)</f>
        <v>3.896103896103896E-2</v>
      </c>
      <c r="J18" s="8">
        <f t="shared" si="0"/>
        <v>-1</v>
      </c>
      <c r="K18" s="9">
        <f t="shared" si="1"/>
        <v>-0.26666666666666666</v>
      </c>
    </row>
    <row r="19" spans="1:11" x14ac:dyDescent="0.2">
      <c r="A19" s="2"/>
      <c r="B19" s="68"/>
      <c r="C19" s="33"/>
      <c r="D19" s="68"/>
      <c r="E19" s="6"/>
      <c r="F19" s="82"/>
      <c r="G19" s="33"/>
      <c r="H19" s="68"/>
      <c r="I19" s="6"/>
      <c r="J19" s="5"/>
      <c r="K19" s="6"/>
    </row>
    <row r="20" spans="1:11" s="43" customFormat="1" x14ac:dyDescent="0.2">
      <c r="A20" s="162" t="s">
        <v>563</v>
      </c>
      <c r="B20" s="71">
        <f>SUM(B7:B19)</f>
        <v>33</v>
      </c>
      <c r="C20" s="40">
        <f>B20/1979</f>
        <v>1.6675088428499241E-2</v>
      </c>
      <c r="D20" s="71">
        <f>SUM(D7:D19)</f>
        <v>39</v>
      </c>
      <c r="E20" s="41">
        <f>D20/1839</f>
        <v>2.1207177814029365E-2</v>
      </c>
      <c r="F20" s="77">
        <f>SUM(F7:F19)</f>
        <v>355</v>
      </c>
      <c r="G20" s="42">
        <f>F20/15673</f>
        <v>2.2650417916161552E-2</v>
      </c>
      <c r="H20" s="71">
        <f>SUM(H7:H19)</f>
        <v>385</v>
      </c>
      <c r="I20" s="41">
        <f>H20/20096</f>
        <v>1.9158041401273886E-2</v>
      </c>
      <c r="J20" s="37">
        <f>IF(D20=0, "-", IF((B20-D20)/D20&lt;10, (B20-D20)/D20, "&gt;999%"))</f>
        <v>-0.15384615384615385</v>
      </c>
      <c r="K20" s="38">
        <f>IF(H20=0, "-", IF((F20-H20)/H20&lt;10, (F20-H20)/H20, "&gt;999%"))</f>
        <v>-7.792207792207792E-2</v>
      </c>
    </row>
    <row r="21" spans="1:11" x14ac:dyDescent="0.2">
      <c r="B21" s="83"/>
      <c r="D21" s="83"/>
      <c r="F21" s="83"/>
      <c r="H21" s="83"/>
    </row>
    <row r="22" spans="1:11" x14ac:dyDescent="0.2">
      <c r="A22" s="163" t="s">
        <v>126</v>
      </c>
      <c r="B22" s="61" t="s">
        <v>12</v>
      </c>
      <c r="C22" s="62" t="s">
        <v>13</v>
      </c>
      <c r="D22" s="61" t="s">
        <v>12</v>
      </c>
      <c r="E22" s="63" t="s">
        <v>13</v>
      </c>
      <c r="F22" s="62" t="s">
        <v>12</v>
      </c>
      <c r="G22" s="62" t="s">
        <v>13</v>
      </c>
      <c r="H22" s="61" t="s">
        <v>12</v>
      </c>
      <c r="I22" s="63" t="s">
        <v>13</v>
      </c>
      <c r="J22" s="61"/>
      <c r="K22" s="63"/>
    </row>
    <row r="23" spans="1:11" x14ac:dyDescent="0.2">
      <c r="A23" s="7" t="s">
        <v>491</v>
      </c>
      <c r="B23" s="65">
        <v>0</v>
      </c>
      <c r="C23" s="34">
        <f>IF(B31=0, "-", B23/B31)</f>
        <v>0</v>
      </c>
      <c r="D23" s="65">
        <v>0</v>
      </c>
      <c r="E23" s="9">
        <f>IF(D31=0, "-", D23/D31)</f>
        <v>0</v>
      </c>
      <c r="F23" s="81">
        <v>0</v>
      </c>
      <c r="G23" s="34">
        <f>IF(F31=0, "-", F23/F31)</f>
        <v>0</v>
      </c>
      <c r="H23" s="65">
        <v>3</v>
      </c>
      <c r="I23" s="9">
        <f>IF(H31=0, "-", H23/H31)</f>
        <v>1.8072289156626505E-2</v>
      </c>
      <c r="J23" s="8" t="str">
        <f t="shared" ref="J23:J29" si="2">IF(D23=0, "-", IF((B23-D23)/D23&lt;10, (B23-D23)/D23, "&gt;999%"))</f>
        <v>-</v>
      </c>
      <c r="K23" s="9">
        <f t="shared" ref="K23:K29" si="3">IF(H23=0, "-", IF((F23-H23)/H23&lt;10, (F23-H23)/H23, "&gt;999%"))</f>
        <v>-1</v>
      </c>
    </row>
    <row r="24" spans="1:11" x14ac:dyDescent="0.2">
      <c r="A24" s="7" t="s">
        <v>492</v>
      </c>
      <c r="B24" s="65">
        <v>4</v>
      </c>
      <c r="C24" s="34">
        <f>IF(B31=0, "-", B24/B31)</f>
        <v>0.25</v>
      </c>
      <c r="D24" s="65">
        <v>2</v>
      </c>
      <c r="E24" s="9">
        <f>IF(D31=0, "-", D24/D31)</f>
        <v>0.16666666666666666</v>
      </c>
      <c r="F24" s="81">
        <v>22</v>
      </c>
      <c r="G24" s="34">
        <f>IF(F31=0, "-", F24/F31)</f>
        <v>0.15068493150684931</v>
      </c>
      <c r="H24" s="65">
        <v>49</v>
      </c>
      <c r="I24" s="9">
        <f>IF(H31=0, "-", H24/H31)</f>
        <v>0.29518072289156627</v>
      </c>
      <c r="J24" s="8">
        <f t="shared" si="2"/>
        <v>1</v>
      </c>
      <c r="K24" s="9">
        <f t="shared" si="3"/>
        <v>-0.55102040816326525</v>
      </c>
    </row>
    <row r="25" spans="1:11" x14ac:dyDescent="0.2">
      <c r="A25" s="7" t="s">
        <v>493</v>
      </c>
      <c r="B25" s="65">
        <v>5</v>
      </c>
      <c r="C25" s="34">
        <f>IF(B31=0, "-", B25/B31)</f>
        <v>0.3125</v>
      </c>
      <c r="D25" s="65">
        <v>4</v>
      </c>
      <c r="E25" s="9">
        <f>IF(D31=0, "-", D25/D31)</f>
        <v>0.33333333333333331</v>
      </c>
      <c r="F25" s="81">
        <v>38</v>
      </c>
      <c r="G25" s="34">
        <f>IF(F31=0, "-", F25/F31)</f>
        <v>0.26027397260273971</v>
      </c>
      <c r="H25" s="65">
        <v>36</v>
      </c>
      <c r="I25" s="9">
        <f>IF(H31=0, "-", H25/H31)</f>
        <v>0.21686746987951808</v>
      </c>
      <c r="J25" s="8">
        <f t="shared" si="2"/>
        <v>0.25</v>
      </c>
      <c r="K25" s="9">
        <f t="shared" si="3"/>
        <v>5.5555555555555552E-2</v>
      </c>
    </row>
    <row r="26" spans="1:11" x14ac:dyDescent="0.2">
      <c r="A26" s="7" t="s">
        <v>494</v>
      </c>
      <c r="B26" s="65">
        <v>6</v>
      </c>
      <c r="C26" s="34">
        <f>IF(B31=0, "-", B26/B31)</f>
        <v>0.375</v>
      </c>
      <c r="D26" s="65">
        <v>4</v>
      </c>
      <c r="E26" s="9">
        <f>IF(D31=0, "-", D26/D31)</f>
        <v>0.33333333333333331</v>
      </c>
      <c r="F26" s="81">
        <v>82</v>
      </c>
      <c r="G26" s="34">
        <f>IF(F31=0, "-", F26/F31)</f>
        <v>0.56164383561643838</v>
      </c>
      <c r="H26" s="65">
        <v>71</v>
      </c>
      <c r="I26" s="9">
        <f>IF(H31=0, "-", H26/H31)</f>
        <v>0.42771084337349397</v>
      </c>
      <c r="J26" s="8">
        <f t="shared" si="2"/>
        <v>0.5</v>
      </c>
      <c r="K26" s="9">
        <f t="shared" si="3"/>
        <v>0.15492957746478872</v>
      </c>
    </row>
    <row r="27" spans="1:11" x14ac:dyDescent="0.2">
      <c r="A27" s="7" t="s">
        <v>495</v>
      </c>
      <c r="B27" s="65">
        <v>0</v>
      </c>
      <c r="C27" s="34">
        <f>IF(B31=0, "-", B27/B31)</f>
        <v>0</v>
      </c>
      <c r="D27" s="65">
        <v>0</v>
      </c>
      <c r="E27" s="9">
        <f>IF(D31=0, "-", D27/D31)</f>
        <v>0</v>
      </c>
      <c r="F27" s="81">
        <v>2</v>
      </c>
      <c r="G27" s="34">
        <f>IF(F31=0, "-", F27/F31)</f>
        <v>1.3698630136986301E-2</v>
      </c>
      <c r="H27" s="65">
        <v>0</v>
      </c>
      <c r="I27" s="9">
        <f>IF(H31=0, "-", H27/H31)</f>
        <v>0</v>
      </c>
      <c r="J27" s="8" t="str">
        <f t="shared" si="2"/>
        <v>-</v>
      </c>
      <c r="K27" s="9" t="str">
        <f t="shared" si="3"/>
        <v>-</v>
      </c>
    </row>
    <row r="28" spans="1:11" x14ac:dyDescent="0.2">
      <c r="A28" s="7" t="s">
        <v>496</v>
      </c>
      <c r="B28" s="65">
        <v>0</v>
      </c>
      <c r="C28" s="34">
        <f>IF(B31=0, "-", B28/B31)</f>
        <v>0</v>
      </c>
      <c r="D28" s="65">
        <v>2</v>
      </c>
      <c r="E28" s="9">
        <f>IF(D31=0, "-", D28/D31)</f>
        <v>0.16666666666666666</v>
      </c>
      <c r="F28" s="81">
        <v>1</v>
      </c>
      <c r="G28" s="34">
        <f>IF(F31=0, "-", F28/F31)</f>
        <v>6.8493150684931503E-3</v>
      </c>
      <c r="H28" s="65">
        <v>7</v>
      </c>
      <c r="I28" s="9">
        <f>IF(H31=0, "-", H28/H31)</f>
        <v>4.2168674698795178E-2</v>
      </c>
      <c r="J28" s="8">
        <f t="shared" si="2"/>
        <v>-1</v>
      </c>
      <c r="K28" s="9">
        <f t="shared" si="3"/>
        <v>-0.8571428571428571</v>
      </c>
    </row>
    <row r="29" spans="1:11" x14ac:dyDescent="0.2">
      <c r="A29" s="7" t="s">
        <v>497</v>
      </c>
      <c r="B29" s="65">
        <v>1</v>
      </c>
      <c r="C29" s="34">
        <f>IF(B31=0, "-", B29/B31)</f>
        <v>6.25E-2</v>
      </c>
      <c r="D29" s="65">
        <v>0</v>
      </c>
      <c r="E29" s="9">
        <f>IF(D31=0, "-", D29/D31)</f>
        <v>0</v>
      </c>
      <c r="F29" s="81">
        <v>1</v>
      </c>
      <c r="G29" s="34">
        <f>IF(F31=0, "-", F29/F31)</f>
        <v>6.8493150684931503E-3</v>
      </c>
      <c r="H29" s="65">
        <v>0</v>
      </c>
      <c r="I29" s="9">
        <f>IF(H31=0, "-", H29/H31)</f>
        <v>0</v>
      </c>
      <c r="J29" s="8" t="str">
        <f t="shared" si="2"/>
        <v>-</v>
      </c>
      <c r="K29" s="9" t="str">
        <f t="shared" si="3"/>
        <v>-</v>
      </c>
    </row>
    <row r="30" spans="1:11" x14ac:dyDescent="0.2">
      <c r="A30" s="2"/>
      <c r="B30" s="68"/>
      <c r="C30" s="33"/>
      <c r="D30" s="68"/>
      <c r="E30" s="6"/>
      <c r="F30" s="82"/>
      <c r="G30" s="33"/>
      <c r="H30" s="68"/>
      <c r="I30" s="6"/>
      <c r="J30" s="5"/>
      <c r="K30" s="6"/>
    </row>
    <row r="31" spans="1:11" s="43" customFormat="1" x14ac:dyDescent="0.2">
      <c r="A31" s="162" t="s">
        <v>562</v>
      </c>
      <c r="B31" s="71">
        <f>SUM(B23:B30)</f>
        <v>16</v>
      </c>
      <c r="C31" s="40">
        <f>B31/1979</f>
        <v>8.0848913592723604E-3</v>
      </c>
      <c r="D31" s="71">
        <f>SUM(D23:D30)</f>
        <v>12</v>
      </c>
      <c r="E31" s="41">
        <f>D31/1839</f>
        <v>6.5252854812398045E-3</v>
      </c>
      <c r="F31" s="77">
        <f>SUM(F23:F30)</f>
        <v>146</v>
      </c>
      <c r="G31" s="42">
        <f>F31/15673</f>
        <v>9.3153831429847508E-3</v>
      </c>
      <c r="H31" s="71">
        <f>SUM(H23:H30)</f>
        <v>166</v>
      </c>
      <c r="I31" s="41">
        <f>H31/20096</f>
        <v>8.2603503184713375E-3</v>
      </c>
      <c r="J31" s="37">
        <f>IF(D31=0, "-", IF((B31-D31)/D31&lt;10, (B31-D31)/D31, "&gt;999%"))</f>
        <v>0.33333333333333331</v>
      </c>
      <c r="K31" s="38">
        <f>IF(H31=0, "-", IF((F31-H31)/H31&lt;10, (F31-H31)/H31, "&gt;999%"))</f>
        <v>-0.12048192771084337</v>
      </c>
    </row>
    <row r="32" spans="1:11" x14ac:dyDescent="0.2">
      <c r="B32" s="83"/>
      <c r="D32" s="83"/>
      <c r="F32" s="83"/>
      <c r="H32" s="83"/>
    </row>
    <row r="33" spans="1:11" x14ac:dyDescent="0.2">
      <c r="A33" s="163" t="s">
        <v>127</v>
      </c>
      <c r="B33" s="61" t="s">
        <v>12</v>
      </c>
      <c r="C33" s="62" t="s">
        <v>13</v>
      </c>
      <c r="D33" s="61" t="s">
        <v>12</v>
      </c>
      <c r="E33" s="63" t="s">
        <v>13</v>
      </c>
      <c r="F33" s="62" t="s">
        <v>12</v>
      </c>
      <c r="G33" s="62" t="s">
        <v>13</v>
      </c>
      <c r="H33" s="61" t="s">
        <v>12</v>
      </c>
      <c r="I33" s="63" t="s">
        <v>13</v>
      </c>
      <c r="J33" s="61"/>
      <c r="K33" s="63"/>
    </row>
    <row r="34" spans="1:11" x14ac:dyDescent="0.2">
      <c r="A34" s="7" t="s">
        <v>498</v>
      </c>
      <c r="B34" s="65">
        <v>0</v>
      </c>
      <c r="C34" s="34">
        <f>IF(B50=0, "-", B34/B50)</f>
        <v>0</v>
      </c>
      <c r="D34" s="65">
        <v>0</v>
      </c>
      <c r="E34" s="9">
        <f>IF(D50=0, "-", D34/D50)</f>
        <v>0</v>
      </c>
      <c r="F34" s="81">
        <v>15</v>
      </c>
      <c r="G34" s="34">
        <f>IF(F50=0, "-", F34/F50)</f>
        <v>8.8235294117647065E-2</v>
      </c>
      <c r="H34" s="65">
        <v>4</v>
      </c>
      <c r="I34" s="9">
        <f>IF(H50=0, "-", H34/H50)</f>
        <v>1.7167381974248927E-2</v>
      </c>
      <c r="J34" s="8" t="str">
        <f t="shared" ref="J34:J48" si="4">IF(D34=0, "-", IF((B34-D34)/D34&lt;10, (B34-D34)/D34, "&gt;999%"))</f>
        <v>-</v>
      </c>
      <c r="K34" s="9">
        <f t="shared" ref="K34:K48" si="5">IF(H34=0, "-", IF((F34-H34)/H34&lt;10, (F34-H34)/H34, "&gt;999%"))</f>
        <v>2.75</v>
      </c>
    </row>
    <row r="35" spans="1:11" x14ac:dyDescent="0.2">
      <c r="A35" s="7" t="s">
        <v>499</v>
      </c>
      <c r="B35" s="65">
        <v>0</v>
      </c>
      <c r="C35" s="34">
        <f>IF(B50=0, "-", B35/B50)</f>
        <v>0</v>
      </c>
      <c r="D35" s="65">
        <v>0</v>
      </c>
      <c r="E35" s="9">
        <f>IF(D50=0, "-", D35/D50)</f>
        <v>0</v>
      </c>
      <c r="F35" s="81">
        <v>3</v>
      </c>
      <c r="G35" s="34">
        <f>IF(F50=0, "-", F35/F50)</f>
        <v>1.7647058823529412E-2</v>
      </c>
      <c r="H35" s="65">
        <v>3</v>
      </c>
      <c r="I35" s="9">
        <f>IF(H50=0, "-", H35/H50)</f>
        <v>1.2875536480686695E-2</v>
      </c>
      <c r="J35" s="8" t="str">
        <f t="shared" si="4"/>
        <v>-</v>
      </c>
      <c r="K35" s="9">
        <f t="shared" si="5"/>
        <v>0</v>
      </c>
    </row>
    <row r="36" spans="1:11" x14ac:dyDescent="0.2">
      <c r="A36" s="7" t="s">
        <v>500</v>
      </c>
      <c r="B36" s="65">
        <v>1</v>
      </c>
      <c r="C36" s="34">
        <f>IF(B50=0, "-", B36/B50)</f>
        <v>3.2258064516129031E-2</v>
      </c>
      <c r="D36" s="65">
        <v>1</v>
      </c>
      <c r="E36" s="9">
        <f>IF(D50=0, "-", D36/D50)</f>
        <v>7.6923076923076927E-2</v>
      </c>
      <c r="F36" s="81">
        <v>2</v>
      </c>
      <c r="G36" s="34">
        <f>IF(F50=0, "-", F36/F50)</f>
        <v>1.1764705882352941E-2</v>
      </c>
      <c r="H36" s="65">
        <v>4</v>
      </c>
      <c r="I36" s="9">
        <f>IF(H50=0, "-", H36/H50)</f>
        <v>1.7167381974248927E-2</v>
      </c>
      <c r="J36" s="8">
        <f t="shared" si="4"/>
        <v>0</v>
      </c>
      <c r="K36" s="9">
        <f t="shared" si="5"/>
        <v>-0.5</v>
      </c>
    </row>
    <row r="37" spans="1:11" x14ac:dyDescent="0.2">
      <c r="A37" s="7" t="s">
        <v>501</v>
      </c>
      <c r="B37" s="65">
        <v>2</v>
      </c>
      <c r="C37" s="34">
        <f>IF(B50=0, "-", B37/B50)</f>
        <v>6.4516129032258063E-2</v>
      </c>
      <c r="D37" s="65">
        <v>0</v>
      </c>
      <c r="E37" s="9">
        <f>IF(D50=0, "-", D37/D50)</f>
        <v>0</v>
      </c>
      <c r="F37" s="81">
        <v>6</v>
      </c>
      <c r="G37" s="34">
        <f>IF(F50=0, "-", F37/F50)</f>
        <v>3.5294117647058823E-2</v>
      </c>
      <c r="H37" s="65">
        <v>11</v>
      </c>
      <c r="I37" s="9">
        <f>IF(H50=0, "-", H37/H50)</f>
        <v>4.7210300429184553E-2</v>
      </c>
      <c r="J37" s="8" t="str">
        <f t="shared" si="4"/>
        <v>-</v>
      </c>
      <c r="K37" s="9">
        <f t="shared" si="5"/>
        <v>-0.45454545454545453</v>
      </c>
    </row>
    <row r="38" spans="1:11" x14ac:dyDescent="0.2">
      <c r="A38" s="7" t="s">
        <v>52</v>
      </c>
      <c r="B38" s="65">
        <v>0</v>
      </c>
      <c r="C38" s="34">
        <f>IF(B50=0, "-", B38/B50)</f>
        <v>0</v>
      </c>
      <c r="D38" s="65">
        <v>0</v>
      </c>
      <c r="E38" s="9">
        <f>IF(D50=0, "-", D38/D50)</f>
        <v>0</v>
      </c>
      <c r="F38" s="81">
        <v>1</v>
      </c>
      <c r="G38" s="34">
        <f>IF(F50=0, "-", F38/F50)</f>
        <v>5.8823529411764705E-3</v>
      </c>
      <c r="H38" s="65">
        <v>3</v>
      </c>
      <c r="I38" s="9">
        <f>IF(H50=0, "-", H38/H50)</f>
        <v>1.2875536480686695E-2</v>
      </c>
      <c r="J38" s="8" t="str">
        <f t="shared" si="4"/>
        <v>-</v>
      </c>
      <c r="K38" s="9">
        <f t="shared" si="5"/>
        <v>-0.66666666666666663</v>
      </c>
    </row>
    <row r="39" spans="1:11" x14ac:dyDescent="0.2">
      <c r="A39" s="7" t="s">
        <v>502</v>
      </c>
      <c r="B39" s="65">
        <v>5</v>
      </c>
      <c r="C39" s="34">
        <f>IF(B50=0, "-", B39/B50)</f>
        <v>0.16129032258064516</v>
      </c>
      <c r="D39" s="65">
        <v>2</v>
      </c>
      <c r="E39" s="9">
        <f>IF(D50=0, "-", D39/D50)</f>
        <v>0.15384615384615385</v>
      </c>
      <c r="F39" s="81">
        <v>11</v>
      </c>
      <c r="G39" s="34">
        <f>IF(F50=0, "-", F39/F50)</f>
        <v>6.4705882352941183E-2</v>
      </c>
      <c r="H39" s="65">
        <v>15</v>
      </c>
      <c r="I39" s="9">
        <f>IF(H50=0, "-", H39/H50)</f>
        <v>6.4377682403433473E-2</v>
      </c>
      <c r="J39" s="8">
        <f t="shared" si="4"/>
        <v>1.5</v>
      </c>
      <c r="K39" s="9">
        <f t="shared" si="5"/>
        <v>-0.26666666666666666</v>
      </c>
    </row>
    <row r="40" spans="1:11" x14ac:dyDescent="0.2">
      <c r="A40" s="7" t="s">
        <v>503</v>
      </c>
      <c r="B40" s="65">
        <v>8</v>
      </c>
      <c r="C40" s="34">
        <f>IF(B50=0, "-", B40/B50)</f>
        <v>0.25806451612903225</v>
      </c>
      <c r="D40" s="65">
        <v>0</v>
      </c>
      <c r="E40" s="9">
        <f>IF(D50=0, "-", D40/D50)</f>
        <v>0</v>
      </c>
      <c r="F40" s="81">
        <v>8</v>
      </c>
      <c r="G40" s="34">
        <f>IF(F50=0, "-", F40/F50)</f>
        <v>4.7058823529411764E-2</v>
      </c>
      <c r="H40" s="65">
        <v>17</v>
      </c>
      <c r="I40" s="9">
        <f>IF(H50=0, "-", H40/H50)</f>
        <v>7.2961373390557943E-2</v>
      </c>
      <c r="J40" s="8" t="str">
        <f t="shared" si="4"/>
        <v>-</v>
      </c>
      <c r="K40" s="9">
        <f t="shared" si="5"/>
        <v>-0.52941176470588236</v>
      </c>
    </row>
    <row r="41" spans="1:11" x14ac:dyDescent="0.2">
      <c r="A41" s="7" t="s">
        <v>58</v>
      </c>
      <c r="B41" s="65">
        <v>6</v>
      </c>
      <c r="C41" s="34">
        <f>IF(B50=0, "-", B41/B50)</f>
        <v>0.19354838709677419</v>
      </c>
      <c r="D41" s="65">
        <v>2</v>
      </c>
      <c r="E41" s="9">
        <f>IF(D50=0, "-", D41/D50)</f>
        <v>0.15384615384615385</v>
      </c>
      <c r="F41" s="81">
        <v>32</v>
      </c>
      <c r="G41" s="34">
        <f>IF(F50=0, "-", F41/F50)</f>
        <v>0.18823529411764706</v>
      </c>
      <c r="H41" s="65">
        <v>59</v>
      </c>
      <c r="I41" s="9">
        <f>IF(H50=0, "-", H41/H50)</f>
        <v>0.25321888412017168</v>
      </c>
      <c r="J41" s="8">
        <f t="shared" si="4"/>
        <v>2</v>
      </c>
      <c r="K41" s="9">
        <f t="shared" si="5"/>
        <v>-0.4576271186440678</v>
      </c>
    </row>
    <row r="42" spans="1:11" x14ac:dyDescent="0.2">
      <c r="A42" s="7" t="s">
        <v>504</v>
      </c>
      <c r="B42" s="65">
        <v>1</v>
      </c>
      <c r="C42" s="34">
        <f>IF(B50=0, "-", B42/B50)</f>
        <v>3.2258064516129031E-2</v>
      </c>
      <c r="D42" s="65">
        <v>1</v>
      </c>
      <c r="E42" s="9">
        <f>IF(D50=0, "-", D42/D50)</f>
        <v>7.6923076923076927E-2</v>
      </c>
      <c r="F42" s="81">
        <v>15</v>
      </c>
      <c r="G42" s="34">
        <f>IF(F50=0, "-", F42/F50)</f>
        <v>8.8235294117647065E-2</v>
      </c>
      <c r="H42" s="65">
        <v>16</v>
      </c>
      <c r="I42" s="9">
        <f>IF(H50=0, "-", H42/H50)</f>
        <v>6.8669527896995708E-2</v>
      </c>
      <c r="J42" s="8">
        <f t="shared" si="4"/>
        <v>0</v>
      </c>
      <c r="K42" s="9">
        <f t="shared" si="5"/>
        <v>-6.25E-2</v>
      </c>
    </row>
    <row r="43" spans="1:11" x14ac:dyDescent="0.2">
      <c r="A43" s="7" t="s">
        <v>505</v>
      </c>
      <c r="B43" s="65">
        <v>5</v>
      </c>
      <c r="C43" s="34">
        <f>IF(B50=0, "-", B43/B50)</f>
        <v>0.16129032258064516</v>
      </c>
      <c r="D43" s="65">
        <v>0</v>
      </c>
      <c r="E43" s="9">
        <f>IF(D50=0, "-", D43/D50)</f>
        <v>0</v>
      </c>
      <c r="F43" s="81">
        <v>6</v>
      </c>
      <c r="G43" s="34">
        <f>IF(F50=0, "-", F43/F50)</f>
        <v>3.5294117647058823E-2</v>
      </c>
      <c r="H43" s="65">
        <v>2</v>
      </c>
      <c r="I43" s="9">
        <f>IF(H50=0, "-", H43/H50)</f>
        <v>8.5836909871244635E-3</v>
      </c>
      <c r="J43" s="8" t="str">
        <f t="shared" si="4"/>
        <v>-</v>
      </c>
      <c r="K43" s="9">
        <f t="shared" si="5"/>
        <v>2</v>
      </c>
    </row>
    <row r="44" spans="1:11" x14ac:dyDescent="0.2">
      <c r="A44" s="7" t="s">
        <v>506</v>
      </c>
      <c r="B44" s="65">
        <v>0</v>
      </c>
      <c r="C44" s="34">
        <f>IF(B50=0, "-", B44/B50)</f>
        <v>0</v>
      </c>
      <c r="D44" s="65">
        <v>0</v>
      </c>
      <c r="E44" s="9">
        <f>IF(D50=0, "-", D44/D50)</f>
        <v>0</v>
      </c>
      <c r="F44" s="81">
        <v>9</v>
      </c>
      <c r="G44" s="34">
        <f>IF(F50=0, "-", F44/F50)</f>
        <v>5.2941176470588235E-2</v>
      </c>
      <c r="H44" s="65">
        <v>3</v>
      </c>
      <c r="I44" s="9">
        <f>IF(H50=0, "-", H44/H50)</f>
        <v>1.2875536480686695E-2</v>
      </c>
      <c r="J44" s="8" t="str">
        <f t="shared" si="4"/>
        <v>-</v>
      </c>
      <c r="K44" s="9">
        <f t="shared" si="5"/>
        <v>2</v>
      </c>
    </row>
    <row r="45" spans="1:11" x14ac:dyDescent="0.2">
      <c r="A45" s="7" t="s">
        <v>507</v>
      </c>
      <c r="B45" s="65">
        <v>1</v>
      </c>
      <c r="C45" s="34">
        <f>IF(B50=0, "-", B45/B50)</f>
        <v>3.2258064516129031E-2</v>
      </c>
      <c r="D45" s="65">
        <v>3</v>
      </c>
      <c r="E45" s="9">
        <f>IF(D50=0, "-", D45/D50)</f>
        <v>0.23076923076923078</v>
      </c>
      <c r="F45" s="81">
        <v>5</v>
      </c>
      <c r="G45" s="34">
        <f>IF(F50=0, "-", F45/F50)</f>
        <v>2.9411764705882353E-2</v>
      </c>
      <c r="H45" s="65">
        <v>26</v>
      </c>
      <c r="I45" s="9">
        <f>IF(H50=0, "-", H45/H50)</f>
        <v>0.11158798283261803</v>
      </c>
      <c r="J45" s="8">
        <f t="shared" si="4"/>
        <v>-0.66666666666666663</v>
      </c>
      <c r="K45" s="9">
        <f t="shared" si="5"/>
        <v>-0.80769230769230771</v>
      </c>
    </row>
    <row r="46" spans="1:11" x14ac:dyDescent="0.2">
      <c r="A46" s="7" t="s">
        <v>508</v>
      </c>
      <c r="B46" s="65">
        <v>0</v>
      </c>
      <c r="C46" s="34">
        <f>IF(B50=0, "-", B46/B50)</f>
        <v>0</v>
      </c>
      <c r="D46" s="65">
        <v>0</v>
      </c>
      <c r="E46" s="9">
        <f>IF(D50=0, "-", D46/D50)</f>
        <v>0</v>
      </c>
      <c r="F46" s="81">
        <v>13</v>
      </c>
      <c r="G46" s="34">
        <f>IF(F50=0, "-", F46/F50)</f>
        <v>7.6470588235294124E-2</v>
      </c>
      <c r="H46" s="65">
        <v>8</v>
      </c>
      <c r="I46" s="9">
        <f>IF(H50=0, "-", H46/H50)</f>
        <v>3.4334763948497854E-2</v>
      </c>
      <c r="J46" s="8" t="str">
        <f t="shared" si="4"/>
        <v>-</v>
      </c>
      <c r="K46" s="9">
        <f t="shared" si="5"/>
        <v>0.625</v>
      </c>
    </row>
    <row r="47" spans="1:11" x14ac:dyDescent="0.2">
      <c r="A47" s="7" t="s">
        <v>509</v>
      </c>
      <c r="B47" s="65">
        <v>2</v>
      </c>
      <c r="C47" s="34">
        <f>IF(B50=0, "-", B47/B50)</f>
        <v>6.4516129032258063E-2</v>
      </c>
      <c r="D47" s="65">
        <v>3</v>
      </c>
      <c r="E47" s="9">
        <f>IF(D50=0, "-", D47/D50)</f>
        <v>0.23076923076923078</v>
      </c>
      <c r="F47" s="81">
        <v>41</v>
      </c>
      <c r="G47" s="34">
        <f>IF(F50=0, "-", F47/F50)</f>
        <v>0.2411764705882353</v>
      </c>
      <c r="H47" s="65">
        <v>53</v>
      </c>
      <c r="I47" s="9">
        <f>IF(H50=0, "-", H47/H50)</f>
        <v>0.22746781115879827</v>
      </c>
      <c r="J47" s="8">
        <f t="shared" si="4"/>
        <v>-0.33333333333333331</v>
      </c>
      <c r="K47" s="9">
        <f t="shared" si="5"/>
        <v>-0.22641509433962265</v>
      </c>
    </row>
    <row r="48" spans="1:11" x14ac:dyDescent="0.2">
      <c r="A48" s="7" t="s">
        <v>510</v>
      </c>
      <c r="B48" s="65">
        <v>0</v>
      </c>
      <c r="C48" s="34">
        <f>IF(B50=0, "-", B48/B50)</f>
        <v>0</v>
      </c>
      <c r="D48" s="65">
        <v>1</v>
      </c>
      <c r="E48" s="9">
        <f>IF(D50=0, "-", D48/D50)</f>
        <v>7.6923076923076927E-2</v>
      </c>
      <c r="F48" s="81">
        <v>3</v>
      </c>
      <c r="G48" s="34">
        <f>IF(F50=0, "-", F48/F50)</f>
        <v>1.7647058823529412E-2</v>
      </c>
      <c r="H48" s="65">
        <v>9</v>
      </c>
      <c r="I48" s="9">
        <f>IF(H50=0, "-", H48/H50)</f>
        <v>3.8626609442060089E-2</v>
      </c>
      <c r="J48" s="8">
        <f t="shared" si="4"/>
        <v>-1</v>
      </c>
      <c r="K48" s="9">
        <f t="shared" si="5"/>
        <v>-0.66666666666666663</v>
      </c>
    </row>
    <row r="49" spans="1:11" x14ac:dyDescent="0.2">
      <c r="A49" s="2"/>
      <c r="B49" s="68"/>
      <c r="C49" s="33"/>
      <c r="D49" s="68"/>
      <c r="E49" s="6"/>
      <c r="F49" s="82"/>
      <c r="G49" s="33"/>
      <c r="H49" s="68"/>
      <c r="I49" s="6"/>
      <c r="J49" s="5"/>
      <c r="K49" s="6"/>
    </row>
    <row r="50" spans="1:11" s="43" customFormat="1" x14ac:dyDescent="0.2">
      <c r="A50" s="162" t="s">
        <v>561</v>
      </c>
      <c r="B50" s="71">
        <f>SUM(B34:B49)</f>
        <v>31</v>
      </c>
      <c r="C50" s="40">
        <f>B50/1979</f>
        <v>1.5664477008590198E-2</v>
      </c>
      <c r="D50" s="71">
        <f>SUM(D34:D49)</f>
        <v>13</v>
      </c>
      <c r="E50" s="41">
        <f>D50/1839</f>
        <v>7.0690592713431215E-3</v>
      </c>
      <c r="F50" s="77">
        <f>SUM(F34:F49)</f>
        <v>170</v>
      </c>
      <c r="G50" s="42">
        <f>F50/15673</f>
        <v>1.0846679002105532E-2</v>
      </c>
      <c r="H50" s="71">
        <f>SUM(H34:H49)</f>
        <v>233</v>
      </c>
      <c r="I50" s="41">
        <f>H50/20096</f>
        <v>1.1594347133757961E-2</v>
      </c>
      <c r="J50" s="37">
        <f>IF(D50=0, "-", IF((B50-D50)/D50&lt;10, (B50-D50)/D50, "&gt;999%"))</f>
        <v>1.3846153846153846</v>
      </c>
      <c r="K50" s="38">
        <f>IF(H50=0, "-", IF((F50-H50)/H50&lt;10, (F50-H50)/H50, "&gt;999%"))</f>
        <v>-0.27038626609442062</v>
      </c>
    </row>
    <row r="51" spans="1:11" x14ac:dyDescent="0.2">
      <c r="B51" s="83"/>
      <c r="D51" s="83"/>
      <c r="F51" s="83"/>
      <c r="H51" s="83"/>
    </row>
    <row r="52" spans="1:11" x14ac:dyDescent="0.2">
      <c r="A52" s="27" t="s">
        <v>560</v>
      </c>
      <c r="B52" s="71">
        <v>80</v>
      </c>
      <c r="C52" s="40">
        <f>B52/1979</f>
        <v>4.04244567963618E-2</v>
      </c>
      <c r="D52" s="71">
        <v>64</v>
      </c>
      <c r="E52" s="41">
        <f>D52/1839</f>
        <v>3.4801522566612286E-2</v>
      </c>
      <c r="F52" s="77">
        <v>671</v>
      </c>
      <c r="G52" s="42">
        <f>F52/15673</f>
        <v>4.2812480061251837E-2</v>
      </c>
      <c r="H52" s="71">
        <v>784</v>
      </c>
      <c r="I52" s="41">
        <f>H52/20096</f>
        <v>3.9012738853503183E-2</v>
      </c>
      <c r="J52" s="37">
        <f>IF(D52=0, "-", IF((B52-D52)/D52&lt;10, (B52-D52)/D52, "&gt;999%"))</f>
        <v>0.25</v>
      </c>
      <c r="K52" s="38">
        <f>IF(H52=0, "-", IF((F52-H52)/H52&lt;10, (F52-H52)/H52, "&gt;999%"))</f>
        <v>-0.1441326530612245</v>
      </c>
    </row>
  </sheetData>
  <mergeCells count="9">
    <mergeCell ref="B5:C5"/>
    <mergeCell ref="D5:E5"/>
    <mergeCell ref="F5:G5"/>
    <mergeCell ref="H5:I5"/>
    <mergeCell ref="B1:K1"/>
    <mergeCell ref="B2:K2"/>
    <mergeCell ref="B4:E4"/>
    <mergeCell ref="F4:I4"/>
    <mergeCell ref="J4:K4"/>
  </mergeCells>
  <printOptions horizontalCentered="1"/>
  <pageMargins left="0.39370078740157483" right="0.39370078740157483" top="0.39370078740157483" bottom="0.59055118110236227" header="0.39370078740157483" footer="0.19685039370078741"/>
  <pageSetup paperSize="9" scale="86" orientation="portrait" r:id="rId1"/>
  <headerFooter alignWithMargins="0">
    <oddFooter>&amp;L&amp;"Arial,Bold"&amp;9©Reproduction of VFACTS reports in whole or part, without prior permission is strictly forbidden
 &amp;C 
&amp;"Arial,Bold"Page &amp;P&amp;R&amp;"Arial,Bold" 
&amp;D</oddFooter>
  </headerFooter>
  <rowBreaks count="1" manualBreakCount="1">
    <brk id="52"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K30"/>
  <sheetViews>
    <sheetView tabSelected="1" zoomScaleNormal="100" workbookViewId="0">
      <selection activeCell="M1" sqref="M1"/>
    </sheetView>
  </sheetViews>
  <sheetFormatPr defaultRowHeight="12.75" x14ac:dyDescent="0.2"/>
  <cols>
    <col min="1" max="1" width="26.42578125" bestFit="1" customWidth="1"/>
    <col min="2" max="11" width="8.42578125" customWidth="1"/>
  </cols>
  <sheetData>
    <row r="1" spans="1:11" s="52" customFormat="1" ht="20.25" x14ac:dyDescent="0.3">
      <c r="A1" s="4" t="s">
        <v>10</v>
      </c>
      <c r="B1" s="198" t="s">
        <v>567</v>
      </c>
      <c r="C1" s="198"/>
      <c r="D1" s="198"/>
      <c r="E1" s="199"/>
      <c r="F1" s="199"/>
      <c r="G1" s="199"/>
      <c r="H1" s="199"/>
      <c r="I1" s="199"/>
      <c r="J1" s="199"/>
      <c r="K1" s="199"/>
    </row>
    <row r="2" spans="1:11" s="52" customFormat="1" ht="20.25" x14ac:dyDescent="0.3">
      <c r="A2" s="4" t="s">
        <v>101</v>
      </c>
      <c r="B2" s="202" t="s">
        <v>91</v>
      </c>
      <c r="C2" s="198"/>
      <c r="D2" s="198"/>
      <c r="E2" s="203"/>
      <c r="F2" s="203"/>
      <c r="G2" s="203"/>
      <c r="H2" s="203"/>
      <c r="I2" s="203"/>
      <c r="J2" s="203"/>
      <c r="K2" s="203"/>
    </row>
    <row r="4" spans="1:11" ht="15.75" x14ac:dyDescent="0.25">
      <c r="A4" s="56"/>
      <c r="B4" s="196" t="s">
        <v>1</v>
      </c>
      <c r="C4" s="200"/>
      <c r="D4" s="200"/>
      <c r="E4" s="197"/>
      <c r="F4" s="196" t="s">
        <v>14</v>
      </c>
      <c r="G4" s="200"/>
      <c r="H4" s="200"/>
      <c r="I4" s="197"/>
      <c r="J4" s="196" t="s">
        <v>15</v>
      </c>
      <c r="K4" s="197"/>
    </row>
    <row r="5" spans="1:11" x14ac:dyDescent="0.2">
      <c r="A5" s="27"/>
      <c r="B5" s="196">
        <f>VALUE(RIGHT($B$2, 4))</f>
        <v>2020</v>
      </c>
      <c r="C5" s="197"/>
      <c r="D5" s="196">
        <f>B5-1</f>
        <v>2019</v>
      </c>
      <c r="E5" s="204"/>
      <c r="F5" s="196">
        <f>B5</f>
        <v>2020</v>
      </c>
      <c r="G5" s="204"/>
      <c r="H5" s="196">
        <f>D5</f>
        <v>2019</v>
      </c>
      <c r="I5" s="204"/>
      <c r="J5" s="140" t="s">
        <v>4</v>
      </c>
      <c r="K5" s="141" t="s">
        <v>2</v>
      </c>
    </row>
    <row r="6" spans="1:11" x14ac:dyDescent="0.2">
      <c r="A6" s="22"/>
      <c r="B6" s="61" t="s">
        <v>12</v>
      </c>
      <c r="C6" s="62" t="s">
        <v>13</v>
      </c>
      <c r="D6" s="61" t="s">
        <v>12</v>
      </c>
      <c r="E6" s="63" t="s">
        <v>13</v>
      </c>
      <c r="F6" s="84" t="s">
        <v>12</v>
      </c>
      <c r="G6" s="62" t="s">
        <v>13</v>
      </c>
      <c r="H6" s="85" t="s">
        <v>12</v>
      </c>
      <c r="I6" s="63" t="s">
        <v>13</v>
      </c>
      <c r="J6" s="61"/>
      <c r="K6" s="63"/>
    </row>
    <row r="7" spans="1:11" x14ac:dyDescent="0.2">
      <c r="A7" s="7" t="s">
        <v>38</v>
      </c>
      <c r="B7" s="65">
        <v>0</v>
      </c>
      <c r="C7" s="39">
        <f>IF(B30=0, "-", B7/B30)</f>
        <v>0</v>
      </c>
      <c r="D7" s="65">
        <v>0</v>
      </c>
      <c r="E7" s="21">
        <f>IF(D30=0, "-", D7/D30)</f>
        <v>0</v>
      </c>
      <c r="F7" s="81">
        <v>15</v>
      </c>
      <c r="G7" s="39">
        <f>IF(F30=0, "-", F7/F30)</f>
        <v>2.2354694485842028E-2</v>
      </c>
      <c r="H7" s="65">
        <v>7</v>
      </c>
      <c r="I7" s="21">
        <f>IF(H30=0, "-", H7/H30)</f>
        <v>8.9285714285714281E-3</v>
      </c>
      <c r="J7" s="20" t="str">
        <f t="shared" ref="J7:J28" si="0">IF(D7=0, "-", IF((B7-D7)/D7&lt;10, (B7-D7)/D7, "&gt;999%"))</f>
        <v>-</v>
      </c>
      <c r="K7" s="21">
        <f t="shared" ref="K7:K28" si="1">IF(H7=0, "-", IF((F7-H7)/H7&lt;10, (F7-H7)/H7, "&gt;999%"))</f>
        <v>1.1428571428571428</v>
      </c>
    </row>
    <row r="8" spans="1:11" x14ac:dyDescent="0.2">
      <c r="A8" s="7" t="s">
        <v>40</v>
      </c>
      <c r="B8" s="65">
        <v>2</v>
      </c>
      <c r="C8" s="39">
        <f>IF(B30=0, "-", B8/B30)</f>
        <v>2.5000000000000001E-2</v>
      </c>
      <c r="D8" s="65">
        <v>10</v>
      </c>
      <c r="E8" s="21">
        <f>IF(D30=0, "-", D8/D30)</f>
        <v>0.15625</v>
      </c>
      <c r="F8" s="81">
        <v>35</v>
      </c>
      <c r="G8" s="39">
        <f>IF(F30=0, "-", F8/F30)</f>
        <v>5.216095380029806E-2</v>
      </c>
      <c r="H8" s="65">
        <v>128</v>
      </c>
      <c r="I8" s="21">
        <f>IF(H30=0, "-", H8/H30)</f>
        <v>0.16326530612244897</v>
      </c>
      <c r="J8" s="20">
        <f t="shared" si="0"/>
        <v>-0.8</v>
      </c>
      <c r="K8" s="21">
        <f t="shared" si="1"/>
        <v>-0.7265625</v>
      </c>
    </row>
    <row r="9" spans="1:11" x14ac:dyDescent="0.2">
      <c r="A9" s="7" t="s">
        <v>41</v>
      </c>
      <c r="B9" s="65">
        <v>4</v>
      </c>
      <c r="C9" s="39">
        <f>IF(B30=0, "-", B9/B30)</f>
        <v>0.05</v>
      </c>
      <c r="D9" s="65">
        <v>3</v>
      </c>
      <c r="E9" s="21">
        <f>IF(D30=0, "-", D9/D30)</f>
        <v>4.6875E-2</v>
      </c>
      <c r="F9" s="81">
        <v>25</v>
      </c>
      <c r="G9" s="39">
        <f>IF(F30=0, "-", F9/F30)</f>
        <v>3.7257824143070044E-2</v>
      </c>
      <c r="H9" s="65">
        <v>28</v>
      </c>
      <c r="I9" s="21">
        <f>IF(H30=0, "-", H9/H30)</f>
        <v>3.5714285714285712E-2</v>
      </c>
      <c r="J9" s="20">
        <f t="shared" si="0"/>
        <v>0.33333333333333331</v>
      </c>
      <c r="K9" s="21">
        <f t="shared" si="1"/>
        <v>-0.10714285714285714</v>
      </c>
    </row>
    <row r="10" spans="1:11" x14ac:dyDescent="0.2">
      <c r="A10" s="7" t="s">
        <v>42</v>
      </c>
      <c r="B10" s="65">
        <v>0</v>
      </c>
      <c r="C10" s="39">
        <f>IF(B30=0, "-", B10/B30)</f>
        <v>0</v>
      </c>
      <c r="D10" s="65">
        <v>0</v>
      </c>
      <c r="E10" s="21">
        <f>IF(D30=0, "-", D10/D30)</f>
        <v>0</v>
      </c>
      <c r="F10" s="81">
        <v>3</v>
      </c>
      <c r="G10" s="39">
        <f>IF(F30=0, "-", F10/F30)</f>
        <v>4.4709388971684054E-3</v>
      </c>
      <c r="H10" s="65">
        <v>3</v>
      </c>
      <c r="I10" s="21">
        <f>IF(H30=0, "-", H10/H30)</f>
        <v>3.8265306122448979E-3</v>
      </c>
      <c r="J10" s="20" t="str">
        <f t="shared" si="0"/>
        <v>-</v>
      </c>
      <c r="K10" s="21">
        <f t="shared" si="1"/>
        <v>0</v>
      </c>
    </row>
    <row r="11" spans="1:11" x14ac:dyDescent="0.2">
      <c r="A11" s="7" t="s">
        <v>43</v>
      </c>
      <c r="B11" s="65">
        <v>9</v>
      </c>
      <c r="C11" s="39">
        <f>IF(B30=0, "-", B11/B30)</f>
        <v>0.1125</v>
      </c>
      <c r="D11" s="65">
        <v>8</v>
      </c>
      <c r="E11" s="21">
        <f>IF(D30=0, "-", D11/D30)</f>
        <v>0.125</v>
      </c>
      <c r="F11" s="81">
        <v>64</v>
      </c>
      <c r="G11" s="39">
        <f>IF(F30=0, "-", F11/F30)</f>
        <v>9.5380029806259314E-2</v>
      </c>
      <c r="H11" s="65">
        <v>75</v>
      </c>
      <c r="I11" s="21">
        <f>IF(H30=0, "-", H11/H30)</f>
        <v>9.5663265306122444E-2</v>
      </c>
      <c r="J11" s="20">
        <f t="shared" si="0"/>
        <v>0.125</v>
      </c>
      <c r="K11" s="21">
        <f t="shared" si="1"/>
        <v>-0.14666666666666667</v>
      </c>
    </row>
    <row r="12" spans="1:11" x14ac:dyDescent="0.2">
      <c r="A12" s="7" t="s">
        <v>46</v>
      </c>
      <c r="B12" s="65">
        <v>12</v>
      </c>
      <c r="C12" s="39">
        <f>IF(B30=0, "-", B12/B30)</f>
        <v>0.15</v>
      </c>
      <c r="D12" s="65">
        <v>6</v>
      </c>
      <c r="E12" s="21">
        <f>IF(D30=0, "-", D12/D30)</f>
        <v>9.375E-2</v>
      </c>
      <c r="F12" s="81">
        <v>83</v>
      </c>
      <c r="G12" s="39">
        <f>IF(F30=0, "-", F12/F30)</f>
        <v>0.12369597615499255</v>
      </c>
      <c r="H12" s="65">
        <v>72</v>
      </c>
      <c r="I12" s="21">
        <f>IF(H30=0, "-", H12/H30)</f>
        <v>9.1836734693877556E-2</v>
      </c>
      <c r="J12" s="20">
        <f t="shared" si="0"/>
        <v>1</v>
      </c>
      <c r="K12" s="21">
        <f t="shared" si="1"/>
        <v>0.15277777777777779</v>
      </c>
    </row>
    <row r="13" spans="1:11" x14ac:dyDescent="0.2">
      <c r="A13" s="7" t="s">
        <v>50</v>
      </c>
      <c r="B13" s="65">
        <v>0</v>
      </c>
      <c r="C13" s="39">
        <f>IF(B30=0, "-", B13/B30)</f>
        <v>0</v>
      </c>
      <c r="D13" s="65">
        <v>0</v>
      </c>
      <c r="E13" s="21">
        <f>IF(D30=0, "-", D13/D30)</f>
        <v>0</v>
      </c>
      <c r="F13" s="81">
        <v>1</v>
      </c>
      <c r="G13" s="39">
        <f>IF(F30=0, "-", F13/F30)</f>
        <v>1.4903129657228018E-3</v>
      </c>
      <c r="H13" s="65">
        <v>1</v>
      </c>
      <c r="I13" s="21">
        <f>IF(H30=0, "-", H13/H30)</f>
        <v>1.2755102040816326E-3</v>
      </c>
      <c r="J13" s="20" t="str">
        <f t="shared" si="0"/>
        <v>-</v>
      </c>
      <c r="K13" s="21">
        <f t="shared" si="1"/>
        <v>0</v>
      </c>
    </row>
    <row r="14" spans="1:11" x14ac:dyDescent="0.2">
      <c r="A14" s="7" t="s">
        <v>52</v>
      </c>
      <c r="B14" s="65">
        <v>0</v>
      </c>
      <c r="C14" s="39">
        <f>IF(B30=0, "-", B14/B30)</f>
        <v>0</v>
      </c>
      <c r="D14" s="65">
        <v>0</v>
      </c>
      <c r="E14" s="21">
        <f>IF(D30=0, "-", D14/D30)</f>
        <v>0</v>
      </c>
      <c r="F14" s="81">
        <v>1</v>
      </c>
      <c r="G14" s="39">
        <f>IF(F30=0, "-", F14/F30)</f>
        <v>1.4903129657228018E-3</v>
      </c>
      <c r="H14" s="65">
        <v>3</v>
      </c>
      <c r="I14" s="21">
        <f>IF(H30=0, "-", H14/H30)</f>
        <v>3.8265306122448979E-3</v>
      </c>
      <c r="J14" s="20" t="str">
        <f t="shared" si="0"/>
        <v>-</v>
      </c>
      <c r="K14" s="21">
        <f t="shared" si="1"/>
        <v>-0.66666666666666663</v>
      </c>
    </row>
    <row r="15" spans="1:11" x14ac:dyDescent="0.2">
      <c r="A15" s="7" t="s">
        <v>53</v>
      </c>
      <c r="B15" s="65">
        <v>23</v>
      </c>
      <c r="C15" s="39">
        <f>IF(B30=0, "-", B15/B30)</f>
        <v>0.28749999999999998</v>
      </c>
      <c r="D15" s="65">
        <v>16</v>
      </c>
      <c r="E15" s="21">
        <f>IF(D30=0, "-", D15/D30)</f>
        <v>0.25</v>
      </c>
      <c r="F15" s="81">
        <v>204</v>
      </c>
      <c r="G15" s="39">
        <f>IF(F30=0, "-", F15/F30)</f>
        <v>0.30402384500745155</v>
      </c>
      <c r="H15" s="65">
        <v>184</v>
      </c>
      <c r="I15" s="21">
        <f>IF(H30=0, "-", H15/H30)</f>
        <v>0.23469387755102042</v>
      </c>
      <c r="J15" s="20">
        <f t="shared" si="0"/>
        <v>0.4375</v>
      </c>
      <c r="K15" s="21">
        <f t="shared" si="1"/>
        <v>0.10869565217391304</v>
      </c>
    </row>
    <row r="16" spans="1:11" x14ac:dyDescent="0.2">
      <c r="A16" s="7" t="s">
        <v>55</v>
      </c>
      <c r="B16" s="65">
        <v>8</v>
      </c>
      <c r="C16" s="39">
        <f>IF(B30=0, "-", B16/B30)</f>
        <v>0.1</v>
      </c>
      <c r="D16" s="65">
        <v>0</v>
      </c>
      <c r="E16" s="21">
        <f>IF(D30=0, "-", D16/D30)</f>
        <v>0</v>
      </c>
      <c r="F16" s="81">
        <v>9</v>
      </c>
      <c r="G16" s="39">
        <f>IF(F30=0, "-", F16/F30)</f>
        <v>1.3412816691505217E-2</v>
      </c>
      <c r="H16" s="65">
        <v>21</v>
      </c>
      <c r="I16" s="21">
        <f>IF(H30=0, "-", H16/H30)</f>
        <v>2.6785714285714284E-2</v>
      </c>
      <c r="J16" s="20" t="str">
        <f t="shared" si="0"/>
        <v>-</v>
      </c>
      <c r="K16" s="21">
        <f t="shared" si="1"/>
        <v>-0.5714285714285714</v>
      </c>
    </row>
    <row r="17" spans="1:11" x14ac:dyDescent="0.2">
      <c r="A17" s="7" t="s">
        <v>58</v>
      </c>
      <c r="B17" s="65">
        <v>6</v>
      </c>
      <c r="C17" s="39">
        <f>IF(B30=0, "-", B17/B30)</f>
        <v>7.4999999999999997E-2</v>
      </c>
      <c r="D17" s="65">
        <v>2</v>
      </c>
      <c r="E17" s="21">
        <f>IF(D30=0, "-", D17/D30)</f>
        <v>3.125E-2</v>
      </c>
      <c r="F17" s="81">
        <v>32</v>
      </c>
      <c r="G17" s="39">
        <f>IF(F30=0, "-", F17/F30)</f>
        <v>4.7690014903129657E-2</v>
      </c>
      <c r="H17" s="65">
        <v>59</v>
      </c>
      <c r="I17" s="21">
        <f>IF(H30=0, "-", H17/H30)</f>
        <v>7.5255102040816327E-2</v>
      </c>
      <c r="J17" s="20">
        <f t="shared" si="0"/>
        <v>2</v>
      </c>
      <c r="K17" s="21">
        <f t="shared" si="1"/>
        <v>-0.4576271186440678</v>
      </c>
    </row>
    <row r="18" spans="1:11" x14ac:dyDescent="0.2">
      <c r="A18" s="7" t="s">
        <v>61</v>
      </c>
      <c r="B18" s="65">
        <v>1</v>
      </c>
      <c r="C18" s="39">
        <f>IF(B30=0, "-", B18/B30)</f>
        <v>1.2500000000000001E-2</v>
      </c>
      <c r="D18" s="65">
        <v>0</v>
      </c>
      <c r="E18" s="21">
        <f>IF(D30=0, "-", D18/D30)</f>
        <v>0</v>
      </c>
      <c r="F18" s="81">
        <v>3</v>
      </c>
      <c r="G18" s="39">
        <f>IF(F30=0, "-", F18/F30)</f>
        <v>4.4709388971684054E-3</v>
      </c>
      <c r="H18" s="65">
        <v>0</v>
      </c>
      <c r="I18" s="21">
        <f>IF(H30=0, "-", H18/H30)</f>
        <v>0</v>
      </c>
      <c r="J18" s="20" t="str">
        <f t="shared" si="0"/>
        <v>-</v>
      </c>
      <c r="K18" s="21" t="str">
        <f t="shared" si="1"/>
        <v>-</v>
      </c>
    </row>
    <row r="19" spans="1:11" x14ac:dyDescent="0.2">
      <c r="A19" s="7" t="s">
        <v>64</v>
      </c>
      <c r="B19" s="65">
        <v>1</v>
      </c>
      <c r="C19" s="39">
        <f>IF(B30=0, "-", B19/B30)</f>
        <v>1.2500000000000001E-2</v>
      </c>
      <c r="D19" s="65">
        <v>1</v>
      </c>
      <c r="E19" s="21">
        <f>IF(D30=0, "-", D19/D30)</f>
        <v>1.5625E-2</v>
      </c>
      <c r="F19" s="81">
        <v>15</v>
      </c>
      <c r="G19" s="39">
        <f>IF(F30=0, "-", F19/F30)</f>
        <v>2.2354694485842028E-2</v>
      </c>
      <c r="H19" s="65">
        <v>16</v>
      </c>
      <c r="I19" s="21">
        <f>IF(H30=0, "-", H19/H30)</f>
        <v>2.0408163265306121E-2</v>
      </c>
      <c r="J19" s="20">
        <f t="shared" si="0"/>
        <v>0</v>
      </c>
      <c r="K19" s="21">
        <f t="shared" si="1"/>
        <v>-6.25E-2</v>
      </c>
    </row>
    <row r="20" spans="1:11" x14ac:dyDescent="0.2">
      <c r="A20" s="7" t="s">
        <v>65</v>
      </c>
      <c r="B20" s="65">
        <v>5</v>
      </c>
      <c r="C20" s="39">
        <f>IF(B30=0, "-", B20/B30)</f>
        <v>6.25E-2</v>
      </c>
      <c r="D20" s="65">
        <v>0</v>
      </c>
      <c r="E20" s="21">
        <f>IF(D30=0, "-", D20/D30)</f>
        <v>0</v>
      </c>
      <c r="F20" s="81">
        <v>6</v>
      </c>
      <c r="G20" s="39">
        <f>IF(F30=0, "-", F20/F30)</f>
        <v>8.9418777943368107E-3</v>
      </c>
      <c r="H20" s="65">
        <v>2</v>
      </c>
      <c r="I20" s="21">
        <f>IF(H30=0, "-", H20/H30)</f>
        <v>2.5510204081632651E-3</v>
      </c>
      <c r="J20" s="20" t="str">
        <f t="shared" si="0"/>
        <v>-</v>
      </c>
      <c r="K20" s="21">
        <f t="shared" si="1"/>
        <v>2</v>
      </c>
    </row>
    <row r="21" spans="1:11" x14ac:dyDescent="0.2">
      <c r="A21" s="7" t="s">
        <v>69</v>
      </c>
      <c r="B21" s="65">
        <v>0</v>
      </c>
      <c r="C21" s="39">
        <f>IF(B30=0, "-", B21/B30)</f>
        <v>0</v>
      </c>
      <c r="D21" s="65">
        <v>0</v>
      </c>
      <c r="E21" s="21">
        <f>IF(D30=0, "-", D21/D30)</f>
        <v>0</v>
      </c>
      <c r="F21" s="81">
        <v>11</v>
      </c>
      <c r="G21" s="39">
        <f>IF(F30=0, "-", F21/F30)</f>
        <v>1.6393442622950821E-2</v>
      </c>
      <c r="H21" s="65">
        <v>3</v>
      </c>
      <c r="I21" s="21">
        <f>IF(H30=0, "-", H21/H30)</f>
        <v>3.8265306122448979E-3</v>
      </c>
      <c r="J21" s="20" t="str">
        <f t="shared" si="0"/>
        <v>-</v>
      </c>
      <c r="K21" s="21">
        <f t="shared" si="1"/>
        <v>2.6666666666666665</v>
      </c>
    </row>
    <row r="22" spans="1:11" x14ac:dyDescent="0.2">
      <c r="A22" s="7" t="s">
        <v>70</v>
      </c>
      <c r="B22" s="65">
        <v>3</v>
      </c>
      <c r="C22" s="39">
        <f>IF(B30=0, "-", B22/B30)</f>
        <v>3.7499999999999999E-2</v>
      </c>
      <c r="D22" s="65">
        <v>8</v>
      </c>
      <c r="E22" s="21">
        <f>IF(D30=0, "-", D22/D30)</f>
        <v>0.125</v>
      </c>
      <c r="F22" s="81">
        <v>54</v>
      </c>
      <c r="G22" s="39">
        <f>IF(F30=0, "-", F22/F30)</f>
        <v>8.0476900149031291E-2</v>
      </c>
      <c r="H22" s="65">
        <v>47</v>
      </c>
      <c r="I22" s="21">
        <f>IF(H30=0, "-", H22/H30)</f>
        <v>5.9948979591836732E-2</v>
      </c>
      <c r="J22" s="20">
        <f t="shared" si="0"/>
        <v>-0.625</v>
      </c>
      <c r="K22" s="21">
        <f t="shared" si="1"/>
        <v>0.14893617021276595</v>
      </c>
    </row>
    <row r="23" spans="1:11" x14ac:dyDescent="0.2">
      <c r="A23" s="7" t="s">
        <v>78</v>
      </c>
      <c r="B23" s="65">
        <v>2</v>
      </c>
      <c r="C23" s="39">
        <f>IF(B30=0, "-", B23/B30)</f>
        <v>2.5000000000000001E-2</v>
      </c>
      <c r="D23" s="65">
        <v>0</v>
      </c>
      <c r="E23" s="21">
        <f>IF(D30=0, "-", D23/D30)</f>
        <v>0</v>
      </c>
      <c r="F23" s="81">
        <v>35</v>
      </c>
      <c r="G23" s="39">
        <f>IF(F30=0, "-", F23/F30)</f>
        <v>5.216095380029806E-2</v>
      </c>
      <c r="H23" s="65">
        <v>17</v>
      </c>
      <c r="I23" s="21">
        <f>IF(H30=0, "-", H23/H30)</f>
        <v>2.1683673469387755E-2</v>
      </c>
      <c r="J23" s="20" t="str">
        <f t="shared" si="0"/>
        <v>-</v>
      </c>
      <c r="K23" s="21">
        <f t="shared" si="1"/>
        <v>1.0588235294117647</v>
      </c>
    </row>
    <row r="24" spans="1:11" x14ac:dyDescent="0.2">
      <c r="A24" s="7" t="s">
        <v>79</v>
      </c>
      <c r="B24" s="65">
        <v>1</v>
      </c>
      <c r="C24" s="39">
        <f>IF(B30=0, "-", B24/B30)</f>
        <v>1.2500000000000001E-2</v>
      </c>
      <c r="D24" s="65">
        <v>3</v>
      </c>
      <c r="E24" s="21">
        <f>IF(D30=0, "-", D24/D30)</f>
        <v>4.6875E-2</v>
      </c>
      <c r="F24" s="81">
        <v>5</v>
      </c>
      <c r="G24" s="39">
        <f>IF(F30=0, "-", F24/F30)</f>
        <v>7.4515648286140089E-3</v>
      </c>
      <c r="H24" s="65">
        <v>26</v>
      </c>
      <c r="I24" s="21">
        <f>IF(H30=0, "-", H24/H30)</f>
        <v>3.3163265306122451E-2</v>
      </c>
      <c r="J24" s="20">
        <f t="shared" si="0"/>
        <v>-0.66666666666666663</v>
      </c>
      <c r="K24" s="21">
        <f t="shared" si="1"/>
        <v>-0.80769230769230771</v>
      </c>
    </row>
    <row r="25" spans="1:11" x14ac:dyDescent="0.2">
      <c r="A25" s="7" t="s">
        <v>85</v>
      </c>
      <c r="B25" s="65">
        <v>0</v>
      </c>
      <c r="C25" s="39">
        <f>IF(B30=0, "-", B25/B30)</f>
        <v>0</v>
      </c>
      <c r="D25" s="65">
        <v>2</v>
      </c>
      <c r="E25" s="21">
        <f>IF(D30=0, "-", D25/D30)</f>
        <v>3.125E-2</v>
      </c>
      <c r="F25" s="81">
        <v>14</v>
      </c>
      <c r="G25" s="39">
        <f>IF(F30=0, "-", F25/F30)</f>
        <v>2.0864381520119227E-2</v>
      </c>
      <c r="H25" s="65">
        <v>15</v>
      </c>
      <c r="I25" s="21">
        <f>IF(H30=0, "-", H25/H30)</f>
        <v>1.913265306122449E-2</v>
      </c>
      <c r="J25" s="20">
        <f t="shared" si="0"/>
        <v>-1</v>
      </c>
      <c r="K25" s="21">
        <f t="shared" si="1"/>
        <v>-6.6666666666666666E-2</v>
      </c>
    </row>
    <row r="26" spans="1:11" x14ac:dyDescent="0.2">
      <c r="A26" s="7" t="s">
        <v>86</v>
      </c>
      <c r="B26" s="65">
        <v>0</v>
      </c>
      <c r="C26" s="39">
        <f>IF(B30=0, "-", B26/B30)</f>
        <v>0</v>
      </c>
      <c r="D26" s="65">
        <v>1</v>
      </c>
      <c r="E26" s="21">
        <f>IF(D30=0, "-", D26/D30)</f>
        <v>1.5625E-2</v>
      </c>
      <c r="F26" s="81">
        <v>11</v>
      </c>
      <c r="G26" s="39">
        <f>IF(F30=0, "-", F26/F30)</f>
        <v>1.6393442622950821E-2</v>
      </c>
      <c r="H26" s="65">
        <v>15</v>
      </c>
      <c r="I26" s="21">
        <f>IF(H30=0, "-", H26/H30)</f>
        <v>1.913265306122449E-2</v>
      </c>
      <c r="J26" s="20">
        <f t="shared" si="0"/>
        <v>-1</v>
      </c>
      <c r="K26" s="21">
        <f t="shared" si="1"/>
        <v>-0.26666666666666666</v>
      </c>
    </row>
    <row r="27" spans="1:11" x14ac:dyDescent="0.2">
      <c r="A27" s="7" t="s">
        <v>88</v>
      </c>
      <c r="B27" s="65">
        <v>3</v>
      </c>
      <c r="C27" s="39">
        <f>IF(B30=0, "-", B27/B30)</f>
        <v>3.7499999999999999E-2</v>
      </c>
      <c r="D27" s="65">
        <v>3</v>
      </c>
      <c r="E27" s="21">
        <f>IF(D30=0, "-", D27/D30)</f>
        <v>4.6875E-2</v>
      </c>
      <c r="F27" s="81">
        <v>42</v>
      </c>
      <c r="G27" s="39">
        <f>IF(F30=0, "-", F27/F30)</f>
        <v>6.259314456035768E-2</v>
      </c>
      <c r="H27" s="65">
        <v>53</v>
      </c>
      <c r="I27" s="21">
        <f>IF(H30=0, "-", H27/H30)</f>
        <v>6.7602040816326536E-2</v>
      </c>
      <c r="J27" s="20">
        <f t="shared" si="0"/>
        <v>0</v>
      </c>
      <c r="K27" s="21">
        <f t="shared" si="1"/>
        <v>-0.20754716981132076</v>
      </c>
    </row>
    <row r="28" spans="1:11" x14ac:dyDescent="0.2">
      <c r="A28" s="7" t="s">
        <v>89</v>
      </c>
      <c r="B28" s="65">
        <v>0</v>
      </c>
      <c r="C28" s="39">
        <f>IF(B30=0, "-", B28/B30)</f>
        <v>0</v>
      </c>
      <c r="D28" s="65">
        <v>1</v>
      </c>
      <c r="E28" s="21">
        <f>IF(D30=0, "-", D28/D30)</f>
        <v>1.5625E-2</v>
      </c>
      <c r="F28" s="81">
        <v>3</v>
      </c>
      <c r="G28" s="39">
        <f>IF(F30=0, "-", F28/F30)</f>
        <v>4.4709388971684054E-3</v>
      </c>
      <c r="H28" s="65">
        <v>9</v>
      </c>
      <c r="I28" s="21">
        <f>IF(H30=0, "-", H28/H30)</f>
        <v>1.1479591836734694E-2</v>
      </c>
      <c r="J28" s="20">
        <f t="shared" si="0"/>
        <v>-1</v>
      </c>
      <c r="K28" s="21">
        <f t="shared" si="1"/>
        <v>-0.66666666666666663</v>
      </c>
    </row>
    <row r="29" spans="1:11" x14ac:dyDescent="0.2">
      <c r="A29" s="2"/>
      <c r="B29" s="68"/>
      <c r="C29" s="33"/>
      <c r="D29" s="68"/>
      <c r="E29" s="6"/>
      <c r="F29" s="82"/>
      <c r="G29" s="33"/>
      <c r="H29" s="68"/>
      <c r="I29" s="6"/>
      <c r="J29" s="5"/>
      <c r="K29" s="6"/>
    </row>
    <row r="30" spans="1:11" s="43" customFormat="1" x14ac:dyDescent="0.2">
      <c r="A30" s="162" t="s">
        <v>560</v>
      </c>
      <c r="B30" s="71">
        <f>SUM(B7:B29)</f>
        <v>80</v>
      </c>
      <c r="C30" s="40">
        <v>1</v>
      </c>
      <c r="D30" s="71">
        <f>SUM(D7:D29)</f>
        <v>64</v>
      </c>
      <c r="E30" s="41">
        <v>1</v>
      </c>
      <c r="F30" s="77">
        <f>SUM(F7:F29)</f>
        <v>671</v>
      </c>
      <c r="G30" s="42">
        <v>1</v>
      </c>
      <c r="H30" s="71">
        <f>SUM(H7:H29)</f>
        <v>784</v>
      </c>
      <c r="I30" s="41">
        <v>1</v>
      </c>
      <c r="J30" s="37">
        <f>IF(D30=0, "-", (B30-D30)/D30)</f>
        <v>0.25</v>
      </c>
      <c r="K30" s="38">
        <f>IF(H30=0, "-", (F30-H30)/H30)</f>
        <v>-0.1441326530612245</v>
      </c>
    </row>
  </sheetData>
  <mergeCells count="9">
    <mergeCell ref="B5:C5"/>
    <mergeCell ref="D5:E5"/>
    <mergeCell ref="F5:G5"/>
    <mergeCell ref="H5:I5"/>
    <mergeCell ref="B1:K1"/>
    <mergeCell ref="B2:K2"/>
    <mergeCell ref="B4:E4"/>
    <mergeCell ref="F4:I4"/>
    <mergeCell ref="J4:K4"/>
  </mergeCells>
  <printOptions horizontalCentered="1"/>
  <pageMargins left="0.39370078740157483" right="0.39370078740157483" top="0.39370078740157483" bottom="0.59055118110236227" header="0.39370078740157483" footer="0.19685039370078741"/>
  <pageSetup paperSize="9" scale="86" orientation="portrait" r:id="rId1"/>
  <headerFooter alignWithMargins="0">
    <oddFooter>&amp;L&amp;"Arial,Bold"&amp;9©Reproduction of VFACTS reports in whole or part, without prior permission is strictly forbidden
 &amp;C
&amp;"Arial,Bold"Page &amp;P&amp;R&amp;"Arial,Bold"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1:J509"/>
  <sheetViews>
    <sheetView tabSelected="1" zoomScaleNormal="100" workbookViewId="0">
      <selection activeCell="M1" sqref="M1"/>
    </sheetView>
  </sheetViews>
  <sheetFormatPr defaultRowHeight="12.75" x14ac:dyDescent="0.2"/>
  <cols>
    <col min="1" max="1" width="30.7109375" customWidth="1"/>
    <col min="6" max="6" width="1.7109375" customWidth="1"/>
  </cols>
  <sheetData>
    <row r="1" spans="1:10" s="52" customFormat="1" ht="20.25" x14ac:dyDescent="0.3">
      <c r="A1" s="4" t="s">
        <v>10</v>
      </c>
      <c r="B1" s="198" t="s">
        <v>21</v>
      </c>
      <c r="C1" s="199"/>
      <c r="D1" s="199"/>
      <c r="E1" s="199"/>
      <c r="F1" s="199"/>
      <c r="G1" s="199"/>
      <c r="H1" s="199"/>
      <c r="I1" s="199"/>
      <c r="J1" s="199"/>
    </row>
    <row r="2" spans="1:10" s="52" customFormat="1" ht="20.25" x14ac:dyDescent="0.3">
      <c r="A2" s="4" t="s">
        <v>101</v>
      </c>
      <c r="B2" s="202" t="s">
        <v>91</v>
      </c>
      <c r="C2" s="203"/>
      <c r="D2" s="203"/>
      <c r="E2" s="203"/>
      <c r="F2" s="203"/>
      <c r="G2" s="203"/>
      <c r="H2" s="203"/>
      <c r="I2" s="203"/>
      <c r="J2" s="203"/>
    </row>
    <row r="4" spans="1:10" x14ac:dyDescent="0.2">
      <c r="A4" s="3"/>
      <c r="B4" s="196" t="s">
        <v>1</v>
      </c>
      <c r="C4" s="197"/>
      <c r="D4" s="196" t="s">
        <v>2</v>
      </c>
      <c r="E4" s="197"/>
      <c r="F4" s="59"/>
      <c r="G4" s="196" t="s">
        <v>3</v>
      </c>
      <c r="H4" s="200"/>
      <c r="I4" s="200"/>
      <c r="J4" s="197"/>
    </row>
    <row r="5" spans="1:10" x14ac:dyDescent="0.2">
      <c r="A5" s="27"/>
      <c r="B5" s="57">
        <f>VALUE(RIGHT(B2, 4))</f>
        <v>2020</v>
      </c>
      <c r="C5" s="58">
        <f>B5-1</f>
        <v>2019</v>
      </c>
      <c r="D5" s="57">
        <f>B5</f>
        <v>2020</v>
      </c>
      <c r="E5" s="58">
        <f>C5</f>
        <v>2019</v>
      </c>
      <c r="F5" s="64"/>
      <c r="G5" s="57" t="s">
        <v>4</v>
      </c>
      <c r="H5" s="58" t="s">
        <v>2</v>
      </c>
      <c r="I5" s="57" t="s">
        <v>4</v>
      </c>
      <c r="J5" s="58" t="s">
        <v>2</v>
      </c>
    </row>
    <row r="6" spans="1:10" x14ac:dyDescent="0.2">
      <c r="A6" s="7"/>
      <c r="B6" s="86"/>
      <c r="C6" s="87"/>
      <c r="D6" s="86"/>
      <c r="E6" s="87"/>
      <c r="F6" s="88"/>
      <c r="G6" s="86"/>
      <c r="H6" s="87"/>
      <c r="I6" s="35"/>
      <c r="J6" s="36"/>
    </row>
    <row r="7" spans="1:10" s="139" customFormat="1" x14ac:dyDescent="0.2">
      <c r="A7" s="159" t="s">
        <v>31</v>
      </c>
      <c r="B7" s="65"/>
      <c r="C7" s="66"/>
      <c r="D7" s="65"/>
      <c r="E7" s="66"/>
      <c r="F7" s="67"/>
      <c r="G7" s="65"/>
      <c r="H7" s="66"/>
      <c r="I7" s="20"/>
      <c r="J7" s="21"/>
    </row>
    <row r="8" spans="1:10" x14ac:dyDescent="0.2">
      <c r="A8" s="177" t="s">
        <v>247</v>
      </c>
      <c r="B8" s="143">
        <v>0</v>
      </c>
      <c r="C8" s="144">
        <v>0</v>
      </c>
      <c r="D8" s="143">
        <v>0</v>
      </c>
      <c r="E8" s="144">
        <v>1</v>
      </c>
      <c r="F8" s="145"/>
      <c r="G8" s="143">
        <f>B8-C8</f>
        <v>0</v>
      </c>
      <c r="H8" s="144">
        <f>D8-E8</f>
        <v>-1</v>
      </c>
      <c r="I8" s="151" t="str">
        <f>IF(C8=0, "-", IF(G8/C8&lt;10, G8/C8, "&gt;999%"))</f>
        <v>-</v>
      </c>
      <c r="J8" s="152">
        <f>IF(E8=0, "-", IF(H8/E8&lt;10, H8/E8, "&gt;999%"))</f>
        <v>-1</v>
      </c>
    </row>
    <row r="9" spans="1:10" x14ac:dyDescent="0.2">
      <c r="A9" s="158" t="s">
        <v>207</v>
      </c>
      <c r="B9" s="65">
        <v>1</v>
      </c>
      <c r="C9" s="66">
        <v>0</v>
      </c>
      <c r="D9" s="65">
        <v>4</v>
      </c>
      <c r="E9" s="66">
        <v>0</v>
      </c>
      <c r="F9" s="67"/>
      <c r="G9" s="65">
        <f>B9-C9</f>
        <v>1</v>
      </c>
      <c r="H9" s="66">
        <f>D9-E9</f>
        <v>4</v>
      </c>
      <c r="I9" s="20" t="str">
        <f>IF(C9=0, "-", IF(G9/C9&lt;10, G9/C9, "&gt;999%"))</f>
        <v>-</v>
      </c>
      <c r="J9" s="21" t="str">
        <f>IF(E9=0, "-", IF(H9/E9&lt;10, H9/E9, "&gt;999%"))</f>
        <v>-</v>
      </c>
    </row>
    <row r="10" spans="1:10" x14ac:dyDescent="0.2">
      <c r="A10" s="158" t="s">
        <v>368</v>
      </c>
      <c r="B10" s="65">
        <v>0</v>
      </c>
      <c r="C10" s="66">
        <v>0</v>
      </c>
      <c r="D10" s="65">
        <v>6</v>
      </c>
      <c r="E10" s="66">
        <v>2</v>
      </c>
      <c r="F10" s="67"/>
      <c r="G10" s="65">
        <f>B10-C10</f>
        <v>0</v>
      </c>
      <c r="H10" s="66">
        <f>D10-E10</f>
        <v>4</v>
      </c>
      <c r="I10" s="20" t="str">
        <f>IF(C10=0, "-", IF(G10/C10&lt;10, G10/C10, "&gt;999%"))</f>
        <v>-</v>
      </c>
      <c r="J10" s="21">
        <f>IF(E10=0, "-", IF(H10/E10&lt;10, H10/E10, "&gt;999%"))</f>
        <v>2</v>
      </c>
    </row>
    <row r="11" spans="1:10" s="160" customFormat="1" x14ac:dyDescent="0.2">
      <c r="A11" s="178" t="s">
        <v>568</v>
      </c>
      <c r="B11" s="71">
        <v>1</v>
      </c>
      <c r="C11" s="72">
        <v>0</v>
      </c>
      <c r="D11" s="71">
        <v>10</v>
      </c>
      <c r="E11" s="72">
        <v>3</v>
      </c>
      <c r="F11" s="73"/>
      <c r="G11" s="71">
        <f>B11-C11</f>
        <v>1</v>
      </c>
      <c r="H11" s="72">
        <f>D11-E11</f>
        <v>7</v>
      </c>
      <c r="I11" s="37" t="str">
        <f>IF(C11=0, "-", IF(G11/C11&lt;10, G11/C11, "&gt;999%"))</f>
        <v>-</v>
      </c>
      <c r="J11" s="38">
        <f>IF(E11=0, "-", IF(H11/E11&lt;10, H11/E11, "&gt;999%"))</f>
        <v>2.3333333333333335</v>
      </c>
    </row>
    <row r="12" spans="1:10" x14ac:dyDescent="0.2">
      <c r="A12" s="177"/>
      <c r="B12" s="143"/>
      <c r="C12" s="144"/>
      <c r="D12" s="143"/>
      <c r="E12" s="144"/>
      <c r="F12" s="145"/>
      <c r="G12" s="143"/>
      <c r="H12" s="144"/>
      <c r="I12" s="151"/>
      <c r="J12" s="152"/>
    </row>
    <row r="13" spans="1:10" s="139" customFormat="1" x14ac:dyDescent="0.2">
      <c r="A13" s="159" t="s">
        <v>32</v>
      </c>
      <c r="B13" s="65"/>
      <c r="C13" s="66"/>
      <c r="D13" s="65"/>
      <c r="E13" s="66"/>
      <c r="F13" s="67"/>
      <c r="G13" s="65"/>
      <c r="H13" s="66"/>
      <c r="I13" s="20"/>
      <c r="J13" s="21"/>
    </row>
    <row r="14" spans="1:10" x14ac:dyDescent="0.2">
      <c r="A14" s="158" t="s">
        <v>303</v>
      </c>
      <c r="B14" s="65">
        <v>0</v>
      </c>
      <c r="C14" s="66">
        <v>0</v>
      </c>
      <c r="D14" s="65">
        <v>1</v>
      </c>
      <c r="E14" s="66">
        <v>0</v>
      </c>
      <c r="F14" s="67"/>
      <c r="G14" s="65">
        <f>B14-C14</f>
        <v>0</v>
      </c>
      <c r="H14" s="66">
        <f>D14-E14</f>
        <v>1</v>
      </c>
      <c r="I14" s="20" t="str">
        <f>IF(C14=0, "-", IF(G14/C14&lt;10, G14/C14, "&gt;999%"))</f>
        <v>-</v>
      </c>
      <c r="J14" s="21" t="str">
        <f>IF(E14=0, "-", IF(H14/E14&lt;10, H14/E14, "&gt;999%"))</f>
        <v>-</v>
      </c>
    </row>
    <row r="15" spans="1:10" s="160" customFormat="1" x14ac:dyDescent="0.2">
      <c r="A15" s="178" t="s">
        <v>569</v>
      </c>
      <c r="B15" s="71">
        <v>0</v>
      </c>
      <c r="C15" s="72">
        <v>0</v>
      </c>
      <c r="D15" s="71">
        <v>1</v>
      </c>
      <c r="E15" s="72">
        <v>0</v>
      </c>
      <c r="F15" s="73"/>
      <c r="G15" s="71">
        <f>B15-C15</f>
        <v>0</v>
      </c>
      <c r="H15" s="72">
        <f>D15-E15</f>
        <v>1</v>
      </c>
      <c r="I15" s="37" t="str">
        <f>IF(C15=0, "-", IF(G15/C15&lt;10, G15/C15, "&gt;999%"))</f>
        <v>-</v>
      </c>
      <c r="J15" s="38" t="str">
        <f>IF(E15=0, "-", IF(H15/E15&lt;10, H15/E15, "&gt;999%"))</f>
        <v>-</v>
      </c>
    </row>
    <row r="16" spans="1:10" x14ac:dyDescent="0.2">
      <c r="A16" s="177"/>
      <c r="B16" s="143"/>
      <c r="C16" s="144"/>
      <c r="D16" s="143"/>
      <c r="E16" s="144"/>
      <c r="F16" s="145"/>
      <c r="G16" s="143"/>
      <c r="H16" s="144"/>
      <c r="I16" s="151"/>
      <c r="J16" s="152"/>
    </row>
    <row r="17" spans="1:10" s="139" customFormat="1" x14ac:dyDescent="0.2">
      <c r="A17" s="159" t="s">
        <v>33</v>
      </c>
      <c r="B17" s="65"/>
      <c r="C17" s="66"/>
      <c r="D17" s="65"/>
      <c r="E17" s="66"/>
      <c r="F17" s="67"/>
      <c r="G17" s="65"/>
      <c r="H17" s="66"/>
      <c r="I17" s="20"/>
      <c r="J17" s="21"/>
    </row>
    <row r="18" spans="1:10" x14ac:dyDescent="0.2">
      <c r="A18" s="158" t="s">
        <v>205</v>
      </c>
      <c r="B18" s="65">
        <v>2</v>
      </c>
      <c r="C18" s="66">
        <v>1</v>
      </c>
      <c r="D18" s="65">
        <v>6</v>
      </c>
      <c r="E18" s="66">
        <v>4</v>
      </c>
      <c r="F18" s="67"/>
      <c r="G18" s="65">
        <f t="shared" ref="G18:G31" si="0">B18-C18</f>
        <v>1</v>
      </c>
      <c r="H18" s="66">
        <f t="shared" ref="H18:H31" si="1">D18-E18</f>
        <v>2</v>
      </c>
      <c r="I18" s="20">
        <f t="shared" ref="I18:I31" si="2">IF(C18=0, "-", IF(G18/C18&lt;10, G18/C18, "&gt;999%"))</f>
        <v>1</v>
      </c>
      <c r="J18" s="21">
        <f t="shared" ref="J18:J31" si="3">IF(E18=0, "-", IF(H18/E18&lt;10, H18/E18, "&gt;999%"))</f>
        <v>0.5</v>
      </c>
    </row>
    <row r="19" spans="1:10" x14ac:dyDescent="0.2">
      <c r="A19" s="158" t="s">
        <v>227</v>
      </c>
      <c r="B19" s="65">
        <v>2</v>
      </c>
      <c r="C19" s="66">
        <v>5</v>
      </c>
      <c r="D19" s="65">
        <v>14</v>
      </c>
      <c r="E19" s="66">
        <v>30</v>
      </c>
      <c r="F19" s="67"/>
      <c r="G19" s="65">
        <f t="shared" si="0"/>
        <v>-3</v>
      </c>
      <c r="H19" s="66">
        <f t="shared" si="1"/>
        <v>-16</v>
      </c>
      <c r="I19" s="20">
        <f t="shared" si="2"/>
        <v>-0.6</v>
      </c>
      <c r="J19" s="21">
        <f t="shared" si="3"/>
        <v>-0.53333333333333333</v>
      </c>
    </row>
    <row r="20" spans="1:10" x14ac:dyDescent="0.2">
      <c r="A20" s="158" t="s">
        <v>248</v>
      </c>
      <c r="B20" s="65">
        <v>2</v>
      </c>
      <c r="C20" s="66">
        <v>0</v>
      </c>
      <c r="D20" s="65">
        <v>9</v>
      </c>
      <c r="E20" s="66">
        <v>11</v>
      </c>
      <c r="F20" s="67"/>
      <c r="G20" s="65">
        <f t="shared" si="0"/>
        <v>2</v>
      </c>
      <c r="H20" s="66">
        <f t="shared" si="1"/>
        <v>-2</v>
      </c>
      <c r="I20" s="20" t="str">
        <f t="shared" si="2"/>
        <v>-</v>
      </c>
      <c r="J20" s="21">
        <f t="shared" si="3"/>
        <v>-0.18181818181818182</v>
      </c>
    </row>
    <row r="21" spans="1:10" x14ac:dyDescent="0.2">
      <c r="A21" s="158" t="s">
        <v>292</v>
      </c>
      <c r="B21" s="65">
        <v>0</v>
      </c>
      <c r="C21" s="66">
        <v>0</v>
      </c>
      <c r="D21" s="65">
        <v>1</v>
      </c>
      <c r="E21" s="66">
        <v>1</v>
      </c>
      <c r="F21" s="67"/>
      <c r="G21" s="65">
        <f t="shared" si="0"/>
        <v>0</v>
      </c>
      <c r="H21" s="66">
        <f t="shared" si="1"/>
        <v>0</v>
      </c>
      <c r="I21" s="20" t="str">
        <f t="shared" si="2"/>
        <v>-</v>
      </c>
      <c r="J21" s="21">
        <f t="shared" si="3"/>
        <v>0</v>
      </c>
    </row>
    <row r="22" spans="1:10" x14ac:dyDescent="0.2">
      <c r="A22" s="158" t="s">
        <v>249</v>
      </c>
      <c r="B22" s="65">
        <v>1</v>
      </c>
      <c r="C22" s="66">
        <v>0</v>
      </c>
      <c r="D22" s="65">
        <v>5</v>
      </c>
      <c r="E22" s="66">
        <v>4</v>
      </c>
      <c r="F22" s="67"/>
      <c r="G22" s="65">
        <f t="shared" si="0"/>
        <v>1</v>
      </c>
      <c r="H22" s="66">
        <f t="shared" si="1"/>
        <v>1</v>
      </c>
      <c r="I22" s="20" t="str">
        <f t="shared" si="2"/>
        <v>-</v>
      </c>
      <c r="J22" s="21">
        <f t="shared" si="3"/>
        <v>0.25</v>
      </c>
    </row>
    <row r="23" spans="1:10" x14ac:dyDescent="0.2">
      <c r="A23" s="158" t="s">
        <v>262</v>
      </c>
      <c r="B23" s="65">
        <v>0</v>
      </c>
      <c r="C23" s="66">
        <v>0</v>
      </c>
      <c r="D23" s="65">
        <v>2</v>
      </c>
      <c r="E23" s="66">
        <v>0</v>
      </c>
      <c r="F23" s="67"/>
      <c r="G23" s="65">
        <f t="shared" si="0"/>
        <v>0</v>
      </c>
      <c r="H23" s="66">
        <f t="shared" si="1"/>
        <v>2</v>
      </c>
      <c r="I23" s="20" t="str">
        <f t="shared" si="2"/>
        <v>-</v>
      </c>
      <c r="J23" s="21" t="str">
        <f t="shared" si="3"/>
        <v>-</v>
      </c>
    </row>
    <row r="24" spans="1:10" x14ac:dyDescent="0.2">
      <c r="A24" s="158" t="s">
        <v>263</v>
      </c>
      <c r="B24" s="65">
        <v>0</v>
      </c>
      <c r="C24" s="66">
        <v>0</v>
      </c>
      <c r="D24" s="65">
        <v>0</v>
      </c>
      <c r="E24" s="66">
        <v>1</v>
      </c>
      <c r="F24" s="67"/>
      <c r="G24" s="65">
        <f t="shared" si="0"/>
        <v>0</v>
      </c>
      <c r="H24" s="66">
        <f t="shared" si="1"/>
        <v>-1</v>
      </c>
      <c r="I24" s="20" t="str">
        <f t="shared" si="2"/>
        <v>-</v>
      </c>
      <c r="J24" s="21">
        <f t="shared" si="3"/>
        <v>-1</v>
      </c>
    </row>
    <row r="25" spans="1:10" x14ac:dyDescent="0.2">
      <c r="A25" s="158" t="s">
        <v>405</v>
      </c>
      <c r="B25" s="65">
        <v>0</v>
      </c>
      <c r="C25" s="66">
        <v>0</v>
      </c>
      <c r="D25" s="65">
        <v>1</v>
      </c>
      <c r="E25" s="66">
        <v>0</v>
      </c>
      <c r="F25" s="67"/>
      <c r="G25" s="65">
        <f t="shared" si="0"/>
        <v>0</v>
      </c>
      <c r="H25" s="66">
        <f t="shared" si="1"/>
        <v>1</v>
      </c>
      <c r="I25" s="20" t="str">
        <f t="shared" si="2"/>
        <v>-</v>
      </c>
      <c r="J25" s="21" t="str">
        <f t="shared" si="3"/>
        <v>-</v>
      </c>
    </row>
    <row r="26" spans="1:10" x14ac:dyDescent="0.2">
      <c r="A26" s="158" t="s">
        <v>337</v>
      </c>
      <c r="B26" s="65">
        <v>4</v>
      </c>
      <c r="C26" s="66">
        <v>3</v>
      </c>
      <c r="D26" s="65">
        <v>18</v>
      </c>
      <c r="E26" s="66">
        <v>21</v>
      </c>
      <c r="F26" s="67"/>
      <c r="G26" s="65">
        <f t="shared" si="0"/>
        <v>1</v>
      </c>
      <c r="H26" s="66">
        <f t="shared" si="1"/>
        <v>-3</v>
      </c>
      <c r="I26" s="20">
        <f t="shared" si="2"/>
        <v>0.33333333333333331</v>
      </c>
      <c r="J26" s="21">
        <f t="shared" si="3"/>
        <v>-0.14285714285714285</v>
      </c>
    </row>
    <row r="27" spans="1:10" x14ac:dyDescent="0.2">
      <c r="A27" s="158" t="s">
        <v>338</v>
      </c>
      <c r="B27" s="65">
        <v>2</v>
      </c>
      <c r="C27" s="66">
        <v>4</v>
      </c>
      <c r="D27" s="65">
        <v>44</v>
      </c>
      <c r="E27" s="66">
        <v>12</v>
      </c>
      <c r="F27" s="67"/>
      <c r="G27" s="65">
        <f t="shared" si="0"/>
        <v>-2</v>
      </c>
      <c r="H27" s="66">
        <f t="shared" si="1"/>
        <v>32</v>
      </c>
      <c r="I27" s="20">
        <f t="shared" si="2"/>
        <v>-0.5</v>
      </c>
      <c r="J27" s="21">
        <f t="shared" si="3"/>
        <v>2.6666666666666665</v>
      </c>
    </row>
    <row r="28" spans="1:10" x14ac:dyDescent="0.2">
      <c r="A28" s="158" t="s">
        <v>369</v>
      </c>
      <c r="B28" s="65">
        <v>2</v>
      </c>
      <c r="C28" s="66">
        <v>8</v>
      </c>
      <c r="D28" s="65">
        <v>40</v>
      </c>
      <c r="E28" s="66">
        <v>44</v>
      </c>
      <c r="F28" s="67"/>
      <c r="G28" s="65">
        <f t="shared" si="0"/>
        <v>-6</v>
      </c>
      <c r="H28" s="66">
        <f t="shared" si="1"/>
        <v>-4</v>
      </c>
      <c r="I28" s="20">
        <f t="shared" si="2"/>
        <v>-0.75</v>
      </c>
      <c r="J28" s="21">
        <f t="shared" si="3"/>
        <v>-9.0909090909090912E-2</v>
      </c>
    </row>
    <row r="29" spans="1:10" x14ac:dyDescent="0.2">
      <c r="A29" s="158" t="s">
        <v>406</v>
      </c>
      <c r="B29" s="65">
        <v>1</v>
      </c>
      <c r="C29" s="66">
        <v>2</v>
      </c>
      <c r="D29" s="65">
        <v>20</v>
      </c>
      <c r="E29" s="66">
        <v>8</v>
      </c>
      <c r="F29" s="67"/>
      <c r="G29" s="65">
        <f t="shared" si="0"/>
        <v>-1</v>
      </c>
      <c r="H29" s="66">
        <f t="shared" si="1"/>
        <v>12</v>
      </c>
      <c r="I29" s="20">
        <f t="shared" si="2"/>
        <v>-0.5</v>
      </c>
      <c r="J29" s="21">
        <f t="shared" si="3"/>
        <v>1.5</v>
      </c>
    </row>
    <row r="30" spans="1:10" x14ac:dyDescent="0.2">
      <c r="A30" s="158" t="s">
        <v>424</v>
      </c>
      <c r="B30" s="65">
        <v>0</v>
      </c>
      <c r="C30" s="66">
        <v>0</v>
      </c>
      <c r="D30" s="65">
        <v>2</v>
      </c>
      <c r="E30" s="66">
        <v>7</v>
      </c>
      <c r="F30" s="67"/>
      <c r="G30" s="65">
        <f t="shared" si="0"/>
        <v>0</v>
      </c>
      <c r="H30" s="66">
        <f t="shared" si="1"/>
        <v>-5</v>
      </c>
      <c r="I30" s="20" t="str">
        <f t="shared" si="2"/>
        <v>-</v>
      </c>
      <c r="J30" s="21">
        <f t="shared" si="3"/>
        <v>-0.7142857142857143</v>
      </c>
    </row>
    <row r="31" spans="1:10" s="160" customFormat="1" x14ac:dyDescent="0.2">
      <c r="A31" s="178" t="s">
        <v>570</v>
      </c>
      <c r="B31" s="71">
        <v>16</v>
      </c>
      <c r="C31" s="72">
        <v>23</v>
      </c>
      <c r="D31" s="71">
        <v>162</v>
      </c>
      <c r="E31" s="72">
        <v>143</v>
      </c>
      <c r="F31" s="73"/>
      <c r="G31" s="71">
        <f t="shared" si="0"/>
        <v>-7</v>
      </c>
      <c r="H31" s="72">
        <f t="shared" si="1"/>
        <v>19</v>
      </c>
      <c r="I31" s="37">
        <f t="shared" si="2"/>
        <v>-0.30434782608695654</v>
      </c>
      <c r="J31" s="38">
        <f t="shared" si="3"/>
        <v>0.13286713286713286</v>
      </c>
    </row>
    <row r="32" spans="1:10" x14ac:dyDescent="0.2">
      <c r="A32" s="177"/>
      <c r="B32" s="143"/>
      <c r="C32" s="144"/>
      <c r="D32" s="143"/>
      <c r="E32" s="144"/>
      <c r="F32" s="145"/>
      <c r="G32" s="143"/>
      <c r="H32" s="144"/>
      <c r="I32" s="151"/>
      <c r="J32" s="152"/>
    </row>
    <row r="33" spans="1:10" s="139" customFormat="1" x14ac:dyDescent="0.2">
      <c r="A33" s="159" t="s">
        <v>34</v>
      </c>
      <c r="B33" s="65"/>
      <c r="C33" s="66"/>
      <c r="D33" s="65"/>
      <c r="E33" s="66"/>
      <c r="F33" s="67"/>
      <c r="G33" s="65"/>
      <c r="H33" s="66"/>
      <c r="I33" s="20"/>
      <c r="J33" s="21"/>
    </row>
    <row r="34" spans="1:10" x14ac:dyDescent="0.2">
      <c r="A34" s="158" t="s">
        <v>228</v>
      </c>
      <c r="B34" s="65">
        <v>0</v>
      </c>
      <c r="C34" s="66">
        <v>1</v>
      </c>
      <c r="D34" s="65">
        <v>12</v>
      </c>
      <c r="E34" s="66">
        <v>13</v>
      </c>
      <c r="F34" s="67"/>
      <c r="G34" s="65">
        <f t="shared" ref="G34:G51" si="4">B34-C34</f>
        <v>-1</v>
      </c>
      <c r="H34" s="66">
        <f t="shared" ref="H34:H51" si="5">D34-E34</f>
        <v>-1</v>
      </c>
      <c r="I34" s="20">
        <f t="shared" ref="I34:I51" si="6">IF(C34=0, "-", IF(G34/C34&lt;10, G34/C34, "&gt;999%"))</f>
        <v>-1</v>
      </c>
      <c r="J34" s="21">
        <f t="shared" ref="J34:J51" si="7">IF(E34=0, "-", IF(H34/E34&lt;10, H34/E34, "&gt;999%"))</f>
        <v>-7.6923076923076927E-2</v>
      </c>
    </row>
    <row r="35" spans="1:10" x14ac:dyDescent="0.2">
      <c r="A35" s="158" t="s">
        <v>284</v>
      </c>
      <c r="B35" s="65">
        <v>0</v>
      </c>
      <c r="C35" s="66">
        <v>0</v>
      </c>
      <c r="D35" s="65">
        <v>3</v>
      </c>
      <c r="E35" s="66">
        <v>4</v>
      </c>
      <c r="F35" s="67"/>
      <c r="G35" s="65">
        <f t="shared" si="4"/>
        <v>0</v>
      </c>
      <c r="H35" s="66">
        <f t="shared" si="5"/>
        <v>-1</v>
      </c>
      <c r="I35" s="20" t="str">
        <f t="shared" si="6"/>
        <v>-</v>
      </c>
      <c r="J35" s="21">
        <f t="shared" si="7"/>
        <v>-0.25</v>
      </c>
    </row>
    <row r="36" spans="1:10" x14ac:dyDescent="0.2">
      <c r="A36" s="158" t="s">
        <v>229</v>
      </c>
      <c r="B36" s="65">
        <v>1</v>
      </c>
      <c r="C36" s="66">
        <v>0</v>
      </c>
      <c r="D36" s="65">
        <v>6</v>
      </c>
      <c r="E36" s="66">
        <v>0</v>
      </c>
      <c r="F36" s="67"/>
      <c r="G36" s="65">
        <f t="shared" si="4"/>
        <v>1</v>
      </c>
      <c r="H36" s="66">
        <f t="shared" si="5"/>
        <v>6</v>
      </c>
      <c r="I36" s="20" t="str">
        <f t="shared" si="6"/>
        <v>-</v>
      </c>
      <c r="J36" s="21" t="str">
        <f t="shared" si="7"/>
        <v>-</v>
      </c>
    </row>
    <row r="37" spans="1:10" x14ac:dyDescent="0.2">
      <c r="A37" s="158" t="s">
        <v>250</v>
      </c>
      <c r="B37" s="65">
        <v>3</v>
      </c>
      <c r="C37" s="66">
        <v>3</v>
      </c>
      <c r="D37" s="65">
        <v>16</v>
      </c>
      <c r="E37" s="66">
        <v>18</v>
      </c>
      <c r="F37" s="67"/>
      <c r="G37" s="65">
        <f t="shared" si="4"/>
        <v>0</v>
      </c>
      <c r="H37" s="66">
        <f t="shared" si="5"/>
        <v>-2</v>
      </c>
      <c r="I37" s="20">
        <f t="shared" si="6"/>
        <v>0</v>
      </c>
      <c r="J37" s="21">
        <f t="shared" si="7"/>
        <v>-0.1111111111111111</v>
      </c>
    </row>
    <row r="38" spans="1:10" x14ac:dyDescent="0.2">
      <c r="A38" s="158" t="s">
        <v>293</v>
      </c>
      <c r="B38" s="65">
        <v>0</v>
      </c>
      <c r="C38" s="66">
        <v>0</v>
      </c>
      <c r="D38" s="65">
        <v>2</v>
      </c>
      <c r="E38" s="66">
        <v>0</v>
      </c>
      <c r="F38" s="67"/>
      <c r="G38" s="65">
        <f t="shared" si="4"/>
        <v>0</v>
      </c>
      <c r="H38" s="66">
        <f t="shared" si="5"/>
        <v>2</v>
      </c>
      <c r="I38" s="20" t="str">
        <f t="shared" si="6"/>
        <v>-</v>
      </c>
      <c r="J38" s="21" t="str">
        <f t="shared" si="7"/>
        <v>-</v>
      </c>
    </row>
    <row r="39" spans="1:10" x14ac:dyDescent="0.2">
      <c r="A39" s="158" t="s">
        <v>251</v>
      </c>
      <c r="B39" s="65">
        <v>0</v>
      </c>
      <c r="C39" s="66">
        <v>0</v>
      </c>
      <c r="D39" s="65">
        <v>0</v>
      </c>
      <c r="E39" s="66">
        <v>1</v>
      </c>
      <c r="F39" s="67"/>
      <c r="G39" s="65">
        <f t="shared" si="4"/>
        <v>0</v>
      </c>
      <c r="H39" s="66">
        <f t="shared" si="5"/>
        <v>-1</v>
      </c>
      <c r="I39" s="20" t="str">
        <f t="shared" si="6"/>
        <v>-</v>
      </c>
      <c r="J39" s="21">
        <f t="shared" si="7"/>
        <v>-1</v>
      </c>
    </row>
    <row r="40" spans="1:10" x14ac:dyDescent="0.2">
      <c r="A40" s="158" t="s">
        <v>264</v>
      </c>
      <c r="B40" s="65">
        <v>0</v>
      </c>
      <c r="C40" s="66">
        <v>0</v>
      </c>
      <c r="D40" s="65">
        <v>0</v>
      </c>
      <c r="E40" s="66">
        <v>1</v>
      </c>
      <c r="F40" s="67"/>
      <c r="G40" s="65">
        <f t="shared" si="4"/>
        <v>0</v>
      </c>
      <c r="H40" s="66">
        <f t="shared" si="5"/>
        <v>-1</v>
      </c>
      <c r="I40" s="20" t="str">
        <f t="shared" si="6"/>
        <v>-</v>
      </c>
      <c r="J40" s="21">
        <f t="shared" si="7"/>
        <v>-1</v>
      </c>
    </row>
    <row r="41" spans="1:10" x14ac:dyDescent="0.2">
      <c r="A41" s="158" t="s">
        <v>271</v>
      </c>
      <c r="B41" s="65">
        <v>0</v>
      </c>
      <c r="C41" s="66">
        <v>0</v>
      </c>
      <c r="D41" s="65">
        <v>1</v>
      </c>
      <c r="E41" s="66">
        <v>0</v>
      </c>
      <c r="F41" s="67"/>
      <c r="G41" s="65">
        <f t="shared" si="4"/>
        <v>0</v>
      </c>
      <c r="H41" s="66">
        <f t="shared" si="5"/>
        <v>1</v>
      </c>
      <c r="I41" s="20" t="str">
        <f t="shared" si="6"/>
        <v>-</v>
      </c>
      <c r="J41" s="21" t="str">
        <f t="shared" si="7"/>
        <v>-</v>
      </c>
    </row>
    <row r="42" spans="1:10" x14ac:dyDescent="0.2">
      <c r="A42" s="158" t="s">
        <v>230</v>
      </c>
      <c r="B42" s="65">
        <v>0</v>
      </c>
      <c r="C42" s="66">
        <v>0</v>
      </c>
      <c r="D42" s="65">
        <v>0</v>
      </c>
      <c r="E42" s="66">
        <v>2</v>
      </c>
      <c r="F42" s="67"/>
      <c r="G42" s="65">
        <f t="shared" si="4"/>
        <v>0</v>
      </c>
      <c r="H42" s="66">
        <f t="shared" si="5"/>
        <v>-2</v>
      </c>
      <c r="I42" s="20" t="str">
        <f t="shared" si="6"/>
        <v>-</v>
      </c>
      <c r="J42" s="21">
        <f t="shared" si="7"/>
        <v>-1</v>
      </c>
    </row>
    <row r="43" spans="1:10" x14ac:dyDescent="0.2">
      <c r="A43" s="158" t="s">
        <v>339</v>
      </c>
      <c r="B43" s="65">
        <v>0</v>
      </c>
      <c r="C43" s="66">
        <v>1</v>
      </c>
      <c r="D43" s="65">
        <v>12</v>
      </c>
      <c r="E43" s="66">
        <v>20</v>
      </c>
      <c r="F43" s="67"/>
      <c r="G43" s="65">
        <f t="shared" si="4"/>
        <v>-1</v>
      </c>
      <c r="H43" s="66">
        <f t="shared" si="5"/>
        <v>-8</v>
      </c>
      <c r="I43" s="20">
        <f t="shared" si="6"/>
        <v>-1</v>
      </c>
      <c r="J43" s="21">
        <f t="shared" si="7"/>
        <v>-0.4</v>
      </c>
    </row>
    <row r="44" spans="1:10" x14ac:dyDescent="0.2">
      <c r="A44" s="158" t="s">
        <v>340</v>
      </c>
      <c r="B44" s="65">
        <v>0</v>
      </c>
      <c r="C44" s="66">
        <v>1</v>
      </c>
      <c r="D44" s="65">
        <v>3</v>
      </c>
      <c r="E44" s="66">
        <v>7</v>
      </c>
      <c r="F44" s="67"/>
      <c r="G44" s="65">
        <f t="shared" si="4"/>
        <v>-1</v>
      </c>
      <c r="H44" s="66">
        <f t="shared" si="5"/>
        <v>-4</v>
      </c>
      <c r="I44" s="20">
        <f t="shared" si="6"/>
        <v>-1</v>
      </c>
      <c r="J44" s="21">
        <f t="shared" si="7"/>
        <v>-0.5714285714285714</v>
      </c>
    </row>
    <row r="45" spans="1:10" x14ac:dyDescent="0.2">
      <c r="A45" s="158" t="s">
        <v>370</v>
      </c>
      <c r="B45" s="65">
        <v>2</v>
      </c>
      <c r="C45" s="66">
        <v>1</v>
      </c>
      <c r="D45" s="65">
        <v>16</v>
      </c>
      <c r="E45" s="66">
        <v>16</v>
      </c>
      <c r="F45" s="67"/>
      <c r="G45" s="65">
        <f t="shared" si="4"/>
        <v>1</v>
      </c>
      <c r="H45" s="66">
        <f t="shared" si="5"/>
        <v>0</v>
      </c>
      <c r="I45" s="20">
        <f t="shared" si="6"/>
        <v>1</v>
      </c>
      <c r="J45" s="21">
        <f t="shared" si="7"/>
        <v>0</v>
      </c>
    </row>
    <row r="46" spans="1:10" x14ac:dyDescent="0.2">
      <c r="A46" s="158" t="s">
        <v>371</v>
      </c>
      <c r="B46" s="65">
        <v>0</v>
      </c>
      <c r="C46" s="66">
        <v>0</v>
      </c>
      <c r="D46" s="65">
        <v>4</v>
      </c>
      <c r="E46" s="66">
        <v>4</v>
      </c>
      <c r="F46" s="67"/>
      <c r="G46" s="65">
        <f t="shared" si="4"/>
        <v>0</v>
      </c>
      <c r="H46" s="66">
        <f t="shared" si="5"/>
        <v>0</v>
      </c>
      <c r="I46" s="20" t="str">
        <f t="shared" si="6"/>
        <v>-</v>
      </c>
      <c r="J46" s="21">
        <f t="shared" si="7"/>
        <v>0</v>
      </c>
    </row>
    <row r="47" spans="1:10" x14ac:dyDescent="0.2">
      <c r="A47" s="158" t="s">
        <v>407</v>
      </c>
      <c r="B47" s="65">
        <v>2</v>
      </c>
      <c r="C47" s="66">
        <v>2</v>
      </c>
      <c r="D47" s="65">
        <v>15</v>
      </c>
      <c r="E47" s="66">
        <v>17</v>
      </c>
      <c r="F47" s="67"/>
      <c r="G47" s="65">
        <f t="shared" si="4"/>
        <v>0</v>
      </c>
      <c r="H47" s="66">
        <f t="shared" si="5"/>
        <v>-2</v>
      </c>
      <c r="I47" s="20">
        <f t="shared" si="6"/>
        <v>0</v>
      </c>
      <c r="J47" s="21">
        <f t="shared" si="7"/>
        <v>-0.11764705882352941</v>
      </c>
    </row>
    <row r="48" spans="1:10" x14ac:dyDescent="0.2">
      <c r="A48" s="158" t="s">
        <v>408</v>
      </c>
      <c r="B48" s="65">
        <v>0</v>
      </c>
      <c r="C48" s="66">
        <v>0</v>
      </c>
      <c r="D48" s="65">
        <v>4</v>
      </c>
      <c r="E48" s="66">
        <v>0</v>
      </c>
      <c r="F48" s="67"/>
      <c r="G48" s="65">
        <f t="shared" si="4"/>
        <v>0</v>
      </c>
      <c r="H48" s="66">
        <f t="shared" si="5"/>
        <v>4</v>
      </c>
      <c r="I48" s="20" t="str">
        <f t="shared" si="6"/>
        <v>-</v>
      </c>
      <c r="J48" s="21" t="str">
        <f t="shared" si="7"/>
        <v>-</v>
      </c>
    </row>
    <row r="49" spans="1:10" x14ac:dyDescent="0.2">
      <c r="A49" s="158" t="s">
        <v>425</v>
      </c>
      <c r="B49" s="65">
        <v>0</v>
      </c>
      <c r="C49" s="66">
        <v>0</v>
      </c>
      <c r="D49" s="65">
        <v>6</v>
      </c>
      <c r="E49" s="66">
        <v>3</v>
      </c>
      <c r="F49" s="67"/>
      <c r="G49" s="65">
        <f t="shared" si="4"/>
        <v>0</v>
      </c>
      <c r="H49" s="66">
        <f t="shared" si="5"/>
        <v>3</v>
      </c>
      <c r="I49" s="20" t="str">
        <f t="shared" si="6"/>
        <v>-</v>
      </c>
      <c r="J49" s="21">
        <f t="shared" si="7"/>
        <v>1</v>
      </c>
    </row>
    <row r="50" spans="1:10" x14ac:dyDescent="0.2">
      <c r="A50" s="158" t="s">
        <v>294</v>
      </c>
      <c r="B50" s="65">
        <v>0</v>
      </c>
      <c r="C50" s="66">
        <v>0</v>
      </c>
      <c r="D50" s="65">
        <v>2</v>
      </c>
      <c r="E50" s="66">
        <v>0</v>
      </c>
      <c r="F50" s="67"/>
      <c r="G50" s="65">
        <f t="shared" si="4"/>
        <v>0</v>
      </c>
      <c r="H50" s="66">
        <f t="shared" si="5"/>
        <v>2</v>
      </c>
      <c r="I50" s="20" t="str">
        <f t="shared" si="6"/>
        <v>-</v>
      </c>
      <c r="J50" s="21" t="str">
        <f t="shared" si="7"/>
        <v>-</v>
      </c>
    </row>
    <row r="51" spans="1:10" s="160" customFormat="1" x14ac:dyDescent="0.2">
      <c r="A51" s="178" t="s">
        <v>571</v>
      </c>
      <c r="B51" s="71">
        <v>8</v>
      </c>
      <c r="C51" s="72">
        <v>9</v>
      </c>
      <c r="D51" s="71">
        <v>102</v>
      </c>
      <c r="E51" s="72">
        <v>106</v>
      </c>
      <c r="F51" s="73"/>
      <c r="G51" s="71">
        <f t="shared" si="4"/>
        <v>-1</v>
      </c>
      <c r="H51" s="72">
        <f t="shared" si="5"/>
        <v>-4</v>
      </c>
      <c r="I51" s="37">
        <f t="shared" si="6"/>
        <v>-0.1111111111111111</v>
      </c>
      <c r="J51" s="38">
        <f t="shared" si="7"/>
        <v>-3.7735849056603772E-2</v>
      </c>
    </row>
    <row r="52" spans="1:10" x14ac:dyDescent="0.2">
      <c r="A52" s="177"/>
      <c r="B52" s="143"/>
      <c r="C52" s="144"/>
      <c r="D52" s="143"/>
      <c r="E52" s="144"/>
      <c r="F52" s="145"/>
      <c r="G52" s="143"/>
      <c r="H52" s="144"/>
      <c r="I52" s="151"/>
      <c r="J52" s="152"/>
    </row>
    <row r="53" spans="1:10" s="139" customFormat="1" x14ac:dyDescent="0.2">
      <c r="A53" s="159" t="s">
        <v>35</v>
      </c>
      <c r="B53" s="65"/>
      <c r="C53" s="66"/>
      <c r="D53" s="65"/>
      <c r="E53" s="66"/>
      <c r="F53" s="67"/>
      <c r="G53" s="65"/>
      <c r="H53" s="66"/>
      <c r="I53" s="20"/>
      <c r="J53" s="21"/>
    </row>
    <row r="54" spans="1:10" x14ac:dyDescent="0.2">
      <c r="A54" s="158" t="s">
        <v>459</v>
      </c>
      <c r="B54" s="65">
        <v>1</v>
      </c>
      <c r="C54" s="66">
        <v>0</v>
      </c>
      <c r="D54" s="65">
        <v>1</v>
      </c>
      <c r="E54" s="66">
        <v>0</v>
      </c>
      <c r="F54" s="67"/>
      <c r="G54" s="65">
        <f>B54-C54</f>
        <v>1</v>
      </c>
      <c r="H54" s="66">
        <f>D54-E54</f>
        <v>1</v>
      </c>
      <c r="I54" s="20" t="str">
        <f>IF(C54=0, "-", IF(G54/C54&lt;10, G54/C54, "&gt;999%"))</f>
        <v>-</v>
      </c>
      <c r="J54" s="21" t="str">
        <f>IF(E54=0, "-", IF(H54/E54&lt;10, H54/E54, "&gt;999%"))</f>
        <v>-</v>
      </c>
    </row>
    <row r="55" spans="1:10" s="160" customFormat="1" x14ac:dyDescent="0.2">
      <c r="A55" s="178" t="s">
        <v>572</v>
      </c>
      <c r="B55" s="71">
        <v>1</v>
      </c>
      <c r="C55" s="72">
        <v>0</v>
      </c>
      <c r="D55" s="71">
        <v>1</v>
      </c>
      <c r="E55" s="72">
        <v>0</v>
      </c>
      <c r="F55" s="73"/>
      <c r="G55" s="71">
        <f>B55-C55</f>
        <v>1</v>
      </c>
      <c r="H55" s="72">
        <f>D55-E55</f>
        <v>1</v>
      </c>
      <c r="I55" s="37" t="str">
        <f>IF(C55=0, "-", IF(G55/C55&lt;10, G55/C55, "&gt;999%"))</f>
        <v>-</v>
      </c>
      <c r="J55" s="38" t="str">
        <f>IF(E55=0, "-", IF(H55/E55&lt;10, H55/E55, "&gt;999%"))</f>
        <v>-</v>
      </c>
    </row>
    <row r="56" spans="1:10" x14ac:dyDescent="0.2">
      <c r="A56" s="177"/>
      <c r="B56" s="143"/>
      <c r="C56" s="144"/>
      <c r="D56" s="143"/>
      <c r="E56" s="144"/>
      <c r="F56" s="145"/>
      <c r="G56" s="143"/>
      <c r="H56" s="144"/>
      <c r="I56" s="151"/>
      <c r="J56" s="152"/>
    </row>
    <row r="57" spans="1:10" s="139" customFormat="1" x14ac:dyDescent="0.2">
      <c r="A57" s="159" t="s">
        <v>36</v>
      </c>
      <c r="B57" s="65"/>
      <c r="C57" s="66"/>
      <c r="D57" s="65"/>
      <c r="E57" s="66"/>
      <c r="F57" s="67"/>
      <c r="G57" s="65"/>
      <c r="H57" s="66"/>
      <c r="I57" s="20"/>
      <c r="J57" s="21"/>
    </row>
    <row r="58" spans="1:10" x14ac:dyDescent="0.2">
      <c r="A58" s="158" t="s">
        <v>270</v>
      </c>
      <c r="B58" s="65">
        <v>0</v>
      </c>
      <c r="C58" s="66">
        <v>0</v>
      </c>
      <c r="D58" s="65">
        <v>4</v>
      </c>
      <c r="E58" s="66">
        <v>0</v>
      </c>
      <c r="F58" s="67"/>
      <c r="G58" s="65">
        <f>B58-C58</f>
        <v>0</v>
      </c>
      <c r="H58" s="66">
        <f>D58-E58</f>
        <v>4</v>
      </c>
      <c r="I58" s="20" t="str">
        <f>IF(C58=0, "-", IF(G58/C58&lt;10, G58/C58, "&gt;999%"))</f>
        <v>-</v>
      </c>
      <c r="J58" s="21" t="str">
        <f>IF(E58=0, "-", IF(H58/E58&lt;10, H58/E58, "&gt;999%"))</f>
        <v>-</v>
      </c>
    </row>
    <row r="59" spans="1:10" s="160" customFormat="1" x14ac:dyDescent="0.2">
      <c r="A59" s="178" t="s">
        <v>573</v>
      </c>
      <c r="B59" s="71">
        <v>0</v>
      </c>
      <c r="C59" s="72">
        <v>0</v>
      </c>
      <c r="D59" s="71">
        <v>4</v>
      </c>
      <c r="E59" s="72">
        <v>0</v>
      </c>
      <c r="F59" s="73"/>
      <c r="G59" s="71">
        <f>B59-C59</f>
        <v>0</v>
      </c>
      <c r="H59" s="72">
        <f>D59-E59</f>
        <v>4</v>
      </c>
      <c r="I59" s="37" t="str">
        <f>IF(C59=0, "-", IF(G59/C59&lt;10, G59/C59, "&gt;999%"))</f>
        <v>-</v>
      </c>
      <c r="J59" s="38" t="str">
        <f>IF(E59=0, "-", IF(H59/E59&lt;10, H59/E59, "&gt;999%"))</f>
        <v>-</v>
      </c>
    </row>
    <row r="60" spans="1:10" x14ac:dyDescent="0.2">
      <c r="A60" s="177"/>
      <c r="B60" s="143"/>
      <c r="C60" s="144"/>
      <c r="D60" s="143"/>
      <c r="E60" s="144"/>
      <c r="F60" s="145"/>
      <c r="G60" s="143"/>
      <c r="H60" s="144"/>
      <c r="I60" s="151"/>
      <c r="J60" s="152"/>
    </row>
    <row r="61" spans="1:10" s="139" customFormat="1" x14ac:dyDescent="0.2">
      <c r="A61" s="159" t="s">
        <v>37</v>
      </c>
      <c r="B61" s="65"/>
      <c r="C61" s="66"/>
      <c r="D61" s="65"/>
      <c r="E61" s="66"/>
      <c r="F61" s="67"/>
      <c r="G61" s="65"/>
      <c r="H61" s="66"/>
      <c r="I61" s="20"/>
      <c r="J61" s="21"/>
    </row>
    <row r="62" spans="1:10" x14ac:dyDescent="0.2">
      <c r="A62" s="158" t="s">
        <v>435</v>
      </c>
      <c r="B62" s="65">
        <v>0</v>
      </c>
      <c r="C62" s="66">
        <v>0</v>
      </c>
      <c r="D62" s="65">
        <v>0</v>
      </c>
      <c r="E62" s="66">
        <v>5</v>
      </c>
      <c r="F62" s="67"/>
      <c r="G62" s="65">
        <f>B62-C62</f>
        <v>0</v>
      </c>
      <c r="H62" s="66">
        <f>D62-E62</f>
        <v>-5</v>
      </c>
      <c r="I62" s="20" t="str">
        <f>IF(C62=0, "-", IF(G62/C62&lt;10, G62/C62, "&gt;999%"))</f>
        <v>-</v>
      </c>
      <c r="J62" s="21">
        <f>IF(E62=0, "-", IF(H62/E62&lt;10, H62/E62, "&gt;999%"))</f>
        <v>-1</v>
      </c>
    </row>
    <row r="63" spans="1:10" x14ac:dyDescent="0.2">
      <c r="A63" s="158" t="s">
        <v>306</v>
      </c>
      <c r="B63" s="65">
        <v>0</v>
      </c>
      <c r="C63" s="66">
        <v>0</v>
      </c>
      <c r="D63" s="65">
        <v>0</v>
      </c>
      <c r="E63" s="66">
        <v>2</v>
      </c>
      <c r="F63" s="67"/>
      <c r="G63" s="65">
        <f>B63-C63</f>
        <v>0</v>
      </c>
      <c r="H63" s="66">
        <f>D63-E63</f>
        <v>-2</v>
      </c>
      <c r="I63" s="20" t="str">
        <f>IF(C63=0, "-", IF(G63/C63&lt;10, G63/C63, "&gt;999%"))</f>
        <v>-</v>
      </c>
      <c r="J63" s="21">
        <f>IF(E63=0, "-", IF(H63/E63&lt;10, H63/E63, "&gt;999%"))</f>
        <v>-1</v>
      </c>
    </row>
    <row r="64" spans="1:10" s="160" customFormat="1" x14ac:dyDescent="0.2">
      <c r="A64" s="178" t="s">
        <v>574</v>
      </c>
      <c r="B64" s="71">
        <v>0</v>
      </c>
      <c r="C64" s="72">
        <v>0</v>
      </c>
      <c r="D64" s="71">
        <v>0</v>
      </c>
      <c r="E64" s="72">
        <v>7</v>
      </c>
      <c r="F64" s="73"/>
      <c r="G64" s="71">
        <f>B64-C64</f>
        <v>0</v>
      </c>
      <c r="H64" s="72">
        <f>D64-E64</f>
        <v>-7</v>
      </c>
      <c r="I64" s="37" t="str">
        <f>IF(C64=0, "-", IF(G64/C64&lt;10, G64/C64, "&gt;999%"))</f>
        <v>-</v>
      </c>
      <c r="J64" s="38">
        <f>IF(E64=0, "-", IF(H64/E64&lt;10, H64/E64, "&gt;999%"))</f>
        <v>-1</v>
      </c>
    </row>
    <row r="65" spans="1:10" x14ac:dyDescent="0.2">
      <c r="A65" s="177"/>
      <c r="B65" s="143"/>
      <c r="C65" s="144"/>
      <c r="D65" s="143"/>
      <c r="E65" s="144"/>
      <c r="F65" s="145"/>
      <c r="G65" s="143"/>
      <c r="H65" s="144"/>
      <c r="I65" s="151"/>
      <c r="J65" s="152"/>
    </row>
    <row r="66" spans="1:10" s="139" customFormat="1" x14ac:dyDescent="0.2">
      <c r="A66" s="159" t="s">
        <v>38</v>
      </c>
      <c r="B66" s="65"/>
      <c r="C66" s="66"/>
      <c r="D66" s="65"/>
      <c r="E66" s="66"/>
      <c r="F66" s="67"/>
      <c r="G66" s="65"/>
      <c r="H66" s="66"/>
      <c r="I66" s="20"/>
      <c r="J66" s="21"/>
    </row>
    <row r="67" spans="1:10" x14ac:dyDescent="0.2">
      <c r="A67" s="158" t="s">
        <v>498</v>
      </c>
      <c r="B67" s="65">
        <v>0</v>
      </c>
      <c r="C67" s="66">
        <v>0</v>
      </c>
      <c r="D67" s="65">
        <v>15</v>
      </c>
      <c r="E67" s="66">
        <v>4</v>
      </c>
      <c r="F67" s="67"/>
      <c r="G67" s="65">
        <f>B67-C67</f>
        <v>0</v>
      </c>
      <c r="H67" s="66">
        <f>D67-E67</f>
        <v>11</v>
      </c>
      <c r="I67" s="20" t="str">
        <f>IF(C67=0, "-", IF(G67/C67&lt;10, G67/C67, "&gt;999%"))</f>
        <v>-</v>
      </c>
      <c r="J67" s="21">
        <f>IF(E67=0, "-", IF(H67/E67&lt;10, H67/E67, "&gt;999%"))</f>
        <v>2.75</v>
      </c>
    </row>
    <row r="68" spans="1:10" x14ac:dyDescent="0.2">
      <c r="A68" s="158" t="s">
        <v>491</v>
      </c>
      <c r="B68" s="65">
        <v>0</v>
      </c>
      <c r="C68" s="66">
        <v>0</v>
      </c>
      <c r="D68" s="65">
        <v>0</v>
      </c>
      <c r="E68" s="66">
        <v>3</v>
      </c>
      <c r="F68" s="67"/>
      <c r="G68" s="65">
        <f>B68-C68</f>
        <v>0</v>
      </c>
      <c r="H68" s="66">
        <f>D68-E68</f>
        <v>-3</v>
      </c>
      <c r="I68" s="20" t="str">
        <f>IF(C68=0, "-", IF(G68/C68&lt;10, G68/C68, "&gt;999%"))</f>
        <v>-</v>
      </c>
      <c r="J68" s="21">
        <f>IF(E68=0, "-", IF(H68/E68&lt;10, H68/E68, "&gt;999%"))</f>
        <v>-1</v>
      </c>
    </row>
    <row r="69" spans="1:10" s="160" customFormat="1" x14ac:dyDescent="0.2">
      <c r="A69" s="178" t="s">
        <v>575</v>
      </c>
      <c r="B69" s="71">
        <v>0</v>
      </c>
      <c r="C69" s="72">
        <v>0</v>
      </c>
      <c r="D69" s="71">
        <v>15</v>
      </c>
      <c r="E69" s="72">
        <v>7</v>
      </c>
      <c r="F69" s="73"/>
      <c r="G69" s="71">
        <f>B69-C69</f>
        <v>0</v>
      </c>
      <c r="H69" s="72">
        <f>D69-E69</f>
        <v>8</v>
      </c>
      <c r="I69" s="37" t="str">
        <f>IF(C69=0, "-", IF(G69/C69&lt;10, G69/C69, "&gt;999%"))</f>
        <v>-</v>
      </c>
      <c r="J69" s="38">
        <f>IF(E69=0, "-", IF(H69/E69&lt;10, H69/E69, "&gt;999%"))</f>
        <v>1.1428571428571428</v>
      </c>
    </row>
    <row r="70" spans="1:10" x14ac:dyDescent="0.2">
      <c r="A70" s="177"/>
      <c r="B70" s="143"/>
      <c r="C70" s="144"/>
      <c r="D70" s="143"/>
      <c r="E70" s="144"/>
      <c r="F70" s="145"/>
      <c r="G70" s="143"/>
      <c r="H70" s="144"/>
      <c r="I70" s="151"/>
      <c r="J70" s="152"/>
    </row>
    <row r="71" spans="1:10" s="139" customFormat="1" x14ac:dyDescent="0.2">
      <c r="A71" s="159" t="s">
        <v>39</v>
      </c>
      <c r="B71" s="65"/>
      <c r="C71" s="66"/>
      <c r="D71" s="65"/>
      <c r="E71" s="66"/>
      <c r="F71" s="67"/>
      <c r="G71" s="65"/>
      <c r="H71" s="66"/>
      <c r="I71" s="20"/>
      <c r="J71" s="21"/>
    </row>
    <row r="72" spans="1:10" x14ac:dyDescent="0.2">
      <c r="A72" s="158" t="s">
        <v>188</v>
      </c>
      <c r="B72" s="65">
        <v>0</v>
      </c>
      <c r="C72" s="66">
        <v>0</v>
      </c>
      <c r="D72" s="65">
        <v>1</v>
      </c>
      <c r="E72" s="66">
        <v>5</v>
      </c>
      <c r="F72" s="67"/>
      <c r="G72" s="65">
        <f>B72-C72</f>
        <v>0</v>
      </c>
      <c r="H72" s="66">
        <f>D72-E72</f>
        <v>-4</v>
      </c>
      <c r="I72" s="20" t="str">
        <f>IF(C72=0, "-", IF(G72/C72&lt;10, G72/C72, "&gt;999%"))</f>
        <v>-</v>
      </c>
      <c r="J72" s="21">
        <f>IF(E72=0, "-", IF(H72/E72&lt;10, H72/E72, "&gt;999%"))</f>
        <v>-0.8</v>
      </c>
    </row>
    <row r="73" spans="1:10" s="160" customFormat="1" x14ac:dyDescent="0.2">
      <c r="A73" s="178" t="s">
        <v>576</v>
      </c>
      <c r="B73" s="71">
        <v>0</v>
      </c>
      <c r="C73" s="72">
        <v>0</v>
      </c>
      <c r="D73" s="71">
        <v>1</v>
      </c>
      <c r="E73" s="72">
        <v>5</v>
      </c>
      <c r="F73" s="73"/>
      <c r="G73" s="71">
        <f>B73-C73</f>
        <v>0</v>
      </c>
      <c r="H73" s="72">
        <f>D73-E73</f>
        <v>-4</v>
      </c>
      <c r="I73" s="37" t="str">
        <f>IF(C73=0, "-", IF(G73/C73&lt;10, G73/C73, "&gt;999%"))</f>
        <v>-</v>
      </c>
      <c r="J73" s="38">
        <f>IF(E73=0, "-", IF(H73/E73&lt;10, H73/E73, "&gt;999%"))</f>
        <v>-0.8</v>
      </c>
    </row>
    <row r="74" spans="1:10" x14ac:dyDescent="0.2">
      <c r="A74" s="177"/>
      <c r="B74" s="143"/>
      <c r="C74" s="144"/>
      <c r="D74" s="143"/>
      <c r="E74" s="144"/>
      <c r="F74" s="145"/>
      <c r="G74" s="143"/>
      <c r="H74" s="144"/>
      <c r="I74" s="151"/>
      <c r="J74" s="152"/>
    </row>
    <row r="75" spans="1:10" s="139" customFormat="1" x14ac:dyDescent="0.2">
      <c r="A75" s="159" t="s">
        <v>40</v>
      </c>
      <c r="B75" s="65"/>
      <c r="C75" s="66"/>
      <c r="D75" s="65"/>
      <c r="E75" s="66"/>
      <c r="F75" s="67"/>
      <c r="G75" s="65"/>
      <c r="H75" s="66"/>
      <c r="I75" s="20"/>
      <c r="J75" s="21"/>
    </row>
    <row r="76" spans="1:10" x14ac:dyDescent="0.2">
      <c r="A76" s="158" t="s">
        <v>479</v>
      </c>
      <c r="B76" s="65">
        <v>2</v>
      </c>
      <c r="C76" s="66">
        <v>10</v>
      </c>
      <c r="D76" s="65">
        <v>35</v>
      </c>
      <c r="E76" s="66">
        <v>128</v>
      </c>
      <c r="F76" s="67"/>
      <c r="G76" s="65">
        <f>B76-C76</f>
        <v>-8</v>
      </c>
      <c r="H76" s="66">
        <f>D76-E76</f>
        <v>-93</v>
      </c>
      <c r="I76" s="20">
        <f>IF(C76=0, "-", IF(G76/C76&lt;10, G76/C76, "&gt;999%"))</f>
        <v>-0.8</v>
      </c>
      <c r="J76" s="21">
        <f>IF(E76=0, "-", IF(H76/E76&lt;10, H76/E76, "&gt;999%"))</f>
        <v>-0.7265625</v>
      </c>
    </row>
    <row r="77" spans="1:10" s="160" customFormat="1" x14ac:dyDescent="0.2">
      <c r="A77" s="178" t="s">
        <v>577</v>
      </c>
      <c r="B77" s="71">
        <v>2</v>
      </c>
      <c r="C77" s="72">
        <v>10</v>
      </c>
      <c r="D77" s="71">
        <v>35</v>
      </c>
      <c r="E77" s="72">
        <v>128</v>
      </c>
      <c r="F77" s="73"/>
      <c r="G77" s="71">
        <f>B77-C77</f>
        <v>-8</v>
      </c>
      <c r="H77" s="72">
        <f>D77-E77</f>
        <v>-93</v>
      </c>
      <c r="I77" s="37">
        <f>IF(C77=0, "-", IF(G77/C77&lt;10, G77/C77, "&gt;999%"))</f>
        <v>-0.8</v>
      </c>
      <c r="J77" s="38">
        <f>IF(E77=0, "-", IF(H77/E77&lt;10, H77/E77, "&gt;999%"))</f>
        <v>-0.7265625</v>
      </c>
    </row>
    <row r="78" spans="1:10" x14ac:dyDescent="0.2">
      <c r="A78" s="177"/>
      <c r="B78" s="143"/>
      <c r="C78" s="144"/>
      <c r="D78" s="143"/>
      <c r="E78" s="144"/>
      <c r="F78" s="145"/>
      <c r="G78" s="143"/>
      <c r="H78" s="144"/>
      <c r="I78" s="151"/>
      <c r="J78" s="152"/>
    </row>
    <row r="79" spans="1:10" s="139" customFormat="1" x14ac:dyDescent="0.2">
      <c r="A79" s="159" t="s">
        <v>41</v>
      </c>
      <c r="B79" s="65"/>
      <c r="C79" s="66"/>
      <c r="D79" s="65"/>
      <c r="E79" s="66"/>
      <c r="F79" s="67"/>
      <c r="G79" s="65"/>
      <c r="H79" s="66"/>
      <c r="I79" s="20"/>
      <c r="J79" s="21"/>
    </row>
    <row r="80" spans="1:10" x14ac:dyDescent="0.2">
      <c r="A80" s="158" t="s">
        <v>307</v>
      </c>
      <c r="B80" s="65">
        <v>0</v>
      </c>
      <c r="C80" s="66">
        <v>1</v>
      </c>
      <c r="D80" s="65">
        <v>0</v>
      </c>
      <c r="E80" s="66">
        <v>7</v>
      </c>
      <c r="F80" s="67"/>
      <c r="G80" s="65">
        <f t="shared" ref="G80:G93" si="8">B80-C80</f>
        <v>-1</v>
      </c>
      <c r="H80" s="66">
        <f t="shared" ref="H80:H93" si="9">D80-E80</f>
        <v>-7</v>
      </c>
      <c r="I80" s="20">
        <f t="shared" ref="I80:I93" si="10">IF(C80=0, "-", IF(G80/C80&lt;10, G80/C80, "&gt;999%"))</f>
        <v>-1</v>
      </c>
      <c r="J80" s="21">
        <f t="shared" ref="J80:J93" si="11">IF(E80=0, "-", IF(H80/E80&lt;10, H80/E80, "&gt;999%"))</f>
        <v>-1</v>
      </c>
    </row>
    <row r="81" spans="1:10" x14ac:dyDescent="0.2">
      <c r="A81" s="158" t="s">
        <v>380</v>
      </c>
      <c r="B81" s="65">
        <v>2</v>
      </c>
      <c r="C81" s="66">
        <v>2</v>
      </c>
      <c r="D81" s="65">
        <v>25</v>
      </c>
      <c r="E81" s="66">
        <v>17</v>
      </c>
      <c r="F81" s="67"/>
      <c r="G81" s="65">
        <f t="shared" si="8"/>
        <v>0</v>
      </c>
      <c r="H81" s="66">
        <f t="shared" si="9"/>
        <v>8</v>
      </c>
      <c r="I81" s="20">
        <f t="shared" si="10"/>
        <v>0</v>
      </c>
      <c r="J81" s="21">
        <f t="shared" si="11"/>
        <v>0.47058823529411764</v>
      </c>
    </row>
    <row r="82" spans="1:10" x14ac:dyDescent="0.2">
      <c r="A82" s="158" t="s">
        <v>346</v>
      </c>
      <c r="B82" s="65">
        <v>4</v>
      </c>
      <c r="C82" s="66">
        <v>2</v>
      </c>
      <c r="D82" s="65">
        <v>28</v>
      </c>
      <c r="E82" s="66">
        <v>54</v>
      </c>
      <c r="F82" s="67"/>
      <c r="G82" s="65">
        <f t="shared" si="8"/>
        <v>2</v>
      </c>
      <c r="H82" s="66">
        <f t="shared" si="9"/>
        <v>-26</v>
      </c>
      <c r="I82" s="20">
        <f t="shared" si="10"/>
        <v>1</v>
      </c>
      <c r="J82" s="21">
        <f t="shared" si="11"/>
        <v>-0.48148148148148145</v>
      </c>
    </row>
    <row r="83" spans="1:10" x14ac:dyDescent="0.2">
      <c r="A83" s="158" t="s">
        <v>381</v>
      </c>
      <c r="B83" s="65">
        <v>4</v>
      </c>
      <c r="C83" s="66">
        <v>4</v>
      </c>
      <c r="D83" s="65">
        <v>70</v>
      </c>
      <c r="E83" s="66">
        <v>56</v>
      </c>
      <c r="F83" s="67"/>
      <c r="G83" s="65">
        <f t="shared" si="8"/>
        <v>0</v>
      </c>
      <c r="H83" s="66">
        <f t="shared" si="9"/>
        <v>14</v>
      </c>
      <c r="I83" s="20">
        <f t="shared" si="10"/>
        <v>0</v>
      </c>
      <c r="J83" s="21">
        <f t="shared" si="11"/>
        <v>0.25</v>
      </c>
    </row>
    <row r="84" spans="1:10" x14ac:dyDescent="0.2">
      <c r="A84" s="158" t="s">
        <v>191</v>
      </c>
      <c r="B84" s="65">
        <v>1</v>
      </c>
      <c r="C84" s="66">
        <v>0</v>
      </c>
      <c r="D84" s="65">
        <v>5</v>
      </c>
      <c r="E84" s="66">
        <v>0</v>
      </c>
      <c r="F84" s="67"/>
      <c r="G84" s="65">
        <f t="shared" si="8"/>
        <v>1</v>
      </c>
      <c r="H84" s="66">
        <f t="shared" si="9"/>
        <v>5</v>
      </c>
      <c r="I84" s="20" t="str">
        <f t="shared" si="10"/>
        <v>-</v>
      </c>
      <c r="J84" s="21" t="str">
        <f t="shared" si="11"/>
        <v>-</v>
      </c>
    </row>
    <row r="85" spans="1:10" x14ac:dyDescent="0.2">
      <c r="A85" s="158" t="s">
        <v>208</v>
      </c>
      <c r="B85" s="65">
        <v>1</v>
      </c>
      <c r="C85" s="66">
        <v>0</v>
      </c>
      <c r="D85" s="65">
        <v>24</v>
      </c>
      <c r="E85" s="66">
        <v>63</v>
      </c>
      <c r="F85" s="67"/>
      <c r="G85" s="65">
        <f t="shared" si="8"/>
        <v>1</v>
      </c>
      <c r="H85" s="66">
        <f t="shared" si="9"/>
        <v>-39</v>
      </c>
      <c r="I85" s="20" t="str">
        <f t="shared" si="10"/>
        <v>-</v>
      </c>
      <c r="J85" s="21">
        <f t="shared" si="11"/>
        <v>-0.61904761904761907</v>
      </c>
    </row>
    <row r="86" spans="1:10" x14ac:dyDescent="0.2">
      <c r="A86" s="158" t="s">
        <v>236</v>
      </c>
      <c r="B86" s="65">
        <v>0</v>
      </c>
      <c r="C86" s="66">
        <v>0</v>
      </c>
      <c r="D86" s="65">
        <v>0</v>
      </c>
      <c r="E86" s="66">
        <v>3</v>
      </c>
      <c r="F86" s="67"/>
      <c r="G86" s="65">
        <f t="shared" si="8"/>
        <v>0</v>
      </c>
      <c r="H86" s="66">
        <f t="shared" si="9"/>
        <v>-3</v>
      </c>
      <c r="I86" s="20" t="str">
        <f t="shared" si="10"/>
        <v>-</v>
      </c>
      <c r="J86" s="21">
        <f t="shared" si="11"/>
        <v>-1</v>
      </c>
    </row>
    <row r="87" spans="1:10" x14ac:dyDescent="0.2">
      <c r="A87" s="158" t="s">
        <v>285</v>
      </c>
      <c r="B87" s="65">
        <v>2</v>
      </c>
      <c r="C87" s="66">
        <v>1</v>
      </c>
      <c r="D87" s="65">
        <v>27</v>
      </c>
      <c r="E87" s="66">
        <v>36</v>
      </c>
      <c r="F87" s="67"/>
      <c r="G87" s="65">
        <f t="shared" si="8"/>
        <v>1</v>
      </c>
      <c r="H87" s="66">
        <f t="shared" si="9"/>
        <v>-9</v>
      </c>
      <c r="I87" s="20">
        <f t="shared" si="10"/>
        <v>1</v>
      </c>
      <c r="J87" s="21">
        <f t="shared" si="11"/>
        <v>-0.25</v>
      </c>
    </row>
    <row r="88" spans="1:10" x14ac:dyDescent="0.2">
      <c r="A88" s="158" t="s">
        <v>308</v>
      </c>
      <c r="B88" s="65">
        <v>0</v>
      </c>
      <c r="C88" s="66">
        <v>0</v>
      </c>
      <c r="D88" s="65">
        <v>6</v>
      </c>
      <c r="E88" s="66">
        <v>0</v>
      </c>
      <c r="F88" s="67"/>
      <c r="G88" s="65">
        <f t="shared" si="8"/>
        <v>0</v>
      </c>
      <c r="H88" s="66">
        <f t="shared" si="9"/>
        <v>6</v>
      </c>
      <c r="I88" s="20" t="str">
        <f t="shared" si="10"/>
        <v>-</v>
      </c>
      <c r="J88" s="21" t="str">
        <f t="shared" si="11"/>
        <v>-</v>
      </c>
    </row>
    <row r="89" spans="1:10" x14ac:dyDescent="0.2">
      <c r="A89" s="158" t="s">
        <v>449</v>
      </c>
      <c r="B89" s="65">
        <v>7</v>
      </c>
      <c r="C89" s="66">
        <v>6</v>
      </c>
      <c r="D89" s="65">
        <v>69</v>
      </c>
      <c r="E89" s="66">
        <v>96</v>
      </c>
      <c r="F89" s="67"/>
      <c r="G89" s="65">
        <f t="shared" si="8"/>
        <v>1</v>
      </c>
      <c r="H89" s="66">
        <f t="shared" si="9"/>
        <v>-27</v>
      </c>
      <c r="I89" s="20">
        <f t="shared" si="10"/>
        <v>0.16666666666666666</v>
      </c>
      <c r="J89" s="21">
        <f t="shared" si="11"/>
        <v>-0.28125</v>
      </c>
    </row>
    <row r="90" spans="1:10" x14ac:dyDescent="0.2">
      <c r="A90" s="158" t="s">
        <v>460</v>
      </c>
      <c r="B90" s="65">
        <v>74</v>
      </c>
      <c r="C90" s="66">
        <v>62</v>
      </c>
      <c r="D90" s="65">
        <v>861</v>
      </c>
      <c r="E90" s="66">
        <v>831</v>
      </c>
      <c r="F90" s="67"/>
      <c r="G90" s="65">
        <f t="shared" si="8"/>
        <v>12</v>
      </c>
      <c r="H90" s="66">
        <f t="shared" si="9"/>
        <v>30</v>
      </c>
      <c r="I90" s="20">
        <f t="shared" si="10"/>
        <v>0.19354838709677419</v>
      </c>
      <c r="J90" s="21">
        <f t="shared" si="11"/>
        <v>3.6101083032490974E-2</v>
      </c>
    </row>
    <row r="91" spans="1:10" x14ac:dyDescent="0.2">
      <c r="A91" s="158" t="s">
        <v>439</v>
      </c>
      <c r="B91" s="65">
        <v>2</v>
      </c>
      <c r="C91" s="66">
        <v>4</v>
      </c>
      <c r="D91" s="65">
        <v>48</v>
      </c>
      <c r="E91" s="66">
        <v>43</v>
      </c>
      <c r="F91" s="67"/>
      <c r="G91" s="65">
        <f t="shared" si="8"/>
        <v>-2</v>
      </c>
      <c r="H91" s="66">
        <f t="shared" si="9"/>
        <v>5</v>
      </c>
      <c r="I91" s="20">
        <f t="shared" si="10"/>
        <v>-0.5</v>
      </c>
      <c r="J91" s="21">
        <f t="shared" si="11"/>
        <v>0.11627906976744186</v>
      </c>
    </row>
    <row r="92" spans="1:10" x14ac:dyDescent="0.2">
      <c r="A92" s="158" t="s">
        <v>480</v>
      </c>
      <c r="B92" s="65">
        <v>4</v>
      </c>
      <c r="C92" s="66">
        <v>3</v>
      </c>
      <c r="D92" s="65">
        <v>25</v>
      </c>
      <c r="E92" s="66">
        <v>28</v>
      </c>
      <c r="F92" s="67"/>
      <c r="G92" s="65">
        <f t="shared" si="8"/>
        <v>1</v>
      </c>
      <c r="H92" s="66">
        <f t="shared" si="9"/>
        <v>-3</v>
      </c>
      <c r="I92" s="20">
        <f t="shared" si="10"/>
        <v>0.33333333333333331</v>
      </c>
      <c r="J92" s="21">
        <f t="shared" si="11"/>
        <v>-0.10714285714285714</v>
      </c>
    </row>
    <row r="93" spans="1:10" s="160" customFormat="1" x14ac:dyDescent="0.2">
      <c r="A93" s="178" t="s">
        <v>578</v>
      </c>
      <c r="B93" s="71">
        <v>101</v>
      </c>
      <c r="C93" s="72">
        <v>85</v>
      </c>
      <c r="D93" s="71">
        <v>1188</v>
      </c>
      <c r="E93" s="72">
        <v>1234</v>
      </c>
      <c r="F93" s="73"/>
      <c r="G93" s="71">
        <f t="shared" si="8"/>
        <v>16</v>
      </c>
      <c r="H93" s="72">
        <f t="shared" si="9"/>
        <v>-46</v>
      </c>
      <c r="I93" s="37">
        <f t="shared" si="10"/>
        <v>0.18823529411764706</v>
      </c>
      <c r="J93" s="38">
        <f t="shared" si="11"/>
        <v>-3.7277147487844407E-2</v>
      </c>
    </row>
    <row r="94" spans="1:10" x14ac:dyDescent="0.2">
      <c r="A94" s="177"/>
      <c r="B94" s="143"/>
      <c r="C94" s="144"/>
      <c r="D94" s="143"/>
      <c r="E94" s="144"/>
      <c r="F94" s="145"/>
      <c r="G94" s="143"/>
      <c r="H94" s="144"/>
      <c r="I94" s="151"/>
      <c r="J94" s="152"/>
    </row>
    <row r="95" spans="1:10" s="139" customFormat="1" x14ac:dyDescent="0.2">
      <c r="A95" s="159" t="s">
        <v>42</v>
      </c>
      <c r="B95" s="65"/>
      <c r="C95" s="66"/>
      <c r="D95" s="65"/>
      <c r="E95" s="66"/>
      <c r="F95" s="67"/>
      <c r="G95" s="65"/>
      <c r="H95" s="66"/>
      <c r="I95" s="20"/>
      <c r="J95" s="21"/>
    </row>
    <row r="96" spans="1:10" x14ac:dyDescent="0.2">
      <c r="A96" s="158" t="s">
        <v>499</v>
      </c>
      <c r="B96" s="65">
        <v>0</v>
      </c>
      <c r="C96" s="66">
        <v>0</v>
      </c>
      <c r="D96" s="65">
        <v>3</v>
      </c>
      <c r="E96" s="66">
        <v>3</v>
      </c>
      <c r="F96" s="67"/>
      <c r="G96" s="65">
        <f>B96-C96</f>
        <v>0</v>
      </c>
      <c r="H96" s="66">
        <f>D96-E96</f>
        <v>0</v>
      </c>
      <c r="I96" s="20" t="str">
        <f>IF(C96=0, "-", IF(G96/C96&lt;10, G96/C96, "&gt;999%"))</f>
        <v>-</v>
      </c>
      <c r="J96" s="21">
        <f>IF(E96=0, "-", IF(H96/E96&lt;10, H96/E96, "&gt;999%"))</f>
        <v>0</v>
      </c>
    </row>
    <row r="97" spans="1:10" s="160" customFormat="1" x14ac:dyDescent="0.2">
      <c r="A97" s="178" t="s">
        <v>579</v>
      </c>
      <c r="B97" s="71">
        <v>0</v>
      </c>
      <c r="C97" s="72">
        <v>0</v>
      </c>
      <c r="D97" s="71">
        <v>3</v>
      </c>
      <c r="E97" s="72">
        <v>3</v>
      </c>
      <c r="F97" s="73"/>
      <c r="G97" s="71">
        <f>B97-C97</f>
        <v>0</v>
      </c>
      <c r="H97" s="72">
        <f>D97-E97</f>
        <v>0</v>
      </c>
      <c r="I97" s="37" t="str">
        <f>IF(C97=0, "-", IF(G97/C97&lt;10, G97/C97, "&gt;999%"))</f>
        <v>-</v>
      </c>
      <c r="J97" s="38">
        <f>IF(E97=0, "-", IF(H97/E97&lt;10, H97/E97, "&gt;999%"))</f>
        <v>0</v>
      </c>
    </row>
    <row r="98" spans="1:10" x14ac:dyDescent="0.2">
      <c r="A98" s="177"/>
      <c r="B98" s="143"/>
      <c r="C98" s="144"/>
      <c r="D98" s="143"/>
      <c r="E98" s="144"/>
      <c r="F98" s="145"/>
      <c r="G98" s="143"/>
      <c r="H98" s="144"/>
      <c r="I98" s="151"/>
      <c r="J98" s="152"/>
    </row>
    <row r="99" spans="1:10" s="139" customFormat="1" x14ac:dyDescent="0.2">
      <c r="A99" s="159" t="s">
        <v>43</v>
      </c>
      <c r="B99" s="65"/>
      <c r="C99" s="66"/>
      <c r="D99" s="65"/>
      <c r="E99" s="66"/>
      <c r="F99" s="67"/>
      <c r="G99" s="65"/>
      <c r="H99" s="66"/>
      <c r="I99" s="20"/>
      <c r="J99" s="21"/>
    </row>
    <row r="100" spans="1:10" x14ac:dyDescent="0.2">
      <c r="A100" s="158" t="s">
        <v>481</v>
      </c>
      <c r="B100" s="65">
        <v>4</v>
      </c>
      <c r="C100" s="66">
        <v>5</v>
      </c>
      <c r="D100" s="65">
        <v>40</v>
      </c>
      <c r="E100" s="66">
        <v>22</v>
      </c>
      <c r="F100" s="67"/>
      <c r="G100" s="65">
        <f>B100-C100</f>
        <v>-1</v>
      </c>
      <c r="H100" s="66">
        <f>D100-E100</f>
        <v>18</v>
      </c>
      <c r="I100" s="20">
        <f>IF(C100=0, "-", IF(G100/C100&lt;10, G100/C100, "&gt;999%"))</f>
        <v>-0.2</v>
      </c>
      <c r="J100" s="21">
        <f>IF(E100=0, "-", IF(H100/E100&lt;10, H100/E100, "&gt;999%"))</f>
        <v>0.81818181818181823</v>
      </c>
    </row>
    <row r="101" spans="1:10" x14ac:dyDescent="0.2">
      <c r="A101" s="158" t="s">
        <v>492</v>
      </c>
      <c r="B101" s="65">
        <v>4</v>
      </c>
      <c r="C101" s="66">
        <v>2</v>
      </c>
      <c r="D101" s="65">
        <v>22</v>
      </c>
      <c r="E101" s="66">
        <v>49</v>
      </c>
      <c r="F101" s="67"/>
      <c r="G101" s="65">
        <f>B101-C101</f>
        <v>2</v>
      </c>
      <c r="H101" s="66">
        <f>D101-E101</f>
        <v>-27</v>
      </c>
      <c r="I101" s="20">
        <f>IF(C101=0, "-", IF(G101/C101&lt;10, G101/C101, "&gt;999%"))</f>
        <v>1</v>
      </c>
      <c r="J101" s="21">
        <f>IF(E101=0, "-", IF(H101/E101&lt;10, H101/E101, "&gt;999%"))</f>
        <v>-0.55102040816326525</v>
      </c>
    </row>
    <row r="102" spans="1:10" x14ac:dyDescent="0.2">
      <c r="A102" s="158" t="s">
        <v>500</v>
      </c>
      <c r="B102" s="65">
        <v>1</v>
      </c>
      <c r="C102" s="66">
        <v>1</v>
      </c>
      <c r="D102" s="65">
        <v>2</v>
      </c>
      <c r="E102" s="66">
        <v>4</v>
      </c>
      <c r="F102" s="67"/>
      <c r="G102" s="65">
        <f>B102-C102</f>
        <v>0</v>
      </c>
      <c r="H102" s="66">
        <f>D102-E102</f>
        <v>-2</v>
      </c>
      <c r="I102" s="20">
        <f>IF(C102=0, "-", IF(G102/C102&lt;10, G102/C102, "&gt;999%"))</f>
        <v>0</v>
      </c>
      <c r="J102" s="21">
        <f>IF(E102=0, "-", IF(H102/E102&lt;10, H102/E102, "&gt;999%"))</f>
        <v>-0.5</v>
      </c>
    </row>
    <row r="103" spans="1:10" s="160" customFormat="1" x14ac:dyDescent="0.2">
      <c r="A103" s="178" t="s">
        <v>580</v>
      </c>
      <c r="B103" s="71">
        <v>9</v>
      </c>
      <c r="C103" s="72">
        <v>8</v>
      </c>
      <c r="D103" s="71">
        <v>64</v>
      </c>
      <c r="E103" s="72">
        <v>75</v>
      </c>
      <c r="F103" s="73"/>
      <c r="G103" s="71">
        <f>B103-C103</f>
        <v>1</v>
      </c>
      <c r="H103" s="72">
        <f>D103-E103</f>
        <v>-11</v>
      </c>
      <c r="I103" s="37">
        <f>IF(C103=0, "-", IF(G103/C103&lt;10, G103/C103, "&gt;999%"))</f>
        <v>0.125</v>
      </c>
      <c r="J103" s="38">
        <f>IF(E103=0, "-", IF(H103/E103&lt;10, H103/E103, "&gt;999%"))</f>
        <v>-0.14666666666666667</v>
      </c>
    </row>
    <row r="104" spans="1:10" x14ac:dyDescent="0.2">
      <c r="A104" s="177"/>
      <c r="B104" s="143"/>
      <c r="C104" s="144"/>
      <c r="D104" s="143"/>
      <c r="E104" s="144"/>
      <c r="F104" s="145"/>
      <c r="G104" s="143"/>
      <c r="H104" s="144"/>
      <c r="I104" s="151"/>
      <c r="J104" s="152"/>
    </row>
    <row r="105" spans="1:10" s="139" customFormat="1" x14ac:dyDescent="0.2">
      <c r="A105" s="159" t="s">
        <v>44</v>
      </c>
      <c r="B105" s="65"/>
      <c r="C105" s="66"/>
      <c r="D105" s="65"/>
      <c r="E105" s="66"/>
      <c r="F105" s="67"/>
      <c r="G105" s="65"/>
      <c r="H105" s="66"/>
      <c r="I105" s="20"/>
      <c r="J105" s="21"/>
    </row>
    <row r="106" spans="1:10" x14ac:dyDescent="0.2">
      <c r="A106" s="158" t="s">
        <v>461</v>
      </c>
      <c r="B106" s="65">
        <v>1</v>
      </c>
      <c r="C106" s="66">
        <v>0</v>
      </c>
      <c r="D106" s="65">
        <v>1</v>
      </c>
      <c r="E106" s="66">
        <v>0</v>
      </c>
      <c r="F106" s="67"/>
      <c r="G106" s="65">
        <f>B106-C106</f>
        <v>1</v>
      </c>
      <c r="H106" s="66">
        <f>D106-E106</f>
        <v>1</v>
      </c>
      <c r="I106" s="20" t="str">
        <f>IF(C106=0, "-", IF(G106/C106&lt;10, G106/C106, "&gt;999%"))</f>
        <v>-</v>
      </c>
      <c r="J106" s="21" t="str">
        <f>IF(E106=0, "-", IF(H106/E106&lt;10, H106/E106, "&gt;999%"))</f>
        <v>-</v>
      </c>
    </row>
    <row r="107" spans="1:10" x14ac:dyDescent="0.2">
      <c r="A107" s="158" t="s">
        <v>450</v>
      </c>
      <c r="B107" s="65">
        <v>7</v>
      </c>
      <c r="C107" s="66">
        <v>0</v>
      </c>
      <c r="D107" s="65">
        <v>30</v>
      </c>
      <c r="E107" s="66">
        <v>35</v>
      </c>
      <c r="F107" s="67"/>
      <c r="G107" s="65">
        <f>B107-C107</f>
        <v>7</v>
      </c>
      <c r="H107" s="66">
        <f>D107-E107</f>
        <v>-5</v>
      </c>
      <c r="I107" s="20" t="str">
        <f>IF(C107=0, "-", IF(G107/C107&lt;10, G107/C107, "&gt;999%"))</f>
        <v>-</v>
      </c>
      <c r="J107" s="21">
        <f>IF(E107=0, "-", IF(H107/E107&lt;10, H107/E107, "&gt;999%"))</f>
        <v>-0.14285714285714285</v>
      </c>
    </row>
    <row r="108" spans="1:10" x14ac:dyDescent="0.2">
      <c r="A108" s="158" t="s">
        <v>462</v>
      </c>
      <c r="B108" s="65">
        <v>4</v>
      </c>
      <c r="C108" s="66">
        <v>2</v>
      </c>
      <c r="D108" s="65">
        <v>26</v>
      </c>
      <c r="E108" s="66">
        <v>21</v>
      </c>
      <c r="F108" s="67"/>
      <c r="G108" s="65">
        <f>B108-C108</f>
        <v>2</v>
      </c>
      <c r="H108" s="66">
        <f>D108-E108</f>
        <v>5</v>
      </c>
      <c r="I108" s="20">
        <f>IF(C108=0, "-", IF(G108/C108&lt;10, G108/C108, "&gt;999%"))</f>
        <v>1</v>
      </c>
      <c r="J108" s="21">
        <f>IF(E108=0, "-", IF(H108/E108&lt;10, H108/E108, "&gt;999%"))</f>
        <v>0.23809523809523808</v>
      </c>
    </row>
    <row r="109" spans="1:10" s="160" customFormat="1" x14ac:dyDescent="0.2">
      <c r="A109" s="178" t="s">
        <v>581</v>
      </c>
      <c r="B109" s="71">
        <v>12</v>
      </c>
      <c r="C109" s="72">
        <v>2</v>
      </c>
      <c r="D109" s="71">
        <v>57</v>
      </c>
      <c r="E109" s="72">
        <v>56</v>
      </c>
      <c r="F109" s="73"/>
      <c r="G109" s="71">
        <f>B109-C109</f>
        <v>10</v>
      </c>
      <c r="H109" s="72">
        <f>D109-E109</f>
        <v>1</v>
      </c>
      <c r="I109" s="37">
        <f>IF(C109=0, "-", IF(G109/C109&lt;10, G109/C109, "&gt;999%"))</f>
        <v>5</v>
      </c>
      <c r="J109" s="38">
        <f>IF(E109=0, "-", IF(H109/E109&lt;10, H109/E109, "&gt;999%"))</f>
        <v>1.7857142857142856E-2</v>
      </c>
    </row>
    <row r="110" spans="1:10" x14ac:dyDescent="0.2">
      <c r="A110" s="177"/>
      <c r="B110" s="143"/>
      <c r="C110" s="144"/>
      <c r="D110" s="143"/>
      <c r="E110" s="144"/>
      <c r="F110" s="145"/>
      <c r="G110" s="143"/>
      <c r="H110" s="144"/>
      <c r="I110" s="151"/>
      <c r="J110" s="152"/>
    </row>
    <row r="111" spans="1:10" s="139" customFormat="1" x14ac:dyDescent="0.2">
      <c r="A111" s="159" t="s">
        <v>45</v>
      </c>
      <c r="B111" s="65"/>
      <c r="C111" s="66"/>
      <c r="D111" s="65"/>
      <c r="E111" s="66"/>
      <c r="F111" s="67"/>
      <c r="G111" s="65"/>
      <c r="H111" s="66"/>
      <c r="I111" s="20"/>
      <c r="J111" s="21"/>
    </row>
    <row r="112" spans="1:10" x14ac:dyDescent="0.2">
      <c r="A112" s="158" t="s">
        <v>347</v>
      </c>
      <c r="B112" s="65">
        <v>0</v>
      </c>
      <c r="C112" s="66">
        <v>0</v>
      </c>
      <c r="D112" s="65">
        <v>0</v>
      </c>
      <c r="E112" s="66">
        <v>2</v>
      </c>
      <c r="F112" s="67"/>
      <c r="G112" s="65">
        <f>B112-C112</f>
        <v>0</v>
      </c>
      <c r="H112" s="66">
        <f>D112-E112</f>
        <v>-2</v>
      </c>
      <c r="I112" s="20" t="str">
        <f>IF(C112=0, "-", IF(G112/C112&lt;10, G112/C112, "&gt;999%"))</f>
        <v>-</v>
      </c>
      <c r="J112" s="21">
        <f>IF(E112=0, "-", IF(H112/E112&lt;10, H112/E112, "&gt;999%"))</f>
        <v>-1</v>
      </c>
    </row>
    <row r="113" spans="1:10" x14ac:dyDescent="0.2">
      <c r="A113" s="158" t="s">
        <v>382</v>
      </c>
      <c r="B113" s="65">
        <v>0</v>
      </c>
      <c r="C113" s="66">
        <v>0</v>
      </c>
      <c r="D113" s="65">
        <v>0</v>
      </c>
      <c r="E113" s="66">
        <v>1</v>
      </c>
      <c r="F113" s="67"/>
      <c r="G113" s="65">
        <f>B113-C113</f>
        <v>0</v>
      </c>
      <c r="H113" s="66">
        <f>D113-E113</f>
        <v>-1</v>
      </c>
      <c r="I113" s="20" t="str">
        <f>IF(C113=0, "-", IF(G113/C113&lt;10, G113/C113, "&gt;999%"))</f>
        <v>-</v>
      </c>
      <c r="J113" s="21">
        <f>IF(E113=0, "-", IF(H113/E113&lt;10, H113/E113, "&gt;999%"))</f>
        <v>-1</v>
      </c>
    </row>
    <row r="114" spans="1:10" s="160" customFormat="1" x14ac:dyDescent="0.2">
      <c r="A114" s="178" t="s">
        <v>582</v>
      </c>
      <c r="B114" s="71">
        <v>0</v>
      </c>
      <c r="C114" s="72">
        <v>0</v>
      </c>
      <c r="D114" s="71">
        <v>0</v>
      </c>
      <c r="E114" s="72">
        <v>3</v>
      </c>
      <c r="F114" s="73"/>
      <c r="G114" s="71">
        <f>B114-C114</f>
        <v>0</v>
      </c>
      <c r="H114" s="72">
        <f>D114-E114</f>
        <v>-3</v>
      </c>
      <c r="I114" s="37" t="str">
        <f>IF(C114=0, "-", IF(G114/C114&lt;10, G114/C114, "&gt;999%"))</f>
        <v>-</v>
      </c>
      <c r="J114" s="38">
        <f>IF(E114=0, "-", IF(H114/E114&lt;10, H114/E114, "&gt;999%"))</f>
        <v>-1</v>
      </c>
    </row>
    <row r="115" spans="1:10" x14ac:dyDescent="0.2">
      <c r="A115" s="177"/>
      <c r="B115" s="143"/>
      <c r="C115" s="144"/>
      <c r="D115" s="143"/>
      <c r="E115" s="144"/>
      <c r="F115" s="145"/>
      <c r="G115" s="143"/>
      <c r="H115" s="144"/>
      <c r="I115" s="151"/>
      <c r="J115" s="152"/>
    </row>
    <row r="116" spans="1:10" s="139" customFormat="1" x14ac:dyDescent="0.2">
      <c r="A116" s="159" t="s">
        <v>46</v>
      </c>
      <c r="B116" s="65"/>
      <c r="C116" s="66"/>
      <c r="D116" s="65"/>
      <c r="E116" s="66"/>
      <c r="F116" s="67"/>
      <c r="G116" s="65"/>
      <c r="H116" s="66"/>
      <c r="I116" s="20"/>
      <c r="J116" s="21"/>
    </row>
    <row r="117" spans="1:10" x14ac:dyDescent="0.2">
      <c r="A117" s="158" t="s">
        <v>501</v>
      </c>
      <c r="B117" s="65">
        <v>2</v>
      </c>
      <c r="C117" s="66">
        <v>0</v>
      </c>
      <c r="D117" s="65">
        <v>6</v>
      </c>
      <c r="E117" s="66">
        <v>11</v>
      </c>
      <c r="F117" s="67"/>
      <c r="G117" s="65">
        <f>B117-C117</f>
        <v>2</v>
      </c>
      <c r="H117" s="66">
        <f>D117-E117</f>
        <v>-5</v>
      </c>
      <c r="I117" s="20" t="str">
        <f>IF(C117=0, "-", IF(G117/C117&lt;10, G117/C117, "&gt;999%"))</f>
        <v>-</v>
      </c>
      <c r="J117" s="21">
        <f>IF(E117=0, "-", IF(H117/E117&lt;10, H117/E117, "&gt;999%"))</f>
        <v>-0.45454545454545453</v>
      </c>
    </row>
    <row r="118" spans="1:10" x14ac:dyDescent="0.2">
      <c r="A118" s="158" t="s">
        <v>482</v>
      </c>
      <c r="B118" s="65">
        <v>5</v>
      </c>
      <c r="C118" s="66">
        <v>2</v>
      </c>
      <c r="D118" s="65">
        <v>39</v>
      </c>
      <c r="E118" s="66">
        <v>25</v>
      </c>
      <c r="F118" s="67"/>
      <c r="G118" s="65">
        <f>B118-C118</f>
        <v>3</v>
      </c>
      <c r="H118" s="66">
        <f>D118-E118</f>
        <v>14</v>
      </c>
      <c r="I118" s="20">
        <f>IF(C118=0, "-", IF(G118/C118&lt;10, G118/C118, "&gt;999%"))</f>
        <v>1.5</v>
      </c>
      <c r="J118" s="21">
        <f>IF(E118=0, "-", IF(H118/E118&lt;10, H118/E118, "&gt;999%"))</f>
        <v>0.56000000000000005</v>
      </c>
    </row>
    <row r="119" spans="1:10" x14ac:dyDescent="0.2">
      <c r="A119" s="158" t="s">
        <v>493</v>
      </c>
      <c r="B119" s="65">
        <v>5</v>
      </c>
      <c r="C119" s="66">
        <v>4</v>
      </c>
      <c r="D119" s="65">
        <v>38</v>
      </c>
      <c r="E119" s="66">
        <v>36</v>
      </c>
      <c r="F119" s="67"/>
      <c r="G119" s="65">
        <f>B119-C119</f>
        <v>1</v>
      </c>
      <c r="H119" s="66">
        <f>D119-E119</f>
        <v>2</v>
      </c>
      <c r="I119" s="20">
        <f>IF(C119=0, "-", IF(G119/C119&lt;10, G119/C119, "&gt;999%"))</f>
        <v>0.25</v>
      </c>
      <c r="J119" s="21">
        <f>IF(E119=0, "-", IF(H119/E119&lt;10, H119/E119, "&gt;999%"))</f>
        <v>5.5555555555555552E-2</v>
      </c>
    </row>
    <row r="120" spans="1:10" s="160" customFormat="1" x14ac:dyDescent="0.2">
      <c r="A120" s="178" t="s">
        <v>583</v>
      </c>
      <c r="B120" s="71">
        <v>12</v>
      </c>
      <c r="C120" s="72">
        <v>6</v>
      </c>
      <c r="D120" s="71">
        <v>83</v>
      </c>
      <c r="E120" s="72">
        <v>72</v>
      </c>
      <c r="F120" s="73"/>
      <c r="G120" s="71">
        <f>B120-C120</f>
        <v>6</v>
      </c>
      <c r="H120" s="72">
        <f>D120-E120</f>
        <v>11</v>
      </c>
      <c r="I120" s="37">
        <f>IF(C120=0, "-", IF(G120/C120&lt;10, G120/C120, "&gt;999%"))</f>
        <v>1</v>
      </c>
      <c r="J120" s="38">
        <f>IF(E120=0, "-", IF(H120/E120&lt;10, H120/E120, "&gt;999%"))</f>
        <v>0.15277777777777779</v>
      </c>
    </row>
    <row r="121" spans="1:10" x14ac:dyDescent="0.2">
      <c r="A121" s="177"/>
      <c r="B121" s="143"/>
      <c r="C121" s="144"/>
      <c r="D121" s="143"/>
      <c r="E121" s="144"/>
      <c r="F121" s="145"/>
      <c r="G121" s="143"/>
      <c r="H121" s="144"/>
      <c r="I121" s="151"/>
      <c r="J121" s="152"/>
    </row>
    <row r="122" spans="1:10" s="139" customFormat="1" x14ac:dyDescent="0.2">
      <c r="A122" s="159" t="s">
        <v>47</v>
      </c>
      <c r="B122" s="65"/>
      <c r="C122" s="66"/>
      <c r="D122" s="65"/>
      <c r="E122" s="66"/>
      <c r="F122" s="67"/>
      <c r="G122" s="65"/>
      <c r="H122" s="66"/>
      <c r="I122" s="20"/>
      <c r="J122" s="21"/>
    </row>
    <row r="123" spans="1:10" x14ac:dyDescent="0.2">
      <c r="A123" s="158" t="s">
        <v>383</v>
      </c>
      <c r="B123" s="65">
        <v>0</v>
      </c>
      <c r="C123" s="66">
        <v>15</v>
      </c>
      <c r="D123" s="65">
        <v>14</v>
      </c>
      <c r="E123" s="66">
        <v>73</v>
      </c>
      <c r="F123" s="67"/>
      <c r="G123" s="65">
        <f t="shared" ref="G123:G132" si="12">B123-C123</f>
        <v>-15</v>
      </c>
      <c r="H123" s="66">
        <f t="shared" ref="H123:H132" si="13">D123-E123</f>
        <v>-59</v>
      </c>
      <c r="I123" s="20">
        <f t="shared" ref="I123:I132" si="14">IF(C123=0, "-", IF(G123/C123&lt;10, G123/C123, "&gt;999%"))</f>
        <v>-1</v>
      </c>
      <c r="J123" s="21">
        <f t="shared" ref="J123:J132" si="15">IF(E123=0, "-", IF(H123/E123&lt;10, H123/E123, "&gt;999%"))</f>
        <v>-0.80821917808219179</v>
      </c>
    </row>
    <row r="124" spans="1:10" x14ac:dyDescent="0.2">
      <c r="A124" s="158" t="s">
        <v>209</v>
      </c>
      <c r="B124" s="65">
        <v>0</v>
      </c>
      <c r="C124" s="66">
        <v>1</v>
      </c>
      <c r="D124" s="65">
        <v>21</v>
      </c>
      <c r="E124" s="66">
        <v>98</v>
      </c>
      <c r="F124" s="67"/>
      <c r="G124" s="65">
        <f t="shared" si="12"/>
        <v>-1</v>
      </c>
      <c r="H124" s="66">
        <f t="shared" si="13"/>
        <v>-77</v>
      </c>
      <c r="I124" s="20">
        <f t="shared" si="14"/>
        <v>-1</v>
      </c>
      <c r="J124" s="21">
        <f t="shared" si="15"/>
        <v>-0.7857142857142857</v>
      </c>
    </row>
    <row r="125" spans="1:10" x14ac:dyDescent="0.2">
      <c r="A125" s="158" t="s">
        <v>384</v>
      </c>
      <c r="B125" s="65">
        <v>0</v>
      </c>
      <c r="C125" s="66">
        <v>0</v>
      </c>
      <c r="D125" s="65">
        <v>0</v>
      </c>
      <c r="E125" s="66">
        <v>4</v>
      </c>
      <c r="F125" s="67"/>
      <c r="G125" s="65">
        <f t="shared" si="12"/>
        <v>0</v>
      </c>
      <c r="H125" s="66">
        <f t="shared" si="13"/>
        <v>-4</v>
      </c>
      <c r="I125" s="20" t="str">
        <f t="shared" si="14"/>
        <v>-</v>
      </c>
      <c r="J125" s="21">
        <f t="shared" si="15"/>
        <v>-1</v>
      </c>
    </row>
    <row r="126" spans="1:10" x14ac:dyDescent="0.2">
      <c r="A126" s="158" t="s">
        <v>451</v>
      </c>
      <c r="B126" s="65">
        <v>0</v>
      </c>
      <c r="C126" s="66">
        <v>0</v>
      </c>
      <c r="D126" s="65">
        <v>7</v>
      </c>
      <c r="E126" s="66">
        <v>21</v>
      </c>
      <c r="F126" s="67"/>
      <c r="G126" s="65">
        <f t="shared" si="12"/>
        <v>0</v>
      </c>
      <c r="H126" s="66">
        <f t="shared" si="13"/>
        <v>-14</v>
      </c>
      <c r="I126" s="20" t="str">
        <f t="shared" si="14"/>
        <v>-</v>
      </c>
      <c r="J126" s="21">
        <f t="shared" si="15"/>
        <v>-0.66666666666666663</v>
      </c>
    </row>
    <row r="127" spans="1:10" x14ac:dyDescent="0.2">
      <c r="A127" s="158" t="s">
        <v>463</v>
      </c>
      <c r="B127" s="65">
        <v>0</v>
      </c>
      <c r="C127" s="66">
        <v>34</v>
      </c>
      <c r="D127" s="65">
        <v>225</v>
      </c>
      <c r="E127" s="66">
        <v>404</v>
      </c>
      <c r="F127" s="67"/>
      <c r="G127" s="65">
        <f t="shared" si="12"/>
        <v>-34</v>
      </c>
      <c r="H127" s="66">
        <f t="shared" si="13"/>
        <v>-179</v>
      </c>
      <c r="I127" s="20">
        <f t="shared" si="14"/>
        <v>-1</v>
      </c>
      <c r="J127" s="21">
        <f t="shared" si="15"/>
        <v>-0.44306930693069307</v>
      </c>
    </row>
    <row r="128" spans="1:10" x14ac:dyDescent="0.2">
      <c r="A128" s="158" t="s">
        <v>259</v>
      </c>
      <c r="B128" s="65">
        <v>0</v>
      </c>
      <c r="C128" s="66">
        <v>15</v>
      </c>
      <c r="D128" s="65">
        <v>5</v>
      </c>
      <c r="E128" s="66">
        <v>192</v>
      </c>
      <c r="F128" s="67"/>
      <c r="G128" s="65">
        <f t="shared" si="12"/>
        <v>-15</v>
      </c>
      <c r="H128" s="66">
        <f t="shared" si="13"/>
        <v>-187</v>
      </c>
      <c r="I128" s="20">
        <f t="shared" si="14"/>
        <v>-1</v>
      </c>
      <c r="J128" s="21">
        <f t="shared" si="15"/>
        <v>-0.97395833333333337</v>
      </c>
    </row>
    <row r="129" spans="1:10" x14ac:dyDescent="0.2">
      <c r="A129" s="158" t="s">
        <v>348</v>
      </c>
      <c r="B129" s="65">
        <v>0</v>
      </c>
      <c r="C129" s="66">
        <v>3</v>
      </c>
      <c r="D129" s="65">
        <v>23</v>
      </c>
      <c r="E129" s="66">
        <v>156</v>
      </c>
      <c r="F129" s="67"/>
      <c r="G129" s="65">
        <f t="shared" si="12"/>
        <v>-3</v>
      </c>
      <c r="H129" s="66">
        <f t="shared" si="13"/>
        <v>-133</v>
      </c>
      <c r="I129" s="20">
        <f t="shared" si="14"/>
        <v>-1</v>
      </c>
      <c r="J129" s="21">
        <f t="shared" si="15"/>
        <v>-0.85256410256410253</v>
      </c>
    </row>
    <row r="130" spans="1:10" x14ac:dyDescent="0.2">
      <c r="A130" s="158" t="s">
        <v>385</v>
      </c>
      <c r="B130" s="65">
        <v>0</v>
      </c>
      <c r="C130" s="66">
        <v>9</v>
      </c>
      <c r="D130" s="65">
        <v>28</v>
      </c>
      <c r="E130" s="66">
        <v>53</v>
      </c>
      <c r="F130" s="67"/>
      <c r="G130" s="65">
        <f t="shared" si="12"/>
        <v>-9</v>
      </c>
      <c r="H130" s="66">
        <f t="shared" si="13"/>
        <v>-25</v>
      </c>
      <c r="I130" s="20">
        <f t="shared" si="14"/>
        <v>-1</v>
      </c>
      <c r="J130" s="21">
        <f t="shared" si="15"/>
        <v>-0.47169811320754718</v>
      </c>
    </row>
    <row r="131" spans="1:10" x14ac:dyDescent="0.2">
      <c r="A131" s="158" t="s">
        <v>309</v>
      </c>
      <c r="B131" s="65">
        <v>0</v>
      </c>
      <c r="C131" s="66">
        <v>31</v>
      </c>
      <c r="D131" s="65">
        <v>49</v>
      </c>
      <c r="E131" s="66">
        <v>146</v>
      </c>
      <c r="F131" s="67"/>
      <c r="G131" s="65">
        <f t="shared" si="12"/>
        <v>-31</v>
      </c>
      <c r="H131" s="66">
        <f t="shared" si="13"/>
        <v>-97</v>
      </c>
      <c r="I131" s="20">
        <f t="shared" si="14"/>
        <v>-1</v>
      </c>
      <c r="J131" s="21">
        <f t="shared" si="15"/>
        <v>-0.66438356164383561</v>
      </c>
    </row>
    <row r="132" spans="1:10" s="160" customFormat="1" x14ac:dyDescent="0.2">
      <c r="A132" s="178" t="s">
        <v>584</v>
      </c>
      <c r="B132" s="71">
        <v>0</v>
      </c>
      <c r="C132" s="72">
        <v>108</v>
      </c>
      <c r="D132" s="71">
        <v>372</v>
      </c>
      <c r="E132" s="72">
        <v>1147</v>
      </c>
      <c r="F132" s="73"/>
      <c r="G132" s="71">
        <f t="shared" si="12"/>
        <v>-108</v>
      </c>
      <c r="H132" s="72">
        <f t="shared" si="13"/>
        <v>-775</v>
      </c>
      <c r="I132" s="37">
        <f t="shared" si="14"/>
        <v>-1</v>
      </c>
      <c r="J132" s="38">
        <f t="shared" si="15"/>
        <v>-0.67567567567567566</v>
      </c>
    </row>
    <row r="133" spans="1:10" x14ac:dyDescent="0.2">
      <c r="A133" s="177"/>
      <c r="B133" s="143"/>
      <c r="C133" s="144"/>
      <c r="D133" s="143"/>
      <c r="E133" s="144"/>
      <c r="F133" s="145"/>
      <c r="G133" s="143"/>
      <c r="H133" s="144"/>
      <c r="I133" s="151"/>
      <c r="J133" s="152"/>
    </row>
    <row r="134" spans="1:10" s="139" customFormat="1" x14ac:dyDescent="0.2">
      <c r="A134" s="159" t="s">
        <v>48</v>
      </c>
      <c r="B134" s="65"/>
      <c r="C134" s="66"/>
      <c r="D134" s="65"/>
      <c r="E134" s="66"/>
      <c r="F134" s="67"/>
      <c r="G134" s="65"/>
      <c r="H134" s="66"/>
      <c r="I134" s="20"/>
      <c r="J134" s="21"/>
    </row>
    <row r="135" spans="1:10" x14ac:dyDescent="0.2">
      <c r="A135" s="158" t="s">
        <v>237</v>
      </c>
      <c r="B135" s="65">
        <v>0</v>
      </c>
      <c r="C135" s="66">
        <v>0</v>
      </c>
      <c r="D135" s="65">
        <v>1</v>
      </c>
      <c r="E135" s="66">
        <v>0</v>
      </c>
      <c r="F135" s="67"/>
      <c r="G135" s="65">
        <f t="shared" ref="G135:G142" si="16">B135-C135</f>
        <v>0</v>
      </c>
      <c r="H135" s="66">
        <f t="shared" ref="H135:H142" si="17">D135-E135</f>
        <v>1</v>
      </c>
      <c r="I135" s="20" t="str">
        <f t="shared" ref="I135:I142" si="18">IF(C135=0, "-", IF(G135/C135&lt;10, G135/C135, "&gt;999%"))</f>
        <v>-</v>
      </c>
      <c r="J135" s="21" t="str">
        <f t="shared" ref="J135:J142" si="19">IF(E135=0, "-", IF(H135/E135&lt;10, H135/E135, "&gt;999%"))</f>
        <v>-</v>
      </c>
    </row>
    <row r="136" spans="1:10" x14ac:dyDescent="0.2">
      <c r="A136" s="158" t="s">
        <v>192</v>
      </c>
      <c r="B136" s="65">
        <v>0</v>
      </c>
      <c r="C136" s="66">
        <v>0</v>
      </c>
      <c r="D136" s="65">
        <v>1</v>
      </c>
      <c r="E136" s="66">
        <v>7</v>
      </c>
      <c r="F136" s="67"/>
      <c r="G136" s="65">
        <f t="shared" si="16"/>
        <v>0</v>
      </c>
      <c r="H136" s="66">
        <f t="shared" si="17"/>
        <v>-6</v>
      </c>
      <c r="I136" s="20" t="str">
        <f t="shared" si="18"/>
        <v>-</v>
      </c>
      <c r="J136" s="21">
        <f t="shared" si="19"/>
        <v>-0.8571428571428571</v>
      </c>
    </row>
    <row r="137" spans="1:10" x14ac:dyDescent="0.2">
      <c r="A137" s="158" t="s">
        <v>210</v>
      </c>
      <c r="B137" s="65">
        <v>10</v>
      </c>
      <c r="C137" s="66">
        <v>12</v>
      </c>
      <c r="D137" s="65">
        <v>79</v>
      </c>
      <c r="E137" s="66">
        <v>114</v>
      </c>
      <c r="F137" s="67"/>
      <c r="G137" s="65">
        <f t="shared" si="16"/>
        <v>-2</v>
      </c>
      <c r="H137" s="66">
        <f t="shared" si="17"/>
        <v>-35</v>
      </c>
      <c r="I137" s="20">
        <f t="shared" si="18"/>
        <v>-0.16666666666666666</v>
      </c>
      <c r="J137" s="21">
        <f t="shared" si="19"/>
        <v>-0.30701754385964913</v>
      </c>
    </row>
    <row r="138" spans="1:10" x14ac:dyDescent="0.2">
      <c r="A138" s="158" t="s">
        <v>349</v>
      </c>
      <c r="B138" s="65">
        <v>7</v>
      </c>
      <c r="C138" s="66">
        <v>24</v>
      </c>
      <c r="D138" s="65">
        <v>142</v>
      </c>
      <c r="E138" s="66">
        <v>217</v>
      </c>
      <c r="F138" s="67"/>
      <c r="G138" s="65">
        <f t="shared" si="16"/>
        <v>-17</v>
      </c>
      <c r="H138" s="66">
        <f t="shared" si="17"/>
        <v>-75</v>
      </c>
      <c r="I138" s="20">
        <f t="shared" si="18"/>
        <v>-0.70833333333333337</v>
      </c>
      <c r="J138" s="21">
        <f t="shared" si="19"/>
        <v>-0.34562211981566821</v>
      </c>
    </row>
    <row r="139" spans="1:10" x14ac:dyDescent="0.2">
      <c r="A139" s="158" t="s">
        <v>319</v>
      </c>
      <c r="B139" s="65">
        <v>9</v>
      </c>
      <c r="C139" s="66">
        <v>15</v>
      </c>
      <c r="D139" s="65">
        <v>160</v>
      </c>
      <c r="E139" s="66">
        <v>243</v>
      </c>
      <c r="F139" s="67"/>
      <c r="G139" s="65">
        <f t="shared" si="16"/>
        <v>-6</v>
      </c>
      <c r="H139" s="66">
        <f t="shared" si="17"/>
        <v>-83</v>
      </c>
      <c r="I139" s="20">
        <f t="shared" si="18"/>
        <v>-0.4</v>
      </c>
      <c r="J139" s="21">
        <f t="shared" si="19"/>
        <v>-0.34156378600823045</v>
      </c>
    </row>
    <row r="140" spans="1:10" x14ac:dyDescent="0.2">
      <c r="A140" s="158" t="s">
        <v>193</v>
      </c>
      <c r="B140" s="65">
        <v>11</v>
      </c>
      <c r="C140" s="66">
        <v>9</v>
      </c>
      <c r="D140" s="65">
        <v>67</v>
      </c>
      <c r="E140" s="66">
        <v>133</v>
      </c>
      <c r="F140" s="67"/>
      <c r="G140" s="65">
        <f t="shared" si="16"/>
        <v>2</v>
      </c>
      <c r="H140" s="66">
        <f t="shared" si="17"/>
        <v>-66</v>
      </c>
      <c r="I140" s="20">
        <f t="shared" si="18"/>
        <v>0.22222222222222221</v>
      </c>
      <c r="J140" s="21">
        <f t="shared" si="19"/>
        <v>-0.49624060150375937</v>
      </c>
    </row>
    <row r="141" spans="1:10" x14ac:dyDescent="0.2">
      <c r="A141" s="158" t="s">
        <v>273</v>
      </c>
      <c r="B141" s="65">
        <v>0</v>
      </c>
      <c r="C141" s="66">
        <v>1</v>
      </c>
      <c r="D141" s="65">
        <v>8</v>
      </c>
      <c r="E141" s="66">
        <v>7</v>
      </c>
      <c r="F141" s="67"/>
      <c r="G141" s="65">
        <f t="shared" si="16"/>
        <v>-1</v>
      </c>
      <c r="H141" s="66">
        <f t="shared" si="17"/>
        <v>1</v>
      </c>
      <c r="I141" s="20">
        <f t="shared" si="18"/>
        <v>-1</v>
      </c>
      <c r="J141" s="21">
        <f t="shared" si="19"/>
        <v>0.14285714285714285</v>
      </c>
    </row>
    <row r="142" spans="1:10" s="160" customFormat="1" x14ac:dyDescent="0.2">
      <c r="A142" s="178" t="s">
        <v>585</v>
      </c>
      <c r="B142" s="71">
        <v>37</v>
      </c>
      <c r="C142" s="72">
        <v>61</v>
      </c>
      <c r="D142" s="71">
        <v>458</v>
      </c>
      <c r="E142" s="72">
        <v>721</v>
      </c>
      <c r="F142" s="73"/>
      <c r="G142" s="71">
        <f t="shared" si="16"/>
        <v>-24</v>
      </c>
      <c r="H142" s="72">
        <f t="shared" si="17"/>
        <v>-263</v>
      </c>
      <c r="I142" s="37">
        <f t="shared" si="18"/>
        <v>-0.39344262295081966</v>
      </c>
      <c r="J142" s="38">
        <f t="shared" si="19"/>
        <v>-0.36477115117891817</v>
      </c>
    </row>
    <row r="143" spans="1:10" x14ac:dyDescent="0.2">
      <c r="A143" s="177"/>
      <c r="B143" s="143"/>
      <c r="C143" s="144"/>
      <c r="D143" s="143"/>
      <c r="E143" s="144"/>
      <c r="F143" s="145"/>
      <c r="G143" s="143"/>
      <c r="H143" s="144"/>
      <c r="I143" s="151"/>
      <c r="J143" s="152"/>
    </row>
    <row r="144" spans="1:10" s="139" customFormat="1" x14ac:dyDescent="0.2">
      <c r="A144" s="159" t="s">
        <v>49</v>
      </c>
      <c r="B144" s="65"/>
      <c r="C144" s="66"/>
      <c r="D144" s="65"/>
      <c r="E144" s="66"/>
      <c r="F144" s="67"/>
      <c r="G144" s="65"/>
      <c r="H144" s="66"/>
      <c r="I144" s="20"/>
      <c r="J144" s="21"/>
    </row>
    <row r="145" spans="1:10" x14ac:dyDescent="0.2">
      <c r="A145" s="158" t="s">
        <v>194</v>
      </c>
      <c r="B145" s="65">
        <v>0</v>
      </c>
      <c r="C145" s="66">
        <v>0</v>
      </c>
      <c r="D145" s="65">
        <v>0</v>
      </c>
      <c r="E145" s="66">
        <v>296</v>
      </c>
      <c r="F145" s="67"/>
      <c r="G145" s="65">
        <f t="shared" ref="G145:G157" si="20">B145-C145</f>
        <v>0</v>
      </c>
      <c r="H145" s="66">
        <f t="shared" ref="H145:H157" si="21">D145-E145</f>
        <v>-296</v>
      </c>
      <c r="I145" s="20" t="str">
        <f t="shared" ref="I145:I157" si="22">IF(C145=0, "-", IF(G145/C145&lt;10, G145/C145, "&gt;999%"))</f>
        <v>-</v>
      </c>
      <c r="J145" s="21">
        <f t="shared" ref="J145:J157" si="23">IF(E145=0, "-", IF(H145/E145&lt;10, H145/E145, "&gt;999%"))</f>
        <v>-1</v>
      </c>
    </row>
    <row r="146" spans="1:10" x14ac:dyDescent="0.2">
      <c r="A146" s="158" t="s">
        <v>211</v>
      </c>
      <c r="B146" s="65">
        <v>2</v>
      </c>
      <c r="C146" s="66">
        <v>5</v>
      </c>
      <c r="D146" s="65">
        <v>28</v>
      </c>
      <c r="E146" s="66">
        <v>49</v>
      </c>
      <c r="F146" s="67"/>
      <c r="G146" s="65">
        <f t="shared" si="20"/>
        <v>-3</v>
      </c>
      <c r="H146" s="66">
        <f t="shared" si="21"/>
        <v>-21</v>
      </c>
      <c r="I146" s="20">
        <f t="shared" si="22"/>
        <v>-0.6</v>
      </c>
      <c r="J146" s="21">
        <f t="shared" si="23"/>
        <v>-0.42857142857142855</v>
      </c>
    </row>
    <row r="147" spans="1:10" x14ac:dyDescent="0.2">
      <c r="A147" s="158" t="s">
        <v>212</v>
      </c>
      <c r="B147" s="65">
        <v>72</v>
      </c>
      <c r="C147" s="66">
        <v>16</v>
      </c>
      <c r="D147" s="65">
        <v>244</v>
      </c>
      <c r="E147" s="66">
        <v>437</v>
      </c>
      <c r="F147" s="67"/>
      <c r="G147" s="65">
        <f t="shared" si="20"/>
        <v>56</v>
      </c>
      <c r="H147" s="66">
        <f t="shared" si="21"/>
        <v>-193</v>
      </c>
      <c r="I147" s="20">
        <f t="shared" si="22"/>
        <v>3.5</v>
      </c>
      <c r="J147" s="21">
        <f t="shared" si="23"/>
        <v>-0.4416475972540046</v>
      </c>
    </row>
    <row r="148" spans="1:10" x14ac:dyDescent="0.2">
      <c r="A148" s="158" t="s">
        <v>440</v>
      </c>
      <c r="B148" s="65">
        <v>6</v>
      </c>
      <c r="C148" s="66">
        <v>3</v>
      </c>
      <c r="D148" s="65">
        <v>46</v>
      </c>
      <c r="E148" s="66">
        <v>34</v>
      </c>
      <c r="F148" s="67"/>
      <c r="G148" s="65">
        <f t="shared" si="20"/>
        <v>3</v>
      </c>
      <c r="H148" s="66">
        <f t="shared" si="21"/>
        <v>12</v>
      </c>
      <c r="I148" s="20">
        <f t="shared" si="22"/>
        <v>1</v>
      </c>
      <c r="J148" s="21">
        <f t="shared" si="23"/>
        <v>0.35294117647058826</v>
      </c>
    </row>
    <row r="149" spans="1:10" x14ac:dyDescent="0.2">
      <c r="A149" s="158" t="s">
        <v>274</v>
      </c>
      <c r="B149" s="65">
        <v>0</v>
      </c>
      <c r="C149" s="66">
        <v>2</v>
      </c>
      <c r="D149" s="65">
        <v>16</v>
      </c>
      <c r="E149" s="66">
        <v>21</v>
      </c>
      <c r="F149" s="67"/>
      <c r="G149" s="65">
        <f t="shared" si="20"/>
        <v>-2</v>
      </c>
      <c r="H149" s="66">
        <f t="shared" si="21"/>
        <v>-5</v>
      </c>
      <c r="I149" s="20">
        <f t="shared" si="22"/>
        <v>-1</v>
      </c>
      <c r="J149" s="21">
        <f t="shared" si="23"/>
        <v>-0.23809523809523808</v>
      </c>
    </row>
    <row r="150" spans="1:10" x14ac:dyDescent="0.2">
      <c r="A150" s="158" t="s">
        <v>213</v>
      </c>
      <c r="B150" s="65">
        <v>0</v>
      </c>
      <c r="C150" s="66">
        <v>0</v>
      </c>
      <c r="D150" s="65">
        <v>18</v>
      </c>
      <c r="E150" s="66">
        <v>22</v>
      </c>
      <c r="F150" s="67"/>
      <c r="G150" s="65">
        <f t="shared" si="20"/>
        <v>0</v>
      </c>
      <c r="H150" s="66">
        <f t="shared" si="21"/>
        <v>-4</v>
      </c>
      <c r="I150" s="20" t="str">
        <f t="shared" si="22"/>
        <v>-</v>
      </c>
      <c r="J150" s="21">
        <f t="shared" si="23"/>
        <v>-0.18181818181818182</v>
      </c>
    </row>
    <row r="151" spans="1:10" x14ac:dyDescent="0.2">
      <c r="A151" s="158" t="s">
        <v>320</v>
      </c>
      <c r="B151" s="65">
        <v>86</v>
      </c>
      <c r="C151" s="66">
        <v>41</v>
      </c>
      <c r="D151" s="65">
        <v>379</v>
      </c>
      <c r="E151" s="66">
        <v>414</v>
      </c>
      <c r="F151" s="67"/>
      <c r="G151" s="65">
        <f t="shared" si="20"/>
        <v>45</v>
      </c>
      <c r="H151" s="66">
        <f t="shared" si="21"/>
        <v>-35</v>
      </c>
      <c r="I151" s="20">
        <f t="shared" si="22"/>
        <v>1.0975609756097562</v>
      </c>
      <c r="J151" s="21">
        <f t="shared" si="23"/>
        <v>-8.4541062801932368E-2</v>
      </c>
    </row>
    <row r="152" spans="1:10" x14ac:dyDescent="0.2">
      <c r="A152" s="158" t="s">
        <v>386</v>
      </c>
      <c r="B152" s="65">
        <v>7</v>
      </c>
      <c r="C152" s="66">
        <v>4</v>
      </c>
      <c r="D152" s="65">
        <v>68</v>
      </c>
      <c r="E152" s="66">
        <v>98</v>
      </c>
      <c r="F152" s="67"/>
      <c r="G152" s="65">
        <f t="shared" si="20"/>
        <v>3</v>
      </c>
      <c r="H152" s="66">
        <f t="shared" si="21"/>
        <v>-30</v>
      </c>
      <c r="I152" s="20">
        <f t="shared" si="22"/>
        <v>0.75</v>
      </c>
      <c r="J152" s="21">
        <f t="shared" si="23"/>
        <v>-0.30612244897959184</v>
      </c>
    </row>
    <row r="153" spans="1:10" x14ac:dyDescent="0.2">
      <c r="A153" s="158" t="s">
        <v>238</v>
      </c>
      <c r="B153" s="65">
        <v>0</v>
      </c>
      <c r="C153" s="66">
        <v>0</v>
      </c>
      <c r="D153" s="65">
        <v>0</v>
      </c>
      <c r="E153" s="66">
        <v>4</v>
      </c>
      <c r="F153" s="67"/>
      <c r="G153" s="65">
        <f t="shared" si="20"/>
        <v>0</v>
      </c>
      <c r="H153" s="66">
        <f t="shared" si="21"/>
        <v>-4</v>
      </c>
      <c r="I153" s="20" t="str">
        <f t="shared" si="22"/>
        <v>-</v>
      </c>
      <c r="J153" s="21">
        <f t="shared" si="23"/>
        <v>-1</v>
      </c>
    </row>
    <row r="154" spans="1:10" x14ac:dyDescent="0.2">
      <c r="A154" s="158" t="s">
        <v>350</v>
      </c>
      <c r="B154" s="65">
        <v>27</v>
      </c>
      <c r="C154" s="66">
        <v>22</v>
      </c>
      <c r="D154" s="65">
        <v>218</v>
      </c>
      <c r="E154" s="66">
        <v>283</v>
      </c>
      <c r="F154" s="67"/>
      <c r="G154" s="65">
        <f t="shared" si="20"/>
        <v>5</v>
      </c>
      <c r="H154" s="66">
        <f t="shared" si="21"/>
        <v>-65</v>
      </c>
      <c r="I154" s="20">
        <f t="shared" si="22"/>
        <v>0.22727272727272727</v>
      </c>
      <c r="J154" s="21">
        <f t="shared" si="23"/>
        <v>-0.22968197879858657</v>
      </c>
    </row>
    <row r="155" spans="1:10" x14ac:dyDescent="0.2">
      <c r="A155" s="158" t="s">
        <v>286</v>
      </c>
      <c r="B155" s="65">
        <v>0</v>
      </c>
      <c r="C155" s="66">
        <v>0</v>
      </c>
      <c r="D155" s="65">
        <v>8</v>
      </c>
      <c r="E155" s="66">
        <v>3</v>
      </c>
      <c r="F155" s="67"/>
      <c r="G155" s="65">
        <f t="shared" si="20"/>
        <v>0</v>
      </c>
      <c r="H155" s="66">
        <f t="shared" si="21"/>
        <v>5</v>
      </c>
      <c r="I155" s="20" t="str">
        <f t="shared" si="22"/>
        <v>-</v>
      </c>
      <c r="J155" s="21">
        <f t="shared" si="23"/>
        <v>1.6666666666666667</v>
      </c>
    </row>
    <row r="156" spans="1:10" x14ac:dyDescent="0.2">
      <c r="A156" s="158" t="s">
        <v>310</v>
      </c>
      <c r="B156" s="65">
        <v>7</v>
      </c>
      <c r="C156" s="66">
        <v>7</v>
      </c>
      <c r="D156" s="65">
        <v>81</v>
      </c>
      <c r="E156" s="66">
        <v>35</v>
      </c>
      <c r="F156" s="67"/>
      <c r="G156" s="65">
        <f t="shared" si="20"/>
        <v>0</v>
      </c>
      <c r="H156" s="66">
        <f t="shared" si="21"/>
        <v>46</v>
      </c>
      <c r="I156" s="20">
        <f t="shared" si="22"/>
        <v>0</v>
      </c>
      <c r="J156" s="21">
        <f t="shared" si="23"/>
        <v>1.3142857142857143</v>
      </c>
    </row>
    <row r="157" spans="1:10" s="160" customFormat="1" x14ac:dyDescent="0.2">
      <c r="A157" s="178" t="s">
        <v>586</v>
      </c>
      <c r="B157" s="71">
        <v>207</v>
      </c>
      <c r="C157" s="72">
        <v>100</v>
      </c>
      <c r="D157" s="71">
        <v>1106</v>
      </c>
      <c r="E157" s="72">
        <v>1696</v>
      </c>
      <c r="F157" s="73"/>
      <c r="G157" s="71">
        <f t="shared" si="20"/>
        <v>107</v>
      </c>
      <c r="H157" s="72">
        <f t="shared" si="21"/>
        <v>-590</v>
      </c>
      <c r="I157" s="37">
        <f t="shared" si="22"/>
        <v>1.07</v>
      </c>
      <c r="J157" s="38">
        <f t="shared" si="23"/>
        <v>-0.34787735849056606</v>
      </c>
    </row>
    <row r="158" spans="1:10" x14ac:dyDescent="0.2">
      <c r="A158" s="177"/>
      <c r="B158" s="143"/>
      <c r="C158" s="144"/>
      <c r="D158" s="143"/>
      <c r="E158" s="144"/>
      <c r="F158" s="145"/>
      <c r="G158" s="143"/>
      <c r="H158" s="144"/>
      <c r="I158" s="151"/>
      <c r="J158" s="152"/>
    </row>
    <row r="159" spans="1:10" s="139" customFormat="1" x14ac:dyDescent="0.2">
      <c r="A159" s="159" t="s">
        <v>50</v>
      </c>
      <c r="B159" s="65"/>
      <c r="C159" s="66"/>
      <c r="D159" s="65"/>
      <c r="E159" s="66"/>
      <c r="F159" s="67"/>
      <c r="G159" s="65"/>
      <c r="H159" s="66"/>
      <c r="I159" s="20"/>
      <c r="J159" s="21"/>
    </row>
    <row r="160" spans="1:10" x14ac:dyDescent="0.2">
      <c r="A160" s="158" t="s">
        <v>483</v>
      </c>
      <c r="B160" s="65">
        <v>0</v>
      </c>
      <c r="C160" s="66">
        <v>0</v>
      </c>
      <c r="D160" s="65">
        <v>1</v>
      </c>
      <c r="E160" s="66">
        <v>1</v>
      </c>
      <c r="F160" s="67"/>
      <c r="G160" s="65">
        <f>B160-C160</f>
        <v>0</v>
      </c>
      <c r="H160" s="66">
        <f>D160-E160</f>
        <v>0</v>
      </c>
      <c r="I160" s="20" t="str">
        <f>IF(C160=0, "-", IF(G160/C160&lt;10, G160/C160, "&gt;999%"))</f>
        <v>-</v>
      </c>
      <c r="J160" s="21">
        <f>IF(E160=0, "-", IF(H160/E160&lt;10, H160/E160, "&gt;999%"))</f>
        <v>0</v>
      </c>
    </row>
    <row r="161" spans="1:10" s="160" customFormat="1" x14ac:dyDescent="0.2">
      <c r="A161" s="178" t="s">
        <v>587</v>
      </c>
      <c r="B161" s="71">
        <v>0</v>
      </c>
      <c r="C161" s="72">
        <v>0</v>
      </c>
      <c r="D161" s="71">
        <v>1</v>
      </c>
      <c r="E161" s="72">
        <v>1</v>
      </c>
      <c r="F161" s="73"/>
      <c r="G161" s="71">
        <f>B161-C161</f>
        <v>0</v>
      </c>
      <c r="H161" s="72">
        <f>D161-E161</f>
        <v>0</v>
      </c>
      <c r="I161" s="37" t="str">
        <f>IF(C161=0, "-", IF(G161/C161&lt;10, G161/C161, "&gt;999%"))</f>
        <v>-</v>
      </c>
      <c r="J161" s="38">
        <f>IF(E161=0, "-", IF(H161/E161&lt;10, H161/E161, "&gt;999%"))</f>
        <v>0</v>
      </c>
    </row>
    <row r="162" spans="1:10" x14ac:dyDescent="0.2">
      <c r="A162" s="177"/>
      <c r="B162" s="143"/>
      <c r="C162" s="144"/>
      <c r="D162" s="143"/>
      <c r="E162" s="144"/>
      <c r="F162" s="145"/>
      <c r="G162" s="143"/>
      <c r="H162" s="144"/>
      <c r="I162" s="151"/>
      <c r="J162" s="152"/>
    </row>
    <row r="163" spans="1:10" s="139" customFormat="1" x14ac:dyDescent="0.2">
      <c r="A163" s="159" t="s">
        <v>51</v>
      </c>
      <c r="B163" s="65"/>
      <c r="C163" s="66"/>
      <c r="D163" s="65"/>
      <c r="E163" s="66"/>
      <c r="F163" s="67"/>
      <c r="G163" s="65"/>
      <c r="H163" s="66"/>
      <c r="I163" s="20"/>
      <c r="J163" s="21"/>
    </row>
    <row r="164" spans="1:10" x14ac:dyDescent="0.2">
      <c r="A164" s="158" t="s">
        <v>409</v>
      </c>
      <c r="B164" s="65">
        <v>0</v>
      </c>
      <c r="C164" s="66">
        <v>0</v>
      </c>
      <c r="D164" s="65">
        <v>0</v>
      </c>
      <c r="E164" s="66">
        <v>1</v>
      </c>
      <c r="F164" s="67"/>
      <c r="G164" s="65">
        <f>B164-C164</f>
        <v>0</v>
      </c>
      <c r="H164" s="66">
        <f>D164-E164</f>
        <v>-1</v>
      </c>
      <c r="I164" s="20" t="str">
        <f>IF(C164=0, "-", IF(G164/C164&lt;10, G164/C164, "&gt;999%"))</f>
        <v>-</v>
      </c>
      <c r="J164" s="21">
        <f>IF(E164=0, "-", IF(H164/E164&lt;10, H164/E164, "&gt;999%"))</f>
        <v>-1</v>
      </c>
    </row>
    <row r="165" spans="1:10" s="160" customFormat="1" x14ac:dyDescent="0.2">
      <c r="A165" s="178" t="s">
        <v>588</v>
      </c>
      <c r="B165" s="71">
        <v>0</v>
      </c>
      <c r="C165" s="72">
        <v>0</v>
      </c>
      <c r="D165" s="71">
        <v>0</v>
      </c>
      <c r="E165" s="72">
        <v>1</v>
      </c>
      <c r="F165" s="73"/>
      <c r="G165" s="71">
        <f>B165-C165</f>
        <v>0</v>
      </c>
      <c r="H165" s="72">
        <f>D165-E165</f>
        <v>-1</v>
      </c>
      <c r="I165" s="37" t="str">
        <f>IF(C165=0, "-", IF(G165/C165&lt;10, G165/C165, "&gt;999%"))</f>
        <v>-</v>
      </c>
      <c r="J165" s="38">
        <f>IF(E165=0, "-", IF(H165/E165&lt;10, H165/E165, "&gt;999%"))</f>
        <v>-1</v>
      </c>
    </row>
    <row r="166" spans="1:10" x14ac:dyDescent="0.2">
      <c r="A166" s="177"/>
      <c r="B166" s="143"/>
      <c r="C166" s="144"/>
      <c r="D166" s="143"/>
      <c r="E166" s="144"/>
      <c r="F166" s="145"/>
      <c r="G166" s="143"/>
      <c r="H166" s="144"/>
      <c r="I166" s="151"/>
      <c r="J166" s="152"/>
    </row>
    <row r="167" spans="1:10" s="139" customFormat="1" x14ac:dyDescent="0.2">
      <c r="A167" s="159" t="s">
        <v>52</v>
      </c>
      <c r="B167" s="65"/>
      <c r="C167" s="66"/>
      <c r="D167" s="65"/>
      <c r="E167" s="66"/>
      <c r="F167" s="67"/>
      <c r="G167" s="65"/>
      <c r="H167" s="66"/>
      <c r="I167" s="20"/>
      <c r="J167" s="21"/>
    </row>
    <row r="168" spans="1:10" x14ac:dyDescent="0.2">
      <c r="A168" s="158" t="s">
        <v>52</v>
      </c>
      <c r="B168" s="65">
        <v>0</v>
      </c>
      <c r="C168" s="66">
        <v>0</v>
      </c>
      <c r="D168" s="65">
        <v>1</v>
      </c>
      <c r="E168" s="66">
        <v>3</v>
      </c>
      <c r="F168" s="67"/>
      <c r="G168" s="65">
        <f>B168-C168</f>
        <v>0</v>
      </c>
      <c r="H168" s="66">
        <f>D168-E168</f>
        <v>-2</v>
      </c>
      <c r="I168" s="20" t="str">
        <f>IF(C168=0, "-", IF(G168/C168&lt;10, G168/C168, "&gt;999%"))</f>
        <v>-</v>
      </c>
      <c r="J168" s="21">
        <f>IF(E168=0, "-", IF(H168/E168&lt;10, H168/E168, "&gt;999%"))</f>
        <v>-0.66666666666666663</v>
      </c>
    </row>
    <row r="169" spans="1:10" s="160" customFormat="1" x14ac:dyDescent="0.2">
      <c r="A169" s="178" t="s">
        <v>589</v>
      </c>
      <c r="B169" s="71">
        <v>0</v>
      </c>
      <c r="C169" s="72">
        <v>0</v>
      </c>
      <c r="D169" s="71">
        <v>1</v>
      </c>
      <c r="E169" s="72">
        <v>3</v>
      </c>
      <c r="F169" s="73"/>
      <c r="G169" s="71">
        <f>B169-C169</f>
        <v>0</v>
      </c>
      <c r="H169" s="72">
        <f>D169-E169</f>
        <v>-2</v>
      </c>
      <c r="I169" s="37" t="str">
        <f>IF(C169=0, "-", IF(G169/C169&lt;10, G169/C169, "&gt;999%"))</f>
        <v>-</v>
      </c>
      <c r="J169" s="38">
        <f>IF(E169=0, "-", IF(H169/E169&lt;10, H169/E169, "&gt;999%"))</f>
        <v>-0.66666666666666663</v>
      </c>
    </row>
    <row r="170" spans="1:10" x14ac:dyDescent="0.2">
      <c r="A170" s="177"/>
      <c r="B170" s="143"/>
      <c r="C170" s="144"/>
      <c r="D170" s="143"/>
      <c r="E170" s="144"/>
      <c r="F170" s="145"/>
      <c r="G170" s="143"/>
      <c r="H170" s="144"/>
      <c r="I170" s="151"/>
      <c r="J170" s="152"/>
    </row>
    <row r="171" spans="1:10" s="139" customFormat="1" x14ac:dyDescent="0.2">
      <c r="A171" s="159" t="s">
        <v>53</v>
      </c>
      <c r="B171" s="65"/>
      <c r="C171" s="66"/>
      <c r="D171" s="65"/>
      <c r="E171" s="66"/>
      <c r="F171" s="67"/>
      <c r="G171" s="65"/>
      <c r="H171" s="66"/>
      <c r="I171" s="20"/>
      <c r="J171" s="21"/>
    </row>
    <row r="172" spans="1:10" x14ac:dyDescent="0.2">
      <c r="A172" s="158" t="s">
        <v>502</v>
      </c>
      <c r="B172" s="65">
        <v>5</v>
      </c>
      <c r="C172" s="66">
        <v>2</v>
      </c>
      <c r="D172" s="65">
        <v>11</v>
      </c>
      <c r="E172" s="66">
        <v>15</v>
      </c>
      <c r="F172" s="67"/>
      <c r="G172" s="65">
        <f>B172-C172</f>
        <v>3</v>
      </c>
      <c r="H172" s="66">
        <f>D172-E172</f>
        <v>-4</v>
      </c>
      <c r="I172" s="20">
        <f>IF(C172=0, "-", IF(G172/C172&lt;10, G172/C172, "&gt;999%"))</f>
        <v>1.5</v>
      </c>
      <c r="J172" s="21">
        <f>IF(E172=0, "-", IF(H172/E172&lt;10, H172/E172, "&gt;999%"))</f>
        <v>-0.26666666666666666</v>
      </c>
    </row>
    <row r="173" spans="1:10" x14ac:dyDescent="0.2">
      <c r="A173" s="158" t="s">
        <v>484</v>
      </c>
      <c r="B173" s="65">
        <v>12</v>
      </c>
      <c r="C173" s="66">
        <v>10</v>
      </c>
      <c r="D173" s="65">
        <v>111</v>
      </c>
      <c r="E173" s="66">
        <v>98</v>
      </c>
      <c r="F173" s="67"/>
      <c r="G173" s="65">
        <f>B173-C173</f>
        <v>2</v>
      </c>
      <c r="H173" s="66">
        <f>D173-E173</f>
        <v>13</v>
      </c>
      <c r="I173" s="20">
        <f>IF(C173=0, "-", IF(G173/C173&lt;10, G173/C173, "&gt;999%"))</f>
        <v>0.2</v>
      </c>
      <c r="J173" s="21">
        <f>IF(E173=0, "-", IF(H173/E173&lt;10, H173/E173, "&gt;999%"))</f>
        <v>0.1326530612244898</v>
      </c>
    </row>
    <row r="174" spans="1:10" x14ac:dyDescent="0.2">
      <c r="A174" s="158" t="s">
        <v>494</v>
      </c>
      <c r="B174" s="65">
        <v>6</v>
      </c>
      <c r="C174" s="66">
        <v>4</v>
      </c>
      <c r="D174" s="65">
        <v>82</v>
      </c>
      <c r="E174" s="66">
        <v>71</v>
      </c>
      <c r="F174" s="67"/>
      <c r="G174" s="65">
        <f>B174-C174</f>
        <v>2</v>
      </c>
      <c r="H174" s="66">
        <f>D174-E174</f>
        <v>11</v>
      </c>
      <c r="I174" s="20">
        <f>IF(C174=0, "-", IF(G174/C174&lt;10, G174/C174, "&gt;999%"))</f>
        <v>0.5</v>
      </c>
      <c r="J174" s="21">
        <f>IF(E174=0, "-", IF(H174/E174&lt;10, H174/E174, "&gt;999%"))</f>
        <v>0.15492957746478872</v>
      </c>
    </row>
    <row r="175" spans="1:10" s="160" customFormat="1" x14ac:dyDescent="0.2">
      <c r="A175" s="178" t="s">
        <v>590</v>
      </c>
      <c r="B175" s="71">
        <v>23</v>
      </c>
      <c r="C175" s="72">
        <v>16</v>
      </c>
      <c r="D175" s="71">
        <v>204</v>
      </c>
      <c r="E175" s="72">
        <v>184</v>
      </c>
      <c r="F175" s="73"/>
      <c r="G175" s="71">
        <f>B175-C175</f>
        <v>7</v>
      </c>
      <c r="H175" s="72">
        <f>D175-E175</f>
        <v>20</v>
      </c>
      <c r="I175" s="37">
        <f>IF(C175=0, "-", IF(G175/C175&lt;10, G175/C175, "&gt;999%"))</f>
        <v>0.4375</v>
      </c>
      <c r="J175" s="38">
        <f>IF(E175=0, "-", IF(H175/E175&lt;10, H175/E175, "&gt;999%"))</f>
        <v>0.10869565217391304</v>
      </c>
    </row>
    <row r="176" spans="1:10" x14ac:dyDescent="0.2">
      <c r="A176" s="177"/>
      <c r="B176" s="143"/>
      <c r="C176" s="144"/>
      <c r="D176" s="143"/>
      <c r="E176" s="144"/>
      <c r="F176" s="145"/>
      <c r="G176" s="143"/>
      <c r="H176" s="144"/>
      <c r="I176" s="151"/>
      <c r="J176" s="152"/>
    </row>
    <row r="177" spans="1:10" s="139" customFormat="1" x14ac:dyDescent="0.2">
      <c r="A177" s="159" t="s">
        <v>54</v>
      </c>
      <c r="B177" s="65"/>
      <c r="C177" s="66"/>
      <c r="D177" s="65"/>
      <c r="E177" s="66"/>
      <c r="F177" s="67"/>
      <c r="G177" s="65"/>
      <c r="H177" s="66"/>
      <c r="I177" s="20"/>
      <c r="J177" s="21"/>
    </row>
    <row r="178" spans="1:10" x14ac:dyDescent="0.2">
      <c r="A178" s="158" t="s">
        <v>452</v>
      </c>
      <c r="B178" s="65">
        <v>11</v>
      </c>
      <c r="C178" s="66">
        <v>13</v>
      </c>
      <c r="D178" s="65">
        <v>76</v>
      </c>
      <c r="E178" s="66">
        <v>100</v>
      </c>
      <c r="F178" s="67"/>
      <c r="G178" s="65">
        <f>B178-C178</f>
        <v>-2</v>
      </c>
      <c r="H178" s="66">
        <f>D178-E178</f>
        <v>-24</v>
      </c>
      <c r="I178" s="20">
        <f>IF(C178=0, "-", IF(G178/C178&lt;10, G178/C178, "&gt;999%"))</f>
        <v>-0.15384615384615385</v>
      </c>
      <c r="J178" s="21">
        <f>IF(E178=0, "-", IF(H178/E178&lt;10, H178/E178, "&gt;999%"))</f>
        <v>-0.24</v>
      </c>
    </row>
    <row r="179" spans="1:10" x14ac:dyDescent="0.2">
      <c r="A179" s="158" t="s">
        <v>464</v>
      </c>
      <c r="B179" s="65">
        <v>47</v>
      </c>
      <c r="C179" s="66">
        <v>43</v>
      </c>
      <c r="D179" s="65">
        <v>275</v>
      </c>
      <c r="E179" s="66">
        <v>363</v>
      </c>
      <c r="F179" s="67"/>
      <c r="G179" s="65">
        <f>B179-C179</f>
        <v>4</v>
      </c>
      <c r="H179" s="66">
        <f>D179-E179</f>
        <v>-88</v>
      </c>
      <c r="I179" s="20">
        <f>IF(C179=0, "-", IF(G179/C179&lt;10, G179/C179, "&gt;999%"))</f>
        <v>9.3023255813953487E-2</v>
      </c>
      <c r="J179" s="21">
        <f>IF(E179=0, "-", IF(H179/E179&lt;10, H179/E179, "&gt;999%"))</f>
        <v>-0.24242424242424243</v>
      </c>
    </row>
    <row r="180" spans="1:10" x14ac:dyDescent="0.2">
      <c r="A180" s="158" t="s">
        <v>387</v>
      </c>
      <c r="B180" s="65">
        <v>10</v>
      </c>
      <c r="C180" s="66">
        <v>19</v>
      </c>
      <c r="D180" s="65">
        <v>86</v>
      </c>
      <c r="E180" s="66">
        <v>141</v>
      </c>
      <c r="F180" s="67"/>
      <c r="G180" s="65">
        <f>B180-C180</f>
        <v>-9</v>
      </c>
      <c r="H180" s="66">
        <f>D180-E180</f>
        <v>-55</v>
      </c>
      <c r="I180" s="20">
        <f>IF(C180=0, "-", IF(G180/C180&lt;10, G180/C180, "&gt;999%"))</f>
        <v>-0.47368421052631576</v>
      </c>
      <c r="J180" s="21">
        <f>IF(E180=0, "-", IF(H180/E180&lt;10, H180/E180, "&gt;999%"))</f>
        <v>-0.39007092198581561</v>
      </c>
    </row>
    <row r="181" spans="1:10" s="160" customFormat="1" x14ac:dyDescent="0.2">
      <c r="A181" s="178" t="s">
        <v>591</v>
      </c>
      <c r="B181" s="71">
        <v>68</v>
      </c>
      <c r="C181" s="72">
        <v>75</v>
      </c>
      <c r="D181" s="71">
        <v>437</v>
      </c>
      <c r="E181" s="72">
        <v>604</v>
      </c>
      <c r="F181" s="73"/>
      <c r="G181" s="71">
        <f>B181-C181</f>
        <v>-7</v>
      </c>
      <c r="H181" s="72">
        <f>D181-E181</f>
        <v>-167</v>
      </c>
      <c r="I181" s="37">
        <f>IF(C181=0, "-", IF(G181/C181&lt;10, G181/C181, "&gt;999%"))</f>
        <v>-9.3333333333333338E-2</v>
      </c>
      <c r="J181" s="38">
        <f>IF(E181=0, "-", IF(H181/E181&lt;10, H181/E181, "&gt;999%"))</f>
        <v>-0.27649006622516559</v>
      </c>
    </row>
    <row r="182" spans="1:10" x14ac:dyDescent="0.2">
      <c r="A182" s="177"/>
      <c r="B182" s="143"/>
      <c r="C182" s="144"/>
      <c r="D182" s="143"/>
      <c r="E182" s="144"/>
      <c r="F182" s="145"/>
      <c r="G182" s="143"/>
      <c r="H182" s="144"/>
      <c r="I182" s="151"/>
      <c r="J182" s="152"/>
    </row>
    <row r="183" spans="1:10" s="139" customFormat="1" x14ac:dyDescent="0.2">
      <c r="A183" s="159" t="s">
        <v>55</v>
      </c>
      <c r="B183" s="65"/>
      <c r="C183" s="66"/>
      <c r="D183" s="65"/>
      <c r="E183" s="66"/>
      <c r="F183" s="67"/>
      <c r="G183" s="65"/>
      <c r="H183" s="66"/>
      <c r="I183" s="20"/>
      <c r="J183" s="21"/>
    </row>
    <row r="184" spans="1:10" x14ac:dyDescent="0.2">
      <c r="A184" s="158" t="s">
        <v>503</v>
      </c>
      <c r="B184" s="65">
        <v>8</v>
      </c>
      <c r="C184" s="66">
        <v>0</v>
      </c>
      <c r="D184" s="65">
        <v>8</v>
      </c>
      <c r="E184" s="66">
        <v>17</v>
      </c>
      <c r="F184" s="67"/>
      <c r="G184" s="65">
        <f>B184-C184</f>
        <v>8</v>
      </c>
      <c r="H184" s="66">
        <f>D184-E184</f>
        <v>-9</v>
      </c>
      <c r="I184" s="20" t="str">
        <f>IF(C184=0, "-", IF(G184/C184&lt;10, G184/C184, "&gt;999%"))</f>
        <v>-</v>
      </c>
      <c r="J184" s="21">
        <f>IF(E184=0, "-", IF(H184/E184&lt;10, H184/E184, "&gt;999%"))</f>
        <v>-0.52941176470588236</v>
      </c>
    </row>
    <row r="185" spans="1:10" x14ac:dyDescent="0.2">
      <c r="A185" s="158" t="s">
        <v>485</v>
      </c>
      <c r="B185" s="65">
        <v>0</v>
      </c>
      <c r="C185" s="66">
        <v>0</v>
      </c>
      <c r="D185" s="65">
        <v>1</v>
      </c>
      <c r="E185" s="66">
        <v>3</v>
      </c>
      <c r="F185" s="67"/>
      <c r="G185" s="65">
        <f>B185-C185</f>
        <v>0</v>
      </c>
      <c r="H185" s="66">
        <f>D185-E185</f>
        <v>-2</v>
      </c>
      <c r="I185" s="20" t="str">
        <f>IF(C185=0, "-", IF(G185/C185&lt;10, G185/C185, "&gt;999%"))</f>
        <v>-</v>
      </c>
      <c r="J185" s="21">
        <f>IF(E185=0, "-", IF(H185/E185&lt;10, H185/E185, "&gt;999%"))</f>
        <v>-0.66666666666666663</v>
      </c>
    </row>
    <row r="186" spans="1:10" x14ac:dyDescent="0.2">
      <c r="A186" s="158" t="s">
        <v>486</v>
      </c>
      <c r="B186" s="65">
        <v>0</v>
      </c>
      <c r="C186" s="66">
        <v>0</v>
      </c>
      <c r="D186" s="65">
        <v>0</v>
      </c>
      <c r="E186" s="66">
        <v>1</v>
      </c>
      <c r="F186" s="67"/>
      <c r="G186" s="65">
        <f>B186-C186</f>
        <v>0</v>
      </c>
      <c r="H186" s="66">
        <f>D186-E186</f>
        <v>-1</v>
      </c>
      <c r="I186" s="20" t="str">
        <f>IF(C186=0, "-", IF(G186/C186&lt;10, G186/C186, "&gt;999%"))</f>
        <v>-</v>
      </c>
      <c r="J186" s="21">
        <f>IF(E186=0, "-", IF(H186/E186&lt;10, H186/E186, "&gt;999%"))</f>
        <v>-1</v>
      </c>
    </row>
    <row r="187" spans="1:10" s="160" customFormat="1" x14ac:dyDescent="0.2">
      <c r="A187" s="178" t="s">
        <v>592</v>
      </c>
      <c r="B187" s="71">
        <v>8</v>
      </c>
      <c r="C187" s="72">
        <v>0</v>
      </c>
      <c r="D187" s="71">
        <v>9</v>
      </c>
      <c r="E187" s="72">
        <v>21</v>
      </c>
      <c r="F187" s="73"/>
      <c r="G187" s="71">
        <f>B187-C187</f>
        <v>8</v>
      </c>
      <c r="H187" s="72">
        <f>D187-E187</f>
        <v>-12</v>
      </c>
      <c r="I187" s="37" t="str">
        <f>IF(C187=0, "-", IF(G187/C187&lt;10, G187/C187, "&gt;999%"))</f>
        <v>-</v>
      </c>
      <c r="J187" s="38">
        <f>IF(E187=0, "-", IF(H187/E187&lt;10, H187/E187, "&gt;999%"))</f>
        <v>-0.5714285714285714</v>
      </c>
    </row>
    <row r="188" spans="1:10" x14ac:dyDescent="0.2">
      <c r="A188" s="177"/>
      <c r="B188" s="143"/>
      <c r="C188" s="144"/>
      <c r="D188" s="143"/>
      <c r="E188" s="144"/>
      <c r="F188" s="145"/>
      <c r="G188" s="143"/>
      <c r="H188" s="144"/>
      <c r="I188" s="151"/>
      <c r="J188" s="152"/>
    </row>
    <row r="189" spans="1:10" s="139" customFormat="1" x14ac:dyDescent="0.2">
      <c r="A189" s="159" t="s">
        <v>56</v>
      </c>
      <c r="B189" s="65"/>
      <c r="C189" s="66"/>
      <c r="D189" s="65"/>
      <c r="E189" s="66"/>
      <c r="F189" s="67"/>
      <c r="G189" s="65"/>
      <c r="H189" s="66"/>
      <c r="I189" s="20"/>
      <c r="J189" s="21"/>
    </row>
    <row r="190" spans="1:10" x14ac:dyDescent="0.2">
      <c r="A190" s="158" t="s">
        <v>341</v>
      </c>
      <c r="B190" s="65">
        <v>0</v>
      </c>
      <c r="C190" s="66">
        <v>0</v>
      </c>
      <c r="D190" s="65">
        <v>11</v>
      </c>
      <c r="E190" s="66">
        <v>16</v>
      </c>
      <c r="F190" s="67"/>
      <c r="G190" s="65">
        <f t="shared" ref="G190:G196" si="24">B190-C190</f>
        <v>0</v>
      </c>
      <c r="H190" s="66">
        <f t="shared" ref="H190:H196" si="25">D190-E190</f>
        <v>-5</v>
      </c>
      <c r="I190" s="20" t="str">
        <f t="shared" ref="I190:I196" si="26">IF(C190=0, "-", IF(G190/C190&lt;10, G190/C190, "&gt;999%"))</f>
        <v>-</v>
      </c>
      <c r="J190" s="21">
        <f t="shared" ref="J190:J196" si="27">IF(E190=0, "-", IF(H190/E190&lt;10, H190/E190, "&gt;999%"))</f>
        <v>-0.3125</v>
      </c>
    </row>
    <row r="191" spans="1:10" x14ac:dyDescent="0.2">
      <c r="A191" s="158" t="s">
        <v>410</v>
      </c>
      <c r="B191" s="65">
        <v>0</v>
      </c>
      <c r="C191" s="66">
        <v>0</v>
      </c>
      <c r="D191" s="65">
        <v>8</v>
      </c>
      <c r="E191" s="66">
        <v>15</v>
      </c>
      <c r="F191" s="67"/>
      <c r="G191" s="65">
        <f t="shared" si="24"/>
        <v>0</v>
      </c>
      <c r="H191" s="66">
        <f t="shared" si="25"/>
        <v>-7</v>
      </c>
      <c r="I191" s="20" t="str">
        <f t="shared" si="26"/>
        <v>-</v>
      </c>
      <c r="J191" s="21">
        <f t="shared" si="27"/>
        <v>-0.46666666666666667</v>
      </c>
    </row>
    <row r="192" spans="1:10" x14ac:dyDescent="0.2">
      <c r="A192" s="158" t="s">
        <v>295</v>
      </c>
      <c r="B192" s="65">
        <v>0</v>
      </c>
      <c r="C192" s="66">
        <v>0</v>
      </c>
      <c r="D192" s="65">
        <v>0</v>
      </c>
      <c r="E192" s="66">
        <v>4</v>
      </c>
      <c r="F192" s="67"/>
      <c r="G192" s="65">
        <f t="shared" si="24"/>
        <v>0</v>
      </c>
      <c r="H192" s="66">
        <f t="shared" si="25"/>
        <v>-4</v>
      </c>
      <c r="I192" s="20" t="str">
        <f t="shared" si="26"/>
        <v>-</v>
      </c>
      <c r="J192" s="21">
        <f t="shared" si="27"/>
        <v>-1</v>
      </c>
    </row>
    <row r="193" spans="1:10" x14ac:dyDescent="0.2">
      <c r="A193" s="158" t="s">
        <v>411</v>
      </c>
      <c r="B193" s="65">
        <v>0</v>
      </c>
      <c r="C193" s="66">
        <v>0</v>
      </c>
      <c r="D193" s="65">
        <v>0</v>
      </c>
      <c r="E193" s="66">
        <v>2</v>
      </c>
      <c r="F193" s="67"/>
      <c r="G193" s="65">
        <f t="shared" si="24"/>
        <v>0</v>
      </c>
      <c r="H193" s="66">
        <f t="shared" si="25"/>
        <v>-2</v>
      </c>
      <c r="I193" s="20" t="str">
        <f t="shared" si="26"/>
        <v>-</v>
      </c>
      <c r="J193" s="21">
        <f t="shared" si="27"/>
        <v>-1</v>
      </c>
    </row>
    <row r="194" spans="1:10" x14ac:dyDescent="0.2">
      <c r="A194" s="158" t="s">
        <v>252</v>
      </c>
      <c r="B194" s="65">
        <v>0</v>
      </c>
      <c r="C194" s="66">
        <v>0</v>
      </c>
      <c r="D194" s="65">
        <v>2</v>
      </c>
      <c r="E194" s="66">
        <v>10</v>
      </c>
      <c r="F194" s="67"/>
      <c r="G194" s="65">
        <f t="shared" si="24"/>
        <v>0</v>
      </c>
      <c r="H194" s="66">
        <f t="shared" si="25"/>
        <v>-8</v>
      </c>
      <c r="I194" s="20" t="str">
        <f t="shared" si="26"/>
        <v>-</v>
      </c>
      <c r="J194" s="21">
        <f t="shared" si="27"/>
        <v>-0.8</v>
      </c>
    </row>
    <row r="195" spans="1:10" x14ac:dyDescent="0.2">
      <c r="A195" s="158" t="s">
        <v>265</v>
      </c>
      <c r="B195" s="65">
        <v>0</v>
      </c>
      <c r="C195" s="66">
        <v>0</v>
      </c>
      <c r="D195" s="65">
        <v>1</v>
      </c>
      <c r="E195" s="66">
        <v>1</v>
      </c>
      <c r="F195" s="67"/>
      <c r="G195" s="65">
        <f t="shared" si="24"/>
        <v>0</v>
      </c>
      <c r="H195" s="66">
        <f t="shared" si="25"/>
        <v>0</v>
      </c>
      <c r="I195" s="20" t="str">
        <f t="shared" si="26"/>
        <v>-</v>
      </c>
      <c r="J195" s="21">
        <f t="shared" si="27"/>
        <v>0</v>
      </c>
    </row>
    <row r="196" spans="1:10" s="160" customFormat="1" x14ac:dyDescent="0.2">
      <c r="A196" s="178" t="s">
        <v>593</v>
      </c>
      <c r="B196" s="71">
        <v>0</v>
      </c>
      <c r="C196" s="72">
        <v>0</v>
      </c>
      <c r="D196" s="71">
        <v>22</v>
      </c>
      <c r="E196" s="72">
        <v>48</v>
      </c>
      <c r="F196" s="73"/>
      <c r="G196" s="71">
        <f t="shared" si="24"/>
        <v>0</v>
      </c>
      <c r="H196" s="72">
        <f t="shared" si="25"/>
        <v>-26</v>
      </c>
      <c r="I196" s="37" t="str">
        <f t="shared" si="26"/>
        <v>-</v>
      </c>
      <c r="J196" s="38">
        <f t="shared" si="27"/>
        <v>-0.54166666666666663</v>
      </c>
    </row>
    <row r="197" spans="1:10" x14ac:dyDescent="0.2">
      <c r="A197" s="177"/>
      <c r="B197" s="143"/>
      <c r="C197" s="144"/>
      <c r="D197" s="143"/>
      <c r="E197" s="144"/>
      <c r="F197" s="145"/>
      <c r="G197" s="143"/>
      <c r="H197" s="144"/>
      <c r="I197" s="151"/>
      <c r="J197" s="152"/>
    </row>
    <row r="198" spans="1:10" s="139" customFormat="1" x14ac:dyDescent="0.2">
      <c r="A198" s="159" t="s">
        <v>57</v>
      </c>
      <c r="B198" s="65"/>
      <c r="C198" s="66"/>
      <c r="D198" s="65"/>
      <c r="E198" s="66"/>
      <c r="F198" s="67"/>
      <c r="G198" s="65"/>
      <c r="H198" s="66"/>
      <c r="I198" s="20"/>
      <c r="J198" s="21"/>
    </row>
    <row r="199" spans="1:10" x14ac:dyDescent="0.2">
      <c r="A199" s="158" t="s">
        <v>351</v>
      </c>
      <c r="B199" s="65">
        <v>0</v>
      </c>
      <c r="C199" s="66">
        <v>1</v>
      </c>
      <c r="D199" s="65">
        <v>6</v>
      </c>
      <c r="E199" s="66">
        <v>3</v>
      </c>
      <c r="F199" s="67"/>
      <c r="G199" s="65">
        <f t="shared" ref="G199:G204" si="28">B199-C199</f>
        <v>-1</v>
      </c>
      <c r="H199" s="66">
        <f t="shared" ref="H199:H204" si="29">D199-E199</f>
        <v>3</v>
      </c>
      <c r="I199" s="20">
        <f t="shared" ref="I199:I204" si="30">IF(C199=0, "-", IF(G199/C199&lt;10, G199/C199, "&gt;999%"))</f>
        <v>-1</v>
      </c>
      <c r="J199" s="21">
        <f t="shared" ref="J199:J204" si="31">IF(E199=0, "-", IF(H199/E199&lt;10, H199/E199, "&gt;999%"))</f>
        <v>1</v>
      </c>
    </row>
    <row r="200" spans="1:10" x14ac:dyDescent="0.2">
      <c r="A200" s="158" t="s">
        <v>321</v>
      </c>
      <c r="B200" s="65">
        <v>3</v>
      </c>
      <c r="C200" s="66">
        <v>0</v>
      </c>
      <c r="D200" s="65">
        <v>11</v>
      </c>
      <c r="E200" s="66">
        <v>6</v>
      </c>
      <c r="F200" s="67"/>
      <c r="G200" s="65">
        <f t="shared" si="28"/>
        <v>3</v>
      </c>
      <c r="H200" s="66">
        <f t="shared" si="29"/>
        <v>5</v>
      </c>
      <c r="I200" s="20" t="str">
        <f t="shared" si="30"/>
        <v>-</v>
      </c>
      <c r="J200" s="21">
        <f t="shared" si="31"/>
        <v>0.83333333333333337</v>
      </c>
    </row>
    <row r="201" spans="1:10" x14ac:dyDescent="0.2">
      <c r="A201" s="158" t="s">
        <v>465</v>
      </c>
      <c r="B201" s="65">
        <v>1</v>
      </c>
      <c r="C201" s="66">
        <v>0</v>
      </c>
      <c r="D201" s="65">
        <v>18</v>
      </c>
      <c r="E201" s="66">
        <v>0</v>
      </c>
      <c r="F201" s="67"/>
      <c r="G201" s="65">
        <f t="shared" si="28"/>
        <v>1</v>
      </c>
      <c r="H201" s="66">
        <f t="shared" si="29"/>
        <v>18</v>
      </c>
      <c r="I201" s="20" t="str">
        <f t="shared" si="30"/>
        <v>-</v>
      </c>
      <c r="J201" s="21" t="str">
        <f t="shared" si="31"/>
        <v>-</v>
      </c>
    </row>
    <row r="202" spans="1:10" x14ac:dyDescent="0.2">
      <c r="A202" s="158" t="s">
        <v>388</v>
      </c>
      <c r="B202" s="65">
        <v>8</v>
      </c>
      <c r="C202" s="66">
        <v>1</v>
      </c>
      <c r="D202" s="65">
        <v>38</v>
      </c>
      <c r="E202" s="66">
        <v>29</v>
      </c>
      <c r="F202" s="67"/>
      <c r="G202" s="65">
        <f t="shared" si="28"/>
        <v>7</v>
      </c>
      <c r="H202" s="66">
        <f t="shared" si="29"/>
        <v>9</v>
      </c>
      <c r="I202" s="20">
        <f t="shared" si="30"/>
        <v>7</v>
      </c>
      <c r="J202" s="21">
        <f t="shared" si="31"/>
        <v>0.31034482758620691</v>
      </c>
    </row>
    <row r="203" spans="1:10" x14ac:dyDescent="0.2">
      <c r="A203" s="158" t="s">
        <v>389</v>
      </c>
      <c r="B203" s="65">
        <v>1</v>
      </c>
      <c r="C203" s="66">
        <v>0</v>
      </c>
      <c r="D203" s="65">
        <v>14</v>
      </c>
      <c r="E203" s="66">
        <v>9</v>
      </c>
      <c r="F203" s="67"/>
      <c r="G203" s="65">
        <f t="shared" si="28"/>
        <v>1</v>
      </c>
      <c r="H203" s="66">
        <f t="shared" si="29"/>
        <v>5</v>
      </c>
      <c r="I203" s="20" t="str">
        <f t="shared" si="30"/>
        <v>-</v>
      </c>
      <c r="J203" s="21">
        <f t="shared" si="31"/>
        <v>0.55555555555555558</v>
      </c>
    </row>
    <row r="204" spans="1:10" s="160" customFormat="1" x14ac:dyDescent="0.2">
      <c r="A204" s="178" t="s">
        <v>594</v>
      </c>
      <c r="B204" s="71">
        <v>13</v>
      </c>
      <c r="C204" s="72">
        <v>2</v>
      </c>
      <c r="D204" s="71">
        <v>87</v>
      </c>
      <c r="E204" s="72">
        <v>47</v>
      </c>
      <c r="F204" s="73"/>
      <c r="G204" s="71">
        <f t="shared" si="28"/>
        <v>11</v>
      </c>
      <c r="H204" s="72">
        <f t="shared" si="29"/>
        <v>40</v>
      </c>
      <c r="I204" s="37">
        <f t="shared" si="30"/>
        <v>5.5</v>
      </c>
      <c r="J204" s="38">
        <f t="shared" si="31"/>
        <v>0.85106382978723405</v>
      </c>
    </row>
    <row r="205" spans="1:10" x14ac:dyDescent="0.2">
      <c r="A205" s="177"/>
      <c r="B205" s="143"/>
      <c r="C205" s="144"/>
      <c r="D205" s="143"/>
      <c r="E205" s="144"/>
      <c r="F205" s="145"/>
      <c r="G205" s="143"/>
      <c r="H205" s="144"/>
      <c r="I205" s="151"/>
      <c r="J205" s="152"/>
    </row>
    <row r="206" spans="1:10" s="139" customFormat="1" x14ac:dyDescent="0.2">
      <c r="A206" s="159" t="s">
        <v>58</v>
      </c>
      <c r="B206" s="65"/>
      <c r="C206" s="66"/>
      <c r="D206" s="65"/>
      <c r="E206" s="66"/>
      <c r="F206" s="67"/>
      <c r="G206" s="65"/>
      <c r="H206" s="66"/>
      <c r="I206" s="20"/>
      <c r="J206" s="21"/>
    </row>
    <row r="207" spans="1:10" x14ac:dyDescent="0.2">
      <c r="A207" s="158" t="s">
        <v>58</v>
      </c>
      <c r="B207" s="65">
        <v>6</v>
      </c>
      <c r="C207" s="66">
        <v>2</v>
      </c>
      <c r="D207" s="65">
        <v>32</v>
      </c>
      <c r="E207" s="66">
        <v>59</v>
      </c>
      <c r="F207" s="67"/>
      <c r="G207" s="65">
        <f>B207-C207</f>
        <v>4</v>
      </c>
      <c r="H207" s="66">
        <f>D207-E207</f>
        <v>-27</v>
      </c>
      <c r="I207" s="20">
        <f>IF(C207=0, "-", IF(G207/C207&lt;10, G207/C207, "&gt;999%"))</f>
        <v>2</v>
      </c>
      <c r="J207" s="21">
        <f>IF(E207=0, "-", IF(H207/E207&lt;10, H207/E207, "&gt;999%"))</f>
        <v>-0.4576271186440678</v>
      </c>
    </row>
    <row r="208" spans="1:10" s="160" customFormat="1" x14ac:dyDescent="0.2">
      <c r="A208" s="178" t="s">
        <v>595</v>
      </c>
      <c r="B208" s="71">
        <v>6</v>
      </c>
      <c r="C208" s="72">
        <v>2</v>
      </c>
      <c r="D208" s="71">
        <v>32</v>
      </c>
      <c r="E208" s="72">
        <v>59</v>
      </c>
      <c r="F208" s="73"/>
      <c r="G208" s="71">
        <f>B208-C208</f>
        <v>4</v>
      </c>
      <c r="H208" s="72">
        <f>D208-E208</f>
        <v>-27</v>
      </c>
      <c r="I208" s="37">
        <f>IF(C208=0, "-", IF(G208/C208&lt;10, G208/C208, "&gt;999%"))</f>
        <v>2</v>
      </c>
      <c r="J208" s="38">
        <f>IF(E208=0, "-", IF(H208/E208&lt;10, H208/E208, "&gt;999%"))</f>
        <v>-0.4576271186440678</v>
      </c>
    </row>
    <row r="209" spans="1:10" x14ac:dyDescent="0.2">
      <c r="A209" s="177"/>
      <c r="B209" s="143"/>
      <c r="C209" s="144"/>
      <c r="D209" s="143"/>
      <c r="E209" s="144"/>
      <c r="F209" s="145"/>
      <c r="G209" s="143"/>
      <c r="H209" s="144"/>
      <c r="I209" s="151"/>
      <c r="J209" s="152"/>
    </row>
    <row r="210" spans="1:10" s="139" customFormat="1" x14ac:dyDescent="0.2">
      <c r="A210" s="159" t="s">
        <v>59</v>
      </c>
      <c r="B210" s="65"/>
      <c r="C210" s="66"/>
      <c r="D210" s="65"/>
      <c r="E210" s="66"/>
      <c r="F210" s="67"/>
      <c r="G210" s="65"/>
      <c r="H210" s="66"/>
      <c r="I210" s="20"/>
      <c r="J210" s="21"/>
    </row>
    <row r="211" spans="1:10" x14ac:dyDescent="0.2">
      <c r="A211" s="158" t="s">
        <v>275</v>
      </c>
      <c r="B211" s="65">
        <v>2</v>
      </c>
      <c r="C211" s="66">
        <v>5</v>
      </c>
      <c r="D211" s="65">
        <v>39</v>
      </c>
      <c r="E211" s="66">
        <v>105</v>
      </c>
      <c r="F211" s="67"/>
      <c r="G211" s="65">
        <f t="shared" ref="G211:G220" si="32">B211-C211</f>
        <v>-3</v>
      </c>
      <c r="H211" s="66">
        <f t="shared" ref="H211:H220" si="33">D211-E211</f>
        <v>-66</v>
      </c>
      <c r="I211" s="20">
        <f t="shared" ref="I211:I220" si="34">IF(C211=0, "-", IF(G211/C211&lt;10, G211/C211, "&gt;999%"))</f>
        <v>-0.6</v>
      </c>
      <c r="J211" s="21">
        <f t="shared" ref="J211:J220" si="35">IF(E211=0, "-", IF(H211/E211&lt;10, H211/E211, "&gt;999%"))</f>
        <v>-0.62857142857142856</v>
      </c>
    </row>
    <row r="212" spans="1:10" x14ac:dyDescent="0.2">
      <c r="A212" s="158" t="s">
        <v>214</v>
      </c>
      <c r="B212" s="65">
        <v>40</v>
      </c>
      <c r="C212" s="66">
        <v>14</v>
      </c>
      <c r="D212" s="65">
        <v>108</v>
      </c>
      <c r="E212" s="66">
        <v>185</v>
      </c>
      <c r="F212" s="67"/>
      <c r="G212" s="65">
        <f t="shared" si="32"/>
        <v>26</v>
      </c>
      <c r="H212" s="66">
        <f t="shared" si="33"/>
        <v>-77</v>
      </c>
      <c r="I212" s="20">
        <f t="shared" si="34"/>
        <v>1.8571428571428572</v>
      </c>
      <c r="J212" s="21">
        <f t="shared" si="35"/>
        <v>-0.41621621621621624</v>
      </c>
    </row>
    <row r="213" spans="1:10" x14ac:dyDescent="0.2">
      <c r="A213" s="158" t="s">
        <v>239</v>
      </c>
      <c r="B213" s="65">
        <v>0</v>
      </c>
      <c r="C213" s="66">
        <v>0</v>
      </c>
      <c r="D213" s="65">
        <v>0</v>
      </c>
      <c r="E213" s="66">
        <v>1</v>
      </c>
      <c r="F213" s="67"/>
      <c r="G213" s="65">
        <f t="shared" si="32"/>
        <v>0</v>
      </c>
      <c r="H213" s="66">
        <f t="shared" si="33"/>
        <v>-1</v>
      </c>
      <c r="I213" s="20" t="str">
        <f t="shared" si="34"/>
        <v>-</v>
      </c>
      <c r="J213" s="21">
        <f t="shared" si="35"/>
        <v>-1</v>
      </c>
    </row>
    <row r="214" spans="1:10" x14ac:dyDescent="0.2">
      <c r="A214" s="158" t="s">
        <v>189</v>
      </c>
      <c r="B214" s="65">
        <v>6</v>
      </c>
      <c r="C214" s="66">
        <v>3</v>
      </c>
      <c r="D214" s="65">
        <v>44</v>
      </c>
      <c r="E214" s="66">
        <v>53</v>
      </c>
      <c r="F214" s="67"/>
      <c r="G214" s="65">
        <f t="shared" si="32"/>
        <v>3</v>
      </c>
      <c r="H214" s="66">
        <f t="shared" si="33"/>
        <v>-9</v>
      </c>
      <c r="I214" s="20">
        <f t="shared" si="34"/>
        <v>1</v>
      </c>
      <c r="J214" s="21">
        <f t="shared" si="35"/>
        <v>-0.16981132075471697</v>
      </c>
    </row>
    <row r="215" spans="1:10" x14ac:dyDescent="0.2">
      <c r="A215" s="158" t="s">
        <v>195</v>
      </c>
      <c r="B215" s="65">
        <v>8</v>
      </c>
      <c r="C215" s="66">
        <v>7</v>
      </c>
      <c r="D215" s="65">
        <v>70</v>
      </c>
      <c r="E215" s="66">
        <v>133</v>
      </c>
      <c r="F215" s="67"/>
      <c r="G215" s="65">
        <f t="shared" si="32"/>
        <v>1</v>
      </c>
      <c r="H215" s="66">
        <f t="shared" si="33"/>
        <v>-63</v>
      </c>
      <c r="I215" s="20">
        <f t="shared" si="34"/>
        <v>0.14285714285714285</v>
      </c>
      <c r="J215" s="21">
        <f t="shared" si="35"/>
        <v>-0.47368421052631576</v>
      </c>
    </row>
    <row r="216" spans="1:10" x14ac:dyDescent="0.2">
      <c r="A216" s="158" t="s">
        <v>322</v>
      </c>
      <c r="B216" s="65">
        <v>13</v>
      </c>
      <c r="C216" s="66">
        <v>20</v>
      </c>
      <c r="D216" s="65">
        <v>136</v>
      </c>
      <c r="E216" s="66">
        <v>27</v>
      </c>
      <c r="F216" s="67"/>
      <c r="G216" s="65">
        <f t="shared" si="32"/>
        <v>-7</v>
      </c>
      <c r="H216" s="66">
        <f t="shared" si="33"/>
        <v>109</v>
      </c>
      <c r="I216" s="20">
        <f t="shared" si="34"/>
        <v>-0.35</v>
      </c>
      <c r="J216" s="21">
        <f t="shared" si="35"/>
        <v>4.0370370370370372</v>
      </c>
    </row>
    <row r="217" spans="1:10" x14ac:dyDescent="0.2">
      <c r="A217" s="158" t="s">
        <v>390</v>
      </c>
      <c r="B217" s="65">
        <v>22</v>
      </c>
      <c r="C217" s="66">
        <v>4</v>
      </c>
      <c r="D217" s="65">
        <v>54</v>
      </c>
      <c r="E217" s="66">
        <v>48</v>
      </c>
      <c r="F217" s="67"/>
      <c r="G217" s="65">
        <f t="shared" si="32"/>
        <v>18</v>
      </c>
      <c r="H217" s="66">
        <f t="shared" si="33"/>
        <v>6</v>
      </c>
      <c r="I217" s="20">
        <f t="shared" si="34"/>
        <v>4.5</v>
      </c>
      <c r="J217" s="21">
        <f t="shared" si="35"/>
        <v>0.125</v>
      </c>
    </row>
    <row r="218" spans="1:10" x14ac:dyDescent="0.2">
      <c r="A218" s="158" t="s">
        <v>352</v>
      </c>
      <c r="B218" s="65">
        <v>2</v>
      </c>
      <c r="C218" s="66">
        <v>7</v>
      </c>
      <c r="D218" s="65">
        <v>76</v>
      </c>
      <c r="E218" s="66">
        <v>151</v>
      </c>
      <c r="F218" s="67"/>
      <c r="G218" s="65">
        <f t="shared" si="32"/>
        <v>-5</v>
      </c>
      <c r="H218" s="66">
        <f t="shared" si="33"/>
        <v>-75</v>
      </c>
      <c r="I218" s="20">
        <f t="shared" si="34"/>
        <v>-0.7142857142857143</v>
      </c>
      <c r="J218" s="21">
        <f t="shared" si="35"/>
        <v>-0.49668874172185429</v>
      </c>
    </row>
    <row r="219" spans="1:10" x14ac:dyDescent="0.2">
      <c r="A219" s="158" t="s">
        <v>260</v>
      </c>
      <c r="B219" s="65">
        <v>2</v>
      </c>
      <c r="C219" s="66">
        <v>0</v>
      </c>
      <c r="D219" s="65">
        <v>9</v>
      </c>
      <c r="E219" s="66">
        <v>13</v>
      </c>
      <c r="F219" s="67"/>
      <c r="G219" s="65">
        <f t="shared" si="32"/>
        <v>2</v>
      </c>
      <c r="H219" s="66">
        <f t="shared" si="33"/>
        <v>-4</v>
      </c>
      <c r="I219" s="20" t="str">
        <f t="shared" si="34"/>
        <v>-</v>
      </c>
      <c r="J219" s="21">
        <f t="shared" si="35"/>
        <v>-0.30769230769230771</v>
      </c>
    </row>
    <row r="220" spans="1:10" s="160" customFormat="1" x14ac:dyDescent="0.2">
      <c r="A220" s="178" t="s">
        <v>596</v>
      </c>
      <c r="B220" s="71">
        <v>95</v>
      </c>
      <c r="C220" s="72">
        <v>60</v>
      </c>
      <c r="D220" s="71">
        <v>536</v>
      </c>
      <c r="E220" s="72">
        <v>716</v>
      </c>
      <c r="F220" s="73"/>
      <c r="G220" s="71">
        <f t="shared" si="32"/>
        <v>35</v>
      </c>
      <c r="H220" s="72">
        <f t="shared" si="33"/>
        <v>-180</v>
      </c>
      <c r="I220" s="37">
        <f t="shared" si="34"/>
        <v>0.58333333333333337</v>
      </c>
      <c r="J220" s="38">
        <f t="shared" si="35"/>
        <v>-0.25139664804469275</v>
      </c>
    </row>
    <row r="221" spans="1:10" x14ac:dyDescent="0.2">
      <c r="A221" s="177"/>
      <c r="B221" s="143"/>
      <c r="C221" s="144"/>
      <c r="D221" s="143"/>
      <c r="E221" s="144"/>
      <c r="F221" s="145"/>
      <c r="G221" s="143"/>
      <c r="H221" s="144"/>
      <c r="I221" s="151"/>
      <c r="J221" s="152"/>
    </row>
    <row r="222" spans="1:10" s="139" customFormat="1" x14ac:dyDescent="0.2">
      <c r="A222" s="159" t="s">
        <v>60</v>
      </c>
      <c r="B222" s="65"/>
      <c r="C222" s="66"/>
      <c r="D222" s="65"/>
      <c r="E222" s="66"/>
      <c r="F222" s="67"/>
      <c r="G222" s="65"/>
      <c r="H222" s="66"/>
      <c r="I222" s="20"/>
      <c r="J222" s="21"/>
    </row>
    <row r="223" spans="1:10" x14ac:dyDescent="0.2">
      <c r="A223" s="158" t="s">
        <v>412</v>
      </c>
      <c r="B223" s="65">
        <v>3</v>
      </c>
      <c r="C223" s="66">
        <v>0</v>
      </c>
      <c r="D223" s="65">
        <v>13</v>
      </c>
      <c r="E223" s="66">
        <v>0</v>
      </c>
      <c r="F223" s="67"/>
      <c r="G223" s="65">
        <f t="shared" ref="G223:G230" si="36">B223-C223</f>
        <v>3</v>
      </c>
      <c r="H223" s="66">
        <f t="shared" ref="H223:H230" si="37">D223-E223</f>
        <v>13</v>
      </c>
      <c r="I223" s="20" t="str">
        <f t="shared" ref="I223:I230" si="38">IF(C223=0, "-", IF(G223/C223&lt;10, G223/C223, "&gt;999%"))</f>
        <v>-</v>
      </c>
      <c r="J223" s="21" t="str">
        <f t="shared" ref="J223:J230" si="39">IF(E223=0, "-", IF(H223/E223&lt;10, H223/E223, "&gt;999%"))</f>
        <v>-</v>
      </c>
    </row>
    <row r="224" spans="1:10" x14ac:dyDescent="0.2">
      <c r="A224" s="158" t="s">
        <v>426</v>
      </c>
      <c r="B224" s="65">
        <v>2</v>
      </c>
      <c r="C224" s="66">
        <v>0</v>
      </c>
      <c r="D224" s="65">
        <v>10</v>
      </c>
      <c r="E224" s="66">
        <v>17</v>
      </c>
      <c r="F224" s="67"/>
      <c r="G224" s="65">
        <f t="shared" si="36"/>
        <v>2</v>
      </c>
      <c r="H224" s="66">
        <f t="shared" si="37"/>
        <v>-7</v>
      </c>
      <c r="I224" s="20" t="str">
        <f t="shared" si="38"/>
        <v>-</v>
      </c>
      <c r="J224" s="21">
        <f t="shared" si="39"/>
        <v>-0.41176470588235292</v>
      </c>
    </row>
    <row r="225" spans="1:10" x14ac:dyDescent="0.2">
      <c r="A225" s="158" t="s">
        <v>372</v>
      </c>
      <c r="B225" s="65">
        <v>1</v>
      </c>
      <c r="C225" s="66">
        <v>3</v>
      </c>
      <c r="D225" s="65">
        <v>15</v>
      </c>
      <c r="E225" s="66">
        <v>29</v>
      </c>
      <c r="F225" s="67"/>
      <c r="G225" s="65">
        <f t="shared" si="36"/>
        <v>-2</v>
      </c>
      <c r="H225" s="66">
        <f t="shared" si="37"/>
        <v>-14</v>
      </c>
      <c r="I225" s="20">
        <f t="shared" si="38"/>
        <v>-0.66666666666666663</v>
      </c>
      <c r="J225" s="21">
        <f t="shared" si="39"/>
        <v>-0.48275862068965519</v>
      </c>
    </row>
    <row r="226" spans="1:10" x14ac:dyDescent="0.2">
      <c r="A226" s="158" t="s">
        <v>427</v>
      </c>
      <c r="B226" s="65">
        <v>0</v>
      </c>
      <c r="C226" s="66">
        <v>0</v>
      </c>
      <c r="D226" s="65">
        <v>0</v>
      </c>
      <c r="E226" s="66">
        <v>1</v>
      </c>
      <c r="F226" s="67"/>
      <c r="G226" s="65">
        <f t="shared" si="36"/>
        <v>0</v>
      </c>
      <c r="H226" s="66">
        <f t="shared" si="37"/>
        <v>-1</v>
      </c>
      <c r="I226" s="20" t="str">
        <f t="shared" si="38"/>
        <v>-</v>
      </c>
      <c r="J226" s="21">
        <f t="shared" si="39"/>
        <v>-1</v>
      </c>
    </row>
    <row r="227" spans="1:10" x14ac:dyDescent="0.2">
      <c r="A227" s="158" t="s">
        <v>373</v>
      </c>
      <c r="B227" s="65">
        <v>1</v>
      </c>
      <c r="C227" s="66">
        <v>2</v>
      </c>
      <c r="D227" s="65">
        <v>13</v>
      </c>
      <c r="E227" s="66">
        <v>24</v>
      </c>
      <c r="F227" s="67"/>
      <c r="G227" s="65">
        <f t="shared" si="36"/>
        <v>-1</v>
      </c>
      <c r="H227" s="66">
        <f t="shared" si="37"/>
        <v>-11</v>
      </c>
      <c r="I227" s="20">
        <f t="shared" si="38"/>
        <v>-0.5</v>
      </c>
      <c r="J227" s="21">
        <f t="shared" si="39"/>
        <v>-0.45833333333333331</v>
      </c>
    </row>
    <row r="228" spans="1:10" x14ac:dyDescent="0.2">
      <c r="A228" s="158" t="s">
        <v>413</v>
      </c>
      <c r="B228" s="65">
        <v>4</v>
      </c>
      <c r="C228" s="66">
        <v>2</v>
      </c>
      <c r="D228" s="65">
        <v>24</v>
      </c>
      <c r="E228" s="66">
        <v>27</v>
      </c>
      <c r="F228" s="67"/>
      <c r="G228" s="65">
        <f t="shared" si="36"/>
        <v>2</v>
      </c>
      <c r="H228" s="66">
        <f t="shared" si="37"/>
        <v>-3</v>
      </c>
      <c r="I228" s="20">
        <f t="shared" si="38"/>
        <v>1</v>
      </c>
      <c r="J228" s="21">
        <f t="shared" si="39"/>
        <v>-0.1111111111111111</v>
      </c>
    </row>
    <row r="229" spans="1:10" x14ac:dyDescent="0.2">
      <c r="A229" s="158" t="s">
        <v>414</v>
      </c>
      <c r="B229" s="65">
        <v>2</v>
      </c>
      <c r="C229" s="66">
        <v>2</v>
      </c>
      <c r="D229" s="65">
        <v>8</v>
      </c>
      <c r="E229" s="66">
        <v>14</v>
      </c>
      <c r="F229" s="67"/>
      <c r="G229" s="65">
        <f t="shared" si="36"/>
        <v>0</v>
      </c>
      <c r="H229" s="66">
        <f t="shared" si="37"/>
        <v>-6</v>
      </c>
      <c r="I229" s="20">
        <f t="shared" si="38"/>
        <v>0</v>
      </c>
      <c r="J229" s="21">
        <f t="shared" si="39"/>
        <v>-0.42857142857142855</v>
      </c>
    </row>
    <row r="230" spans="1:10" s="160" customFormat="1" x14ac:dyDescent="0.2">
      <c r="A230" s="178" t="s">
        <v>597</v>
      </c>
      <c r="B230" s="71">
        <v>13</v>
      </c>
      <c r="C230" s="72">
        <v>9</v>
      </c>
      <c r="D230" s="71">
        <v>83</v>
      </c>
      <c r="E230" s="72">
        <v>112</v>
      </c>
      <c r="F230" s="73"/>
      <c r="G230" s="71">
        <f t="shared" si="36"/>
        <v>4</v>
      </c>
      <c r="H230" s="72">
        <f t="shared" si="37"/>
        <v>-29</v>
      </c>
      <c r="I230" s="37">
        <f t="shared" si="38"/>
        <v>0.44444444444444442</v>
      </c>
      <c r="J230" s="38">
        <f t="shared" si="39"/>
        <v>-0.25892857142857145</v>
      </c>
    </row>
    <row r="231" spans="1:10" x14ac:dyDescent="0.2">
      <c r="A231" s="177"/>
      <c r="B231" s="143"/>
      <c r="C231" s="144"/>
      <c r="D231" s="143"/>
      <c r="E231" s="144"/>
      <c r="F231" s="145"/>
      <c r="G231" s="143"/>
      <c r="H231" s="144"/>
      <c r="I231" s="151"/>
      <c r="J231" s="152"/>
    </row>
    <row r="232" spans="1:10" s="139" customFormat="1" x14ac:dyDescent="0.2">
      <c r="A232" s="159" t="s">
        <v>61</v>
      </c>
      <c r="B232" s="65"/>
      <c r="C232" s="66"/>
      <c r="D232" s="65"/>
      <c r="E232" s="66"/>
      <c r="F232" s="67"/>
      <c r="G232" s="65"/>
      <c r="H232" s="66"/>
      <c r="I232" s="20"/>
      <c r="J232" s="21"/>
    </row>
    <row r="233" spans="1:10" x14ac:dyDescent="0.2">
      <c r="A233" s="158" t="s">
        <v>391</v>
      </c>
      <c r="B233" s="65">
        <v>2</v>
      </c>
      <c r="C233" s="66">
        <v>0</v>
      </c>
      <c r="D233" s="65">
        <v>8</v>
      </c>
      <c r="E233" s="66">
        <v>3</v>
      </c>
      <c r="F233" s="67"/>
      <c r="G233" s="65">
        <f t="shared" ref="G233:G239" si="40">B233-C233</f>
        <v>2</v>
      </c>
      <c r="H233" s="66">
        <f t="shared" ref="H233:H239" si="41">D233-E233</f>
        <v>5</v>
      </c>
      <c r="I233" s="20" t="str">
        <f t="shared" ref="I233:I239" si="42">IF(C233=0, "-", IF(G233/C233&lt;10, G233/C233, "&gt;999%"))</f>
        <v>-</v>
      </c>
      <c r="J233" s="21">
        <f t="shared" ref="J233:J239" si="43">IF(E233=0, "-", IF(H233/E233&lt;10, H233/E233, "&gt;999%"))</f>
        <v>1.6666666666666667</v>
      </c>
    </row>
    <row r="234" spans="1:10" x14ac:dyDescent="0.2">
      <c r="A234" s="158" t="s">
        <v>487</v>
      </c>
      <c r="B234" s="65">
        <v>1</v>
      </c>
      <c r="C234" s="66">
        <v>0</v>
      </c>
      <c r="D234" s="65">
        <v>3</v>
      </c>
      <c r="E234" s="66">
        <v>0</v>
      </c>
      <c r="F234" s="67"/>
      <c r="G234" s="65">
        <f t="shared" si="40"/>
        <v>1</v>
      </c>
      <c r="H234" s="66">
        <f t="shared" si="41"/>
        <v>3</v>
      </c>
      <c r="I234" s="20" t="str">
        <f t="shared" si="42"/>
        <v>-</v>
      </c>
      <c r="J234" s="21" t="str">
        <f t="shared" si="43"/>
        <v>-</v>
      </c>
    </row>
    <row r="235" spans="1:10" x14ac:dyDescent="0.2">
      <c r="A235" s="158" t="s">
        <v>441</v>
      </c>
      <c r="B235" s="65">
        <v>1</v>
      </c>
      <c r="C235" s="66">
        <v>2</v>
      </c>
      <c r="D235" s="65">
        <v>26</v>
      </c>
      <c r="E235" s="66">
        <v>19</v>
      </c>
      <c r="F235" s="67"/>
      <c r="G235" s="65">
        <f t="shared" si="40"/>
        <v>-1</v>
      </c>
      <c r="H235" s="66">
        <f t="shared" si="41"/>
        <v>7</v>
      </c>
      <c r="I235" s="20">
        <f t="shared" si="42"/>
        <v>-0.5</v>
      </c>
      <c r="J235" s="21">
        <f t="shared" si="43"/>
        <v>0.36842105263157893</v>
      </c>
    </row>
    <row r="236" spans="1:10" x14ac:dyDescent="0.2">
      <c r="A236" s="158" t="s">
        <v>276</v>
      </c>
      <c r="B236" s="65">
        <v>1</v>
      </c>
      <c r="C236" s="66">
        <v>0</v>
      </c>
      <c r="D236" s="65">
        <v>10</v>
      </c>
      <c r="E236" s="66">
        <v>10</v>
      </c>
      <c r="F236" s="67"/>
      <c r="G236" s="65">
        <f t="shared" si="40"/>
        <v>1</v>
      </c>
      <c r="H236" s="66">
        <f t="shared" si="41"/>
        <v>0</v>
      </c>
      <c r="I236" s="20" t="str">
        <f t="shared" si="42"/>
        <v>-</v>
      </c>
      <c r="J236" s="21">
        <f t="shared" si="43"/>
        <v>0</v>
      </c>
    </row>
    <row r="237" spans="1:10" x14ac:dyDescent="0.2">
      <c r="A237" s="158" t="s">
        <v>466</v>
      </c>
      <c r="B237" s="65">
        <v>26</v>
      </c>
      <c r="C237" s="66">
        <v>5</v>
      </c>
      <c r="D237" s="65">
        <v>155</v>
      </c>
      <c r="E237" s="66">
        <v>104</v>
      </c>
      <c r="F237" s="67"/>
      <c r="G237" s="65">
        <f t="shared" si="40"/>
        <v>21</v>
      </c>
      <c r="H237" s="66">
        <f t="shared" si="41"/>
        <v>51</v>
      </c>
      <c r="I237" s="20">
        <f t="shared" si="42"/>
        <v>4.2</v>
      </c>
      <c r="J237" s="21">
        <f t="shared" si="43"/>
        <v>0.49038461538461536</v>
      </c>
    </row>
    <row r="238" spans="1:10" x14ac:dyDescent="0.2">
      <c r="A238" s="158" t="s">
        <v>442</v>
      </c>
      <c r="B238" s="65">
        <v>0</v>
      </c>
      <c r="C238" s="66">
        <v>2</v>
      </c>
      <c r="D238" s="65">
        <v>10</v>
      </c>
      <c r="E238" s="66">
        <v>9</v>
      </c>
      <c r="F238" s="67"/>
      <c r="G238" s="65">
        <f t="shared" si="40"/>
        <v>-2</v>
      </c>
      <c r="H238" s="66">
        <f t="shared" si="41"/>
        <v>1</v>
      </c>
      <c r="I238" s="20">
        <f t="shared" si="42"/>
        <v>-1</v>
      </c>
      <c r="J238" s="21">
        <f t="shared" si="43"/>
        <v>0.1111111111111111</v>
      </c>
    </row>
    <row r="239" spans="1:10" s="160" customFormat="1" x14ac:dyDescent="0.2">
      <c r="A239" s="178" t="s">
        <v>598</v>
      </c>
      <c r="B239" s="71">
        <v>31</v>
      </c>
      <c r="C239" s="72">
        <v>9</v>
      </c>
      <c r="D239" s="71">
        <v>212</v>
      </c>
      <c r="E239" s="72">
        <v>145</v>
      </c>
      <c r="F239" s="73"/>
      <c r="G239" s="71">
        <f t="shared" si="40"/>
        <v>22</v>
      </c>
      <c r="H239" s="72">
        <f t="shared" si="41"/>
        <v>67</v>
      </c>
      <c r="I239" s="37">
        <f t="shared" si="42"/>
        <v>2.4444444444444446</v>
      </c>
      <c r="J239" s="38">
        <f t="shared" si="43"/>
        <v>0.46206896551724136</v>
      </c>
    </row>
    <row r="240" spans="1:10" x14ac:dyDescent="0.2">
      <c r="A240" s="177"/>
      <c r="B240" s="143"/>
      <c r="C240" s="144"/>
      <c r="D240" s="143"/>
      <c r="E240" s="144"/>
      <c r="F240" s="145"/>
      <c r="G240" s="143"/>
      <c r="H240" s="144"/>
      <c r="I240" s="151"/>
      <c r="J240" s="152"/>
    </row>
    <row r="241" spans="1:10" s="139" customFormat="1" x14ac:dyDescent="0.2">
      <c r="A241" s="159" t="s">
        <v>62</v>
      </c>
      <c r="B241" s="65"/>
      <c r="C241" s="66"/>
      <c r="D241" s="65"/>
      <c r="E241" s="66"/>
      <c r="F241" s="67"/>
      <c r="G241" s="65"/>
      <c r="H241" s="66"/>
      <c r="I241" s="20"/>
      <c r="J241" s="21"/>
    </row>
    <row r="242" spans="1:10" x14ac:dyDescent="0.2">
      <c r="A242" s="158" t="s">
        <v>231</v>
      </c>
      <c r="B242" s="65">
        <v>0</v>
      </c>
      <c r="C242" s="66">
        <v>0</v>
      </c>
      <c r="D242" s="65">
        <v>0</v>
      </c>
      <c r="E242" s="66">
        <v>2</v>
      </c>
      <c r="F242" s="67"/>
      <c r="G242" s="65">
        <f t="shared" ref="G242:G249" si="44">B242-C242</f>
        <v>0</v>
      </c>
      <c r="H242" s="66">
        <f t="shared" ref="H242:H249" si="45">D242-E242</f>
        <v>-2</v>
      </c>
      <c r="I242" s="20" t="str">
        <f t="shared" ref="I242:I249" si="46">IF(C242=0, "-", IF(G242/C242&lt;10, G242/C242, "&gt;999%"))</f>
        <v>-</v>
      </c>
      <c r="J242" s="21">
        <f t="shared" ref="J242:J249" si="47">IF(E242=0, "-", IF(H242/E242&lt;10, H242/E242, "&gt;999%"))</f>
        <v>-1</v>
      </c>
    </row>
    <row r="243" spans="1:10" x14ac:dyDescent="0.2">
      <c r="A243" s="158" t="s">
        <v>253</v>
      </c>
      <c r="B243" s="65">
        <v>0</v>
      </c>
      <c r="C243" s="66">
        <v>0</v>
      </c>
      <c r="D243" s="65">
        <v>0</v>
      </c>
      <c r="E243" s="66">
        <v>4</v>
      </c>
      <c r="F243" s="67"/>
      <c r="G243" s="65">
        <f t="shared" si="44"/>
        <v>0</v>
      </c>
      <c r="H243" s="66">
        <f t="shared" si="45"/>
        <v>-4</v>
      </c>
      <c r="I243" s="20" t="str">
        <f t="shared" si="46"/>
        <v>-</v>
      </c>
      <c r="J243" s="21">
        <f t="shared" si="47"/>
        <v>-1</v>
      </c>
    </row>
    <row r="244" spans="1:10" x14ac:dyDescent="0.2">
      <c r="A244" s="158" t="s">
        <v>428</v>
      </c>
      <c r="B244" s="65">
        <v>0</v>
      </c>
      <c r="C244" s="66">
        <v>0</v>
      </c>
      <c r="D244" s="65">
        <v>0</v>
      </c>
      <c r="E244" s="66">
        <v>2</v>
      </c>
      <c r="F244" s="67"/>
      <c r="G244" s="65">
        <f t="shared" si="44"/>
        <v>0</v>
      </c>
      <c r="H244" s="66">
        <f t="shared" si="45"/>
        <v>-2</v>
      </c>
      <c r="I244" s="20" t="str">
        <f t="shared" si="46"/>
        <v>-</v>
      </c>
      <c r="J244" s="21">
        <f t="shared" si="47"/>
        <v>-1</v>
      </c>
    </row>
    <row r="245" spans="1:10" x14ac:dyDescent="0.2">
      <c r="A245" s="158" t="s">
        <v>374</v>
      </c>
      <c r="B245" s="65">
        <v>0</v>
      </c>
      <c r="C245" s="66">
        <v>0</v>
      </c>
      <c r="D245" s="65">
        <v>1</v>
      </c>
      <c r="E245" s="66">
        <v>17</v>
      </c>
      <c r="F245" s="67"/>
      <c r="G245" s="65">
        <f t="shared" si="44"/>
        <v>0</v>
      </c>
      <c r="H245" s="66">
        <f t="shared" si="45"/>
        <v>-16</v>
      </c>
      <c r="I245" s="20" t="str">
        <f t="shared" si="46"/>
        <v>-</v>
      </c>
      <c r="J245" s="21">
        <f t="shared" si="47"/>
        <v>-0.94117647058823528</v>
      </c>
    </row>
    <row r="246" spans="1:10" x14ac:dyDescent="0.2">
      <c r="A246" s="158" t="s">
        <v>296</v>
      </c>
      <c r="B246" s="65">
        <v>0</v>
      </c>
      <c r="C246" s="66">
        <v>0</v>
      </c>
      <c r="D246" s="65">
        <v>0</v>
      </c>
      <c r="E246" s="66">
        <v>1</v>
      </c>
      <c r="F246" s="67"/>
      <c r="G246" s="65">
        <f t="shared" si="44"/>
        <v>0</v>
      </c>
      <c r="H246" s="66">
        <f t="shared" si="45"/>
        <v>-1</v>
      </c>
      <c r="I246" s="20" t="str">
        <f t="shared" si="46"/>
        <v>-</v>
      </c>
      <c r="J246" s="21">
        <f t="shared" si="47"/>
        <v>-1</v>
      </c>
    </row>
    <row r="247" spans="1:10" x14ac:dyDescent="0.2">
      <c r="A247" s="158" t="s">
        <v>415</v>
      </c>
      <c r="B247" s="65">
        <v>0</v>
      </c>
      <c r="C247" s="66">
        <v>0</v>
      </c>
      <c r="D247" s="65">
        <v>3</v>
      </c>
      <c r="E247" s="66">
        <v>7</v>
      </c>
      <c r="F247" s="67"/>
      <c r="G247" s="65">
        <f t="shared" si="44"/>
        <v>0</v>
      </c>
      <c r="H247" s="66">
        <f t="shared" si="45"/>
        <v>-4</v>
      </c>
      <c r="I247" s="20" t="str">
        <f t="shared" si="46"/>
        <v>-</v>
      </c>
      <c r="J247" s="21">
        <f t="shared" si="47"/>
        <v>-0.5714285714285714</v>
      </c>
    </row>
    <row r="248" spans="1:10" x14ac:dyDescent="0.2">
      <c r="A248" s="158" t="s">
        <v>342</v>
      </c>
      <c r="B248" s="65">
        <v>0</v>
      </c>
      <c r="C248" s="66">
        <v>0</v>
      </c>
      <c r="D248" s="65">
        <v>0</v>
      </c>
      <c r="E248" s="66">
        <v>12</v>
      </c>
      <c r="F248" s="67"/>
      <c r="G248" s="65">
        <f t="shared" si="44"/>
        <v>0</v>
      </c>
      <c r="H248" s="66">
        <f t="shared" si="45"/>
        <v>-12</v>
      </c>
      <c r="I248" s="20" t="str">
        <f t="shared" si="46"/>
        <v>-</v>
      </c>
      <c r="J248" s="21">
        <f t="shared" si="47"/>
        <v>-1</v>
      </c>
    </row>
    <row r="249" spans="1:10" s="160" customFormat="1" x14ac:dyDescent="0.2">
      <c r="A249" s="178" t="s">
        <v>599</v>
      </c>
      <c r="B249" s="71">
        <v>0</v>
      </c>
      <c r="C249" s="72">
        <v>0</v>
      </c>
      <c r="D249" s="71">
        <v>4</v>
      </c>
      <c r="E249" s="72">
        <v>45</v>
      </c>
      <c r="F249" s="73"/>
      <c r="G249" s="71">
        <f t="shared" si="44"/>
        <v>0</v>
      </c>
      <c r="H249" s="72">
        <f t="shared" si="45"/>
        <v>-41</v>
      </c>
      <c r="I249" s="37" t="str">
        <f t="shared" si="46"/>
        <v>-</v>
      </c>
      <c r="J249" s="38">
        <f t="shared" si="47"/>
        <v>-0.91111111111111109</v>
      </c>
    </row>
    <row r="250" spans="1:10" x14ac:dyDescent="0.2">
      <c r="A250" s="177"/>
      <c r="B250" s="143"/>
      <c r="C250" s="144"/>
      <c r="D250" s="143"/>
      <c r="E250" s="144"/>
      <c r="F250" s="145"/>
      <c r="G250" s="143"/>
      <c r="H250" s="144"/>
      <c r="I250" s="151"/>
      <c r="J250" s="152"/>
    </row>
    <row r="251" spans="1:10" s="139" customFormat="1" x14ac:dyDescent="0.2">
      <c r="A251" s="159" t="s">
        <v>63</v>
      </c>
      <c r="B251" s="65"/>
      <c r="C251" s="66"/>
      <c r="D251" s="65"/>
      <c r="E251" s="66"/>
      <c r="F251" s="67"/>
      <c r="G251" s="65"/>
      <c r="H251" s="66"/>
      <c r="I251" s="20"/>
      <c r="J251" s="21"/>
    </row>
    <row r="252" spans="1:10" x14ac:dyDescent="0.2">
      <c r="A252" s="158" t="s">
        <v>297</v>
      </c>
      <c r="B252" s="65">
        <v>0</v>
      </c>
      <c r="C252" s="66">
        <v>0</v>
      </c>
      <c r="D252" s="65">
        <v>1</v>
      </c>
      <c r="E252" s="66">
        <v>0</v>
      </c>
      <c r="F252" s="67"/>
      <c r="G252" s="65">
        <f>B252-C252</f>
        <v>0</v>
      </c>
      <c r="H252" s="66">
        <f>D252-E252</f>
        <v>1</v>
      </c>
      <c r="I252" s="20" t="str">
        <f>IF(C252=0, "-", IF(G252/C252&lt;10, G252/C252, "&gt;999%"))</f>
        <v>-</v>
      </c>
      <c r="J252" s="21" t="str">
        <f>IF(E252=0, "-", IF(H252/E252&lt;10, H252/E252, "&gt;999%"))</f>
        <v>-</v>
      </c>
    </row>
    <row r="253" spans="1:10" s="160" customFormat="1" x14ac:dyDescent="0.2">
      <c r="A253" s="178" t="s">
        <v>600</v>
      </c>
      <c r="B253" s="71">
        <v>0</v>
      </c>
      <c r="C253" s="72">
        <v>0</v>
      </c>
      <c r="D253" s="71">
        <v>1</v>
      </c>
      <c r="E253" s="72">
        <v>0</v>
      </c>
      <c r="F253" s="73"/>
      <c r="G253" s="71">
        <f>B253-C253</f>
        <v>0</v>
      </c>
      <c r="H253" s="72">
        <f>D253-E253</f>
        <v>1</v>
      </c>
      <c r="I253" s="37" t="str">
        <f>IF(C253=0, "-", IF(G253/C253&lt;10, G253/C253, "&gt;999%"))</f>
        <v>-</v>
      </c>
      <c r="J253" s="38" t="str">
        <f>IF(E253=0, "-", IF(H253/E253&lt;10, H253/E253, "&gt;999%"))</f>
        <v>-</v>
      </c>
    </row>
    <row r="254" spans="1:10" x14ac:dyDescent="0.2">
      <c r="A254" s="177"/>
      <c r="B254" s="143"/>
      <c r="C254" s="144"/>
      <c r="D254" s="143"/>
      <c r="E254" s="144"/>
      <c r="F254" s="145"/>
      <c r="G254" s="143"/>
      <c r="H254" s="144"/>
      <c r="I254" s="151"/>
      <c r="J254" s="152"/>
    </row>
    <row r="255" spans="1:10" s="139" customFormat="1" x14ac:dyDescent="0.2">
      <c r="A255" s="159" t="s">
        <v>64</v>
      </c>
      <c r="B255" s="65"/>
      <c r="C255" s="66"/>
      <c r="D255" s="65"/>
      <c r="E255" s="66"/>
      <c r="F255" s="67"/>
      <c r="G255" s="65"/>
      <c r="H255" s="66"/>
      <c r="I255" s="20"/>
      <c r="J255" s="21"/>
    </row>
    <row r="256" spans="1:10" x14ac:dyDescent="0.2">
      <c r="A256" s="158" t="s">
        <v>504</v>
      </c>
      <c r="B256" s="65">
        <v>1</v>
      </c>
      <c r="C256" s="66">
        <v>1</v>
      </c>
      <c r="D256" s="65">
        <v>15</v>
      </c>
      <c r="E256" s="66">
        <v>16</v>
      </c>
      <c r="F256" s="67"/>
      <c r="G256" s="65">
        <f>B256-C256</f>
        <v>0</v>
      </c>
      <c r="H256" s="66">
        <f>D256-E256</f>
        <v>-1</v>
      </c>
      <c r="I256" s="20">
        <f>IF(C256=0, "-", IF(G256/C256&lt;10, G256/C256, "&gt;999%"))</f>
        <v>0</v>
      </c>
      <c r="J256" s="21">
        <f>IF(E256=0, "-", IF(H256/E256&lt;10, H256/E256, "&gt;999%"))</f>
        <v>-6.25E-2</v>
      </c>
    </row>
    <row r="257" spans="1:10" s="160" customFormat="1" x14ac:dyDescent="0.2">
      <c r="A257" s="178" t="s">
        <v>601</v>
      </c>
      <c r="B257" s="71">
        <v>1</v>
      </c>
      <c r="C257" s="72">
        <v>1</v>
      </c>
      <c r="D257" s="71">
        <v>15</v>
      </c>
      <c r="E257" s="72">
        <v>16</v>
      </c>
      <c r="F257" s="73"/>
      <c r="G257" s="71">
        <f>B257-C257</f>
        <v>0</v>
      </c>
      <c r="H257" s="72">
        <f>D257-E257</f>
        <v>-1</v>
      </c>
      <c r="I257" s="37">
        <f>IF(C257=0, "-", IF(G257/C257&lt;10, G257/C257, "&gt;999%"))</f>
        <v>0</v>
      </c>
      <c r="J257" s="38">
        <f>IF(E257=0, "-", IF(H257/E257&lt;10, H257/E257, "&gt;999%"))</f>
        <v>-6.25E-2</v>
      </c>
    </row>
    <row r="258" spans="1:10" x14ac:dyDescent="0.2">
      <c r="A258" s="177"/>
      <c r="B258" s="143"/>
      <c r="C258" s="144"/>
      <c r="D258" s="143"/>
      <c r="E258" s="144"/>
      <c r="F258" s="145"/>
      <c r="G258" s="143"/>
      <c r="H258" s="144"/>
      <c r="I258" s="151"/>
      <c r="J258" s="152"/>
    </row>
    <row r="259" spans="1:10" s="139" customFormat="1" x14ac:dyDescent="0.2">
      <c r="A259" s="159" t="s">
        <v>65</v>
      </c>
      <c r="B259" s="65"/>
      <c r="C259" s="66"/>
      <c r="D259" s="65"/>
      <c r="E259" s="66"/>
      <c r="F259" s="67"/>
      <c r="G259" s="65"/>
      <c r="H259" s="66"/>
      <c r="I259" s="20"/>
      <c r="J259" s="21"/>
    </row>
    <row r="260" spans="1:10" x14ac:dyDescent="0.2">
      <c r="A260" s="158" t="s">
        <v>505</v>
      </c>
      <c r="B260" s="65">
        <v>5</v>
      </c>
      <c r="C260" s="66">
        <v>0</v>
      </c>
      <c r="D260" s="65">
        <v>6</v>
      </c>
      <c r="E260" s="66">
        <v>2</v>
      </c>
      <c r="F260" s="67"/>
      <c r="G260" s="65">
        <f>B260-C260</f>
        <v>5</v>
      </c>
      <c r="H260" s="66">
        <f>D260-E260</f>
        <v>4</v>
      </c>
      <c r="I260" s="20" t="str">
        <f>IF(C260=0, "-", IF(G260/C260&lt;10, G260/C260, "&gt;999%"))</f>
        <v>-</v>
      </c>
      <c r="J260" s="21">
        <f>IF(E260=0, "-", IF(H260/E260&lt;10, H260/E260, "&gt;999%"))</f>
        <v>2</v>
      </c>
    </row>
    <row r="261" spans="1:10" s="160" customFormat="1" x14ac:dyDescent="0.2">
      <c r="A261" s="178" t="s">
        <v>602</v>
      </c>
      <c r="B261" s="71">
        <v>5</v>
      </c>
      <c r="C261" s="72">
        <v>0</v>
      </c>
      <c r="D261" s="71">
        <v>6</v>
      </c>
      <c r="E261" s="72">
        <v>2</v>
      </c>
      <c r="F261" s="73"/>
      <c r="G261" s="71">
        <f>B261-C261</f>
        <v>5</v>
      </c>
      <c r="H261" s="72">
        <f>D261-E261</f>
        <v>4</v>
      </c>
      <c r="I261" s="37" t="str">
        <f>IF(C261=0, "-", IF(G261/C261&lt;10, G261/C261, "&gt;999%"))</f>
        <v>-</v>
      </c>
      <c r="J261" s="38">
        <f>IF(E261=0, "-", IF(H261/E261&lt;10, H261/E261, "&gt;999%"))</f>
        <v>2</v>
      </c>
    </row>
    <row r="262" spans="1:10" x14ac:dyDescent="0.2">
      <c r="A262" s="177"/>
      <c r="B262" s="143"/>
      <c r="C262" s="144"/>
      <c r="D262" s="143"/>
      <c r="E262" s="144"/>
      <c r="F262" s="145"/>
      <c r="G262" s="143"/>
      <c r="H262" s="144"/>
      <c r="I262" s="151"/>
      <c r="J262" s="152"/>
    </row>
    <row r="263" spans="1:10" s="139" customFormat="1" x14ac:dyDescent="0.2">
      <c r="A263" s="159" t="s">
        <v>66</v>
      </c>
      <c r="B263" s="65"/>
      <c r="C263" s="66"/>
      <c r="D263" s="65"/>
      <c r="E263" s="66"/>
      <c r="F263" s="67"/>
      <c r="G263" s="65"/>
      <c r="H263" s="66"/>
      <c r="I263" s="20"/>
      <c r="J263" s="21"/>
    </row>
    <row r="264" spans="1:10" x14ac:dyDescent="0.2">
      <c r="A264" s="158" t="s">
        <v>266</v>
      </c>
      <c r="B264" s="65">
        <v>0</v>
      </c>
      <c r="C264" s="66">
        <v>0</v>
      </c>
      <c r="D264" s="65">
        <v>1</v>
      </c>
      <c r="E264" s="66">
        <v>0</v>
      </c>
      <c r="F264" s="67"/>
      <c r="G264" s="65">
        <f>B264-C264</f>
        <v>0</v>
      </c>
      <c r="H264" s="66">
        <f>D264-E264</f>
        <v>1</v>
      </c>
      <c r="I264" s="20" t="str">
        <f>IF(C264=0, "-", IF(G264/C264&lt;10, G264/C264, "&gt;999%"))</f>
        <v>-</v>
      </c>
      <c r="J264" s="21" t="str">
        <f>IF(E264=0, "-", IF(H264/E264&lt;10, H264/E264, "&gt;999%"))</f>
        <v>-</v>
      </c>
    </row>
    <row r="265" spans="1:10" s="160" customFormat="1" x14ac:dyDescent="0.2">
      <c r="A265" s="178" t="s">
        <v>603</v>
      </c>
      <c r="B265" s="71">
        <v>0</v>
      </c>
      <c r="C265" s="72">
        <v>0</v>
      </c>
      <c r="D265" s="71">
        <v>1</v>
      </c>
      <c r="E265" s="72">
        <v>0</v>
      </c>
      <c r="F265" s="73"/>
      <c r="G265" s="71">
        <f>B265-C265</f>
        <v>0</v>
      </c>
      <c r="H265" s="72">
        <f>D265-E265</f>
        <v>1</v>
      </c>
      <c r="I265" s="37" t="str">
        <f>IF(C265=0, "-", IF(G265/C265&lt;10, G265/C265, "&gt;999%"))</f>
        <v>-</v>
      </c>
      <c r="J265" s="38" t="str">
        <f>IF(E265=0, "-", IF(H265/E265&lt;10, H265/E265, "&gt;999%"))</f>
        <v>-</v>
      </c>
    </row>
    <row r="266" spans="1:10" x14ac:dyDescent="0.2">
      <c r="A266" s="177"/>
      <c r="B266" s="143"/>
      <c r="C266" s="144"/>
      <c r="D266" s="143"/>
      <c r="E266" s="144"/>
      <c r="F266" s="145"/>
      <c r="G266" s="143"/>
      <c r="H266" s="144"/>
      <c r="I266" s="151"/>
      <c r="J266" s="152"/>
    </row>
    <row r="267" spans="1:10" s="139" customFormat="1" x14ac:dyDescent="0.2">
      <c r="A267" s="159" t="s">
        <v>67</v>
      </c>
      <c r="B267" s="65"/>
      <c r="C267" s="66"/>
      <c r="D267" s="65"/>
      <c r="E267" s="66"/>
      <c r="F267" s="67"/>
      <c r="G267" s="65"/>
      <c r="H267" s="66"/>
      <c r="I267" s="20"/>
      <c r="J267" s="21"/>
    </row>
    <row r="268" spans="1:10" x14ac:dyDescent="0.2">
      <c r="A268" s="158" t="s">
        <v>453</v>
      </c>
      <c r="B268" s="65">
        <v>1</v>
      </c>
      <c r="C268" s="66">
        <v>3</v>
      </c>
      <c r="D268" s="65">
        <v>29</v>
      </c>
      <c r="E268" s="66">
        <v>49</v>
      </c>
      <c r="F268" s="67"/>
      <c r="G268" s="65">
        <f t="shared" ref="G268:G279" si="48">B268-C268</f>
        <v>-2</v>
      </c>
      <c r="H268" s="66">
        <f t="shared" ref="H268:H279" si="49">D268-E268</f>
        <v>-20</v>
      </c>
      <c r="I268" s="20">
        <f t="shared" ref="I268:I279" si="50">IF(C268=0, "-", IF(G268/C268&lt;10, G268/C268, "&gt;999%"))</f>
        <v>-0.66666666666666663</v>
      </c>
      <c r="J268" s="21">
        <f t="shared" ref="J268:J279" si="51">IF(E268=0, "-", IF(H268/E268&lt;10, H268/E268, "&gt;999%"))</f>
        <v>-0.40816326530612246</v>
      </c>
    </row>
    <row r="269" spans="1:10" x14ac:dyDescent="0.2">
      <c r="A269" s="158" t="s">
        <v>467</v>
      </c>
      <c r="B269" s="65">
        <v>25</v>
      </c>
      <c r="C269" s="66">
        <v>27</v>
      </c>
      <c r="D269" s="65">
        <v>251</v>
      </c>
      <c r="E269" s="66">
        <v>260</v>
      </c>
      <c r="F269" s="67"/>
      <c r="G269" s="65">
        <f t="shared" si="48"/>
        <v>-2</v>
      </c>
      <c r="H269" s="66">
        <f t="shared" si="49"/>
        <v>-9</v>
      </c>
      <c r="I269" s="20">
        <f t="shared" si="50"/>
        <v>-7.407407407407407E-2</v>
      </c>
      <c r="J269" s="21">
        <f t="shared" si="51"/>
        <v>-3.4615384615384617E-2</v>
      </c>
    </row>
    <row r="270" spans="1:10" x14ac:dyDescent="0.2">
      <c r="A270" s="158" t="s">
        <v>311</v>
      </c>
      <c r="B270" s="65">
        <v>17</v>
      </c>
      <c r="C270" s="66">
        <v>15</v>
      </c>
      <c r="D270" s="65">
        <v>205</v>
      </c>
      <c r="E270" s="66">
        <v>224</v>
      </c>
      <c r="F270" s="67"/>
      <c r="G270" s="65">
        <f t="shared" si="48"/>
        <v>2</v>
      </c>
      <c r="H270" s="66">
        <f t="shared" si="49"/>
        <v>-19</v>
      </c>
      <c r="I270" s="20">
        <f t="shared" si="50"/>
        <v>0.13333333333333333</v>
      </c>
      <c r="J270" s="21">
        <f t="shared" si="51"/>
        <v>-8.4821428571428575E-2</v>
      </c>
    </row>
    <row r="271" spans="1:10" x14ac:dyDescent="0.2">
      <c r="A271" s="158" t="s">
        <v>323</v>
      </c>
      <c r="B271" s="65">
        <v>21</v>
      </c>
      <c r="C271" s="66">
        <v>0</v>
      </c>
      <c r="D271" s="65">
        <v>117</v>
      </c>
      <c r="E271" s="66">
        <v>0</v>
      </c>
      <c r="F271" s="67"/>
      <c r="G271" s="65">
        <f t="shared" si="48"/>
        <v>21</v>
      </c>
      <c r="H271" s="66">
        <f t="shared" si="49"/>
        <v>117</v>
      </c>
      <c r="I271" s="20" t="str">
        <f t="shared" si="50"/>
        <v>-</v>
      </c>
      <c r="J271" s="21" t="str">
        <f t="shared" si="51"/>
        <v>-</v>
      </c>
    </row>
    <row r="272" spans="1:10" x14ac:dyDescent="0.2">
      <c r="A272" s="158" t="s">
        <v>353</v>
      </c>
      <c r="B272" s="65">
        <v>22</v>
      </c>
      <c r="C272" s="66">
        <v>20</v>
      </c>
      <c r="D272" s="65">
        <v>224</v>
      </c>
      <c r="E272" s="66">
        <v>294</v>
      </c>
      <c r="F272" s="67"/>
      <c r="G272" s="65">
        <f t="shared" si="48"/>
        <v>2</v>
      </c>
      <c r="H272" s="66">
        <f t="shared" si="49"/>
        <v>-70</v>
      </c>
      <c r="I272" s="20">
        <f t="shared" si="50"/>
        <v>0.1</v>
      </c>
      <c r="J272" s="21">
        <f t="shared" si="51"/>
        <v>-0.23809523809523808</v>
      </c>
    </row>
    <row r="273" spans="1:10" x14ac:dyDescent="0.2">
      <c r="A273" s="158" t="s">
        <v>392</v>
      </c>
      <c r="B273" s="65">
        <v>4</v>
      </c>
      <c r="C273" s="66">
        <v>0</v>
      </c>
      <c r="D273" s="65">
        <v>27</v>
      </c>
      <c r="E273" s="66">
        <v>17</v>
      </c>
      <c r="F273" s="67"/>
      <c r="G273" s="65">
        <f t="shared" si="48"/>
        <v>4</v>
      </c>
      <c r="H273" s="66">
        <f t="shared" si="49"/>
        <v>10</v>
      </c>
      <c r="I273" s="20" t="str">
        <f t="shared" si="50"/>
        <v>-</v>
      </c>
      <c r="J273" s="21">
        <f t="shared" si="51"/>
        <v>0.58823529411764708</v>
      </c>
    </row>
    <row r="274" spans="1:10" x14ac:dyDescent="0.2">
      <c r="A274" s="158" t="s">
        <v>393</v>
      </c>
      <c r="B274" s="65">
        <v>3</v>
      </c>
      <c r="C274" s="66">
        <v>2</v>
      </c>
      <c r="D274" s="65">
        <v>51</v>
      </c>
      <c r="E274" s="66">
        <v>44</v>
      </c>
      <c r="F274" s="67"/>
      <c r="G274" s="65">
        <f t="shared" si="48"/>
        <v>1</v>
      </c>
      <c r="H274" s="66">
        <f t="shared" si="49"/>
        <v>7</v>
      </c>
      <c r="I274" s="20">
        <f t="shared" si="50"/>
        <v>0.5</v>
      </c>
      <c r="J274" s="21">
        <f t="shared" si="51"/>
        <v>0.15909090909090909</v>
      </c>
    </row>
    <row r="275" spans="1:10" x14ac:dyDescent="0.2">
      <c r="A275" s="158" t="s">
        <v>287</v>
      </c>
      <c r="B275" s="65">
        <v>2</v>
      </c>
      <c r="C275" s="66">
        <v>0</v>
      </c>
      <c r="D275" s="65">
        <v>6</v>
      </c>
      <c r="E275" s="66">
        <v>11</v>
      </c>
      <c r="F275" s="67"/>
      <c r="G275" s="65">
        <f t="shared" si="48"/>
        <v>2</v>
      </c>
      <c r="H275" s="66">
        <f t="shared" si="49"/>
        <v>-5</v>
      </c>
      <c r="I275" s="20" t="str">
        <f t="shared" si="50"/>
        <v>-</v>
      </c>
      <c r="J275" s="21">
        <f t="shared" si="51"/>
        <v>-0.45454545454545453</v>
      </c>
    </row>
    <row r="276" spans="1:10" x14ac:dyDescent="0.2">
      <c r="A276" s="158" t="s">
        <v>196</v>
      </c>
      <c r="B276" s="65">
        <v>7</v>
      </c>
      <c r="C276" s="66">
        <v>3</v>
      </c>
      <c r="D276" s="65">
        <v>54</v>
      </c>
      <c r="E276" s="66">
        <v>129</v>
      </c>
      <c r="F276" s="67"/>
      <c r="G276" s="65">
        <f t="shared" si="48"/>
        <v>4</v>
      </c>
      <c r="H276" s="66">
        <f t="shared" si="49"/>
        <v>-75</v>
      </c>
      <c r="I276" s="20">
        <f t="shared" si="50"/>
        <v>1.3333333333333333</v>
      </c>
      <c r="J276" s="21">
        <f t="shared" si="51"/>
        <v>-0.58139534883720934</v>
      </c>
    </row>
    <row r="277" spans="1:10" x14ac:dyDescent="0.2">
      <c r="A277" s="158" t="s">
        <v>215</v>
      </c>
      <c r="B277" s="65">
        <v>10</v>
      </c>
      <c r="C277" s="66">
        <v>9</v>
      </c>
      <c r="D277" s="65">
        <v>110</v>
      </c>
      <c r="E277" s="66">
        <v>180</v>
      </c>
      <c r="F277" s="67"/>
      <c r="G277" s="65">
        <f t="shared" si="48"/>
        <v>1</v>
      </c>
      <c r="H277" s="66">
        <f t="shared" si="49"/>
        <v>-70</v>
      </c>
      <c r="I277" s="20">
        <f t="shared" si="50"/>
        <v>0.1111111111111111</v>
      </c>
      <c r="J277" s="21">
        <f t="shared" si="51"/>
        <v>-0.3888888888888889</v>
      </c>
    </row>
    <row r="278" spans="1:10" x14ac:dyDescent="0.2">
      <c r="A278" s="158" t="s">
        <v>240</v>
      </c>
      <c r="B278" s="65">
        <v>0</v>
      </c>
      <c r="C278" s="66">
        <v>5</v>
      </c>
      <c r="D278" s="65">
        <v>15</v>
      </c>
      <c r="E278" s="66">
        <v>31</v>
      </c>
      <c r="F278" s="67"/>
      <c r="G278" s="65">
        <f t="shared" si="48"/>
        <v>-5</v>
      </c>
      <c r="H278" s="66">
        <f t="shared" si="49"/>
        <v>-16</v>
      </c>
      <c r="I278" s="20">
        <f t="shared" si="50"/>
        <v>-1</v>
      </c>
      <c r="J278" s="21">
        <f t="shared" si="51"/>
        <v>-0.5161290322580645</v>
      </c>
    </row>
    <row r="279" spans="1:10" s="160" customFormat="1" x14ac:dyDescent="0.2">
      <c r="A279" s="178" t="s">
        <v>604</v>
      </c>
      <c r="B279" s="71">
        <v>112</v>
      </c>
      <c r="C279" s="72">
        <v>84</v>
      </c>
      <c r="D279" s="71">
        <v>1089</v>
      </c>
      <c r="E279" s="72">
        <v>1239</v>
      </c>
      <c r="F279" s="73"/>
      <c r="G279" s="71">
        <f t="shared" si="48"/>
        <v>28</v>
      </c>
      <c r="H279" s="72">
        <f t="shared" si="49"/>
        <v>-150</v>
      </c>
      <c r="I279" s="37">
        <f t="shared" si="50"/>
        <v>0.33333333333333331</v>
      </c>
      <c r="J279" s="38">
        <f t="shared" si="51"/>
        <v>-0.12106537530266344</v>
      </c>
    </row>
    <row r="280" spans="1:10" x14ac:dyDescent="0.2">
      <c r="A280" s="177"/>
      <c r="B280" s="143"/>
      <c r="C280" s="144"/>
      <c r="D280" s="143"/>
      <c r="E280" s="144"/>
      <c r="F280" s="145"/>
      <c r="G280" s="143"/>
      <c r="H280" s="144"/>
      <c r="I280" s="151"/>
      <c r="J280" s="152"/>
    </row>
    <row r="281" spans="1:10" s="139" customFormat="1" x14ac:dyDescent="0.2">
      <c r="A281" s="159" t="s">
        <v>68</v>
      </c>
      <c r="B281" s="65"/>
      <c r="C281" s="66"/>
      <c r="D281" s="65"/>
      <c r="E281" s="66"/>
      <c r="F281" s="67"/>
      <c r="G281" s="65"/>
      <c r="H281" s="66"/>
      <c r="I281" s="20"/>
      <c r="J281" s="21"/>
    </row>
    <row r="282" spans="1:10" x14ac:dyDescent="0.2">
      <c r="A282" s="158" t="s">
        <v>232</v>
      </c>
      <c r="B282" s="65">
        <v>7</v>
      </c>
      <c r="C282" s="66">
        <v>3</v>
      </c>
      <c r="D282" s="65">
        <v>42</v>
      </c>
      <c r="E282" s="66">
        <v>25</v>
      </c>
      <c r="F282" s="67"/>
      <c r="G282" s="65">
        <f t="shared" ref="G282:G299" si="52">B282-C282</f>
        <v>4</v>
      </c>
      <c r="H282" s="66">
        <f t="shared" ref="H282:H299" si="53">D282-E282</f>
        <v>17</v>
      </c>
      <c r="I282" s="20">
        <f t="shared" ref="I282:I299" si="54">IF(C282=0, "-", IF(G282/C282&lt;10, G282/C282, "&gt;999%"))</f>
        <v>1.3333333333333333</v>
      </c>
      <c r="J282" s="21">
        <f t="shared" ref="J282:J299" si="55">IF(E282=0, "-", IF(H282/E282&lt;10, H282/E282, "&gt;999%"))</f>
        <v>0.68</v>
      </c>
    </row>
    <row r="283" spans="1:10" x14ac:dyDescent="0.2">
      <c r="A283" s="158" t="s">
        <v>233</v>
      </c>
      <c r="B283" s="65">
        <v>0</v>
      </c>
      <c r="C283" s="66">
        <v>4</v>
      </c>
      <c r="D283" s="65">
        <v>7</v>
      </c>
      <c r="E283" s="66">
        <v>8</v>
      </c>
      <c r="F283" s="67"/>
      <c r="G283" s="65">
        <f t="shared" si="52"/>
        <v>-4</v>
      </c>
      <c r="H283" s="66">
        <f t="shared" si="53"/>
        <v>-1</v>
      </c>
      <c r="I283" s="20">
        <f t="shared" si="54"/>
        <v>-1</v>
      </c>
      <c r="J283" s="21">
        <f t="shared" si="55"/>
        <v>-0.125</v>
      </c>
    </row>
    <row r="284" spans="1:10" x14ac:dyDescent="0.2">
      <c r="A284" s="158" t="s">
        <v>254</v>
      </c>
      <c r="B284" s="65">
        <v>2</v>
      </c>
      <c r="C284" s="66">
        <v>4</v>
      </c>
      <c r="D284" s="65">
        <v>20</v>
      </c>
      <c r="E284" s="66">
        <v>36</v>
      </c>
      <c r="F284" s="67"/>
      <c r="G284" s="65">
        <f t="shared" si="52"/>
        <v>-2</v>
      </c>
      <c r="H284" s="66">
        <f t="shared" si="53"/>
        <v>-16</v>
      </c>
      <c r="I284" s="20">
        <f t="shared" si="54"/>
        <v>-0.5</v>
      </c>
      <c r="J284" s="21">
        <f t="shared" si="55"/>
        <v>-0.44444444444444442</v>
      </c>
    </row>
    <row r="285" spans="1:10" x14ac:dyDescent="0.2">
      <c r="A285" s="158" t="s">
        <v>298</v>
      </c>
      <c r="B285" s="65">
        <v>1</v>
      </c>
      <c r="C285" s="66">
        <v>0</v>
      </c>
      <c r="D285" s="65">
        <v>5</v>
      </c>
      <c r="E285" s="66">
        <v>5</v>
      </c>
      <c r="F285" s="67"/>
      <c r="G285" s="65">
        <f t="shared" si="52"/>
        <v>1</v>
      </c>
      <c r="H285" s="66">
        <f t="shared" si="53"/>
        <v>0</v>
      </c>
      <c r="I285" s="20" t="str">
        <f t="shared" si="54"/>
        <v>-</v>
      </c>
      <c r="J285" s="21">
        <f t="shared" si="55"/>
        <v>0</v>
      </c>
    </row>
    <row r="286" spans="1:10" x14ac:dyDescent="0.2">
      <c r="A286" s="158" t="s">
        <v>255</v>
      </c>
      <c r="B286" s="65">
        <v>4</v>
      </c>
      <c r="C286" s="66">
        <v>0</v>
      </c>
      <c r="D286" s="65">
        <v>11</v>
      </c>
      <c r="E286" s="66">
        <v>10</v>
      </c>
      <c r="F286" s="67"/>
      <c r="G286" s="65">
        <f t="shared" si="52"/>
        <v>4</v>
      </c>
      <c r="H286" s="66">
        <f t="shared" si="53"/>
        <v>1</v>
      </c>
      <c r="I286" s="20" t="str">
        <f t="shared" si="54"/>
        <v>-</v>
      </c>
      <c r="J286" s="21">
        <f t="shared" si="55"/>
        <v>0.1</v>
      </c>
    </row>
    <row r="287" spans="1:10" x14ac:dyDescent="0.2">
      <c r="A287" s="158" t="s">
        <v>267</v>
      </c>
      <c r="B287" s="65">
        <v>0</v>
      </c>
      <c r="C287" s="66">
        <v>0</v>
      </c>
      <c r="D287" s="65">
        <v>0</v>
      </c>
      <c r="E287" s="66">
        <v>1</v>
      </c>
      <c r="F287" s="67"/>
      <c r="G287" s="65">
        <f t="shared" si="52"/>
        <v>0</v>
      </c>
      <c r="H287" s="66">
        <f t="shared" si="53"/>
        <v>-1</v>
      </c>
      <c r="I287" s="20" t="str">
        <f t="shared" si="54"/>
        <v>-</v>
      </c>
      <c r="J287" s="21">
        <f t="shared" si="55"/>
        <v>-1</v>
      </c>
    </row>
    <row r="288" spans="1:10" x14ac:dyDescent="0.2">
      <c r="A288" s="158" t="s">
        <v>268</v>
      </c>
      <c r="B288" s="65">
        <v>0</v>
      </c>
      <c r="C288" s="66">
        <v>0</v>
      </c>
      <c r="D288" s="65">
        <v>3</v>
      </c>
      <c r="E288" s="66">
        <v>2</v>
      </c>
      <c r="F288" s="67"/>
      <c r="G288" s="65">
        <f t="shared" si="52"/>
        <v>0</v>
      </c>
      <c r="H288" s="66">
        <f t="shared" si="53"/>
        <v>1</v>
      </c>
      <c r="I288" s="20" t="str">
        <f t="shared" si="54"/>
        <v>-</v>
      </c>
      <c r="J288" s="21">
        <f t="shared" si="55"/>
        <v>0.5</v>
      </c>
    </row>
    <row r="289" spans="1:10" x14ac:dyDescent="0.2">
      <c r="A289" s="158" t="s">
        <v>299</v>
      </c>
      <c r="B289" s="65">
        <v>0</v>
      </c>
      <c r="C289" s="66">
        <v>0</v>
      </c>
      <c r="D289" s="65">
        <v>0</v>
      </c>
      <c r="E289" s="66">
        <v>1</v>
      </c>
      <c r="F289" s="67"/>
      <c r="G289" s="65">
        <f t="shared" si="52"/>
        <v>0</v>
      </c>
      <c r="H289" s="66">
        <f t="shared" si="53"/>
        <v>-1</v>
      </c>
      <c r="I289" s="20" t="str">
        <f t="shared" si="54"/>
        <v>-</v>
      </c>
      <c r="J289" s="21">
        <f t="shared" si="55"/>
        <v>-1</v>
      </c>
    </row>
    <row r="290" spans="1:10" x14ac:dyDescent="0.2">
      <c r="A290" s="158" t="s">
        <v>429</v>
      </c>
      <c r="B290" s="65">
        <v>0</v>
      </c>
      <c r="C290" s="66">
        <v>0</v>
      </c>
      <c r="D290" s="65">
        <v>0</v>
      </c>
      <c r="E290" s="66">
        <v>3</v>
      </c>
      <c r="F290" s="67"/>
      <c r="G290" s="65">
        <f t="shared" si="52"/>
        <v>0</v>
      </c>
      <c r="H290" s="66">
        <f t="shared" si="53"/>
        <v>-3</v>
      </c>
      <c r="I290" s="20" t="str">
        <f t="shared" si="54"/>
        <v>-</v>
      </c>
      <c r="J290" s="21">
        <f t="shared" si="55"/>
        <v>-1</v>
      </c>
    </row>
    <row r="291" spans="1:10" x14ac:dyDescent="0.2">
      <c r="A291" s="158" t="s">
        <v>343</v>
      </c>
      <c r="B291" s="65">
        <v>6</v>
      </c>
      <c r="C291" s="66">
        <v>6</v>
      </c>
      <c r="D291" s="65">
        <v>32</v>
      </c>
      <c r="E291" s="66">
        <v>31</v>
      </c>
      <c r="F291" s="67"/>
      <c r="G291" s="65">
        <f t="shared" si="52"/>
        <v>0</v>
      </c>
      <c r="H291" s="66">
        <f t="shared" si="53"/>
        <v>1</v>
      </c>
      <c r="I291" s="20">
        <f t="shared" si="54"/>
        <v>0</v>
      </c>
      <c r="J291" s="21">
        <f t="shared" si="55"/>
        <v>3.2258064516129031E-2</v>
      </c>
    </row>
    <row r="292" spans="1:10" x14ac:dyDescent="0.2">
      <c r="A292" s="158" t="s">
        <v>375</v>
      </c>
      <c r="B292" s="65">
        <v>2</v>
      </c>
      <c r="C292" s="66">
        <v>0</v>
      </c>
      <c r="D292" s="65">
        <v>5</v>
      </c>
      <c r="E292" s="66">
        <v>0</v>
      </c>
      <c r="F292" s="67"/>
      <c r="G292" s="65">
        <f t="shared" si="52"/>
        <v>2</v>
      </c>
      <c r="H292" s="66">
        <f t="shared" si="53"/>
        <v>5</v>
      </c>
      <c r="I292" s="20" t="str">
        <f t="shared" si="54"/>
        <v>-</v>
      </c>
      <c r="J292" s="21" t="str">
        <f t="shared" si="55"/>
        <v>-</v>
      </c>
    </row>
    <row r="293" spans="1:10" x14ac:dyDescent="0.2">
      <c r="A293" s="158" t="s">
        <v>376</v>
      </c>
      <c r="B293" s="65">
        <v>0</v>
      </c>
      <c r="C293" s="66">
        <v>1</v>
      </c>
      <c r="D293" s="65">
        <v>6</v>
      </c>
      <c r="E293" s="66">
        <v>8</v>
      </c>
      <c r="F293" s="67"/>
      <c r="G293" s="65">
        <f t="shared" si="52"/>
        <v>-1</v>
      </c>
      <c r="H293" s="66">
        <f t="shared" si="53"/>
        <v>-2</v>
      </c>
      <c r="I293" s="20">
        <f t="shared" si="54"/>
        <v>-1</v>
      </c>
      <c r="J293" s="21">
        <f t="shared" si="55"/>
        <v>-0.25</v>
      </c>
    </row>
    <row r="294" spans="1:10" x14ac:dyDescent="0.2">
      <c r="A294" s="158" t="s">
        <v>377</v>
      </c>
      <c r="B294" s="65">
        <v>2</v>
      </c>
      <c r="C294" s="66">
        <v>5</v>
      </c>
      <c r="D294" s="65">
        <v>26</v>
      </c>
      <c r="E294" s="66">
        <v>30</v>
      </c>
      <c r="F294" s="67"/>
      <c r="G294" s="65">
        <f t="shared" si="52"/>
        <v>-3</v>
      </c>
      <c r="H294" s="66">
        <f t="shared" si="53"/>
        <v>-4</v>
      </c>
      <c r="I294" s="20">
        <f t="shared" si="54"/>
        <v>-0.6</v>
      </c>
      <c r="J294" s="21">
        <f t="shared" si="55"/>
        <v>-0.13333333333333333</v>
      </c>
    </row>
    <row r="295" spans="1:10" x14ac:dyDescent="0.2">
      <c r="A295" s="158" t="s">
        <v>416</v>
      </c>
      <c r="B295" s="65">
        <v>0</v>
      </c>
      <c r="C295" s="66">
        <v>0</v>
      </c>
      <c r="D295" s="65">
        <v>2</v>
      </c>
      <c r="E295" s="66">
        <v>0</v>
      </c>
      <c r="F295" s="67"/>
      <c r="G295" s="65">
        <f t="shared" si="52"/>
        <v>0</v>
      </c>
      <c r="H295" s="66">
        <f t="shared" si="53"/>
        <v>2</v>
      </c>
      <c r="I295" s="20" t="str">
        <f t="shared" si="54"/>
        <v>-</v>
      </c>
      <c r="J295" s="21" t="str">
        <f t="shared" si="55"/>
        <v>-</v>
      </c>
    </row>
    <row r="296" spans="1:10" x14ac:dyDescent="0.2">
      <c r="A296" s="158" t="s">
        <v>417</v>
      </c>
      <c r="B296" s="65">
        <v>0</v>
      </c>
      <c r="C296" s="66">
        <v>4</v>
      </c>
      <c r="D296" s="65">
        <v>16</v>
      </c>
      <c r="E296" s="66">
        <v>14</v>
      </c>
      <c r="F296" s="67"/>
      <c r="G296" s="65">
        <f t="shared" si="52"/>
        <v>-4</v>
      </c>
      <c r="H296" s="66">
        <f t="shared" si="53"/>
        <v>2</v>
      </c>
      <c r="I296" s="20">
        <f t="shared" si="54"/>
        <v>-1</v>
      </c>
      <c r="J296" s="21">
        <f t="shared" si="55"/>
        <v>0.14285714285714285</v>
      </c>
    </row>
    <row r="297" spans="1:10" x14ac:dyDescent="0.2">
      <c r="A297" s="158" t="s">
        <v>430</v>
      </c>
      <c r="B297" s="65">
        <v>0</v>
      </c>
      <c r="C297" s="66">
        <v>0</v>
      </c>
      <c r="D297" s="65">
        <v>2</v>
      </c>
      <c r="E297" s="66">
        <v>3</v>
      </c>
      <c r="F297" s="67"/>
      <c r="G297" s="65">
        <f t="shared" si="52"/>
        <v>0</v>
      </c>
      <c r="H297" s="66">
        <f t="shared" si="53"/>
        <v>-1</v>
      </c>
      <c r="I297" s="20" t="str">
        <f t="shared" si="54"/>
        <v>-</v>
      </c>
      <c r="J297" s="21">
        <f t="shared" si="55"/>
        <v>-0.33333333333333331</v>
      </c>
    </row>
    <row r="298" spans="1:10" x14ac:dyDescent="0.2">
      <c r="A298" s="158" t="s">
        <v>272</v>
      </c>
      <c r="B298" s="65">
        <v>0</v>
      </c>
      <c r="C298" s="66">
        <v>0</v>
      </c>
      <c r="D298" s="65">
        <v>1</v>
      </c>
      <c r="E298" s="66">
        <v>2</v>
      </c>
      <c r="F298" s="67"/>
      <c r="G298" s="65">
        <f t="shared" si="52"/>
        <v>0</v>
      </c>
      <c r="H298" s="66">
        <f t="shared" si="53"/>
        <v>-1</v>
      </c>
      <c r="I298" s="20" t="str">
        <f t="shared" si="54"/>
        <v>-</v>
      </c>
      <c r="J298" s="21">
        <f t="shared" si="55"/>
        <v>-0.5</v>
      </c>
    </row>
    <row r="299" spans="1:10" s="160" customFormat="1" x14ac:dyDescent="0.2">
      <c r="A299" s="178" t="s">
        <v>605</v>
      </c>
      <c r="B299" s="71">
        <v>24</v>
      </c>
      <c r="C299" s="72">
        <v>27</v>
      </c>
      <c r="D299" s="71">
        <v>178</v>
      </c>
      <c r="E299" s="72">
        <v>179</v>
      </c>
      <c r="F299" s="73"/>
      <c r="G299" s="71">
        <f t="shared" si="52"/>
        <v>-3</v>
      </c>
      <c r="H299" s="72">
        <f t="shared" si="53"/>
        <v>-1</v>
      </c>
      <c r="I299" s="37">
        <f t="shared" si="54"/>
        <v>-0.1111111111111111</v>
      </c>
      <c r="J299" s="38">
        <f t="shared" si="55"/>
        <v>-5.5865921787709499E-3</v>
      </c>
    </row>
    <row r="300" spans="1:10" x14ac:dyDescent="0.2">
      <c r="A300" s="177"/>
      <c r="B300" s="143"/>
      <c r="C300" s="144"/>
      <c r="D300" s="143"/>
      <c r="E300" s="144"/>
      <c r="F300" s="145"/>
      <c r="G300" s="143"/>
      <c r="H300" s="144"/>
      <c r="I300" s="151"/>
      <c r="J300" s="152"/>
    </row>
    <row r="301" spans="1:10" s="139" customFormat="1" x14ac:dyDescent="0.2">
      <c r="A301" s="159" t="s">
        <v>69</v>
      </c>
      <c r="B301" s="65"/>
      <c r="C301" s="66"/>
      <c r="D301" s="65"/>
      <c r="E301" s="66"/>
      <c r="F301" s="67"/>
      <c r="G301" s="65"/>
      <c r="H301" s="66"/>
      <c r="I301" s="20"/>
      <c r="J301" s="21"/>
    </row>
    <row r="302" spans="1:10" x14ac:dyDescent="0.2">
      <c r="A302" s="158" t="s">
        <v>506</v>
      </c>
      <c r="B302" s="65">
        <v>0</v>
      </c>
      <c r="C302" s="66">
        <v>0</v>
      </c>
      <c r="D302" s="65">
        <v>9</v>
      </c>
      <c r="E302" s="66">
        <v>3</v>
      </c>
      <c r="F302" s="67"/>
      <c r="G302" s="65">
        <f>B302-C302</f>
        <v>0</v>
      </c>
      <c r="H302" s="66">
        <f>D302-E302</f>
        <v>6</v>
      </c>
      <c r="I302" s="20" t="str">
        <f>IF(C302=0, "-", IF(G302/C302&lt;10, G302/C302, "&gt;999%"))</f>
        <v>-</v>
      </c>
      <c r="J302" s="21">
        <f>IF(E302=0, "-", IF(H302/E302&lt;10, H302/E302, "&gt;999%"))</f>
        <v>2</v>
      </c>
    </row>
    <row r="303" spans="1:10" x14ac:dyDescent="0.2">
      <c r="A303" s="158" t="s">
        <v>495</v>
      </c>
      <c r="B303" s="65">
        <v>0</v>
      </c>
      <c r="C303" s="66">
        <v>0</v>
      </c>
      <c r="D303" s="65">
        <v>2</v>
      </c>
      <c r="E303" s="66">
        <v>0</v>
      </c>
      <c r="F303" s="67"/>
      <c r="G303" s="65">
        <f>B303-C303</f>
        <v>0</v>
      </c>
      <c r="H303" s="66">
        <f>D303-E303</f>
        <v>2</v>
      </c>
      <c r="I303" s="20" t="str">
        <f>IF(C303=0, "-", IF(G303/C303&lt;10, G303/C303, "&gt;999%"))</f>
        <v>-</v>
      </c>
      <c r="J303" s="21" t="str">
        <f>IF(E303=0, "-", IF(H303/E303&lt;10, H303/E303, "&gt;999%"))</f>
        <v>-</v>
      </c>
    </row>
    <row r="304" spans="1:10" s="160" customFormat="1" x14ac:dyDescent="0.2">
      <c r="A304" s="178" t="s">
        <v>606</v>
      </c>
      <c r="B304" s="71">
        <v>0</v>
      </c>
      <c r="C304" s="72">
        <v>0</v>
      </c>
      <c r="D304" s="71">
        <v>11</v>
      </c>
      <c r="E304" s="72">
        <v>3</v>
      </c>
      <c r="F304" s="73"/>
      <c r="G304" s="71">
        <f>B304-C304</f>
        <v>0</v>
      </c>
      <c r="H304" s="72">
        <f>D304-E304</f>
        <v>8</v>
      </c>
      <c r="I304" s="37" t="str">
        <f>IF(C304=0, "-", IF(G304/C304&lt;10, G304/C304, "&gt;999%"))</f>
        <v>-</v>
      </c>
      <c r="J304" s="38">
        <f>IF(E304=0, "-", IF(H304/E304&lt;10, H304/E304, "&gt;999%"))</f>
        <v>2.6666666666666665</v>
      </c>
    </row>
    <row r="305" spans="1:10" x14ac:dyDescent="0.2">
      <c r="A305" s="177"/>
      <c r="B305" s="143"/>
      <c r="C305" s="144"/>
      <c r="D305" s="143"/>
      <c r="E305" s="144"/>
      <c r="F305" s="145"/>
      <c r="G305" s="143"/>
      <c r="H305" s="144"/>
      <c r="I305" s="151"/>
      <c r="J305" s="152"/>
    </row>
    <row r="306" spans="1:10" s="139" customFormat="1" x14ac:dyDescent="0.2">
      <c r="A306" s="159" t="s">
        <v>70</v>
      </c>
      <c r="B306" s="65"/>
      <c r="C306" s="66"/>
      <c r="D306" s="65"/>
      <c r="E306" s="66"/>
      <c r="F306" s="67"/>
      <c r="G306" s="65"/>
      <c r="H306" s="66"/>
      <c r="I306" s="20"/>
      <c r="J306" s="21"/>
    </row>
    <row r="307" spans="1:10" x14ac:dyDescent="0.2">
      <c r="A307" s="158" t="s">
        <v>488</v>
      </c>
      <c r="B307" s="65">
        <v>3</v>
      </c>
      <c r="C307" s="66">
        <v>8</v>
      </c>
      <c r="D307" s="65">
        <v>54</v>
      </c>
      <c r="E307" s="66">
        <v>47</v>
      </c>
      <c r="F307" s="67"/>
      <c r="G307" s="65">
        <f t="shared" ref="G307:G314" si="56">B307-C307</f>
        <v>-5</v>
      </c>
      <c r="H307" s="66">
        <f t="shared" ref="H307:H314" si="57">D307-E307</f>
        <v>7</v>
      </c>
      <c r="I307" s="20">
        <f t="shared" ref="I307:I314" si="58">IF(C307=0, "-", IF(G307/C307&lt;10, G307/C307, "&gt;999%"))</f>
        <v>-0.625</v>
      </c>
      <c r="J307" s="21">
        <f t="shared" ref="J307:J314" si="59">IF(E307=0, "-", IF(H307/E307&lt;10, H307/E307, "&gt;999%"))</f>
        <v>0.14893617021276595</v>
      </c>
    </row>
    <row r="308" spans="1:10" x14ac:dyDescent="0.2">
      <c r="A308" s="158" t="s">
        <v>431</v>
      </c>
      <c r="B308" s="65">
        <v>1</v>
      </c>
      <c r="C308" s="66">
        <v>1</v>
      </c>
      <c r="D308" s="65">
        <v>1</v>
      </c>
      <c r="E308" s="66">
        <v>1</v>
      </c>
      <c r="F308" s="67"/>
      <c r="G308" s="65">
        <f t="shared" si="56"/>
        <v>0</v>
      </c>
      <c r="H308" s="66">
        <f t="shared" si="57"/>
        <v>0</v>
      </c>
      <c r="I308" s="20">
        <f t="shared" si="58"/>
        <v>0</v>
      </c>
      <c r="J308" s="21">
        <f t="shared" si="59"/>
        <v>0</v>
      </c>
    </row>
    <row r="309" spans="1:10" x14ac:dyDescent="0.2">
      <c r="A309" s="158" t="s">
        <v>281</v>
      </c>
      <c r="B309" s="65">
        <v>6</v>
      </c>
      <c r="C309" s="66">
        <v>1</v>
      </c>
      <c r="D309" s="65">
        <v>13</v>
      </c>
      <c r="E309" s="66">
        <v>3</v>
      </c>
      <c r="F309" s="67"/>
      <c r="G309" s="65">
        <f t="shared" si="56"/>
        <v>5</v>
      </c>
      <c r="H309" s="66">
        <f t="shared" si="57"/>
        <v>10</v>
      </c>
      <c r="I309" s="20">
        <f t="shared" si="58"/>
        <v>5</v>
      </c>
      <c r="J309" s="21">
        <f t="shared" si="59"/>
        <v>3.3333333333333335</v>
      </c>
    </row>
    <row r="310" spans="1:10" x14ac:dyDescent="0.2">
      <c r="A310" s="158" t="s">
        <v>282</v>
      </c>
      <c r="B310" s="65">
        <v>1</v>
      </c>
      <c r="C310" s="66">
        <v>0</v>
      </c>
      <c r="D310" s="65">
        <v>3</v>
      </c>
      <c r="E310" s="66">
        <v>2</v>
      </c>
      <c r="F310" s="67"/>
      <c r="G310" s="65">
        <f t="shared" si="56"/>
        <v>1</v>
      </c>
      <c r="H310" s="66">
        <f t="shared" si="57"/>
        <v>1</v>
      </c>
      <c r="I310" s="20" t="str">
        <f t="shared" si="58"/>
        <v>-</v>
      </c>
      <c r="J310" s="21">
        <f t="shared" si="59"/>
        <v>0.5</v>
      </c>
    </row>
    <row r="311" spans="1:10" x14ac:dyDescent="0.2">
      <c r="A311" s="158" t="s">
        <v>443</v>
      </c>
      <c r="B311" s="65">
        <v>2</v>
      </c>
      <c r="C311" s="66">
        <v>1</v>
      </c>
      <c r="D311" s="65">
        <v>8</v>
      </c>
      <c r="E311" s="66">
        <v>4</v>
      </c>
      <c r="F311" s="67"/>
      <c r="G311" s="65">
        <f t="shared" si="56"/>
        <v>1</v>
      </c>
      <c r="H311" s="66">
        <f t="shared" si="57"/>
        <v>4</v>
      </c>
      <c r="I311" s="20">
        <f t="shared" si="58"/>
        <v>1</v>
      </c>
      <c r="J311" s="21">
        <f t="shared" si="59"/>
        <v>1</v>
      </c>
    </row>
    <row r="312" spans="1:10" x14ac:dyDescent="0.2">
      <c r="A312" s="158" t="s">
        <v>454</v>
      </c>
      <c r="B312" s="65">
        <v>0</v>
      </c>
      <c r="C312" s="66">
        <v>1</v>
      </c>
      <c r="D312" s="65">
        <v>3</v>
      </c>
      <c r="E312" s="66">
        <v>1</v>
      </c>
      <c r="F312" s="67"/>
      <c r="G312" s="65">
        <f t="shared" si="56"/>
        <v>-1</v>
      </c>
      <c r="H312" s="66">
        <f t="shared" si="57"/>
        <v>2</v>
      </c>
      <c r="I312" s="20">
        <f t="shared" si="58"/>
        <v>-1</v>
      </c>
      <c r="J312" s="21">
        <f t="shared" si="59"/>
        <v>2</v>
      </c>
    </row>
    <row r="313" spans="1:10" x14ac:dyDescent="0.2">
      <c r="A313" s="158" t="s">
        <v>468</v>
      </c>
      <c r="B313" s="65">
        <v>47</v>
      </c>
      <c r="C313" s="66">
        <v>13</v>
      </c>
      <c r="D313" s="65">
        <v>195</v>
      </c>
      <c r="E313" s="66">
        <v>41</v>
      </c>
      <c r="F313" s="67"/>
      <c r="G313" s="65">
        <f t="shared" si="56"/>
        <v>34</v>
      </c>
      <c r="H313" s="66">
        <f t="shared" si="57"/>
        <v>154</v>
      </c>
      <c r="I313" s="20">
        <f t="shared" si="58"/>
        <v>2.6153846153846154</v>
      </c>
      <c r="J313" s="21">
        <f t="shared" si="59"/>
        <v>3.7560975609756095</v>
      </c>
    </row>
    <row r="314" spans="1:10" s="160" customFormat="1" x14ac:dyDescent="0.2">
      <c r="A314" s="178" t="s">
        <v>607</v>
      </c>
      <c r="B314" s="71">
        <v>60</v>
      </c>
      <c r="C314" s="72">
        <v>25</v>
      </c>
      <c r="D314" s="71">
        <v>277</v>
      </c>
      <c r="E314" s="72">
        <v>99</v>
      </c>
      <c r="F314" s="73"/>
      <c r="G314" s="71">
        <f t="shared" si="56"/>
        <v>35</v>
      </c>
      <c r="H314" s="72">
        <f t="shared" si="57"/>
        <v>178</v>
      </c>
      <c r="I314" s="37">
        <f t="shared" si="58"/>
        <v>1.4</v>
      </c>
      <c r="J314" s="38">
        <f t="shared" si="59"/>
        <v>1.797979797979798</v>
      </c>
    </row>
    <row r="315" spans="1:10" x14ac:dyDescent="0.2">
      <c r="A315" s="177"/>
      <c r="B315" s="143"/>
      <c r="C315" s="144"/>
      <c r="D315" s="143"/>
      <c r="E315" s="144"/>
      <c r="F315" s="145"/>
      <c r="G315" s="143"/>
      <c r="H315" s="144"/>
      <c r="I315" s="151"/>
      <c r="J315" s="152"/>
    </row>
    <row r="316" spans="1:10" s="139" customFormat="1" x14ac:dyDescent="0.2">
      <c r="A316" s="159" t="s">
        <v>71</v>
      </c>
      <c r="B316" s="65"/>
      <c r="C316" s="66"/>
      <c r="D316" s="65"/>
      <c r="E316" s="66"/>
      <c r="F316" s="67"/>
      <c r="G316" s="65"/>
      <c r="H316" s="66"/>
      <c r="I316" s="20"/>
      <c r="J316" s="21"/>
    </row>
    <row r="317" spans="1:10" x14ac:dyDescent="0.2">
      <c r="A317" s="158" t="s">
        <v>354</v>
      </c>
      <c r="B317" s="65">
        <v>0</v>
      </c>
      <c r="C317" s="66">
        <v>0</v>
      </c>
      <c r="D317" s="65">
        <v>0</v>
      </c>
      <c r="E317" s="66">
        <v>6</v>
      </c>
      <c r="F317" s="67"/>
      <c r="G317" s="65">
        <f>B317-C317</f>
        <v>0</v>
      </c>
      <c r="H317" s="66">
        <f>D317-E317</f>
        <v>-6</v>
      </c>
      <c r="I317" s="20" t="str">
        <f>IF(C317=0, "-", IF(G317/C317&lt;10, G317/C317, "&gt;999%"))</f>
        <v>-</v>
      </c>
      <c r="J317" s="21">
        <f>IF(E317=0, "-", IF(H317/E317&lt;10, H317/E317, "&gt;999%"))</f>
        <v>-1</v>
      </c>
    </row>
    <row r="318" spans="1:10" x14ac:dyDescent="0.2">
      <c r="A318" s="158" t="s">
        <v>355</v>
      </c>
      <c r="B318" s="65">
        <v>7</v>
      </c>
      <c r="C318" s="66">
        <v>4</v>
      </c>
      <c r="D318" s="65">
        <v>56</v>
      </c>
      <c r="E318" s="66">
        <v>4</v>
      </c>
      <c r="F318" s="67"/>
      <c r="G318" s="65">
        <f>B318-C318</f>
        <v>3</v>
      </c>
      <c r="H318" s="66">
        <f>D318-E318</f>
        <v>52</v>
      </c>
      <c r="I318" s="20">
        <f>IF(C318=0, "-", IF(G318/C318&lt;10, G318/C318, "&gt;999%"))</f>
        <v>0.75</v>
      </c>
      <c r="J318" s="21" t="str">
        <f>IF(E318=0, "-", IF(H318/E318&lt;10, H318/E318, "&gt;999%"))</f>
        <v>&gt;999%</v>
      </c>
    </row>
    <row r="319" spans="1:10" x14ac:dyDescent="0.2">
      <c r="A319" s="158" t="s">
        <v>197</v>
      </c>
      <c r="B319" s="65">
        <v>16</v>
      </c>
      <c r="C319" s="66">
        <v>12</v>
      </c>
      <c r="D319" s="65">
        <v>150</v>
      </c>
      <c r="E319" s="66">
        <v>132</v>
      </c>
      <c r="F319" s="67"/>
      <c r="G319" s="65">
        <f>B319-C319</f>
        <v>4</v>
      </c>
      <c r="H319" s="66">
        <f>D319-E319</f>
        <v>18</v>
      </c>
      <c r="I319" s="20">
        <f>IF(C319=0, "-", IF(G319/C319&lt;10, G319/C319, "&gt;999%"))</f>
        <v>0.33333333333333331</v>
      </c>
      <c r="J319" s="21">
        <f>IF(E319=0, "-", IF(H319/E319&lt;10, H319/E319, "&gt;999%"))</f>
        <v>0.13636363636363635</v>
      </c>
    </row>
    <row r="320" spans="1:10" x14ac:dyDescent="0.2">
      <c r="A320" s="158" t="s">
        <v>324</v>
      </c>
      <c r="B320" s="65">
        <v>24</v>
      </c>
      <c r="C320" s="66">
        <v>9</v>
      </c>
      <c r="D320" s="65">
        <v>168</v>
      </c>
      <c r="E320" s="66">
        <v>101</v>
      </c>
      <c r="F320" s="67"/>
      <c r="G320" s="65">
        <f>B320-C320</f>
        <v>15</v>
      </c>
      <c r="H320" s="66">
        <f>D320-E320</f>
        <v>67</v>
      </c>
      <c r="I320" s="20">
        <f>IF(C320=0, "-", IF(G320/C320&lt;10, G320/C320, "&gt;999%"))</f>
        <v>1.6666666666666667</v>
      </c>
      <c r="J320" s="21">
        <f>IF(E320=0, "-", IF(H320/E320&lt;10, H320/E320, "&gt;999%"))</f>
        <v>0.6633663366336634</v>
      </c>
    </row>
    <row r="321" spans="1:10" s="160" customFormat="1" x14ac:dyDescent="0.2">
      <c r="A321" s="178" t="s">
        <v>608</v>
      </c>
      <c r="B321" s="71">
        <v>47</v>
      </c>
      <c r="C321" s="72">
        <v>25</v>
      </c>
      <c r="D321" s="71">
        <v>374</v>
      </c>
      <c r="E321" s="72">
        <v>243</v>
      </c>
      <c r="F321" s="73"/>
      <c r="G321" s="71">
        <f>B321-C321</f>
        <v>22</v>
      </c>
      <c r="H321" s="72">
        <f>D321-E321</f>
        <v>131</v>
      </c>
      <c r="I321" s="37">
        <f>IF(C321=0, "-", IF(G321/C321&lt;10, G321/C321, "&gt;999%"))</f>
        <v>0.88</v>
      </c>
      <c r="J321" s="38">
        <f>IF(E321=0, "-", IF(H321/E321&lt;10, H321/E321, "&gt;999%"))</f>
        <v>0.53909465020576131</v>
      </c>
    </row>
    <row r="322" spans="1:10" x14ac:dyDescent="0.2">
      <c r="A322" s="177"/>
      <c r="B322" s="143"/>
      <c r="C322" s="144"/>
      <c r="D322" s="143"/>
      <c r="E322" s="144"/>
      <c r="F322" s="145"/>
      <c r="G322" s="143"/>
      <c r="H322" s="144"/>
      <c r="I322" s="151"/>
      <c r="J322" s="152"/>
    </row>
    <row r="323" spans="1:10" s="139" customFormat="1" x14ac:dyDescent="0.2">
      <c r="A323" s="159" t="s">
        <v>72</v>
      </c>
      <c r="B323" s="65"/>
      <c r="C323" s="66"/>
      <c r="D323" s="65"/>
      <c r="E323" s="66"/>
      <c r="F323" s="67"/>
      <c r="G323" s="65"/>
      <c r="H323" s="66"/>
      <c r="I323" s="20"/>
      <c r="J323" s="21"/>
    </row>
    <row r="324" spans="1:10" x14ac:dyDescent="0.2">
      <c r="A324" s="158" t="s">
        <v>288</v>
      </c>
      <c r="B324" s="65">
        <v>0</v>
      </c>
      <c r="C324" s="66">
        <v>1</v>
      </c>
      <c r="D324" s="65">
        <v>2</v>
      </c>
      <c r="E324" s="66">
        <v>1</v>
      </c>
      <c r="F324" s="67"/>
      <c r="G324" s="65">
        <f>B324-C324</f>
        <v>-1</v>
      </c>
      <c r="H324" s="66">
        <f>D324-E324</f>
        <v>1</v>
      </c>
      <c r="I324" s="20">
        <f>IF(C324=0, "-", IF(G324/C324&lt;10, G324/C324, "&gt;999%"))</f>
        <v>-1</v>
      </c>
      <c r="J324" s="21">
        <f>IF(E324=0, "-", IF(H324/E324&lt;10, H324/E324, "&gt;999%"))</f>
        <v>1</v>
      </c>
    </row>
    <row r="325" spans="1:10" x14ac:dyDescent="0.2">
      <c r="A325" s="158" t="s">
        <v>234</v>
      </c>
      <c r="B325" s="65">
        <v>1</v>
      </c>
      <c r="C325" s="66">
        <v>1</v>
      </c>
      <c r="D325" s="65">
        <v>2</v>
      </c>
      <c r="E325" s="66">
        <v>2</v>
      </c>
      <c r="F325" s="67"/>
      <c r="G325" s="65">
        <f>B325-C325</f>
        <v>0</v>
      </c>
      <c r="H325" s="66">
        <f>D325-E325</f>
        <v>0</v>
      </c>
      <c r="I325" s="20">
        <f>IF(C325=0, "-", IF(G325/C325&lt;10, G325/C325, "&gt;999%"))</f>
        <v>0</v>
      </c>
      <c r="J325" s="21">
        <f>IF(E325=0, "-", IF(H325/E325&lt;10, H325/E325, "&gt;999%"))</f>
        <v>0</v>
      </c>
    </row>
    <row r="326" spans="1:10" x14ac:dyDescent="0.2">
      <c r="A326" s="158" t="s">
        <v>344</v>
      </c>
      <c r="B326" s="65">
        <v>2</v>
      </c>
      <c r="C326" s="66">
        <v>2</v>
      </c>
      <c r="D326" s="65">
        <v>9</v>
      </c>
      <c r="E326" s="66">
        <v>7</v>
      </c>
      <c r="F326" s="67"/>
      <c r="G326" s="65">
        <f>B326-C326</f>
        <v>0</v>
      </c>
      <c r="H326" s="66">
        <f>D326-E326</f>
        <v>2</v>
      </c>
      <c r="I326" s="20">
        <f>IF(C326=0, "-", IF(G326/C326&lt;10, G326/C326, "&gt;999%"))</f>
        <v>0</v>
      </c>
      <c r="J326" s="21">
        <f>IF(E326=0, "-", IF(H326/E326&lt;10, H326/E326, "&gt;999%"))</f>
        <v>0.2857142857142857</v>
      </c>
    </row>
    <row r="327" spans="1:10" x14ac:dyDescent="0.2">
      <c r="A327" s="158" t="s">
        <v>206</v>
      </c>
      <c r="B327" s="65">
        <v>1</v>
      </c>
      <c r="C327" s="66">
        <v>2</v>
      </c>
      <c r="D327" s="65">
        <v>16</v>
      </c>
      <c r="E327" s="66">
        <v>17</v>
      </c>
      <c r="F327" s="67"/>
      <c r="G327" s="65">
        <f>B327-C327</f>
        <v>-1</v>
      </c>
      <c r="H327" s="66">
        <f>D327-E327</f>
        <v>-1</v>
      </c>
      <c r="I327" s="20">
        <f>IF(C327=0, "-", IF(G327/C327&lt;10, G327/C327, "&gt;999%"))</f>
        <v>-0.5</v>
      </c>
      <c r="J327" s="21">
        <f>IF(E327=0, "-", IF(H327/E327&lt;10, H327/E327, "&gt;999%"))</f>
        <v>-5.8823529411764705E-2</v>
      </c>
    </row>
    <row r="328" spans="1:10" s="160" customFormat="1" x14ac:dyDescent="0.2">
      <c r="A328" s="178" t="s">
        <v>609</v>
      </c>
      <c r="B328" s="71">
        <v>4</v>
      </c>
      <c r="C328" s="72">
        <v>6</v>
      </c>
      <c r="D328" s="71">
        <v>29</v>
      </c>
      <c r="E328" s="72">
        <v>27</v>
      </c>
      <c r="F328" s="73"/>
      <c r="G328" s="71">
        <f>B328-C328</f>
        <v>-2</v>
      </c>
      <c r="H328" s="72">
        <f>D328-E328</f>
        <v>2</v>
      </c>
      <c r="I328" s="37">
        <f>IF(C328=0, "-", IF(G328/C328&lt;10, G328/C328, "&gt;999%"))</f>
        <v>-0.33333333333333331</v>
      </c>
      <c r="J328" s="38">
        <f>IF(E328=0, "-", IF(H328/E328&lt;10, H328/E328, "&gt;999%"))</f>
        <v>7.407407407407407E-2</v>
      </c>
    </row>
    <row r="329" spans="1:10" x14ac:dyDescent="0.2">
      <c r="A329" s="177"/>
      <c r="B329" s="143"/>
      <c r="C329" s="144"/>
      <c r="D329" s="143"/>
      <c r="E329" s="144"/>
      <c r="F329" s="145"/>
      <c r="G329" s="143"/>
      <c r="H329" s="144"/>
      <c r="I329" s="151"/>
      <c r="J329" s="152"/>
    </row>
    <row r="330" spans="1:10" s="139" customFormat="1" x14ac:dyDescent="0.2">
      <c r="A330" s="159" t="s">
        <v>73</v>
      </c>
      <c r="B330" s="65"/>
      <c r="C330" s="66"/>
      <c r="D330" s="65"/>
      <c r="E330" s="66"/>
      <c r="F330" s="67"/>
      <c r="G330" s="65"/>
      <c r="H330" s="66"/>
      <c r="I330" s="20"/>
      <c r="J330" s="21"/>
    </row>
    <row r="331" spans="1:10" x14ac:dyDescent="0.2">
      <c r="A331" s="158" t="s">
        <v>325</v>
      </c>
      <c r="B331" s="65">
        <v>29</v>
      </c>
      <c r="C331" s="66">
        <v>169</v>
      </c>
      <c r="D331" s="65">
        <v>300</v>
      </c>
      <c r="E331" s="66">
        <v>954</v>
      </c>
      <c r="F331" s="67"/>
      <c r="G331" s="65">
        <f t="shared" ref="G331:G341" si="60">B331-C331</f>
        <v>-140</v>
      </c>
      <c r="H331" s="66">
        <f t="shared" ref="H331:H341" si="61">D331-E331</f>
        <v>-654</v>
      </c>
      <c r="I331" s="20">
        <f t="shared" ref="I331:I341" si="62">IF(C331=0, "-", IF(G331/C331&lt;10, G331/C331, "&gt;999%"))</f>
        <v>-0.82840236686390534</v>
      </c>
      <c r="J331" s="21">
        <f t="shared" ref="J331:J341" si="63">IF(E331=0, "-", IF(H331/E331&lt;10, H331/E331, "&gt;999%"))</f>
        <v>-0.68553459119496851</v>
      </c>
    </row>
    <row r="332" spans="1:10" x14ac:dyDescent="0.2">
      <c r="A332" s="158" t="s">
        <v>326</v>
      </c>
      <c r="B332" s="65">
        <v>20</v>
      </c>
      <c r="C332" s="66">
        <v>2</v>
      </c>
      <c r="D332" s="65">
        <v>124</v>
      </c>
      <c r="E332" s="66">
        <v>161</v>
      </c>
      <c r="F332" s="67"/>
      <c r="G332" s="65">
        <f t="shared" si="60"/>
        <v>18</v>
      </c>
      <c r="H332" s="66">
        <f t="shared" si="61"/>
        <v>-37</v>
      </c>
      <c r="I332" s="20">
        <f t="shared" si="62"/>
        <v>9</v>
      </c>
      <c r="J332" s="21">
        <f t="shared" si="63"/>
        <v>-0.22981366459627328</v>
      </c>
    </row>
    <row r="333" spans="1:10" x14ac:dyDescent="0.2">
      <c r="A333" s="158" t="s">
        <v>444</v>
      </c>
      <c r="B333" s="65">
        <v>2</v>
      </c>
      <c r="C333" s="66">
        <v>0</v>
      </c>
      <c r="D333" s="65">
        <v>9</v>
      </c>
      <c r="E333" s="66">
        <v>0</v>
      </c>
      <c r="F333" s="67"/>
      <c r="G333" s="65">
        <f t="shared" si="60"/>
        <v>2</v>
      </c>
      <c r="H333" s="66">
        <f t="shared" si="61"/>
        <v>9</v>
      </c>
      <c r="I333" s="20" t="str">
        <f t="shared" si="62"/>
        <v>-</v>
      </c>
      <c r="J333" s="21" t="str">
        <f t="shared" si="63"/>
        <v>-</v>
      </c>
    </row>
    <row r="334" spans="1:10" x14ac:dyDescent="0.2">
      <c r="A334" s="158" t="s">
        <v>216</v>
      </c>
      <c r="B334" s="65">
        <v>0</v>
      </c>
      <c r="C334" s="66">
        <v>0</v>
      </c>
      <c r="D334" s="65">
        <v>0</v>
      </c>
      <c r="E334" s="66">
        <v>2</v>
      </c>
      <c r="F334" s="67"/>
      <c r="G334" s="65">
        <f t="shared" si="60"/>
        <v>0</v>
      </c>
      <c r="H334" s="66">
        <f t="shared" si="61"/>
        <v>-2</v>
      </c>
      <c r="I334" s="20" t="str">
        <f t="shared" si="62"/>
        <v>-</v>
      </c>
      <c r="J334" s="21">
        <f t="shared" si="63"/>
        <v>-1</v>
      </c>
    </row>
    <row r="335" spans="1:10" x14ac:dyDescent="0.2">
      <c r="A335" s="158" t="s">
        <v>190</v>
      </c>
      <c r="B335" s="65">
        <v>0</v>
      </c>
      <c r="C335" s="66">
        <v>0</v>
      </c>
      <c r="D335" s="65">
        <v>6</v>
      </c>
      <c r="E335" s="66">
        <v>3</v>
      </c>
      <c r="F335" s="67"/>
      <c r="G335" s="65">
        <f t="shared" si="60"/>
        <v>0</v>
      </c>
      <c r="H335" s="66">
        <f t="shared" si="61"/>
        <v>3</v>
      </c>
      <c r="I335" s="20" t="str">
        <f t="shared" si="62"/>
        <v>-</v>
      </c>
      <c r="J335" s="21">
        <f t="shared" si="63"/>
        <v>1</v>
      </c>
    </row>
    <row r="336" spans="1:10" x14ac:dyDescent="0.2">
      <c r="A336" s="158" t="s">
        <v>356</v>
      </c>
      <c r="B336" s="65">
        <v>69</v>
      </c>
      <c r="C336" s="66">
        <v>84</v>
      </c>
      <c r="D336" s="65">
        <v>245</v>
      </c>
      <c r="E336" s="66">
        <v>553</v>
      </c>
      <c r="F336" s="67"/>
      <c r="G336" s="65">
        <f t="shared" si="60"/>
        <v>-15</v>
      </c>
      <c r="H336" s="66">
        <f t="shared" si="61"/>
        <v>-308</v>
      </c>
      <c r="I336" s="20">
        <f t="shared" si="62"/>
        <v>-0.17857142857142858</v>
      </c>
      <c r="J336" s="21">
        <f t="shared" si="63"/>
        <v>-0.55696202531645567</v>
      </c>
    </row>
    <row r="337" spans="1:10" x14ac:dyDescent="0.2">
      <c r="A337" s="158" t="s">
        <v>394</v>
      </c>
      <c r="B337" s="65">
        <v>5</v>
      </c>
      <c r="C337" s="66">
        <v>0</v>
      </c>
      <c r="D337" s="65">
        <v>29</v>
      </c>
      <c r="E337" s="66">
        <v>36</v>
      </c>
      <c r="F337" s="67"/>
      <c r="G337" s="65">
        <f t="shared" si="60"/>
        <v>5</v>
      </c>
      <c r="H337" s="66">
        <f t="shared" si="61"/>
        <v>-7</v>
      </c>
      <c r="I337" s="20" t="str">
        <f t="shared" si="62"/>
        <v>-</v>
      </c>
      <c r="J337" s="21">
        <f t="shared" si="63"/>
        <v>-0.19444444444444445</v>
      </c>
    </row>
    <row r="338" spans="1:10" x14ac:dyDescent="0.2">
      <c r="A338" s="158" t="s">
        <v>395</v>
      </c>
      <c r="B338" s="65">
        <v>11</v>
      </c>
      <c r="C338" s="66">
        <v>2</v>
      </c>
      <c r="D338" s="65">
        <v>190</v>
      </c>
      <c r="E338" s="66">
        <v>110</v>
      </c>
      <c r="F338" s="67"/>
      <c r="G338" s="65">
        <f t="shared" si="60"/>
        <v>9</v>
      </c>
      <c r="H338" s="66">
        <f t="shared" si="61"/>
        <v>80</v>
      </c>
      <c r="I338" s="20">
        <f t="shared" si="62"/>
        <v>4.5</v>
      </c>
      <c r="J338" s="21">
        <f t="shared" si="63"/>
        <v>0.72727272727272729</v>
      </c>
    </row>
    <row r="339" spans="1:10" x14ac:dyDescent="0.2">
      <c r="A339" s="158" t="s">
        <v>455</v>
      </c>
      <c r="B339" s="65">
        <v>3</v>
      </c>
      <c r="C339" s="66">
        <v>1</v>
      </c>
      <c r="D339" s="65">
        <v>33</v>
      </c>
      <c r="E339" s="66">
        <v>34</v>
      </c>
      <c r="F339" s="67"/>
      <c r="G339" s="65">
        <f t="shared" si="60"/>
        <v>2</v>
      </c>
      <c r="H339" s="66">
        <f t="shared" si="61"/>
        <v>-1</v>
      </c>
      <c r="I339" s="20">
        <f t="shared" si="62"/>
        <v>2</v>
      </c>
      <c r="J339" s="21">
        <f t="shared" si="63"/>
        <v>-2.9411764705882353E-2</v>
      </c>
    </row>
    <row r="340" spans="1:10" x14ac:dyDescent="0.2">
      <c r="A340" s="158" t="s">
        <v>469</v>
      </c>
      <c r="B340" s="65">
        <v>32</v>
      </c>
      <c r="C340" s="66">
        <v>13</v>
      </c>
      <c r="D340" s="65">
        <v>401</v>
      </c>
      <c r="E340" s="66">
        <v>619</v>
      </c>
      <c r="F340" s="67"/>
      <c r="G340" s="65">
        <f t="shared" si="60"/>
        <v>19</v>
      </c>
      <c r="H340" s="66">
        <f t="shared" si="61"/>
        <v>-218</v>
      </c>
      <c r="I340" s="20">
        <f t="shared" si="62"/>
        <v>1.4615384615384615</v>
      </c>
      <c r="J340" s="21">
        <f t="shared" si="63"/>
        <v>-0.35218093699515346</v>
      </c>
    </row>
    <row r="341" spans="1:10" s="160" customFormat="1" x14ac:dyDescent="0.2">
      <c r="A341" s="178" t="s">
        <v>610</v>
      </c>
      <c r="B341" s="71">
        <v>171</v>
      </c>
      <c r="C341" s="72">
        <v>271</v>
      </c>
      <c r="D341" s="71">
        <v>1337</v>
      </c>
      <c r="E341" s="72">
        <v>2472</v>
      </c>
      <c r="F341" s="73"/>
      <c r="G341" s="71">
        <f t="shared" si="60"/>
        <v>-100</v>
      </c>
      <c r="H341" s="72">
        <f t="shared" si="61"/>
        <v>-1135</v>
      </c>
      <c r="I341" s="37">
        <f t="shared" si="62"/>
        <v>-0.36900369003690037</v>
      </c>
      <c r="J341" s="38">
        <f t="shared" si="63"/>
        <v>-0.45914239482200647</v>
      </c>
    </row>
    <row r="342" spans="1:10" x14ac:dyDescent="0.2">
      <c r="A342" s="177"/>
      <c r="B342" s="143"/>
      <c r="C342" s="144"/>
      <c r="D342" s="143"/>
      <c r="E342" s="144"/>
      <c r="F342" s="145"/>
      <c r="G342" s="143"/>
      <c r="H342" s="144"/>
      <c r="I342" s="151"/>
      <c r="J342" s="152"/>
    </row>
    <row r="343" spans="1:10" s="139" customFormat="1" x14ac:dyDescent="0.2">
      <c r="A343" s="159" t="s">
        <v>74</v>
      </c>
      <c r="B343" s="65"/>
      <c r="C343" s="66"/>
      <c r="D343" s="65"/>
      <c r="E343" s="66"/>
      <c r="F343" s="67"/>
      <c r="G343" s="65"/>
      <c r="H343" s="66"/>
      <c r="I343" s="20"/>
      <c r="J343" s="21"/>
    </row>
    <row r="344" spans="1:10" x14ac:dyDescent="0.2">
      <c r="A344" s="158" t="s">
        <v>289</v>
      </c>
      <c r="B344" s="65">
        <v>0</v>
      </c>
      <c r="C344" s="66">
        <v>0</v>
      </c>
      <c r="D344" s="65">
        <v>1</v>
      </c>
      <c r="E344" s="66">
        <v>1</v>
      </c>
      <c r="F344" s="67"/>
      <c r="G344" s="65">
        <f t="shared" ref="G344:G354" si="64">B344-C344</f>
        <v>0</v>
      </c>
      <c r="H344" s="66">
        <f t="shared" ref="H344:H354" si="65">D344-E344</f>
        <v>0</v>
      </c>
      <c r="I344" s="20" t="str">
        <f t="shared" ref="I344:I354" si="66">IF(C344=0, "-", IF(G344/C344&lt;10, G344/C344, "&gt;999%"))</f>
        <v>-</v>
      </c>
      <c r="J344" s="21">
        <f t="shared" ref="J344:J354" si="67">IF(E344=0, "-", IF(H344/E344&lt;10, H344/E344, "&gt;999%"))</f>
        <v>0</v>
      </c>
    </row>
    <row r="345" spans="1:10" x14ac:dyDescent="0.2">
      <c r="A345" s="158" t="s">
        <v>304</v>
      </c>
      <c r="B345" s="65">
        <v>0</v>
      </c>
      <c r="C345" s="66">
        <v>0</v>
      </c>
      <c r="D345" s="65">
        <v>1</v>
      </c>
      <c r="E345" s="66">
        <v>0</v>
      </c>
      <c r="F345" s="67"/>
      <c r="G345" s="65">
        <f t="shared" si="64"/>
        <v>0</v>
      </c>
      <c r="H345" s="66">
        <f t="shared" si="65"/>
        <v>1</v>
      </c>
      <c r="I345" s="20" t="str">
        <f t="shared" si="66"/>
        <v>-</v>
      </c>
      <c r="J345" s="21" t="str">
        <f t="shared" si="67"/>
        <v>-</v>
      </c>
    </row>
    <row r="346" spans="1:10" x14ac:dyDescent="0.2">
      <c r="A346" s="158" t="s">
        <v>312</v>
      </c>
      <c r="B346" s="65">
        <v>0</v>
      </c>
      <c r="C346" s="66">
        <v>1</v>
      </c>
      <c r="D346" s="65">
        <v>17</v>
      </c>
      <c r="E346" s="66">
        <v>9</v>
      </c>
      <c r="F346" s="67"/>
      <c r="G346" s="65">
        <f t="shared" si="64"/>
        <v>-1</v>
      </c>
      <c r="H346" s="66">
        <f t="shared" si="65"/>
        <v>8</v>
      </c>
      <c r="I346" s="20">
        <f t="shared" si="66"/>
        <v>-1</v>
      </c>
      <c r="J346" s="21">
        <f t="shared" si="67"/>
        <v>0.88888888888888884</v>
      </c>
    </row>
    <row r="347" spans="1:10" x14ac:dyDescent="0.2">
      <c r="A347" s="158" t="s">
        <v>235</v>
      </c>
      <c r="B347" s="65">
        <v>2</v>
      </c>
      <c r="C347" s="66">
        <v>2</v>
      </c>
      <c r="D347" s="65">
        <v>16</v>
      </c>
      <c r="E347" s="66">
        <v>15</v>
      </c>
      <c r="F347" s="67"/>
      <c r="G347" s="65">
        <f t="shared" si="64"/>
        <v>0</v>
      </c>
      <c r="H347" s="66">
        <f t="shared" si="65"/>
        <v>1</v>
      </c>
      <c r="I347" s="20">
        <f t="shared" si="66"/>
        <v>0</v>
      </c>
      <c r="J347" s="21">
        <f t="shared" si="67"/>
        <v>6.6666666666666666E-2</v>
      </c>
    </row>
    <row r="348" spans="1:10" x14ac:dyDescent="0.2">
      <c r="A348" s="158" t="s">
        <v>456</v>
      </c>
      <c r="B348" s="65">
        <v>0</v>
      </c>
      <c r="C348" s="66">
        <v>9</v>
      </c>
      <c r="D348" s="65">
        <v>22</v>
      </c>
      <c r="E348" s="66">
        <v>55</v>
      </c>
      <c r="F348" s="67"/>
      <c r="G348" s="65">
        <f t="shared" si="64"/>
        <v>-9</v>
      </c>
      <c r="H348" s="66">
        <f t="shared" si="65"/>
        <v>-33</v>
      </c>
      <c r="I348" s="20">
        <f t="shared" si="66"/>
        <v>-1</v>
      </c>
      <c r="J348" s="21">
        <f t="shared" si="67"/>
        <v>-0.6</v>
      </c>
    </row>
    <row r="349" spans="1:10" x14ac:dyDescent="0.2">
      <c r="A349" s="158" t="s">
        <v>470</v>
      </c>
      <c r="B349" s="65">
        <v>18</v>
      </c>
      <c r="C349" s="66">
        <v>22</v>
      </c>
      <c r="D349" s="65">
        <v>241</v>
      </c>
      <c r="E349" s="66">
        <v>252</v>
      </c>
      <c r="F349" s="67"/>
      <c r="G349" s="65">
        <f t="shared" si="64"/>
        <v>-4</v>
      </c>
      <c r="H349" s="66">
        <f t="shared" si="65"/>
        <v>-11</v>
      </c>
      <c r="I349" s="20">
        <f t="shared" si="66"/>
        <v>-0.18181818181818182</v>
      </c>
      <c r="J349" s="21">
        <f t="shared" si="67"/>
        <v>-4.3650793650793648E-2</v>
      </c>
    </row>
    <row r="350" spans="1:10" x14ac:dyDescent="0.2">
      <c r="A350" s="158" t="s">
        <v>396</v>
      </c>
      <c r="B350" s="65">
        <v>1</v>
      </c>
      <c r="C350" s="66">
        <v>0</v>
      </c>
      <c r="D350" s="65">
        <v>12</v>
      </c>
      <c r="E350" s="66">
        <v>21</v>
      </c>
      <c r="F350" s="67"/>
      <c r="G350" s="65">
        <f t="shared" si="64"/>
        <v>1</v>
      </c>
      <c r="H350" s="66">
        <f t="shared" si="65"/>
        <v>-9</v>
      </c>
      <c r="I350" s="20" t="str">
        <f t="shared" si="66"/>
        <v>-</v>
      </c>
      <c r="J350" s="21">
        <f t="shared" si="67"/>
        <v>-0.42857142857142855</v>
      </c>
    </row>
    <row r="351" spans="1:10" x14ac:dyDescent="0.2">
      <c r="A351" s="158" t="s">
        <v>422</v>
      </c>
      <c r="B351" s="65">
        <v>6</v>
      </c>
      <c r="C351" s="66">
        <v>2</v>
      </c>
      <c r="D351" s="65">
        <v>41</v>
      </c>
      <c r="E351" s="66">
        <v>16</v>
      </c>
      <c r="F351" s="67"/>
      <c r="G351" s="65">
        <f t="shared" si="64"/>
        <v>4</v>
      </c>
      <c r="H351" s="66">
        <f t="shared" si="65"/>
        <v>25</v>
      </c>
      <c r="I351" s="20">
        <f t="shared" si="66"/>
        <v>2</v>
      </c>
      <c r="J351" s="21">
        <f t="shared" si="67"/>
        <v>1.5625</v>
      </c>
    </row>
    <row r="352" spans="1:10" x14ac:dyDescent="0.2">
      <c r="A352" s="158" t="s">
        <v>327</v>
      </c>
      <c r="B352" s="65">
        <v>12</v>
      </c>
      <c r="C352" s="66">
        <v>36</v>
      </c>
      <c r="D352" s="65">
        <v>120</v>
      </c>
      <c r="E352" s="66">
        <v>241</v>
      </c>
      <c r="F352" s="67"/>
      <c r="G352" s="65">
        <f t="shared" si="64"/>
        <v>-24</v>
      </c>
      <c r="H352" s="66">
        <f t="shared" si="65"/>
        <v>-121</v>
      </c>
      <c r="I352" s="20">
        <f t="shared" si="66"/>
        <v>-0.66666666666666663</v>
      </c>
      <c r="J352" s="21">
        <f t="shared" si="67"/>
        <v>-0.50207468879668049</v>
      </c>
    </row>
    <row r="353" spans="1:10" x14ac:dyDescent="0.2">
      <c r="A353" s="158" t="s">
        <v>357</v>
      </c>
      <c r="B353" s="65">
        <v>24</v>
      </c>
      <c r="C353" s="66">
        <v>90</v>
      </c>
      <c r="D353" s="65">
        <v>232</v>
      </c>
      <c r="E353" s="66">
        <v>583</v>
      </c>
      <c r="F353" s="67"/>
      <c r="G353" s="65">
        <f t="shared" si="64"/>
        <v>-66</v>
      </c>
      <c r="H353" s="66">
        <f t="shared" si="65"/>
        <v>-351</v>
      </c>
      <c r="I353" s="20">
        <f t="shared" si="66"/>
        <v>-0.73333333333333328</v>
      </c>
      <c r="J353" s="21">
        <f t="shared" si="67"/>
        <v>-0.60205831903945106</v>
      </c>
    </row>
    <row r="354" spans="1:10" s="160" customFormat="1" x14ac:dyDescent="0.2">
      <c r="A354" s="178" t="s">
        <v>611</v>
      </c>
      <c r="B354" s="71">
        <v>63</v>
      </c>
      <c r="C354" s="72">
        <v>162</v>
      </c>
      <c r="D354" s="71">
        <v>703</v>
      </c>
      <c r="E354" s="72">
        <v>1193</v>
      </c>
      <c r="F354" s="73"/>
      <c r="G354" s="71">
        <f t="shared" si="64"/>
        <v>-99</v>
      </c>
      <c r="H354" s="72">
        <f t="shared" si="65"/>
        <v>-490</v>
      </c>
      <c r="I354" s="37">
        <f t="shared" si="66"/>
        <v>-0.61111111111111116</v>
      </c>
      <c r="J354" s="38">
        <f t="shared" si="67"/>
        <v>-0.41072925398155907</v>
      </c>
    </row>
    <row r="355" spans="1:10" x14ac:dyDescent="0.2">
      <c r="A355" s="177"/>
      <c r="B355" s="143"/>
      <c r="C355" s="144"/>
      <c r="D355" s="143"/>
      <c r="E355" s="144"/>
      <c r="F355" s="145"/>
      <c r="G355" s="143"/>
      <c r="H355" s="144"/>
      <c r="I355" s="151"/>
      <c r="J355" s="152"/>
    </row>
    <row r="356" spans="1:10" s="139" customFormat="1" x14ac:dyDescent="0.2">
      <c r="A356" s="159" t="s">
        <v>75</v>
      </c>
      <c r="B356" s="65"/>
      <c r="C356" s="66"/>
      <c r="D356" s="65"/>
      <c r="E356" s="66"/>
      <c r="F356" s="67"/>
      <c r="G356" s="65"/>
      <c r="H356" s="66"/>
      <c r="I356" s="20"/>
      <c r="J356" s="21"/>
    </row>
    <row r="357" spans="1:10" x14ac:dyDescent="0.2">
      <c r="A357" s="158" t="s">
        <v>328</v>
      </c>
      <c r="B357" s="65">
        <v>0</v>
      </c>
      <c r="C357" s="66">
        <v>0</v>
      </c>
      <c r="D357" s="65">
        <v>0</v>
      </c>
      <c r="E357" s="66">
        <v>2</v>
      </c>
      <c r="F357" s="67"/>
      <c r="G357" s="65">
        <f t="shared" ref="G357:G364" si="68">B357-C357</f>
        <v>0</v>
      </c>
      <c r="H357" s="66">
        <f t="shared" ref="H357:H364" si="69">D357-E357</f>
        <v>-2</v>
      </c>
      <c r="I357" s="20" t="str">
        <f t="shared" ref="I357:I364" si="70">IF(C357=0, "-", IF(G357/C357&lt;10, G357/C357, "&gt;999%"))</f>
        <v>-</v>
      </c>
      <c r="J357" s="21">
        <f t="shared" ref="J357:J364" si="71">IF(E357=0, "-", IF(H357/E357&lt;10, H357/E357, "&gt;999%"))</f>
        <v>-1</v>
      </c>
    </row>
    <row r="358" spans="1:10" x14ac:dyDescent="0.2">
      <c r="A358" s="158" t="s">
        <v>358</v>
      </c>
      <c r="B358" s="65">
        <v>0</v>
      </c>
      <c r="C358" s="66">
        <v>2</v>
      </c>
      <c r="D358" s="65">
        <v>6</v>
      </c>
      <c r="E358" s="66">
        <v>18</v>
      </c>
      <c r="F358" s="67"/>
      <c r="G358" s="65">
        <f t="shared" si="68"/>
        <v>-2</v>
      </c>
      <c r="H358" s="66">
        <f t="shared" si="69"/>
        <v>-12</v>
      </c>
      <c r="I358" s="20">
        <f t="shared" si="70"/>
        <v>-1</v>
      </c>
      <c r="J358" s="21">
        <f t="shared" si="71"/>
        <v>-0.66666666666666663</v>
      </c>
    </row>
    <row r="359" spans="1:10" x14ac:dyDescent="0.2">
      <c r="A359" s="158" t="s">
        <v>217</v>
      </c>
      <c r="B359" s="65">
        <v>0</v>
      </c>
      <c r="C359" s="66">
        <v>0</v>
      </c>
      <c r="D359" s="65">
        <v>2</v>
      </c>
      <c r="E359" s="66">
        <v>1</v>
      </c>
      <c r="F359" s="67"/>
      <c r="G359" s="65">
        <f t="shared" si="68"/>
        <v>0</v>
      </c>
      <c r="H359" s="66">
        <f t="shared" si="69"/>
        <v>1</v>
      </c>
      <c r="I359" s="20" t="str">
        <f t="shared" si="70"/>
        <v>-</v>
      </c>
      <c r="J359" s="21">
        <f t="shared" si="71"/>
        <v>1</v>
      </c>
    </row>
    <row r="360" spans="1:10" x14ac:dyDescent="0.2">
      <c r="A360" s="158" t="s">
        <v>359</v>
      </c>
      <c r="B360" s="65">
        <v>0</v>
      </c>
      <c r="C360" s="66">
        <v>0</v>
      </c>
      <c r="D360" s="65">
        <v>0</v>
      </c>
      <c r="E360" s="66">
        <v>5</v>
      </c>
      <c r="F360" s="67"/>
      <c r="G360" s="65">
        <f t="shared" si="68"/>
        <v>0</v>
      </c>
      <c r="H360" s="66">
        <f t="shared" si="69"/>
        <v>-5</v>
      </c>
      <c r="I360" s="20" t="str">
        <f t="shared" si="70"/>
        <v>-</v>
      </c>
      <c r="J360" s="21">
        <f t="shared" si="71"/>
        <v>-1</v>
      </c>
    </row>
    <row r="361" spans="1:10" x14ac:dyDescent="0.2">
      <c r="A361" s="158" t="s">
        <v>241</v>
      </c>
      <c r="B361" s="65">
        <v>0</v>
      </c>
      <c r="C361" s="66">
        <v>0</v>
      </c>
      <c r="D361" s="65">
        <v>3</v>
      </c>
      <c r="E361" s="66">
        <v>1</v>
      </c>
      <c r="F361" s="67"/>
      <c r="G361" s="65">
        <f t="shared" si="68"/>
        <v>0</v>
      </c>
      <c r="H361" s="66">
        <f t="shared" si="69"/>
        <v>2</v>
      </c>
      <c r="I361" s="20" t="str">
        <f t="shared" si="70"/>
        <v>-</v>
      </c>
      <c r="J361" s="21">
        <f t="shared" si="71"/>
        <v>2</v>
      </c>
    </row>
    <row r="362" spans="1:10" x14ac:dyDescent="0.2">
      <c r="A362" s="158" t="s">
        <v>445</v>
      </c>
      <c r="B362" s="65">
        <v>0</v>
      </c>
      <c r="C362" s="66">
        <v>0</v>
      </c>
      <c r="D362" s="65">
        <v>0</v>
      </c>
      <c r="E362" s="66">
        <v>1</v>
      </c>
      <c r="F362" s="67"/>
      <c r="G362" s="65">
        <f t="shared" si="68"/>
        <v>0</v>
      </c>
      <c r="H362" s="66">
        <f t="shared" si="69"/>
        <v>-1</v>
      </c>
      <c r="I362" s="20" t="str">
        <f t="shared" si="70"/>
        <v>-</v>
      </c>
      <c r="J362" s="21">
        <f t="shared" si="71"/>
        <v>-1</v>
      </c>
    </row>
    <row r="363" spans="1:10" x14ac:dyDescent="0.2">
      <c r="A363" s="158" t="s">
        <v>436</v>
      </c>
      <c r="B363" s="65">
        <v>0</v>
      </c>
      <c r="C363" s="66">
        <v>0</v>
      </c>
      <c r="D363" s="65">
        <v>3</v>
      </c>
      <c r="E363" s="66">
        <v>0</v>
      </c>
      <c r="F363" s="67"/>
      <c r="G363" s="65">
        <f t="shared" si="68"/>
        <v>0</v>
      </c>
      <c r="H363" s="66">
        <f t="shared" si="69"/>
        <v>3</v>
      </c>
      <c r="I363" s="20" t="str">
        <f t="shared" si="70"/>
        <v>-</v>
      </c>
      <c r="J363" s="21" t="str">
        <f t="shared" si="71"/>
        <v>-</v>
      </c>
    </row>
    <row r="364" spans="1:10" s="160" customFormat="1" x14ac:dyDescent="0.2">
      <c r="A364" s="178" t="s">
        <v>612</v>
      </c>
      <c r="B364" s="71">
        <v>0</v>
      </c>
      <c r="C364" s="72">
        <v>2</v>
      </c>
      <c r="D364" s="71">
        <v>14</v>
      </c>
      <c r="E364" s="72">
        <v>28</v>
      </c>
      <c r="F364" s="73"/>
      <c r="G364" s="71">
        <f t="shared" si="68"/>
        <v>-2</v>
      </c>
      <c r="H364" s="72">
        <f t="shared" si="69"/>
        <v>-14</v>
      </c>
      <c r="I364" s="37">
        <f t="shared" si="70"/>
        <v>-1</v>
      </c>
      <c r="J364" s="38">
        <f t="shared" si="71"/>
        <v>-0.5</v>
      </c>
    </row>
    <row r="365" spans="1:10" x14ac:dyDescent="0.2">
      <c r="A365" s="177"/>
      <c r="B365" s="143"/>
      <c r="C365" s="144"/>
      <c r="D365" s="143"/>
      <c r="E365" s="144"/>
      <c r="F365" s="145"/>
      <c r="G365" s="143"/>
      <c r="H365" s="144"/>
      <c r="I365" s="151"/>
      <c r="J365" s="152"/>
    </row>
    <row r="366" spans="1:10" s="139" customFormat="1" x14ac:dyDescent="0.2">
      <c r="A366" s="159" t="s">
        <v>76</v>
      </c>
      <c r="B366" s="65"/>
      <c r="C366" s="66"/>
      <c r="D366" s="65"/>
      <c r="E366" s="66"/>
      <c r="F366" s="67"/>
      <c r="G366" s="65"/>
      <c r="H366" s="66"/>
      <c r="I366" s="20"/>
      <c r="J366" s="21"/>
    </row>
    <row r="367" spans="1:10" x14ac:dyDescent="0.2">
      <c r="A367" s="158" t="s">
        <v>305</v>
      </c>
      <c r="B367" s="65">
        <v>2</v>
      </c>
      <c r="C367" s="66">
        <v>0</v>
      </c>
      <c r="D367" s="65">
        <v>6</v>
      </c>
      <c r="E367" s="66">
        <v>6</v>
      </c>
      <c r="F367" s="67"/>
      <c r="G367" s="65">
        <f t="shared" ref="G367:G373" si="72">B367-C367</f>
        <v>2</v>
      </c>
      <c r="H367" s="66">
        <f t="shared" ref="H367:H373" si="73">D367-E367</f>
        <v>0</v>
      </c>
      <c r="I367" s="20" t="str">
        <f t="shared" ref="I367:I373" si="74">IF(C367=0, "-", IF(G367/C367&lt;10, G367/C367, "&gt;999%"))</f>
        <v>-</v>
      </c>
      <c r="J367" s="21">
        <f t="shared" ref="J367:J373" si="75">IF(E367=0, "-", IF(H367/E367&lt;10, H367/E367, "&gt;999%"))</f>
        <v>0</v>
      </c>
    </row>
    <row r="368" spans="1:10" x14ac:dyDescent="0.2">
      <c r="A368" s="158" t="s">
        <v>300</v>
      </c>
      <c r="B368" s="65">
        <v>0</v>
      </c>
      <c r="C368" s="66">
        <v>0</v>
      </c>
      <c r="D368" s="65">
        <v>1</v>
      </c>
      <c r="E368" s="66">
        <v>0</v>
      </c>
      <c r="F368" s="67"/>
      <c r="G368" s="65">
        <f t="shared" si="72"/>
        <v>0</v>
      </c>
      <c r="H368" s="66">
        <f t="shared" si="73"/>
        <v>1</v>
      </c>
      <c r="I368" s="20" t="str">
        <f t="shared" si="74"/>
        <v>-</v>
      </c>
      <c r="J368" s="21" t="str">
        <f t="shared" si="75"/>
        <v>-</v>
      </c>
    </row>
    <row r="369" spans="1:10" x14ac:dyDescent="0.2">
      <c r="A369" s="158" t="s">
        <v>418</v>
      </c>
      <c r="B369" s="65">
        <v>0</v>
      </c>
      <c r="C369" s="66">
        <v>0</v>
      </c>
      <c r="D369" s="65">
        <v>5</v>
      </c>
      <c r="E369" s="66">
        <v>0</v>
      </c>
      <c r="F369" s="67"/>
      <c r="G369" s="65">
        <f t="shared" si="72"/>
        <v>0</v>
      </c>
      <c r="H369" s="66">
        <f t="shared" si="73"/>
        <v>5</v>
      </c>
      <c r="I369" s="20" t="str">
        <f t="shared" si="74"/>
        <v>-</v>
      </c>
      <c r="J369" s="21" t="str">
        <f t="shared" si="75"/>
        <v>-</v>
      </c>
    </row>
    <row r="370" spans="1:10" x14ac:dyDescent="0.2">
      <c r="A370" s="158" t="s">
        <v>419</v>
      </c>
      <c r="B370" s="65">
        <v>0</v>
      </c>
      <c r="C370" s="66">
        <v>0</v>
      </c>
      <c r="D370" s="65">
        <v>10</v>
      </c>
      <c r="E370" s="66">
        <v>8</v>
      </c>
      <c r="F370" s="67"/>
      <c r="G370" s="65">
        <f t="shared" si="72"/>
        <v>0</v>
      </c>
      <c r="H370" s="66">
        <f t="shared" si="73"/>
        <v>2</v>
      </c>
      <c r="I370" s="20" t="str">
        <f t="shared" si="74"/>
        <v>-</v>
      </c>
      <c r="J370" s="21">
        <f t="shared" si="75"/>
        <v>0.25</v>
      </c>
    </row>
    <row r="371" spans="1:10" x14ac:dyDescent="0.2">
      <c r="A371" s="158" t="s">
        <v>301</v>
      </c>
      <c r="B371" s="65">
        <v>0</v>
      </c>
      <c r="C371" s="66">
        <v>0</v>
      </c>
      <c r="D371" s="65">
        <v>1</v>
      </c>
      <c r="E371" s="66">
        <v>0</v>
      </c>
      <c r="F371" s="67"/>
      <c r="G371" s="65">
        <f t="shared" si="72"/>
        <v>0</v>
      </c>
      <c r="H371" s="66">
        <f t="shared" si="73"/>
        <v>1</v>
      </c>
      <c r="I371" s="20" t="str">
        <f t="shared" si="74"/>
        <v>-</v>
      </c>
      <c r="J371" s="21" t="str">
        <f t="shared" si="75"/>
        <v>-</v>
      </c>
    </row>
    <row r="372" spans="1:10" x14ac:dyDescent="0.2">
      <c r="A372" s="158" t="s">
        <v>378</v>
      </c>
      <c r="B372" s="65">
        <v>1</v>
      </c>
      <c r="C372" s="66">
        <v>1</v>
      </c>
      <c r="D372" s="65">
        <v>19</v>
      </c>
      <c r="E372" s="66">
        <v>20</v>
      </c>
      <c r="F372" s="67"/>
      <c r="G372" s="65">
        <f t="shared" si="72"/>
        <v>0</v>
      </c>
      <c r="H372" s="66">
        <f t="shared" si="73"/>
        <v>-1</v>
      </c>
      <c r="I372" s="20">
        <f t="shared" si="74"/>
        <v>0</v>
      </c>
      <c r="J372" s="21">
        <f t="shared" si="75"/>
        <v>-0.05</v>
      </c>
    </row>
    <row r="373" spans="1:10" s="160" customFormat="1" x14ac:dyDescent="0.2">
      <c r="A373" s="178" t="s">
        <v>613</v>
      </c>
      <c r="B373" s="71">
        <v>3</v>
      </c>
      <c r="C373" s="72">
        <v>1</v>
      </c>
      <c r="D373" s="71">
        <v>42</v>
      </c>
      <c r="E373" s="72">
        <v>34</v>
      </c>
      <c r="F373" s="73"/>
      <c r="G373" s="71">
        <f t="shared" si="72"/>
        <v>2</v>
      </c>
      <c r="H373" s="72">
        <f t="shared" si="73"/>
        <v>8</v>
      </c>
      <c r="I373" s="37">
        <f t="shared" si="74"/>
        <v>2</v>
      </c>
      <c r="J373" s="38">
        <f t="shared" si="75"/>
        <v>0.23529411764705882</v>
      </c>
    </row>
    <row r="374" spans="1:10" x14ac:dyDescent="0.2">
      <c r="A374" s="177"/>
      <c r="B374" s="143"/>
      <c r="C374" s="144"/>
      <c r="D374" s="143"/>
      <c r="E374" s="144"/>
      <c r="F374" s="145"/>
      <c r="G374" s="143"/>
      <c r="H374" s="144"/>
      <c r="I374" s="151"/>
      <c r="J374" s="152"/>
    </row>
    <row r="375" spans="1:10" s="139" customFormat="1" x14ac:dyDescent="0.2">
      <c r="A375" s="159" t="s">
        <v>77</v>
      </c>
      <c r="B375" s="65"/>
      <c r="C375" s="66"/>
      <c r="D375" s="65"/>
      <c r="E375" s="66"/>
      <c r="F375" s="67"/>
      <c r="G375" s="65"/>
      <c r="H375" s="66"/>
      <c r="I375" s="20"/>
      <c r="J375" s="21"/>
    </row>
    <row r="376" spans="1:10" x14ac:dyDescent="0.2">
      <c r="A376" s="158" t="s">
        <v>471</v>
      </c>
      <c r="B376" s="65">
        <v>0</v>
      </c>
      <c r="C376" s="66">
        <v>6</v>
      </c>
      <c r="D376" s="65">
        <v>38</v>
      </c>
      <c r="E376" s="66">
        <v>26</v>
      </c>
      <c r="F376" s="67"/>
      <c r="G376" s="65">
        <f>B376-C376</f>
        <v>-6</v>
      </c>
      <c r="H376" s="66">
        <f>D376-E376</f>
        <v>12</v>
      </c>
      <c r="I376" s="20">
        <f>IF(C376=0, "-", IF(G376/C376&lt;10, G376/C376, "&gt;999%"))</f>
        <v>-1</v>
      </c>
      <c r="J376" s="21">
        <f>IF(E376=0, "-", IF(H376/E376&lt;10, H376/E376, "&gt;999%"))</f>
        <v>0.46153846153846156</v>
      </c>
    </row>
    <row r="377" spans="1:10" x14ac:dyDescent="0.2">
      <c r="A377" s="158" t="s">
        <v>472</v>
      </c>
      <c r="B377" s="65">
        <v>1</v>
      </c>
      <c r="C377" s="66">
        <v>6</v>
      </c>
      <c r="D377" s="65">
        <v>23</v>
      </c>
      <c r="E377" s="66">
        <v>42</v>
      </c>
      <c r="F377" s="67"/>
      <c r="G377" s="65">
        <f>B377-C377</f>
        <v>-5</v>
      </c>
      <c r="H377" s="66">
        <f>D377-E377</f>
        <v>-19</v>
      </c>
      <c r="I377" s="20">
        <f>IF(C377=0, "-", IF(G377/C377&lt;10, G377/C377, "&gt;999%"))</f>
        <v>-0.83333333333333337</v>
      </c>
      <c r="J377" s="21">
        <f>IF(E377=0, "-", IF(H377/E377&lt;10, H377/E377, "&gt;999%"))</f>
        <v>-0.45238095238095238</v>
      </c>
    </row>
    <row r="378" spans="1:10" x14ac:dyDescent="0.2">
      <c r="A378" s="158" t="s">
        <v>473</v>
      </c>
      <c r="B378" s="65">
        <v>0</v>
      </c>
      <c r="C378" s="66">
        <v>0</v>
      </c>
      <c r="D378" s="65">
        <v>8</v>
      </c>
      <c r="E378" s="66">
        <v>0</v>
      </c>
      <c r="F378" s="67"/>
      <c r="G378" s="65">
        <f>B378-C378</f>
        <v>0</v>
      </c>
      <c r="H378" s="66">
        <f>D378-E378</f>
        <v>8</v>
      </c>
      <c r="I378" s="20" t="str">
        <f>IF(C378=0, "-", IF(G378/C378&lt;10, G378/C378, "&gt;999%"))</f>
        <v>-</v>
      </c>
      <c r="J378" s="21" t="str">
        <f>IF(E378=0, "-", IF(H378/E378&lt;10, H378/E378, "&gt;999%"))</f>
        <v>-</v>
      </c>
    </row>
    <row r="379" spans="1:10" x14ac:dyDescent="0.2">
      <c r="A379" s="158" t="s">
        <v>474</v>
      </c>
      <c r="B379" s="65">
        <v>0</v>
      </c>
      <c r="C379" s="66">
        <v>0</v>
      </c>
      <c r="D379" s="65">
        <v>0</v>
      </c>
      <c r="E379" s="66">
        <v>7</v>
      </c>
      <c r="F379" s="67"/>
      <c r="G379" s="65">
        <f>B379-C379</f>
        <v>0</v>
      </c>
      <c r="H379" s="66">
        <f>D379-E379</f>
        <v>-7</v>
      </c>
      <c r="I379" s="20" t="str">
        <f>IF(C379=0, "-", IF(G379/C379&lt;10, G379/C379, "&gt;999%"))</f>
        <v>-</v>
      </c>
      <c r="J379" s="21">
        <f>IF(E379=0, "-", IF(H379/E379&lt;10, H379/E379, "&gt;999%"))</f>
        <v>-1</v>
      </c>
    </row>
    <row r="380" spans="1:10" s="160" customFormat="1" x14ac:dyDescent="0.2">
      <c r="A380" s="178" t="s">
        <v>614</v>
      </c>
      <c r="B380" s="71">
        <v>1</v>
      </c>
      <c r="C380" s="72">
        <v>12</v>
      </c>
      <c r="D380" s="71">
        <v>69</v>
      </c>
      <c r="E380" s="72">
        <v>75</v>
      </c>
      <c r="F380" s="73"/>
      <c r="G380" s="71">
        <f>B380-C380</f>
        <v>-11</v>
      </c>
      <c r="H380" s="72">
        <f>D380-E380</f>
        <v>-6</v>
      </c>
      <c r="I380" s="37">
        <f>IF(C380=0, "-", IF(G380/C380&lt;10, G380/C380, "&gt;999%"))</f>
        <v>-0.91666666666666663</v>
      </c>
      <c r="J380" s="38">
        <f>IF(E380=0, "-", IF(H380/E380&lt;10, H380/E380, "&gt;999%"))</f>
        <v>-0.08</v>
      </c>
    </row>
    <row r="381" spans="1:10" x14ac:dyDescent="0.2">
      <c r="A381" s="177"/>
      <c r="B381" s="143"/>
      <c r="C381" s="144"/>
      <c r="D381" s="143"/>
      <c r="E381" s="144"/>
      <c r="F381" s="145"/>
      <c r="G381" s="143"/>
      <c r="H381" s="144"/>
      <c r="I381" s="151"/>
      <c r="J381" s="152"/>
    </row>
    <row r="382" spans="1:10" s="139" customFormat="1" x14ac:dyDescent="0.2">
      <c r="A382" s="159" t="s">
        <v>78</v>
      </c>
      <c r="B382" s="65"/>
      <c r="C382" s="66"/>
      <c r="D382" s="65"/>
      <c r="E382" s="66"/>
      <c r="F382" s="67"/>
      <c r="G382" s="65"/>
      <c r="H382" s="66"/>
      <c r="I382" s="20"/>
      <c r="J382" s="21"/>
    </row>
    <row r="383" spans="1:10" x14ac:dyDescent="0.2">
      <c r="A383" s="158" t="s">
        <v>313</v>
      </c>
      <c r="B383" s="65">
        <v>0</v>
      </c>
      <c r="C383" s="66">
        <v>0</v>
      </c>
      <c r="D383" s="65">
        <v>0</v>
      </c>
      <c r="E383" s="66">
        <v>5</v>
      </c>
      <c r="F383" s="67"/>
      <c r="G383" s="65">
        <f t="shared" ref="G383:G392" si="76">B383-C383</f>
        <v>0</v>
      </c>
      <c r="H383" s="66">
        <f t="shared" ref="H383:H392" si="77">D383-E383</f>
        <v>-5</v>
      </c>
      <c r="I383" s="20" t="str">
        <f t="shared" ref="I383:I392" si="78">IF(C383=0, "-", IF(G383/C383&lt;10, G383/C383, "&gt;999%"))</f>
        <v>-</v>
      </c>
      <c r="J383" s="21">
        <f t="shared" ref="J383:J392" si="79">IF(E383=0, "-", IF(H383/E383&lt;10, H383/E383, "&gt;999%"))</f>
        <v>-1</v>
      </c>
    </row>
    <row r="384" spans="1:10" x14ac:dyDescent="0.2">
      <c r="A384" s="158" t="s">
        <v>198</v>
      </c>
      <c r="B384" s="65">
        <v>0</v>
      </c>
      <c r="C384" s="66">
        <v>2</v>
      </c>
      <c r="D384" s="65">
        <v>0</v>
      </c>
      <c r="E384" s="66">
        <v>19</v>
      </c>
      <c r="F384" s="67"/>
      <c r="G384" s="65">
        <f t="shared" si="76"/>
        <v>-2</v>
      </c>
      <c r="H384" s="66">
        <f t="shared" si="77"/>
        <v>-19</v>
      </c>
      <c r="I384" s="20">
        <f t="shared" si="78"/>
        <v>-1</v>
      </c>
      <c r="J384" s="21">
        <f t="shared" si="79"/>
        <v>-1</v>
      </c>
    </row>
    <row r="385" spans="1:10" x14ac:dyDescent="0.2">
      <c r="A385" s="158" t="s">
        <v>329</v>
      </c>
      <c r="B385" s="65">
        <v>0</v>
      </c>
      <c r="C385" s="66">
        <v>0</v>
      </c>
      <c r="D385" s="65">
        <v>7</v>
      </c>
      <c r="E385" s="66">
        <v>4</v>
      </c>
      <c r="F385" s="67"/>
      <c r="G385" s="65">
        <f t="shared" si="76"/>
        <v>0</v>
      </c>
      <c r="H385" s="66">
        <f t="shared" si="77"/>
        <v>3</v>
      </c>
      <c r="I385" s="20" t="str">
        <f t="shared" si="78"/>
        <v>-</v>
      </c>
      <c r="J385" s="21">
        <f t="shared" si="79"/>
        <v>0.75</v>
      </c>
    </row>
    <row r="386" spans="1:10" x14ac:dyDescent="0.2">
      <c r="A386" s="158" t="s">
        <v>437</v>
      </c>
      <c r="B386" s="65">
        <v>3</v>
      </c>
      <c r="C386" s="66">
        <v>1</v>
      </c>
      <c r="D386" s="65">
        <v>9</v>
      </c>
      <c r="E386" s="66">
        <v>12</v>
      </c>
      <c r="F386" s="67"/>
      <c r="G386" s="65">
        <f t="shared" si="76"/>
        <v>2</v>
      </c>
      <c r="H386" s="66">
        <f t="shared" si="77"/>
        <v>-3</v>
      </c>
      <c r="I386" s="20">
        <f t="shared" si="78"/>
        <v>2</v>
      </c>
      <c r="J386" s="21">
        <f t="shared" si="79"/>
        <v>-0.25</v>
      </c>
    </row>
    <row r="387" spans="1:10" x14ac:dyDescent="0.2">
      <c r="A387" s="158" t="s">
        <v>360</v>
      </c>
      <c r="B387" s="65">
        <v>5</v>
      </c>
      <c r="C387" s="66">
        <v>2</v>
      </c>
      <c r="D387" s="65">
        <v>60</v>
      </c>
      <c r="E387" s="66">
        <v>27</v>
      </c>
      <c r="F387" s="67"/>
      <c r="G387" s="65">
        <f t="shared" si="76"/>
        <v>3</v>
      </c>
      <c r="H387" s="66">
        <f t="shared" si="77"/>
        <v>33</v>
      </c>
      <c r="I387" s="20">
        <f t="shared" si="78"/>
        <v>1.5</v>
      </c>
      <c r="J387" s="21">
        <f t="shared" si="79"/>
        <v>1.2222222222222223</v>
      </c>
    </row>
    <row r="388" spans="1:10" x14ac:dyDescent="0.2">
      <c r="A388" s="158" t="s">
        <v>489</v>
      </c>
      <c r="B388" s="65">
        <v>2</v>
      </c>
      <c r="C388" s="66">
        <v>0</v>
      </c>
      <c r="D388" s="65">
        <v>35</v>
      </c>
      <c r="E388" s="66">
        <v>17</v>
      </c>
      <c r="F388" s="67"/>
      <c r="G388" s="65">
        <f t="shared" si="76"/>
        <v>2</v>
      </c>
      <c r="H388" s="66">
        <f t="shared" si="77"/>
        <v>18</v>
      </c>
      <c r="I388" s="20" t="str">
        <f t="shared" si="78"/>
        <v>-</v>
      </c>
      <c r="J388" s="21">
        <f t="shared" si="79"/>
        <v>1.0588235294117647</v>
      </c>
    </row>
    <row r="389" spans="1:10" x14ac:dyDescent="0.2">
      <c r="A389" s="158" t="s">
        <v>432</v>
      </c>
      <c r="B389" s="65">
        <v>0</v>
      </c>
      <c r="C389" s="66">
        <v>0</v>
      </c>
      <c r="D389" s="65">
        <v>1</v>
      </c>
      <c r="E389" s="66">
        <v>10</v>
      </c>
      <c r="F389" s="67"/>
      <c r="G389" s="65">
        <f t="shared" si="76"/>
        <v>0</v>
      </c>
      <c r="H389" s="66">
        <f t="shared" si="77"/>
        <v>-9</v>
      </c>
      <c r="I389" s="20" t="str">
        <f t="shared" si="78"/>
        <v>-</v>
      </c>
      <c r="J389" s="21">
        <f t="shared" si="79"/>
        <v>-0.9</v>
      </c>
    </row>
    <row r="390" spans="1:10" x14ac:dyDescent="0.2">
      <c r="A390" s="158" t="s">
        <v>218</v>
      </c>
      <c r="B390" s="65">
        <v>0</v>
      </c>
      <c r="C390" s="66">
        <v>0</v>
      </c>
      <c r="D390" s="65">
        <v>0</v>
      </c>
      <c r="E390" s="66">
        <v>4</v>
      </c>
      <c r="F390" s="67"/>
      <c r="G390" s="65">
        <f t="shared" si="76"/>
        <v>0</v>
      </c>
      <c r="H390" s="66">
        <f t="shared" si="77"/>
        <v>-4</v>
      </c>
      <c r="I390" s="20" t="str">
        <f t="shared" si="78"/>
        <v>-</v>
      </c>
      <c r="J390" s="21">
        <f t="shared" si="79"/>
        <v>-1</v>
      </c>
    </row>
    <row r="391" spans="1:10" x14ac:dyDescent="0.2">
      <c r="A391" s="158" t="s">
        <v>446</v>
      </c>
      <c r="B391" s="65">
        <v>9</v>
      </c>
      <c r="C391" s="66">
        <v>17</v>
      </c>
      <c r="D391" s="65">
        <v>48</v>
      </c>
      <c r="E391" s="66">
        <v>63</v>
      </c>
      <c r="F391" s="67"/>
      <c r="G391" s="65">
        <f t="shared" si="76"/>
        <v>-8</v>
      </c>
      <c r="H391" s="66">
        <f t="shared" si="77"/>
        <v>-15</v>
      </c>
      <c r="I391" s="20">
        <f t="shared" si="78"/>
        <v>-0.47058823529411764</v>
      </c>
      <c r="J391" s="21">
        <f t="shared" si="79"/>
        <v>-0.23809523809523808</v>
      </c>
    </row>
    <row r="392" spans="1:10" s="160" customFormat="1" x14ac:dyDescent="0.2">
      <c r="A392" s="178" t="s">
        <v>615</v>
      </c>
      <c r="B392" s="71">
        <v>19</v>
      </c>
      <c r="C392" s="72">
        <v>22</v>
      </c>
      <c r="D392" s="71">
        <v>160</v>
      </c>
      <c r="E392" s="72">
        <v>161</v>
      </c>
      <c r="F392" s="73"/>
      <c r="G392" s="71">
        <f t="shared" si="76"/>
        <v>-3</v>
      </c>
      <c r="H392" s="72">
        <f t="shared" si="77"/>
        <v>-1</v>
      </c>
      <c r="I392" s="37">
        <f t="shared" si="78"/>
        <v>-0.13636363636363635</v>
      </c>
      <c r="J392" s="38">
        <f t="shared" si="79"/>
        <v>-6.2111801242236021E-3</v>
      </c>
    </row>
    <row r="393" spans="1:10" x14ac:dyDescent="0.2">
      <c r="A393" s="177"/>
      <c r="B393" s="143"/>
      <c r="C393" s="144"/>
      <c r="D393" s="143"/>
      <c r="E393" s="144"/>
      <c r="F393" s="145"/>
      <c r="G393" s="143"/>
      <c r="H393" s="144"/>
      <c r="I393" s="151"/>
      <c r="J393" s="152"/>
    </row>
    <row r="394" spans="1:10" s="139" customFormat="1" x14ac:dyDescent="0.2">
      <c r="A394" s="159" t="s">
        <v>79</v>
      </c>
      <c r="B394" s="65"/>
      <c r="C394" s="66"/>
      <c r="D394" s="65"/>
      <c r="E394" s="66"/>
      <c r="F394" s="67"/>
      <c r="G394" s="65"/>
      <c r="H394" s="66"/>
      <c r="I394" s="20"/>
      <c r="J394" s="21"/>
    </row>
    <row r="395" spans="1:10" x14ac:dyDescent="0.2">
      <c r="A395" s="158" t="s">
        <v>507</v>
      </c>
      <c r="B395" s="65">
        <v>1</v>
      </c>
      <c r="C395" s="66">
        <v>3</v>
      </c>
      <c r="D395" s="65">
        <v>5</v>
      </c>
      <c r="E395" s="66">
        <v>26</v>
      </c>
      <c r="F395" s="67"/>
      <c r="G395" s="65">
        <f>B395-C395</f>
        <v>-2</v>
      </c>
      <c r="H395" s="66">
        <f>D395-E395</f>
        <v>-21</v>
      </c>
      <c r="I395" s="20">
        <f>IF(C395=0, "-", IF(G395/C395&lt;10, G395/C395, "&gt;999%"))</f>
        <v>-0.66666666666666663</v>
      </c>
      <c r="J395" s="21">
        <f>IF(E395=0, "-", IF(H395/E395&lt;10, H395/E395, "&gt;999%"))</f>
        <v>-0.80769230769230771</v>
      </c>
    </row>
    <row r="396" spans="1:10" s="160" customFormat="1" x14ac:dyDescent="0.2">
      <c r="A396" s="178" t="s">
        <v>616</v>
      </c>
      <c r="B396" s="71">
        <v>1</v>
      </c>
      <c r="C396" s="72">
        <v>3</v>
      </c>
      <c r="D396" s="71">
        <v>5</v>
      </c>
      <c r="E396" s="72">
        <v>26</v>
      </c>
      <c r="F396" s="73"/>
      <c r="G396" s="71">
        <f>B396-C396</f>
        <v>-2</v>
      </c>
      <c r="H396" s="72">
        <f>D396-E396</f>
        <v>-21</v>
      </c>
      <c r="I396" s="37">
        <f>IF(C396=0, "-", IF(G396/C396&lt;10, G396/C396, "&gt;999%"))</f>
        <v>-0.66666666666666663</v>
      </c>
      <c r="J396" s="38">
        <f>IF(E396=0, "-", IF(H396/E396&lt;10, H396/E396, "&gt;999%"))</f>
        <v>-0.80769230769230771</v>
      </c>
    </row>
    <row r="397" spans="1:10" x14ac:dyDescent="0.2">
      <c r="A397" s="177"/>
      <c r="B397" s="143"/>
      <c r="C397" s="144"/>
      <c r="D397" s="143"/>
      <c r="E397" s="144"/>
      <c r="F397" s="145"/>
      <c r="G397" s="143"/>
      <c r="H397" s="144"/>
      <c r="I397" s="151"/>
      <c r="J397" s="152"/>
    </row>
    <row r="398" spans="1:10" s="139" customFormat="1" x14ac:dyDescent="0.2">
      <c r="A398" s="159" t="s">
        <v>80</v>
      </c>
      <c r="B398" s="65"/>
      <c r="C398" s="66"/>
      <c r="D398" s="65"/>
      <c r="E398" s="66"/>
      <c r="F398" s="67"/>
      <c r="G398" s="65"/>
      <c r="H398" s="66"/>
      <c r="I398" s="20"/>
      <c r="J398" s="21"/>
    </row>
    <row r="399" spans="1:10" x14ac:dyDescent="0.2">
      <c r="A399" s="158" t="s">
        <v>199</v>
      </c>
      <c r="B399" s="65">
        <v>5</v>
      </c>
      <c r="C399" s="66">
        <v>1</v>
      </c>
      <c r="D399" s="65">
        <v>27</v>
      </c>
      <c r="E399" s="66">
        <v>17</v>
      </c>
      <c r="F399" s="67"/>
      <c r="G399" s="65">
        <f t="shared" ref="G399:G407" si="80">B399-C399</f>
        <v>4</v>
      </c>
      <c r="H399" s="66">
        <f t="shared" ref="H399:H407" si="81">D399-E399</f>
        <v>10</v>
      </c>
      <c r="I399" s="20">
        <f t="shared" ref="I399:I407" si="82">IF(C399=0, "-", IF(G399/C399&lt;10, G399/C399, "&gt;999%"))</f>
        <v>4</v>
      </c>
      <c r="J399" s="21">
        <f t="shared" ref="J399:J407" si="83">IF(E399=0, "-", IF(H399/E399&lt;10, H399/E399, "&gt;999%"))</f>
        <v>0.58823529411764708</v>
      </c>
    </row>
    <row r="400" spans="1:10" x14ac:dyDescent="0.2">
      <c r="A400" s="158" t="s">
        <v>330</v>
      </c>
      <c r="B400" s="65">
        <v>3</v>
      </c>
      <c r="C400" s="66">
        <v>0</v>
      </c>
      <c r="D400" s="65">
        <v>9</v>
      </c>
      <c r="E400" s="66">
        <v>0</v>
      </c>
      <c r="F400" s="67"/>
      <c r="G400" s="65">
        <f t="shared" si="80"/>
        <v>3</v>
      </c>
      <c r="H400" s="66">
        <f t="shared" si="81"/>
        <v>9</v>
      </c>
      <c r="I400" s="20" t="str">
        <f t="shared" si="82"/>
        <v>-</v>
      </c>
      <c r="J400" s="21" t="str">
        <f t="shared" si="83"/>
        <v>-</v>
      </c>
    </row>
    <row r="401" spans="1:10" x14ac:dyDescent="0.2">
      <c r="A401" s="158" t="s">
        <v>361</v>
      </c>
      <c r="B401" s="65">
        <v>3</v>
      </c>
      <c r="C401" s="66">
        <v>3</v>
      </c>
      <c r="D401" s="65">
        <v>35</v>
      </c>
      <c r="E401" s="66">
        <v>33</v>
      </c>
      <c r="F401" s="67"/>
      <c r="G401" s="65">
        <f t="shared" si="80"/>
        <v>0</v>
      </c>
      <c r="H401" s="66">
        <f t="shared" si="81"/>
        <v>2</v>
      </c>
      <c r="I401" s="20">
        <f t="shared" si="82"/>
        <v>0</v>
      </c>
      <c r="J401" s="21">
        <f t="shared" si="83"/>
        <v>6.0606060606060608E-2</v>
      </c>
    </row>
    <row r="402" spans="1:10" x14ac:dyDescent="0.2">
      <c r="A402" s="158" t="s">
        <v>397</v>
      </c>
      <c r="B402" s="65">
        <v>4</v>
      </c>
      <c r="C402" s="66">
        <v>5</v>
      </c>
      <c r="D402" s="65">
        <v>59</v>
      </c>
      <c r="E402" s="66">
        <v>70</v>
      </c>
      <c r="F402" s="67"/>
      <c r="G402" s="65">
        <f t="shared" si="80"/>
        <v>-1</v>
      </c>
      <c r="H402" s="66">
        <f t="shared" si="81"/>
        <v>-11</v>
      </c>
      <c r="I402" s="20">
        <f t="shared" si="82"/>
        <v>-0.2</v>
      </c>
      <c r="J402" s="21">
        <f t="shared" si="83"/>
        <v>-0.15714285714285714</v>
      </c>
    </row>
    <row r="403" spans="1:10" x14ac:dyDescent="0.2">
      <c r="A403" s="158" t="s">
        <v>242</v>
      </c>
      <c r="B403" s="65">
        <v>6</v>
      </c>
      <c r="C403" s="66">
        <v>3</v>
      </c>
      <c r="D403" s="65">
        <v>56</v>
      </c>
      <c r="E403" s="66">
        <v>36</v>
      </c>
      <c r="F403" s="67"/>
      <c r="G403" s="65">
        <f t="shared" si="80"/>
        <v>3</v>
      </c>
      <c r="H403" s="66">
        <f t="shared" si="81"/>
        <v>20</v>
      </c>
      <c r="I403" s="20">
        <f t="shared" si="82"/>
        <v>1</v>
      </c>
      <c r="J403" s="21">
        <f t="shared" si="83"/>
        <v>0.55555555555555558</v>
      </c>
    </row>
    <row r="404" spans="1:10" x14ac:dyDescent="0.2">
      <c r="A404" s="158" t="s">
        <v>219</v>
      </c>
      <c r="B404" s="65">
        <v>0</v>
      </c>
      <c r="C404" s="66">
        <v>2</v>
      </c>
      <c r="D404" s="65">
        <v>2</v>
      </c>
      <c r="E404" s="66">
        <v>11</v>
      </c>
      <c r="F404" s="67"/>
      <c r="G404" s="65">
        <f t="shared" si="80"/>
        <v>-2</v>
      </c>
      <c r="H404" s="66">
        <f t="shared" si="81"/>
        <v>-9</v>
      </c>
      <c r="I404" s="20">
        <f t="shared" si="82"/>
        <v>-1</v>
      </c>
      <c r="J404" s="21">
        <f t="shared" si="83"/>
        <v>-0.81818181818181823</v>
      </c>
    </row>
    <row r="405" spans="1:10" x14ac:dyDescent="0.2">
      <c r="A405" s="158" t="s">
        <v>220</v>
      </c>
      <c r="B405" s="65">
        <v>0</v>
      </c>
      <c r="C405" s="66">
        <v>0</v>
      </c>
      <c r="D405" s="65">
        <v>1</v>
      </c>
      <c r="E405" s="66">
        <v>0</v>
      </c>
      <c r="F405" s="67"/>
      <c r="G405" s="65">
        <f t="shared" si="80"/>
        <v>0</v>
      </c>
      <c r="H405" s="66">
        <f t="shared" si="81"/>
        <v>1</v>
      </c>
      <c r="I405" s="20" t="str">
        <f t="shared" si="82"/>
        <v>-</v>
      </c>
      <c r="J405" s="21" t="str">
        <f t="shared" si="83"/>
        <v>-</v>
      </c>
    </row>
    <row r="406" spans="1:10" x14ac:dyDescent="0.2">
      <c r="A406" s="158" t="s">
        <v>261</v>
      </c>
      <c r="B406" s="65">
        <v>0</v>
      </c>
      <c r="C406" s="66">
        <v>2</v>
      </c>
      <c r="D406" s="65">
        <v>4</v>
      </c>
      <c r="E406" s="66">
        <v>16</v>
      </c>
      <c r="F406" s="67"/>
      <c r="G406" s="65">
        <f t="shared" si="80"/>
        <v>-2</v>
      </c>
      <c r="H406" s="66">
        <f t="shared" si="81"/>
        <v>-12</v>
      </c>
      <c r="I406" s="20">
        <f t="shared" si="82"/>
        <v>-1</v>
      </c>
      <c r="J406" s="21">
        <f t="shared" si="83"/>
        <v>-0.75</v>
      </c>
    </row>
    <row r="407" spans="1:10" s="160" customFormat="1" x14ac:dyDescent="0.2">
      <c r="A407" s="178" t="s">
        <v>617</v>
      </c>
      <c r="B407" s="71">
        <v>21</v>
      </c>
      <c r="C407" s="72">
        <v>16</v>
      </c>
      <c r="D407" s="71">
        <v>193</v>
      </c>
      <c r="E407" s="72">
        <v>183</v>
      </c>
      <c r="F407" s="73"/>
      <c r="G407" s="71">
        <f t="shared" si="80"/>
        <v>5</v>
      </c>
      <c r="H407" s="72">
        <f t="shared" si="81"/>
        <v>10</v>
      </c>
      <c r="I407" s="37">
        <f t="shared" si="82"/>
        <v>0.3125</v>
      </c>
      <c r="J407" s="38">
        <f t="shared" si="83"/>
        <v>5.4644808743169397E-2</v>
      </c>
    </row>
    <row r="408" spans="1:10" x14ac:dyDescent="0.2">
      <c r="A408" s="177"/>
      <c r="B408" s="143"/>
      <c r="C408" s="144"/>
      <c r="D408" s="143"/>
      <c r="E408" s="144"/>
      <c r="F408" s="145"/>
      <c r="G408" s="143"/>
      <c r="H408" s="144"/>
      <c r="I408" s="151"/>
      <c r="J408" s="152"/>
    </row>
    <row r="409" spans="1:10" s="139" customFormat="1" x14ac:dyDescent="0.2">
      <c r="A409" s="159" t="s">
        <v>81</v>
      </c>
      <c r="B409" s="65"/>
      <c r="C409" s="66"/>
      <c r="D409" s="65"/>
      <c r="E409" s="66"/>
      <c r="F409" s="67"/>
      <c r="G409" s="65"/>
      <c r="H409" s="66"/>
      <c r="I409" s="20"/>
      <c r="J409" s="21"/>
    </row>
    <row r="410" spans="1:10" x14ac:dyDescent="0.2">
      <c r="A410" s="158" t="s">
        <v>362</v>
      </c>
      <c r="B410" s="65">
        <v>0</v>
      </c>
      <c r="C410" s="66">
        <v>0</v>
      </c>
      <c r="D410" s="65">
        <v>2</v>
      </c>
      <c r="E410" s="66">
        <v>1</v>
      </c>
      <c r="F410" s="67"/>
      <c r="G410" s="65">
        <f t="shared" ref="G410:G415" si="84">B410-C410</f>
        <v>0</v>
      </c>
      <c r="H410" s="66">
        <f t="shared" ref="H410:H415" si="85">D410-E410</f>
        <v>1</v>
      </c>
      <c r="I410" s="20" t="str">
        <f t="shared" ref="I410:I415" si="86">IF(C410=0, "-", IF(G410/C410&lt;10, G410/C410, "&gt;999%"))</f>
        <v>-</v>
      </c>
      <c r="J410" s="21">
        <f t="shared" ref="J410:J415" si="87">IF(E410=0, "-", IF(H410/E410&lt;10, H410/E410, "&gt;999%"))</f>
        <v>1</v>
      </c>
    </row>
    <row r="411" spans="1:10" x14ac:dyDescent="0.2">
      <c r="A411" s="158" t="s">
        <v>475</v>
      </c>
      <c r="B411" s="65">
        <v>3</v>
      </c>
      <c r="C411" s="66">
        <v>1</v>
      </c>
      <c r="D411" s="65">
        <v>43</v>
      </c>
      <c r="E411" s="66">
        <v>18</v>
      </c>
      <c r="F411" s="67"/>
      <c r="G411" s="65">
        <f t="shared" si="84"/>
        <v>2</v>
      </c>
      <c r="H411" s="66">
        <f t="shared" si="85"/>
        <v>25</v>
      </c>
      <c r="I411" s="20">
        <f t="shared" si="86"/>
        <v>2</v>
      </c>
      <c r="J411" s="21">
        <f t="shared" si="87"/>
        <v>1.3888888888888888</v>
      </c>
    </row>
    <row r="412" spans="1:10" x14ac:dyDescent="0.2">
      <c r="A412" s="158" t="s">
        <v>398</v>
      </c>
      <c r="B412" s="65">
        <v>0</v>
      </c>
      <c r="C412" s="66">
        <v>0</v>
      </c>
      <c r="D412" s="65">
        <v>2</v>
      </c>
      <c r="E412" s="66">
        <v>2</v>
      </c>
      <c r="F412" s="67"/>
      <c r="G412" s="65">
        <f t="shared" si="84"/>
        <v>0</v>
      </c>
      <c r="H412" s="66">
        <f t="shared" si="85"/>
        <v>0</v>
      </c>
      <c r="I412" s="20" t="str">
        <f t="shared" si="86"/>
        <v>-</v>
      </c>
      <c r="J412" s="21">
        <f t="shared" si="87"/>
        <v>0</v>
      </c>
    </row>
    <row r="413" spans="1:10" x14ac:dyDescent="0.2">
      <c r="A413" s="158" t="s">
        <v>314</v>
      </c>
      <c r="B413" s="65">
        <v>0</v>
      </c>
      <c r="C413" s="66">
        <v>11</v>
      </c>
      <c r="D413" s="65">
        <v>2</v>
      </c>
      <c r="E413" s="66">
        <v>13</v>
      </c>
      <c r="F413" s="67"/>
      <c r="G413" s="65">
        <f t="shared" si="84"/>
        <v>-11</v>
      </c>
      <c r="H413" s="66">
        <f t="shared" si="85"/>
        <v>-11</v>
      </c>
      <c r="I413" s="20">
        <f t="shared" si="86"/>
        <v>-1</v>
      </c>
      <c r="J413" s="21">
        <f t="shared" si="87"/>
        <v>-0.84615384615384615</v>
      </c>
    </row>
    <row r="414" spans="1:10" x14ac:dyDescent="0.2">
      <c r="A414" s="158" t="s">
        <v>331</v>
      </c>
      <c r="B414" s="65">
        <v>0</v>
      </c>
      <c r="C414" s="66">
        <v>0</v>
      </c>
      <c r="D414" s="65">
        <v>0</v>
      </c>
      <c r="E414" s="66">
        <v>1</v>
      </c>
      <c r="F414" s="67"/>
      <c r="G414" s="65">
        <f t="shared" si="84"/>
        <v>0</v>
      </c>
      <c r="H414" s="66">
        <f t="shared" si="85"/>
        <v>-1</v>
      </c>
      <c r="I414" s="20" t="str">
        <f t="shared" si="86"/>
        <v>-</v>
      </c>
      <c r="J414" s="21">
        <f t="shared" si="87"/>
        <v>-1</v>
      </c>
    </row>
    <row r="415" spans="1:10" s="160" customFormat="1" x14ac:dyDescent="0.2">
      <c r="A415" s="178" t="s">
        <v>618</v>
      </c>
      <c r="B415" s="71">
        <v>3</v>
      </c>
      <c r="C415" s="72">
        <v>12</v>
      </c>
      <c r="D415" s="71">
        <v>49</v>
      </c>
      <c r="E415" s="72">
        <v>35</v>
      </c>
      <c r="F415" s="73"/>
      <c r="G415" s="71">
        <f t="shared" si="84"/>
        <v>-9</v>
      </c>
      <c r="H415" s="72">
        <f t="shared" si="85"/>
        <v>14</v>
      </c>
      <c r="I415" s="37">
        <f t="shared" si="86"/>
        <v>-0.75</v>
      </c>
      <c r="J415" s="38">
        <f t="shared" si="87"/>
        <v>0.4</v>
      </c>
    </row>
    <row r="416" spans="1:10" x14ac:dyDescent="0.2">
      <c r="A416" s="177"/>
      <c r="B416" s="143"/>
      <c r="C416" s="144"/>
      <c r="D416" s="143"/>
      <c r="E416" s="144"/>
      <c r="F416" s="145"/>
      <c r="G416" s="143"/>
      <c r="H416" s="144"/>
      <c r="I416" s="151"/>
      <c r="J416" s="152"/>
    </row>
    <row r="417" spans="1:10" s="139" customFormat="1" x14ac:dyDescent="0.2">
      <c r="A417" s="159" t="s">
        <v>82</v>
      </c>
      <c r="B417" s="65"/>
      <c r="C417" s="66"/>
      <c r="D417" s="65"/>
      <c r="E417" s="66"/>
      <c r="F417" s="67"/>
      <c r="G417" s="65"/>
      <c r="H417" s="66"/>
      <c r="I417" s="20"/>
      <c r="J417" s="21"/>
    </row>
    <row r="418" spans="1:10" x14ac:dyDescent="0.2">
      <c r="A418" s="158" t="s">
        <v>290</v>
      </c>
      <c r="B418" s="65">
        <v>1</v>
      </c>
      <c r="C418" s="66">
        <v>0</v>
      </c>
      <c r="D418" s="65">
        <v>2</v>
      </c>
      <c r="E418" s="66">
        <v>1</v>
      </c>
      <c r="F418" s="67"/>
      <c r="G418" s="65">
        <f t="shared" ref="G418:G426" si="88">B418-C418</f>
        <v>1</v>
      </c>
      <c r="H418" s="66">
        <f t="shared" ref="H418:H426" si="89">D418-E418</f>
        <v>1</v>
      </c>
      <c r="I418" s="20" t="str">
        <f t="shared" ref="I418:I426" si="90">IF(C418=0, "-", IF(G418/C418&lt;10, G418/C418, "&gt;999%"))</f>
        <v>-</v>
      </c>
      <c r="J418" s="21">
        <f t="shared" ref="J418:J426" si="91">IF(E418=0, "-", IF(H418/E418&lt;10, H418/E418, "&gt;999%"))</f>
        <v>1</v>
      </c>
    </row>
    <row r="419" spans="1:10" x14ac:dyDescent="0.2">
      <c r="A419" s="158" t="s">
        <v>363</v>
      </c>
      <c r="B419" s="65">
        <v>126</v>
      </c>
      <c r="C419" s="66">
        <v>26</v>
      </c>
      <c r="D419" s="65">
        <v>442</v>
      </c>
      <c r="E419" s="66">
        <v>514</v>
      </c>
      <c r="F419" s="67"/>
      <c r="G419" s="65">
        <f t="shared" si="88"/>
        <v>100</v>
      </c>
      <c r="H419" s="66">
        <f t="shared" si="89"/>
        <v>-72</v>
      </c>
      <c r="I419" s="20">
        <f t="shared" si="90"/>
        <v>3.8461538461538463</v>
      </c>
      <c r="J419" s="21">
        <f t="shared" si="91"/>
        <v>-0.14007782101167315</v>
      </c>
    </row>
    <row r="420" spans="1:10" x14ac:dyDescent="0.2">
      <c r="A420" s="158" t="s">
        <v>221</v>
      </c>
      <c r="B420" s="65">
        <v>4</v>
      </c>
      <c r="C420" s="66">
        <v>10</v>
      </c>
      <c r="D420" s="65">
        <v>66</v>
      </c>
      <c r="E420" s="66">
        <v>98</v>
      </c>
      <c r="F420" s="67"/>
      <c r="G420" s="65">
        <f t="shared" si="88"/>
        <v>-6</v>
      </c>
      <c r="H420" s="66">
        <f t="shared" si="89"/>
        <v>-32</v>
      </c>
      <c r="I420" s="20">
        <f t="shared" si="90"/>
        <v>-0.6</v>
      </c>
      <c r="J420" s="21">
        <f t="shared" si="91"/>
        <v>-0.32653061224489793</v>
      </c>
    </row>
    <row r="421" spans="1:10" x14ac:dyDescent="0.2">
      <c r="A421" s="158" t="s">
        <v>243</v>
      </c>
      <c r="B421" s="65">
        <v>0</v>
      </c>
      <c r="C421" s="66">
        <v>0</v>
      </c>
      <c r="D421" s="65">
        <v>4</v>
      </c>
      <c r="E421" s="66">
        <v>4</v>
      </c>
      <c r="F421" s="67"/>
      <c r="G421" s="65">
        <f t="shared" si="88"/>
        <v>0</v>
      </c>
      <c r="H421" s="66">
        <f t="shared" si="89"/>
        <v>0</v>
      </c>
      <c r="I421" s="20" t="str">
        <f t="shared" si="90"/>
        <v>-</v>
      </c>
      <c r="J421" s="21">
        <f t="shared" si="91"/>
        <v>0</v>
      </c>
    </row>
    <row r="422" spans="1:10" x14ac:dyDescent="0.2">
      <c r="A422" s="158" t="s">
        <v>244</v>
      </c>
      <c r="B422" s="65">
        <v>1</v>
      </c>
      <c r="C422" s="66">
        <v>2</v>
      </c>
      <c r="D422" s="65">
        <v>20</v>
      </c>
      <c r="E422" s="66">
        <v>73</v>
      </c>
      <c r="F422" s="67"/>
      <c r="G422" s="65">
        <f t="shared" si="88"/>
        <v>-1</v>
      </c>
      <c r="H422" s="66">
        <f t="shared" si="89"/>
        <v>-53</v>
      </c>
      <c r="I422" s="20">
        <f t="shared" si="90"/>
        <v>-0.5</v>
      </c>
      <c r="J422" s="21">
        <f t="shared" si="91"/>
        <v>-0.72602739726027399</v>
      </c>
    </row>
    <row r="423" spans="1:10" x14ac:dyDescent="0.2">
      <c r="A423" s="158" t="s">
        <v>399</v>
      </c>
      <c r="B423" s="65">
        <v>17</v>
      </c>
      <c r="C423" s="66">
        <v>16</v>
      </c>
      <c r="D423" s="65">
        <v>187</v>
      </c>
      <c r="E423" s="66">
        <v>306</v>
      </c>
      <c r="F423" s="67"/>
      <c r="G423" s="65">
        <f t="shared" si="88"/>
        <v>1</v>
      </c>
      <c r="H423" s="66">
        <f t="shared" si="89"/>
        <v>-119</v>
      </c>
      <c r="I423" s="20">
        <f t="shared" si="90"/>
        <v>6.25E-2</v>
      </c>
      <c r="J423" s="21">
        <f t="shared" si="91"/>
        <v>-0.3888888888888889</v>
      </c>
    </row>
    <row r="424" spans="1:10" x14ac:dyDescent="0.2">
      <c r="A424" s="158" t="s">
        <v>222</v>
      </c>
      <c r="B424" s="65">
        <v>1</v>
      </c>
      <c r="C424" s="66">
        <v>0</v>
      </c>
      <c r="D424" s="65">
        <v>12</v>
      </c>
      <c r="E424" s="66">
        <v>6</v>
      </c>
      <c r="F424" s="67"/>
      <c r="G424" s="65">
        <f t="shared" si="88"/>
        <v>1</v>
      </c>
      <c r="H424" s="66">
        <f t="shared" si="89"/>
        <v>6</v>
      </c>
      <c r="I424" s="20" t="str">
        <f t="shared" si="90"/>
        <v>-</v>
      </c>
      <c r="J424" s="21">
        <f t="shared" si="91"/>
        <v>1</v>
      </c>
    </row>
    <row r="425" spans="1:10" x14ac:dyDescent="0.2">
      <c r="A425" s="158" t="s">
        <v>332</v>
      </c>
      <c r="B425" s="65">
        <v>20</v>
      </c>
      <c r="C425" s="66">
        <v>33</v>
      </c>
      <c r="D425" s="65">
        <v>289</v>
      </c>
      <c r="E425" s="66">
        <v>360</v>
      </c>
      <c r="F425" s="67"/>
      <c r="G425" s="65">
        <f t="shared" si="88"/>
        <v>-13</v>
      </c>
      <c r="H425" s="66">
        <f t="shared" si="89"/>
        <v>-71</v>
      </c>
      <c r="I425" s="20">
        <f t="shared" si="90"/>
        <v>-0.39393939393939392</v>
      </c>
      <c r="J425" s="21">
        <f t="shared" si="91"/>
        <v>-0.19722222222222222</v>
      </c>
    </row>
    <row r="426" spans="1:10" s="160" customFormat="1" x14ac:dyDescent="0.2">
      <c r="A426" s="178" t="s">
        <v>619</v>
      </c>
      <c r="B426" s="71">
        <v>170</v>
      </c>
      <c r="C426" s="72">
        <v>87</v>
      </c>
      <c r="D426" s="71">
        <v>1022</v>
      </c>
      <c r="E426" s="72">
        <v>1362</v>
      </c>
      <c r="F426" s="73"/>
      <c r="G426" s="71">
        <f t="shared" si="88"/>
        <v>83</v>
      </c>
      <c r="H426" s="72">
        <f t="shared" si="89"/>
        <v>-340</v>
      </c>
      <c r="I426" s="37">
        <f t="shared" si="90"/>
        <v>0.95402298850574707</v>
      </c>
      <c r="J426" s="38">
        <f t="shared" si="91"/>
        <v>-0.24963289280469897</v>
      </c>
    </row>
    <row r="427" spans="1:10" x14ac:dyDescent="0.2">
      <c r="A427" s="177"/>
      <c r="B427" s="143"/>
      <c r="C427" s="144"/>
      <c r="D427" s="143"/>
      <c r="E427" s="144"/>
      <c r="F427" s="145"/>
      <c r="G427" s="143"/>
      <c r="H427" s="144"/>
      <c r="I427" s="151"/>
      <c r="J427" s="152"/>
    </row>
    <row r="428" spans="1:10" s="139" customFormat="1" x14ac:dyDescent="0.2">
      <c r="A428" s="159" t="s">
        <v>83</v>
      </c>
      <c r="B428" s="65"/>
      <c r="C428" s="66"/>
      <c r="D428" s="65"/>
      <c r="E428" s="66"/>
      <c r="F428" s="67"/>
      <c r="G428" s="65"/>
      <c r="H428" s="66"/>
      <c r="I428" s="20"/>
      <c r="J428" s="21"/>
    </row>
    <row r="429" spans="1:10" x14ac:dyDescent="0.2">
      <c r="A429" s="158" t="s">
        <v>200</v>
      </c>
      <c r="B429" s="65">
        <v>23</v>
      </c>
      <c r="C429" s="66">
        <v>25</v>
      </c>
      <c r="D429" s="65">
        <v>90</v>
      </c>
      <c r="E429" s="66">
        <v>283</v>
      </c>
      <c r="F429" s="67"/>
      <c r="G429" s="65">
        <f t="shared" ref="G429:G436" si="92">B429-C429</f>
        <v>-2</v>
      </c>
      <c r="H429" s="66">
        <f t="shared" ref="H429:H436" si="93">D429-E429</f>
        <v>-193</v>
      </c>
      <c r="I429" s="20">
        <f t="shared" ref="I429:I436" si="94">IF(C429=0, "-", IF(G429/C429&lt;10, G429/C429, "&gt;999%"))</f>
        <v>-0.08</v>
      </c>
      <c r="J429" s="21">
        <f t="shared" ref="J429:J436" si="95">IF(E429=0, "-", IF(H429/E429&lt;10, H429/E429, "&gt;999%"))</f>
        <v>-0.6819787985865724</v>
      </c>
    </row>
    <row r="430" spans="1:10" x14ac:dyDescent="0.2">
      <c r="A430" s="158" t="s">
        <v>364</v>
      </c>
      <c r="B430" s="65">
        <v>0</v>
      </c>
      <c r="C430" s="66">
        <v>0</v>
      </c>
      <c r="D430" s="65">
        <v>0</v>
      </c>
      <c r="E430" s="66">
        <v>2</v>
      </c>
      <c r="F430" s="67"/>
      <c r="G430" s="65">
        <f t="shared" si="92"/>
        <v>0</v>
      </c>
      <c r="H430" s="66">
        <f t="shared" si="93"/>
        <v>-2</v>
      </c>
      <c r="I430" s="20" t="str">
        <f t="shared" si="94"/>
        <v>-</v>
      </c>
      <c r="J430" s="21">
        <f t="shared" si="95"/>
        <v>-1</v>
      </c>
    </row>
    <row r="431" spans="1:10" x14ac:dyDescent="0.2">
      <c r="A431" s="158" t="s">
        <v>315</v>
      </c>
      <c r="B431" s="65">
        <v>6</v>
      </c>
      <c r="C431" s="66">
        <v>0</v>
      </c>
      <c r="D431" s="65">
        <v>24</v>
      </c>
      <c r="E431" s="66">
        <v>35</v>
      </c>
      <c r="F431" s="67"/>
      <c r="G431" s="65">
        <f t="shared" si="92"/>
        <v>6</v>
      </c>
      <c r="H431" s="66">
        <f t="shared" si="93"/>
        <v>-11</v>
      </c>
      <c r="I431" s="20" t="str">
        <f t="shared" si="94"/>
        <v>-</v>
      </c>
      <c r="J431" s="21">
        <f t="shared" si="95"/>
        <v>-0.31428571428571428</v>
      </c>
    </row>
    <row r="432" spans="1:10" x14ac:dyDescent="0.2">
      <c r="A432" s="158" t="s">
        <v>316</v>
      </c>
      <c r="B432" s="65">
        <v>4</v>
      </c>
      <c r="C432" s="66">
        <v>7</v>
      </c>
      <c r="D432" s="65">
        <v>81</v>
      </c>
      <c r="E432" s="66">
        <v>48</v>
      </c>
      <c r="F432" s="67"/>
      <c r="G432" s="65">
        <f t="shared" si="92"/>
        <v>-3</v>
      </c>
      <c r="H432" s="66">
        <f t="shared" si="93"/>
        <v>33</v>
      </c>
      <c r="I432" s="20">
        <f t="shared" si="94"/>
        <v>-0.42857142857142855</v>
      </c>
      <c r="J432" s="21">
        <f t="shared" si="95"/>
        <v>0.6875</v>
      </c>
    </row>
    <row r="433" spans="1:10" x14ac:dyDescent="0.2">
      <c r="A433" s="158" t="s">
        <v>333</v>
      </c>
      <c r="B433" s="65">
        <v>0</v>
      </c>
      <c r="C433" s="66">
        <v>1</v>
      </c>
      <c r="D433" s="65">
        <v>10</v>
      </c>
      <c r="E433" s="66">
        <v>15</v>
      </c>
      <c r="F433" s="67"/>
      <c r="G433" s="65">
        <f t="shared" si="92"/>
        <v>-1</v>
      </c>
      <c r="H433" s="66">
        <f t="shared" si="93"/>
        <v>-5</v>
      </c>
      <c r="I433" s="20">
        <f t="shared" si="94"/>
        <v>-1</v>
      </c>
      <c r="J433" s="21">
        <f t="shared" si="95"/>
        <v>-0.33333333333333331</v>
      </c>
    </row>
    <row r="434" spans="1:10" x14ac:dyDescent="0.2">
      <c r="A434" s="158" t="s">
        <v>201</v>
      </c>
      <c r="B434" s="65">
        <v>17</v>
      </c>
      <c r="C434" s="66">
        <v>30</v>
      </c>
      <c r="D434" s="65">
        <v>96</v>
      </c>
      <c r="E434" s="66">
        <v>217</v>
      </c>
      <c r="F434" s="67"/>
      <c r="G434" s="65">
        <f t="shared" si="92"/>
        <v>-13</v>
      </c>
      <c r="H434" s="66">
        <f t="shared" si="93"/>
        <v>-121</v>
      </c>
      <c r="I434" s="20">
        <f t="shared" si="94"/>
        <v>-0.43333333333333335</v>
      </c>
      <c r="J434" s="21">
        <f t="shared" si="95"/>
        <v>-0.55760368663594473</v>
      </c>
    </row>
    <row r="435" spans="1:10" x14ac:dyDescent="0.2">
      <c r="A435" s="158" t="s">
        <v>334</v>
      </c>
      <c r="B435" s="65">
        <v>3</v>
      </c>
      <c r="C435" s="66">
        <v>12</v>
      </c>
      <c r="D435" s="65">
        <v>123</v>
      </c>
      <c r="E435" s="66">
        <v>189</v>
      </c>
      <c r="F435" s="67"/>
      <c r="G435" s="65">
        <f t="shared" si="92"/>
        <v>-9</v>
      </c>
      <c r="H435" s="66">
        <f t="shared" si="93"/>
        <v>-66</v>
      </c>
      <c r="I435" s="20">
        <f t="shared" si="94"/>
        <v>-0.75</v>
      </c>
      <c r="J435" s="21">
        <f t="shared" si="95"/>
        <v>-0.34920634920634919</v>
      </c>
    </row>
    <row r="436" spans="1:10" s="160" customFormat="1" x14ac:dyDescent="0.2">
      <c r="A436" s="178" t="s">
        <v>620</v>
      </c>
      <c r="B436" s="71">
        <v>53</v>
      </c>
      <c r="C436" s="72">
        <v>75</v>
      </c>
      <c r="D436" s="71">
        <v>424</v>
      </c>
      <c r="E436" s="72">
        <v>789</v>
      </c>
      <c r="F436" s="73"/>
      <c r="G436" s="71">
        <f t="shared" si="92"/>
        <v>-22</v>
      </c>
      <c r="H436" s="72">
        <f t="shared" si="93"/>
        <v>-365</v>
      </c>
      <c r="I436" s="37">
        <f t="shared" si="94"/>
        <v>-0.29333333333333333</v>
      </c>
      <c r="J436" s="38">
        <f t="shared" si="95"/>
        <v>-0.46261089987325726</v>
      </c>
    </row>
    <row r="437" spans="1:10" x14ac:dyDescent="0.2">
      <c r="A437" s="177"/>
      <c r="B437" s="143"/>
      <c r="C437" s="144"/>
      <c r="D437" s="143"/>
      <c r="E437" s="144"/>
      <c r="F437" s="145"/>
      <c r="G437" s="143"/>
      <c r="H437" s="144"/>
      <c r="I437" s="151"/>
      <c r="J437" s="152"/>
    </row>
    <row r="438" spans="1:10" s="139" customFormat="1" x14ac:dyDescent="0.2">
      <c r="A438" s="159" t="s">
        <v>84</v>
      </c>
      <c r="B438" s="65"/>
      <c r="C438" s="66"/>
      <c r="D438" s="65"/>
      <c r="E438" s="66"/>
      <c r="F438" s="67"/>
      <c r="G438" s="65"/>
      <c r="H438" s="66"/>
      <c r="I438" s="20"/>
      <c r="J438" s="21"/>
    </row>
    <row r="439" spans="1:10" x14ac:dyDescent="0.2">
      <c r="A439" s="158" t="s">
        <v>291</v>
      </c>
      <c r="B439" s="65">
        <v>0</v>
      </c>
      <c r="C439" s="66">
        <v>0</v>
      </c>
      <c r="D439" s="65">
        <v>1</v>
      </c>
      <c r="E439" s="66">
        <v>4</v>
      </c>
      <c r="F439" s="67"/>
      <c r="G439" s="65">
        <f t="shared" ref="G439:G462" si="96">B439-C439</f>
        <v>0</v>
      </c>
      <c r="H439" s="66">
        <f t="shared" ref="H439:H462" si="97">D439-E439</f>
        <v>-3</v>
      </c>
      <c r="I439" s="20" t="str">
        <f t="shared" ref="I439:I462" si="98">IF(C439=0, "-", IF(G439/C439&lt;10, G439/C439, "&gt;999%"))</f>
        <v>-</v>
      </c>
      <c r="J439" s="21">
        <f t="shared" ref="J439:J462" si="99">IF(E439=0, "-", IF(H439/E439&lt;10, H439/E439, "&gt;999%"))</f>
        <v>-0.75</v>
      </c>
    </row>
    <row r="440" spans="1:10" x14ac:dyDescent="0.2">
      <c r="A440" s="158" t="s">
        <v>245</v>
      </c>
      <c r="B440" s="65">
        <v>16</v>
      </c>
      <c r="C440" s="66">
        <v>57</v>
      </c>
      <c r="D440" s="65">
        <v>172</v>
      </c>
      <c r="E440" s="66">
        <v>333</v>
      </c>
      <c r="F440" s="67"/>
      <c r="G440" s="65">
        <f t="shared" si="96"/>
        <v>-41</v>
      </c>
      <c r="H440" s="66">
        <f t="shared" si="97"/>
        <v>-161</v>
      </c>
      <c r="I440" s="20">
        <f t="shared" si="98"/>
        <v>-0.7192982456140351</v>
      </c>
      <c r="J440" s="21">
        <f t="shared" si="99"/>
        <v>-0.48348348348348347</v>
      </c>
    </row>
    <row r="441" spans="1:10" x14ac:dyDescent="0.2">
      <c r="A441" s="158" t="s">
        <v>335</v>
      </c>
      <c r="B441" s="65">
        <v>20</v>
      </c>
      <c r="C441" s="66">
        <v>8</v>
      </c>
      <c r="D441" s="65">
        <v>168</v>
      </c>
      <c r="E441" s="66">
        <v>119</v>
      </c>
      <c r="F441" s="67"/>
      <c r="G441" s="65">
        <f t="shared" si="96"/>
        <v>12</v>
      </c>
      <c r="H441" s="66">
        <f t="shared" si="97"/>
        <v>49</v>
      </c>
      <c r="I441" s="20">
        <f t="shared" si="98"/>
        <v>1.5</v>
      </c>
      <c r="J441" s="21">
        <f t="shared" si="99"/>
        <v>0.41176470588235292</v>
      </c>
    </row>
    <row r="442" spans="1:10" x14ac:dyDescent="0.2">
      <c r="A442" s="158" t="s">
        <v>434</v>
      </c>
      <c r="B442" s="65">
        <v>0</v>
      </c>
      <c r="C442" s="66">
        <v>1</v>
      </c>
      <c r="D442" s="65">
        <v>3</v>
      </c>
      <c r="E442" s="66">
        <v>6</v>
      </c>
      <c r="F442" s="67"/>
      <c r="G442" s="65">
        <f t="shared" si="96"/>
        <v>-1</v>
      </c>
      <c r="H442" s="66">
        <f t="shared" si="97"/>
        <v>-3</v>
      </c>
      <c r="I442" s="20">
        <f t="shared" si="98"/>
        <v>-1</v>
      </c>
      <c r="J442" s="21">
        <f t="shared" si="99"/>
        <v>-0.5</v>
      </c>
    </row>
    <row r="443" spans="1:10" x14ac:dyDescent="0.2">
      <c r="A443" s="158" t="s">
        <v>223</v>
      </c>
      <c r="B443" s="65">
        <v>115</v>
      </c>
      <c r="C443" s="66">
        <v>72</v>
      </c>
      <c r="D443" s="65">
        <v>432</v>
      </c>
      <c r="E443" s="66">
        <v>507</v>
      </c>
      <c r="F443" s="67"/>
      <c r="G443" s="65">
        <f t="shared" si="96"/>
        <v>43</v>
      </c>
      <c r="H443" s="66">
        <f t="shared" si="97"/>
        <v>-75</v>
      </c>
      <c r="I443" s="20">
        <f t="shared" si="98"/>
        <v>0.59722222222222221</v>
      </c>
      <c r="J443" s="21">
        <f t="shared" si="99"/>
        <v>-0.14792899408284024</v>
      </c>
    </row>
    <row r="444" spans="1:10" x14ac:dyDescent="0.2">
      <c r="A444" s="158" t="s">
        <v>400</v>
      </c>
      <c r="B444" s="65">
        <v>10</v>
      </c>
      <c r="C444" s="66">
        <v>3</v>
      </c>
      <c r="D444" s="65">
        <v>47</v>
      </c>
      <c r="E444" s="66">
        <v>35</v>
      </c>
      <c r="F444" s="67"/>
      <c r="G444" s="65">
        <f t="shared" si="96"/>
        <v>7</v>
      </c>
      <c r="H444" s="66">
        <f t="shared" si="97"/>
        <v>12</v>
      </c>
      <c r="I444" s="20">
        <f t="shared" si="98"/>
        <v>2.3333333333333335</v>
      </c>
      <c r="J444" s="21">
        <f t="shared" si="99"/>
        <v>0.34285714285714286</v>
      </c>
    </row>
    <row r="445" spans="1:10" x14ac:dyDescent="0.2">
      <c r="A445" s="158" t="s">
        <v>283</v>
      </c>
      <c r="B445" s="65">
        <v>1</v>
      </c>
      <c r="C445" s="66">
        <v>0</v>
      </c>
      <c r="D445" s="65">
        <v>2</v>
      </c>
      <c r="E445" s="66">
        <v>1</v>
      </c>
      <c r="F445" s="67"/>
      <c r="G445" s="65">
        <f t="shared" si="96"/>
        <v>1</v>
      </c>
      <c r="H445" s="66">
        <f t="shared" si="97"/>
        <v>1</v>
      </c>
      <c r="I445" s="20" t="str">
        <f t="shared" si="98"/>
        <v>-</v>
      </c>
      <c r="J445" s="21">
        <f t="shared" si="99"/>
        <v>1</v>
      </c>
    </row>
    <row r="446" spans="1:10" x14ac:dyDescent="0.2">
      <c r="A446" s="158" t="s">
        <v>433</v>
      </c>
      <c r="B446" s="65">
        <v>9</v>
      </c>
      <c r="C446" s="66">
        <v>9</v>
      </c>
      <c r="D446" s="65">
        <v>41</v>
      </c>
      <c r="E446" s="66">
        <v>60</v>
      </c>
      <c r="F446" s="67"/>
      <c r="G446" s="65">
        <f t="shared" si="96"/>
        <v>0</v>
      </c>
      <c r="H446" s="66">
        <f t="shared" si="97"/>
        <v>-19</v>
      </c>
      <c r="I446" s="20">
        <f t="shared" si="98"/>
        <v>0</v>
      </c>
      <c r="J446" s="21">
        <f t="shared" si="99"/>
        <v>-0.31666666666666665</v>
      </c>
    </row>
    <row r="447" spans="1:10" x14ac:dyDescent="0.2">
      <c r="A447" s="158" t="s">
        <v>447</v>
      </c>
      <c r="B447" s="65">
        <v>13</v>
      </c>
      <c r="C447" s="66">
        <v>9</v>
      </c>
      <c r="D447" s="65">
        <v>98</v>
      </c>
      <c r="E447" s="66">
        <v>116</v>
      </c>
      <c r="F447" s="67"/>
      <c r="G447" s="65">
        <f t="shared" si="96"/>
        <v>4</v>
      </c>
      <c r="H447" s="66">
        <f t="shared" si="97"/>
        <v>-18</v>
      </c>
      <c r="I447" s="20">
        <f t="shared" si="98"/>
        <v>0.44444444444444442</v>
      </c>
      <c r="J447" s="21">
        <f t="shared" si="99"/>
        <v>-0.15517241379310345</v>
      </c>
    </row>
    <row r="448" spans="1:10" x14ac:dyDescent="0.2">
      <c r="A448" s="158" t="s">
        <v>457</v>
      </c>
      <c r="B448" s="65">
        <v>20</v>
      </c>
      <c r="C448" s="66">
        <v>12</v>
      </c>
      <c r="D448" s="65">
        <v>218</v>
      </c>
      <c r="E448" s="66">
        <v>221</v>
      </c>
      <c r="F448" s="67"/>
      <c r="G448" s="65">
        <f t="shared" si="96"/>
        <v>8</v>
      </c>
      <c r="H448" s="66">
        <f t="shared" si="97"/>
        <v>-3</v>
      </c>
      <c r="I448" s="20">
        <f t="shared" si="98"/>
        <v>0.66666666666666663</v>
      </c>
      <c r="J448" s="21">
        <f t="shared" si="99"/>
        <v>-1.3574660633484163E-2</v>
      </c>
    </row>
    <row r="449" spans="1:10" x14ac:dyDescent="0.2">
      <c r="A449" s="158" t="s">
        <v>476</v>
      </c>
      <c r="B449" s="65">
        <v>95</v>
      </c>
      <c r="C449" s="66">
        <v>49</v>
      </c>
      <c r="D449" s="65">
        <v>674</v>
      </c>
      <c r="E449" s="66">
        <v>707</v>
      </c>
      <c r="F449" s="67"/>
      <c r="G449" s="65">
        <f t="shared" si="96"/>
        <v>46</v>
      </c>
      <c r="H449" s="66">
        <f t="shared" si="97"/>
        <v>-33</v>
      </c>
      <c r="I449" s="20">
        <f t="shared" si="98"/>
        <v>0.93877551020408168</v>
      </c>
      <c r="J449" s="21">
        <f t="shared" si="99"/>
        <v>-4.6676096181046678E-2</v>
      </c>
    </row>
    <row r="450" spans="1:10" x14ac:dyDescent="0.2">
      <c r="A450" s="158" t="s">
        <v>401</v>
      </c>
      <c r="B450" s="65">
        <v>6</v>
      </c>
      <c r="C450" s="66">
        <v>16</v>
      </c>
      <c r="D450" s="65">
        <v>98</v>
      </c>
      <c r="E450" s="66">
        <v>154</v>
      </c>
      <c r="F450" s="67"/>
      <c r="G450" s="65">
        <f t="shared" si="96"/>
        <v>-10</v>
      </c>
      <c r="H450" s="66">
        <f t="shared" si="97"/>
        <v>-56</v>
      </c>
      <c r="I450" s="20">
        <f t="shared" si="98"/>
        <v>-0.625</v>
      </c>
      <c r="J450" s="21">
        <f t="shared" si="99"/>
        <v>-0.36363636363636365</v>
      </c>
    </row>
    <row r="451" spans="1:10" x14ac:dyDescent="0.2">
      <c r="A451" s="158" t="s">
        <v>477</v>
      </c>
      <c r="B451" s="65">
        <v>20</v>
      </c>
      <c r="C451" s="66">
        <v>10</v>
      </c>
      <c r="D451" s="65">
        <v>170</v>
      </c>
      <c r="E451" s="66">
        <v>173</v>
      </c>
      <c r="F451" s="67"/>
      <c r="G451" s="65">
        <f t="shared" si="96"/>
        <v>10</v>
      </c>
      <c r="H451" s="66">
        <f t="shared" si="97"/>
        <v>-3</v>
      </c>
      <c r="I451" s="20">
        <f t="shared" si="98"/>
        <v>1</v>
      </c>
      <c r="J451" s="21">
        <f t="shared" si="99"/>
        <v>-1.7341040462427744E-2</v>
      </c>
    </row>
    <row r="452" spans="1:10" x14ac:dyDescent="0.2">
      <c r="A452" s="158" t="s">
        <v>423</v>
      </c>
      <c r="B452" s="65">
        <v>22</v>
      </c>
      <c r="C452" s="66">
        <v>9</v>
      </c>
      <c r="D452" s="65">
        <v>210</v>
      </c>
      <c r="E452" s="66">
        <v>166</v>
      </c>
      <c r="F452" s="67"/>
      <c r="G452" s="65">
        <f t="shared" si="96"/>
        <v>13</v>
      </c>
      <c r="H452" s="66">
        <f t="shared" si="97"/>
        <v>44</v>
      </c>
      <c r="I452" s="20">
        <f t="shared" si="98"/>
        <v>1.4444444444444444</v>
      </c>
      <c r="J452" s="21">
        <f t="shared" si="99"/>
        <v>0.26506024096385544</v>
      </c>
    </row>
    <row r="453" spans="1:10" x14ac:dyDescent="0.2">
      <c r="A453" s="158" t="s">
        <v>402</v>
      </c>
      <c r="B453" s="65">
        <v>41</v>
      </c>
      <c r="C453" s="66">
        <v>9</v>
      </c>
      <c r="D453" s="65">
        <v>295</v>
      </c>
      <c r="E453" s="66">
        <v>176</v>
      </c>
      <c r="F453" s="67"/>
      <c r="G453" s="65">
        <f t="shared" si="96"/>
        <v>32</v>
      </c>
      <c r="H453" s="66">
        <f t="shared" si="97"/>
        <v>119</v>
      </c>
      <c r="I453" s="20">
        <f t="shared" si="98"/>
        <v>3.5555555555555554</v>
      </c>
      <c r="J453" s="21">
        <f t="shared" si="99"/>
        <v>0.67613636363636365</v>
      </c>
    </row>
    <row r="454" spans="1:10" x14ac:dyDescent="0.2">
      <c r="A454" s="158" t="s">
        <v>224</v>
      </c>
      <c r="B454" s="65">
        <v>0</v>
      </c>
      <c r="C454" s="66">
        <v>0</v>
      </c>
      <c r="D454" s="65">
        <v>1</v>
      </c>
      <c r="E454" s="66">
        <v>2</v>
      </c>
      <c r="F454" s="67"/>
      <c r="G454" s="65">
        <f t="shared" si="96"/>
        <v>0</v>
      </c>
      <c r="H454" s="66">
        <f t="shared" si="97"/>
        <v>-1</v>
      </c>
      <c r="I454" s="20" t="str">
        <f t="shared" si="98"/>
        <v>-</v>
      </c>
      <c r="J454" s="21">
        <f t="shared" si="99"/>
        <v>-0.5</v>
      </c>
    </row>
    <row r="455" spans="1:10" x14ac:dyDescent="0.2">
      <c r="A455" s="158" t="s">
        <v>202</v>
      </c>
      <c r="B455" s="65">
        <v>0</v>
      </c>
      <c r="C455" s="66">
        <v>0</v>
      </c>
      <c r="D455" s="65">
        <v>1</v>
      </c>
      <c r="E455" s="66">
        <v>2</v>
      </c>
      <c r="F455" s="67"/>
      <c r="G455" s="65">
        <f t="shared" si="96"/>
        <v>0</v>
      </c>
      <c r="H455" s="66">
        <f t="shared" si="97"/>
        <v>-1</v>
      </c>
      <c r="I455" s="20" t="str">
        <f t="shared" si="98"/>
        <v>-</v>
      </c>
      <c r="J455" s="21">
        <f t="shared" si="99"/>
        <v>-0.5</v>
      </c>
    </row>
    <row r="456" spans="1:10" x14ac:dyDescent="0.2">
      <c r="A456" s="158" t="s">
        <v>225</v>
      </c>
      <c r="B456" s="65">
        <v>0</v>
      </c>
      <c r="C456" s="66">
        <v>0</v>
      </c>
      <c r="D456" s="65">
        <v>0</v>
      </c>
      <c r="E456" s="66">
        <v>4</v>
      </c>
      <c r="F456" s="67"/>
      <c r="G456" s="65">
        <f t="shared" si="96"/>
        <v>0</v>
      </c>
      <c r="H456" s="66">
        <f t="shared" si="97"/>
        <v>-4</v>
      </c>
      <c r="I456" s="20" t="str">
        <f t="shared" si="98"/>
        <v>-</v>
      </c>
      <c r="J456" s="21">
        <f t="shared" si="99"/>
        <v>-1</v>
      </c>
    </row>
    <row r="457" spans="1:10" x14ac:dyDescent="0.2">
      <c r="A457" s="158" t="s">
        <v>365</v>
      </c>
      <c r="B457" s="65">
        <v>78</v>
      </c>
      <c r="C457" s="66">
        <v>30</v>
      </c>
      <c r="D457" s="65">
        <v>722</v>
      </c>
      <c r="E457" s="66">
        <v>441</v>
      </c>
      <c r="F457" s="67"/>
      <c r="G457" s="65">
        <f t="shared" si="96"/>
        <v>48</v>
      </c>
      <c r="H457" s="66">
        <f t="shared" si="97"/>
        <v>281</v>
      </c>
      <c r="I457" s="20">
        <f t="shared" si="98"/>
        <v>1.6</v>
      </c>
      <c r="J457" s="21">
        <f t="shared" si="99"/>
        <v>0.63718820861678005</v>
      </c>
    </row>
    <row r="458" spans="1:10" x14ac:dyDescent="0.2">
      <c r="A458" s="158" t="s">
        <v>302</v>
      </c>
      <c r="B458" s="65">
        <v>0</v>
      </c>
      <c r="C458" s="66">
        <v>0</v>
      </c>
      <c r="D458" s="65">
        <v>0</v>
      </c>
      <c r="E458" s="66">
        <v>3</v>
      </c>
      <c r="F458" s="67"/>
      <c r="G458" s="65">
        <f t="shared" si="96"/>
        <v>0</v>
      </c>
      <c r="H458" s="66">
        <f t="shared" si="97"/>
        <v>-3</v>
      </c>
      <c r="I458" s="20" t="str">
        <f t="shared" si="98"/>
        <v>-</v>
      </c>
      <c r="J458" s="21">
        <f t="shared" si="99"/>
        <v>-1</v>
      </c>
    </row>
    <row r="459" spans="1:10" x14ac:dyDescent="0.2">
      <c r="A459" s="158" t="s">
        <v>277</v>
      </c>
      <c r="B459" s="65">
        <v>0</v>
      </c>
      <c r="C459" s="66">
        <v>14</v>
      </c>
      <c r="D459" s="65">
        <v>5</v>
      </c>
      <c r="E459" s="66">
        <v>18</v>
      </c>
      <c r="F459" s="67"/>
      <c r="G459" s="65">
        <f t="shared" si="96"/>
        <v>-14</v>
      </c>
      <c r="H459" s="66">
        <f t="shared" si="97"/>
        <v>-13</v>
      </c>
      <c r="I459" s="20">
        <f t="shared" si="98"/>
        <v>-1</v>
      </c>
      <c r="J459" s="21">
        <f t="shared" si="99"/>
        <v>-0.72222222222222221</v>
      </c>
    </row>
    <row r="460" spans="1:10" x14ac:dyDescent="0.2">
      <c r="A460" s="158" t="s">
        <v>203</v>
      </c>
      <c r="B460" s="65">
        <v>5</v>
      </c>
      <c r="C460" s="66">
        <v>28</v>
      </c>
      <c r="D460" s="65">
        <v>68</v>
      </c>
      <c r="E460" s="66">
        <v>158</v>
      </c>
      <c r="F460" s="67"/>
      <c r="G460" s="65">
        <f t="shared" si="96"/>
        <v>-23</v>
      </c>
      <c r="H460" s="66">
        <f t="shared" si="97"/>
        <v>-90</v>
      </c>
      <c r="I460" s="20">
        <f t="shared" si="98"/>
        <v>-0.8214285714285714</v>
      </c>
      <c r="J460" s="21">
        <f t="shared" si="99"/>
        <v>-0.569620253164557</v>
      </c>
    </row>
    <row r="461" spans="1:10" x14ac:dyDescent="0.2">
      <c r="A461" s="158" t="s">
        <v>317</v>
      </c>
      <c r="B461" s="65">
        <v>19</v>
      </c>
      <c r="C461" s="66">
        <v>0</v>
      </c>
      <c r="D461" s="65">
        <v>27</v>
      </c>
      <c r="E461" s="66">
        <v>0</v>
      </c>
      <c r="F461" s="67"/>
      <c r="G461" s="65">
        <f t="shared" si="96"/>
        <v>19</v>
      </c>
      <c r="H461" s="66">
        <f t="shared" si="97"/>
        <v>27</v>
      </c>
      <c r="I461" s="20" t="str">
        <f t="shared" si="98"/>
        <v>-</v>
      </c>
      <c r="J461" s="21" t="str">
        <f t="shared" si="99"/>
        <v>-</v>
      </c>
    </row>
    <row r="462" spans="1:10" s="160" customFormat="1" x14ac:dyDescent="0.2">
      <c r="A462" s="178" t="s">
        <v>621</v>
      </c>
      <c r="B462" s="71">
        <v>490</v>
      </c>
      <c r="C462" s="72">
        <v>336</v>
      </c>
      <c r="D462" s="71">
        <v>3453</v>
      </c>
      <c r="E462" s="72">
        <v>3406</v>
      </c>
      <c r="F462" s="73"/>
      <c r="G462" s="71">
        <f t="shared" si="96"/>
        <v>154</v>
      </c>
      <c r="H462" s="72">
        <f t="shared" si="97"/>
        <v>47</v>
      </c>
      <c r="I462" s="37">
        <f t="shared" si="98"/>
        <v>0.45833333333333331</v>
      </c>
      <c r="J462" s="38">
        <f t="shared" si="99"/>
        <v>1.3799177921315325E-2</v>
      </c>
    </row>
    <row r="463" spans="1:10" x14ac:dyDescent="0.2">
      <c r="A463" s="177"/>
      <c r="B463" s="143"/>
      <c r="C463" s="144"/>
      <c r="D463" s="143"/>
      <c r="E463" s="144"/>
      <c r="F463" s="145"/>
      <c r="G463" s="143"/>
      <c r="H463" s="144"/>
      <c r="I463" s="151"/>
      <c r="J463" s="152"/>
    </row>
    <row r="464" spans="1:10" s="139" customFormat="1" x14ac:dyDescent="0.2">
      <c r="A464" s="159" t="s">
        <v>85</v>
      </c>
      <c r="B464" s="65"/>
      <c r="C464" s="66"/>
      <c r="D464" s="65"/>
      <c r="E464" s="66"/>
      <c r="F464" s="67"/>
      <c r="G464" s="65"/>
      <c r="H464" s="66"/>
      <c r="I464" s="20"/>
      <c r="J464" s="21"/>
    </row>
    <row r="465" spans="1:10" x14ac:dyDescent="0.2">
      <c r="A465" s="158" t="s">
        <v>508</v>
      </c>
      <c r="B465" s="65">
        <v>0</v>
      </c>
      <c r="C465" s="66">
        <v>0</v>
      </c>
      <c r="D465" s="65">
        <v>13</v>
      </c>
      <c r="E465" s="66">
        <v>8</v>
      </c>
      <c r="F465" s="67"/>
      <c r="G465" s="65">
        <f>B465-C465</f>
        <v>0</v>
      </c>
      <c r="H465" s="66">
        <f>D465-E465</f>
        <v>5</v>
      </c>
      <c r="I465" s="20" t="str">
        <f>IF(C465=0, "-", IF(G465/C465&lt;10, G465/C465, "&gt;999%"))</f>
        <v>-</v>
      </c>
      <c r="J465" s="21">
        <f>IF(E465=0, "-", IF(H465/E465&lt;10, H465/E465, "&gt;999%"))</f>
        <v>0.625</v>
      </c>
    </row>
    <row r="466" spans="1:10" x14ac:dyDescent="0.2">
      <c r="A466" s="158" t="s">
        <v>496</v>
      </c>
      <c r="B466" s="65">
        <v>0</v>
      </c>
      <c r="C466" s="66">
        <v>2</v>
      </c>
      <c r="D466" s="65">
        <v>1</v>
      </c>
      <c r="E466" s="66">
        <v>7</v>
      </c>
      <c r="F466" s="67"/>
      <c r="G466" s="65">
        <f>B466-C466</f>
        <v>-2</v>
      </c>
      <c r="H466" s="66">
        <f>D466-E466</f>
        <v>-6</v>
      </c>
      <c r="I466" s="20">
        <f>IF(C466=0, "-", IF(G466/C466&lt;10, G466/C466, "&gt;999%"))</f>
        <v>-1</v>
      </c>
      <c r="J466" s="21">
        <f>IF(E466=0, "-", IF(H466/E466&lt;10, H466/E466, "&gt;999%"))</f>
        <v>-0.8571428571428571</v>
      </c>
    </row>
    <row r="467" spans="1:10" s="160" customFormat="1" x14ac:dyDescent="0.2">
      <c r="A467" s="178" t="s">
        <v>622</v>
      </c>
      <c r="B467" s="71">
        <v>0</v>
      </c>
      <c r="C467" s="72">
        <v>2</v>
      </c>
      <c r="D467" s="71">
        <v>14</v>
      </c>
      <c r="E467" s="72">
        <v>15</v>
      </c>
      <c r="F467" s="73"/>
      <c r="G467" s="71">
        <f>B467-C467</f>
        <v>-2</v>
      </c>
      <c r="H467" s="72">
        <f>D467-E467</f>
        <v>-1</v>
      </c>
      <c r="I467" s="37">
        <f>IF(C467=0, "-", IF(G467/C467&lt;10, G467/C467, "&gt;999%"))</f>
        <v>-1</v>
      </c>
      <c r="J467" s="38">
        <f>IF(E467=0, "-", IF(H467/E467&lt;10, H467/E467, "&gt;999%"))</f>
        <v>-6.6666666666666666E-2</v>
      </c>
    </row>
    <row r="468" spans="1:10" x14ac:dyDescent="0.2">
      <c r="A468" s="177"/>
      <c r="B468" s="143"/>
      <c r="C468" s="144"/>
      <c r="D468" s="143"/>
      <c r="E468" s="144"/>
      <c r="F468" s="145"/>
      <c r="G468" s="143"/>
      <c r="H468" s="144"/>
      <c r="I468" s="151"/>
      <c r="J468" s="152"/>
    </row>
    <row r="469" spans="1:10" s="139" customFormat="1" x14ac:dyDescent="0.2">
      <c r="A469" s="159" t="s">
        <v>86</v>
      </c>
      <c r="B469" s="65"/>
      <c r="C469" s="66"/>
      <c r="D469" s="65"/>
      <c r="E469" s="66"/>
      <c r="F469" s="67"/>
      <c r="G469" s="65"/>
      <c r="H469" s="66"/>
      <c r="I469" s="20"/>
      <c r="J469" s="21"/>
    </row>
    <row r="470" spans="1:10" x14ac:dyDescent="0.2">
      <c r="A470" s="158" t="s">
        <v>458</v>
      </c>
      <c r="B470" s="65">
        <v>0</v>
      </c>
      <c r="C470" s="66">
        <v>0</v>
      </c>
      <c r="D470" s="65">
        <v>1</v>
      </c>
      <c r="E470" s="66">
        <v>2</v>
      </c>
      <c r="F470" s="67"/>
      <c r="G470" s="65">
        <f t="shared" ref="G470:G489" si="100">B470-C470</f>
        <v>0</v>
      </c>
      <c r="H470" s="66">
        <f t="shared" ref="H470:H489" si="101">D470-E470</f>
        <v>-1</v>
      </c>
      <c r="I470" s="20" t="str">
        <f t="shared" ref="I470:I489" si="102">IF(C470=0, "-", IF(G470/C470&lt;10, G470/C470, "&gt;999%"))</f>
        <v>-</v>
      </c>
      <c r="J470" s="21">
        <f t="shared" ref="J470:J489" si="103">IF(E470=0, "-", IF(H470/E470&lt;10, H470/E470, "&gt;999%"))</f>
        <v>-0.5</v>
      </c>
    </row>
    <row r="471" spans="1:10" x14ac:dyDescent="0.2">
      <c r="A471" s="158" t="s">
        <v>478</v>
      </c>
      <c r="B471" s="65">
        <v>2</v>
      </c>
      <c r="C471" s="66">
        <v>27</v>
      </c>
      <c r="D471" s="65">
        <v>204</v>
      </c>
      <c r="E471" s="66">
        <v>286</v>
      </c>
      <c r="F471" s="67"/>
      <c r="G471" s="65">
        <f t="shared" si="100"/>
        <v>-25</v>
      </c>
      <c r="H471" s="66">
        <f t="shared" si="101"/>
        <v>-82</v>
      </c>
      <c r="I471" s="20">
        <f t="shared" si="102"/>
        <v>-0.92592592592592593</v>
      </c>
      <c r="J471" s="21">
        <f t="shared" si="103"/>
        <v>-0.28671328671328672</v>
      </c>
    </row>
    <row r="472" spans="1:10" x14ac:dyDescent="0.2">
      <c r="A472" s="158" t="s">
        <v>256</v>
      </c>
      <c r="B472" s="65">
        <v>0</v>
      </c>
      <c r="C472" s="66">
        <v>0</v>
      </c>
      <c r="D472" s="65">
        <v>0</v>
      </c>
      <c r="E472" s="66">
        <v>2</v>
      </c>
      <c r="F472" s="67"/>
      <c r="G472" s="65">
        <f t="shared" si="100"/>
        <v>0</v>
      </c>
      <c r="H472" s="66">
        <f t="shared" si="101"/>
        <v>-2</v>
      </c>
      <c r="I472" s="20" t="str">
        <f t="shared" si="102"/>
        <v>-</v>
      </c>
      <c r="J472" s="21">
        <f t="shared" si="103"/>
        <v>-1</v>
      </c>
    </row>
    <row r="473" spans="1:10" x14ac:dyDescent="0.2">
      <c r="A473" s="158" t="s">
        <v>278</v>
      </c>
      <c r="B473" s="65">
        <v>0</v>
      </c>
      <c r="C473" s="66">
        <v>1</v>
      </c>
      <c r="D473" s="65">
        <v>1</v>
      </c>
      <c r="E473" s="66">
        <v>5</v>
      </c>
      <c r="F473" s="67"/>
      <c r="G473" s="65">
        <f t="shared" si="100"/>
        <v>-1</v>
      </c>
      <c r="H473" s="66">
        <f t="shared" si="101"/>
        <v>-4</v>
      </c>
      <c r="I473" s="20">
        <f t="shared" si="102"/>
        <v>-1</v>
      </c>
      <c r="J473" s="21">
        <f t="shared" si="103"/>
        <v>-0.8</v>
      </c>
    </row>
    <row r="474" spans="1:10" x14ac:dyDescent="0.2">
      <c r="A474" s="158" t="s">
        <v>438</v>
      </c>
      <c r="B474" s="65">
        <v>5</v>
      </c>
      <c r="C474" s="66">
        <v>1</v>
      </c>
      <c r="D474" s="65">
        <v>35</v>
      </c>
      <c r="E474" s="66">
        <v>18</v>
      </c>
      <c r="F474" s="67"/>
      <c r="G474" s="65">
        <f t="shared" si="100"/>
        <v>4</v>
      </c>
      <c r="H474" s="66">
        <f t="shared" si="101"/>
        <v>17</v>
      </c>
      <c r="I474" s="20">
        <f t="shared" si="102"/>
        <v>4</v>
      </c>
      <c r="J474" s="21">
        <f t="shared" si="103"/>
        <v>0.94444444444444442</v>
      </c>
    </row>
    <row r="475" spans="1:10" x14ac:dyDescent="0.2">
      <c r="A475" s="158" t="s">
        <v>279</v>
      </c>
      <c r="B475" s="65">
        <v>0</v>
      </c>
      <c r="C475" s="66">
        <v>0</v>
      </c>
      <c r="D475" s="65">
        <v>0</v>
      </c>
      <c r="E475" s="66">
        <v>1</v>
      </c>
      <c r="F475" s="67"/>
      <c r="G475" s="65">
        <f t="shared" si="100"/>
        <v>0</v>
      </c>
      <c r="H475" s="66">
        <f t="shared" si="101"/>
        <v>-1</v>
      </c>
      <c r="I475" s="20" t="str">
        <f t="shared" si="102"/>
        <v>-</v>
      </c>
      <c r="J475" s="21">
        <f t="shared" si="103"/>
        <v>-1</v>
      </c>
    </row>
    <row r="476" spans="1:10" x14ac:dyDescent="0.2">
      <c r="A476" s="158" t="s">
        <v>490</v>
      </c>
      <c r="B476" s="65">
        <v>0</v>
      </c>
      <c r="C476" s="66">
        <v>1</v>
      </c>
      <c r="D476" s="65">
        <v>11</v>
      </c>
      <c r="E476" s="66">
        <v>15</v>
      </c>
      <c r="F476" s="67"/>
      <c r="G476" s="65">
        <f t="shared" si="100"/>
        <v>-1</v>
      </c>
      <c r="H476" s="66">
        <f t="shared" si="101"/>
        <v>-4</v>
      </c>
      <c r="I476" s="20">
        <f t="shared" si="102"/>
        <v>-1</v>
      </c>
      <c r="J476" s="21">
        <f t="shared" si="103"/>
        <v>-0.26666666666666666</v>
      </c>
    </row>
    <row r="477" spans="1:10" x14ac:dyDescent="0.2">
      <c r="A477" s="158" t="s">
        <v>226</v>
      </c>
      <c r="B477" s="65">
        <v>6</v>
      </c>
      <c r="C477" s="66">
        <v>16</v>
      </c>
      <c r="D477" s="65">
        <v>117</v>
      </c>
      <c r="E477" s="66">
        <v>166</v>
      </c>
      <c r="F477" s="67"/>
      <c r="G477" s="65">
        <f t="shared" si="100"/>
        <v>-10</v>
      </c>
      <c r="H477" s="66">
        <f t="shared" si="101"/>
        <v>-49</v>
      </c>
      <c r="I477" s="20">
        <f t="shared" si="102"/>
        <v>-0.625</v>
      </c>
      <c r="J477" s="21">
        <f t="shared" si="103"/>
        <v>-0.29518072289156627</v>
      </c>
    </row>
    <row r="478" spans="1:10" x14ac:dyDescent="0.2">
      <c r="A478" s="158" t="s">
        <v>366</v>
      </c>
      <c r="B478" s="65">
        <v>1</v>
      </c>
      <c r="C478" s="66">
        <v>2</v>
      </c>
      <c r="D478" s="65">
        <v>15</v>
      </c>
      <c r="E478" s="66">
        <v>37</v>
      </c>
      <c r="F478" s="67"/>
      <c r="G478" s="65">
        <f t="shared" si="100"/>
        <v>-1</v>
      </c>
      <c r="H478" s="66">
        <f t="shared" si="101"/>
        <v>-22</v>
      </c>
      <c r="I478" s="20">
        <f t="shared" si="102"/>
        <v>-0.5</v>
      </c>
      <c r="J478" s="21">
        <f t="shared" si="103"/>
        <v>-0.59459459459459463</v>
      </c>
    </row>
    <row r="479" spans="1:10" x14ac:dyDescent="0.2">
      <c r="A479" s="158" t="s">
        <v>280</v>
      </c>
      <c r="B479" s="65">
        <v>0</v>
      </c>
      <c r="C479" s="66">
        <v>0</v>
      </c>
      <c r="D479" s="65">
        <v>2</v>
      </c>
      <c r="E479" s="66">
        <v>13</v>
      </c>
      <c r="F479" s="67"/>
      <c r="G479" s="65">
        <f t="shared" si="100"/>
        <v>0</v>
      </c>
      <c r="H479" s="66">
        <f t="shared" si="101"/>
        <v>-11</v>
      </c>
      <c r="I479" s="20" t="str">
        <f t="shared" si="102"/>
        <v>-</v>
      </c>
      <c r="J479" s="21">
        <f t="shared" si="103"/>
        <v>-0.84615384615384615</v>
      </c>
    </row>
    <row r="480" spans="1:10" x14ac:dyDescent="0.2">
      <c r="A480" s="158" t="s">
        <v>246</v>
      </c>
      <c r="B480" s="65">
        <v>0</v>
      </c>
      <c r="C480" s="66">
        <v>0</v>
      </c>
      <c r="D480" s="65">
        <v>8</v>
      </c>
      <c r="E480" s="66">
        <v>12</v>
      </c>
      <c r="F480" s="67"/>
      <c r="G480" s="65">
        <f t="shared" si="100"/>
        <v>0</v>
      </c>
      <c r="H480" s="66">
        <f t="shared" si="101"/>
        <v>-4</v>
      </c>
      <c r="I480" s="20" t="str">
        <f t="shared" si="102"/>
        <v>-</v>
      </c>
      <c r="J480" s="21">
        <f t="shared" si="103"/>
        <v>-0.33333333333333331</v>
      </c>
    </row>
    <row r="481" spans="1:10" x14ac:dyDescent="0.2">
      <c r="A481" s="158" t="s">
        <v>403</v>
      </c>
      <c r="B481" s="65">
        <v>0</v>
      </c>
      <c r="C481" s="66">
        <v>0</v>
      </c>
      <c r="D481" s="65">
        <v>0</v>
      </c>
      <c r="E481" s="66">
        <v>13</v>
      </c>
      <c r="F481" s="67"/>
      <c r="G481" s="65">
        <f t="shared" si="100"/>
        <v>0</v>
      </c>
      <c r="H481" s="66">
        <f t="shared" si="101"/>
        <v>-13</v>
      </c>
      <c r="I481" s="20" t="str">
        <f t="shared" si="102"/>
        <v>-</v>
      </c>
      <c r="J481" s="21">
        <f t="shared" si="103"/>
        <v>-1</v>
      </c>
    </row>
    <row r="482" spans="1:10" x14ac:dyDescent="0.2">
      <c r="A482" s="158" t="s">
        <v>204</v>
      </c>
      <c r="B482" s="65">
        <v>5</v>
      </c>
      <c r="C482" s="66">
        <v>6</v>
      </c>
      <c r="D482" s="65">
        <v>50</v>
      </c>
      <c r="E482" s="66">
        <v>104</v>
      </c>
      <c r="F482" s="67"/>
      <c r="G482" s="65">
        <f t="shared" si="100"/>
        <v>-1</v>
      </c>
      <c r="H482" s="66">
        <f t="shared" si="101"/>
        <v>-54</v>
      </c>
      <c r="I482" s="20">
        <f t="shared" si="102"/>
        <v>-0.16666666666666666</v>
      </c>
      <c r="J482" s="21">
        <f t="shared" si="103"/>
        <v>-0.51923076923076927</v>
      </c>
    </row>
    <row r="483" spans="1:10" x14ac:dyDescent="0.2">
      <c r="A483" s="158" t="s">
        <v>318</v>
      </c>
      <c r="B483" s="65">
        <v>10</v>
      </c>
      <c r="C483" s="66">
        <v>0</v>
      </c>
      <c r="D483" s="65">
        <v>60</v>
      </c>
      <c r="E483" s="66">
        <v>0</v>
      </c>
      <c r="F483" s="67"/>
      <c r="G483" s="65">
        <f t="shared" si="100"/>
        <v>10</v>
      </c>
      <c r="H483" s="66">
        <f t="shared" si="101"/>
        <v>60</v>
      </c>
      <c r="I483" s="20" t="str">
        <f t="shared" si="102"/>
        <v>-</v>
      </c>
      <c r="J483" s="21" t="str">
        <f t="shared" si="103"/>
        <v>-</v>
      </c>
    </row>
    <row r="484" spans="1:10" x14ac:dyDescent="0.2">
      <c r="A484" s="158" t="s">
        <v>367</v>
      </c>
      <c r="B484" s="65">
        <v>3</v>
      </c>
      <c r="C484" s="66">
        <v>7</v>
      </c>
      <c r="D484" s="65">
        <v>90</v>
      </c>
      <c r="E484" s="66">
        <v>126</v>
      </c>
      <c r="F484" s="67"/>
      <c r="G484" s="65">
        <f t="shared" si="100"/>
        <v>-4</v>
      </c>
      <c r="H484" s="66">
        <f t="shared" si="101"/>
        <v>-36</v>
      </c>
      <c r="I484" s="20">
        <f t="shared" si="102"/>
        <v>-0.5714285714285714</v>
      </c>
      <c r="J484" s="21">
        <f t="shared" si="103"/>
        <v>-0.2857142857142857</v>
      </c>
    </row>
    <row r="485" spans="1:10" x14ac:dyDescent="0.2">
      <c r="A485" s="158" t="s">
        <v>404</v>
      </c>
      <c r="B485" s="65">
        <v>3</v>
      </c>
      <c r="C485" s="66">
        <v>9</v>
      </c>
      <c r="D485" s="65">
        <v>60</v>
      </c>
      <c r="E485" s="66">
        <v>87</v>
      </c>
      <c r="F485" s="67"/>
      <c r="G485" s="65">
        <f t="shared" si="100"/>
        <v>-6</v>
      </c>
      <c r="H485" s="66">
        <f t="shared" si="101"/>
        <v>-27</v>
      </c>
      <c r="I485" s="20">
        <f t="shared" si="102"/>
        <v>-0.66666666666666663</v>
      </c>
      <c r="J485" s="21">
        <f t="shared" si="103"/>
        <v>-0.31034482758620691</v>
      </c>
    </row>
    <row r="486" spans="1:10" x14ac:dyDescent="0.2">
      <c r="A486" s="158" t="s">
        <v>420</v>
      </c>
      <c r="B486" s="65">
        <v>4</v>
      </c>
      <c r="C486" s="66">
        <v>2</v>
      </c>
      <c r="D486" s="65">
        <v>23</v>
      </c>
      <c r="E486" s="66">
        <v>23</v>
      </c>
      <c r="F486" s="67"/>
      <c r="G486" s="65">
        <f t="shared" si="100"/>
        <v>2</v>
      </c>
      <c r="H486" s="66">
        <f t="shared" si="101"/>
        <v>0</v>
      </c>
      <c r="I486" s="20">
        <f t="shared" si="102"/>
        <v>1</v>
      </c>
      <c r="J486" s="21">
        <f t="shared" si="103"/>
        <v>0</v>
      </c>
    </row>
    <row r="487" spans="1:10" x14ac:dyDescent="0.2">
      <c r="A487" s="158" t="s">
        <v>448</v>
      </c>
      <c r="B487" s="65">
        <v>0</v>
      </c>
      <c r="C487" s="66">
        <v>0</v>
      </c>
      <c r="D487" s="65">
        <v>5</v>
      </c>
      <c r="E487" s="66">
        <v>28</v>
      </c>
      <c r="F487" s="67"/>
      <c r="G487" s="65">
        <f t="shared" si="100"/>
        <v>0</v>
      </c>
      <c r="H487" s="66">
        <f t="shared" si="101"/>
        <v>-23</v>
      </c>
      <c r="I487" s="20" t="str">
        <f t="shared" si="102"/>
        <v>-</v>
      </c>
      <c r="J487" s="21">
        <f t="shared" si="103"/>
        <v>-0.8214285714285714</v>
      </c>
    </row>
    <row r="488" spans="1:10" x14ac:dyDescent="0.2">
      <c r="A488" s="158" t="s">
        <v>336</v>
      </c>
      <c r="B488" s="65">
        <v>8</v>
      </c>
      <c r="C488" s="66">
        <v>0</v>
      </c>
      <c r="D488" s="65">
        <v>35</v>
      </c>
      <c r="E488" s="66">
        <v>0</v>
      </c>
      <c r="F488" s="67"/>
      <c r="G488" s="65">
        <f t="shared" si="100"/>
        <v>8</v>
      </c>
      <c r="H488" s="66">
        <f t="shared" si="101"/>
        <v>35</v>
      </c>
      <c r="I488" s="20" t="str">
        <f t="shared" si="102"/>
        <v>-</v>
      </c>
      <c r="J488" s="21" t="str">
        <f t="shared" si="103"/>
        <v>-</v>
      </c>
    </row>
    <row r="489" spans="1:10" s="160" customFormat="1" x14ac:dyDescent="0.2">
      <c r="A489" s="178" t="s">
        <v>623</v>
      </c>
      <c r="B489" s="71">
        <v>47</v>
      </c>
      <c r="C489" s="72">
        <v>72</v>
      </c>
      <c r="D489" s="71">
        <v>717</v>
      </c>
      <c r="E489" s="72">
        <v>938</v>
      </c>
      <c r="F489" s="73"/>
      <c r="G489" s="71">
        <f t="shared" si="100"/>
        <v>-25</v>
      </c>
      <c r="H489" s="72">
        <f t="shared" si="101"/>
        <v>-221</v>
      </c>
      <c r="I489" s="37">
        <f t="shared" si="102"/>
        <v>-0.34722222222222221</v>
      </c>
      <c r="J489" s="38">
        <f t="shared" si="103"/>
        <v>-0.23560767590618337</v>
      </c>
    </row>
    <row r="490" spans="1:10" x14ac:dyDescent="0.2">
      <c r="A490" s="177"/>
      <c r="B490" s="143"/>
      <c r="C490" s="144"/>
      <c r="D490" s="143"/>
      <c r="E490" s="144"/>
      <c r="F490" s="145"/>
      <c r="G490" s="143"/>
      <c r="H490" s="144"/>
      <c r="I490" s="151"/>
      <c r="J490" s="152"/>
    </row>
    <row r="491" spans="1:10" s="139" customFormat="1" x14ac:dyDescent="0.2">
      <c r="A491" s="159" t="s">
        <v>87</v>
      </c>
      <c r="B491" s="65"/>
      <c r="C491" s="66"/>
      <c r="D491" s="65"/>
      <c r="E491" s="66"/>
      <c r="F491" s="67"/>
      <c r="G491" s="65"/>
      <c r="H491" s="66"/>
      <c r="I491" s="20"/>
      <c r="J491" s="21"/>
    </row>
    <row r="492" spans="1:10" x14ac:dyDescent="0.2">
      <c r="A492" s="158" t="s">
        <v>257</v>
      </c>
      <c r="B492" s="65">
        <v>0</v>
      </c>
      <c r="C492" s="66">
        <v>1</v>
      </c>
      <c r="D492" s="65">
        <v>8</v>
      </c>
      <c r="E492" s="66">
        <v>3</v>
      </c>
      <c r="F492" s="67"/>
      <c r="G492" s="65">
        <f t="shared" ref="G492:G498" si="104">B492-C492</f>
        <v>-1</v>
      </c>
      <c r="H492" s="66">
        <f t="shared" ref="H492:H498" si="105">D492-E492</f>
        <v>5</v>
      </c>
      <c r="I492" s="20">
        <f t="shared" ref="I492:I498" si="106">IF(C492=0, "-", IF(G492/C492&lt;10, G492/C492, "&gt;999%"))</f>
        <v>-1</v>
      </c>
      <c r="J492" s="21">
        <f t="shared" ref="J492:J498" si="107">IF(E492=0, "-", IF(H492/E492&lt;10, H492/E492, "&gt;999%"))</f>
        <v>1.6666666666666667</v>
      </c>
    </row>
    <row r="493" spans="1:10" x14ac:dyDescent="0.2">
      <c r="A493" s="158" t="s">
        <v>258</v>
      </c>
      <c r="B493" s="65">
        <v>0</v>
      </c>
      <c r="C493" s="66">
        <v>1</v>
      </c>
      <c r="D493" s="65">
        <v>6</v>
      </c>
      <c r="E493" s="66">
        <v>4</v>
      </c>
      <c r="F493" s="67"/>
      <c r="G493" s="65">
        <f t="shared" si="104"/>
        <v>-1</v>
      </c>
      <c r="H493" s="66">
        <f t="shared" si="105"/>
        <v>2</v>
      </c>
      <c r="I493" s="20">
        <f t="shared" si="106"/>
        <v>-1</v>
      </c>
      <c r="J493" s="21">
        <f t="shared" si="107"/>
        <v>0.5</v>
      </c>
    </row>
    <row r="494" spans="1:10" x14ac:dyDescent="0.2">
      <c r="A494" s="158" t="s">
        <v>269</v>
      </c>
      <c r="B494" s="65">
        <v>0</v>
      </c>
      <c r="C494" s="66">
        <v>0</v>
      </c>
      <c r="D494" s="65">
        <v>1</v>
      </c>
      <c r="E494" s="66">
        <v>1</v>
      </c>
      <c r="F494" s="67"/>
      <c r="G494" s="65">
        <f t="shared" si="104"/>
        <v>0</v>
      </c>
      <c r="H494" s="66">
        <f t="shared" si="105"/>
        <v>0</v>
      </c>
      <c r="I494" s="20" t="str">
        <f t="shared" si="106"/>
        <v>-</v>
      </c>
      <c r="J494" s="21">
        <f t="shared" si="107"/>
        <v>0</v>
      </c>
    </row>
    <row r="495" spans="1:10" x14ac:dyDescent="0.2">
      <c r="A495" s="158" t="s">
        <v>345</v>
      </c>
      <c r="B495" s="65">
        <v>8</v>
      </c>
      <c r="C495" s="66">
        <v>2</v>
      </c>
      <c r="D495" s="65">
        <v>67</v>
      </c>
      <c r="E495" s="66">
        <v>52</v>
      </c>
      <c r="F495" s="67"/>
      <c r="G495" s="65">
        <f t="shared" si="104"/>
        <v>6</v>
      </c>
      <c r="H495" s="66">
        <f t="shared" si="105"/>
        <v>15</v>
      </c>
      <c r="I495" s="20">
        <f t="shared" si="106"/>
        <v>3</v>
      </c>
      <c r="J495" s="21">
        <f t="shared" si="107"/>
        <v>0.28846153846153844</v>
      </c>
    </row>
    <row r="496" spans="1:10" x14ac:dyDescent="0.2">
      <c r="A496" s="158" t="s">
        <v>379</v>
      </c>
      <c r="B496" s="65">
        <v>8</v>
      </c>
      <c r="C496" s="66">
        <v>5</v>
      </c>
      <c r="D496" s="65">
        <v>60</v>
      </c>
      <c r="E496" s="66">
        <v>48</v>
      </c>
      <c r="F496" s="67"/>
      <c r="G496" s="65">
        <f t="shared" si="104"/>
        <v>3</v>
      </c>
      <c r="H496" s="66">
        <f t="shared" si="105"/>
        <v>12</v>
      </c>
      <c r="I496" s="20">
        <f t="shared" si="106"/>
        <v>0.6</v>
      </c>
      <c r="J496" s="21">
        <f t="shared" si="107"/>
        <v>0.25</v>
      </c>
    </row>
    <row r="497" spans="1:10" x14ac:dyDescent="0.2">
      <c r="A497" s="158" t="s">
        <v>421</v>
      </c>
      <c r="B497" s="65">
        <v>2</v>
      </c>
      <c r="C497" s="66">
        <v>0</v>
      </c>
      <c r="D497" s="65">
        <v>13</v>
      </c>
      <c r="E497" s="66">
        <v>9</v>
      </c>
      <c r="F497" s="67"/>
      <c r="G497" s="65">
        <f t="shared" si="104"/>
        <v>2</v>
      </c>
      <c r="H497" s="66">
        <f t="shared" si="105"/>
        <v>4</v>
      </c>
      <c r="I497" s="20" t="str">
        <f t="shared" si="106"/>
        <v>-</v>
      </c>
      <c r="J497" s="21">
        <f t="shared" si="107"/>
        <v>0.44444444444444442</v>
      </c>
    </row>
    <row r="498" spans="1:10" s="160" customFormat="1" x14ac:dyDescent="0.2">
      <c r="A498" s="178" t="s">
        <v>624</v>
      </c>
      <c r="B498" s="71">
        <v>18</v>
      </c>
      <c r="C498" s="72">
        <v>9</v>
      </c>
      <c r="D498" s="71">
        <v>155</v>
      </c>
      <c r="E498" s="72">
        <v>117</v>
      </c>
      <c r="F498" s="73"/>
      <c r="G498" s="71">
        <f t="shared" si="104"/>
        <v>9</v>
      </c>
      <c r="H498" s="72">
        <f t="shared" si="105"/>
        <v>38</v>
      </c>
      <c r="I498" s="37">
        <f t="shared" si="106"/>
        <v>1</v>
      </c>
      <c r="J498" s="38">
        <f t="shared" si="107"/>
        <v>0.3247863247863248</v>
      </c>
    </row>
    <row r="499" spans="1:10" x14ac:dyDescent="0.2">
      <c r="A499" s="177"/>
      <c r="B499" s="143"/>
      <c r="C499" s="144"/>
      <c r="D499" s="143"/>
      <c r="E499" s="144"/>
      <c r="F499" s="145"/>
      <c r="G499" s="143"/>
      <c r="H499" s="144"/>
      <c r="I499" s="151"/>
      <c r="J499" s="152"/>
    </row>
    <row r="500" spans="1:10" s="139" customFormat="1" x14ac:dyDescent="0.2">
      <c r="A500" s="159" t="s">
        <v>88</v>
      </c>
      <c r="B500" s="65"/>
      <c r="C500" s="66"/>
      <c r="D500" s="65"/>
      <c r="E500" s="66"/>
      <c r="F500" s="67"/>
      <c r="G500" s="65"/>
      <c r="H500" s="66"/>
      <c r="I500" s="20"/>
      <c r="J500" s="21"/>
    </row>
    <row r="501" spans="1:10" x14ac:dyDescent="0.2">
      <c r="A501" s="158" t="s">
        <v>509</v>
      </c>
      <c r="B501" s="65">
        <v>2</v>
      </c>
      <c r="C501" s="66">
        <v>3</v>
      </c>
      <c r="D501" s="65">
        <v>41</v>
      </c>
      <c r="E501" s="66">
        <v>53</v>
      </c>
      <c r="F501" s="67"/>
      <c r="G501" s="65">
        <f>B501-C501</f>
        <v>-1</v>
      </c>
      <c r="H501" s="66">
        <f>D501-E501</f>
        <v>-12</v>
      </c>
      <c r="I501" s="20">
        <f>IF(C501=0, "-", IF(G501/C501&lt;10, G501/C501, "&gt;999%"))</f>
        <v>-0.33333333333333331</v>
      </c>
      <c r="J501" s="21">
        <f>IF(E501=0, "-", IF(H501/E501&lt;10, H501/E501, "&gt;999%"))</f>
        <v>-0.22641509433962265</v>
      </c>
    </row>
    <row r="502" spans="1:10" x14ac:dyDescent="0.2">
      <c r="A502" s="158" t="s">
        <v>497</v>
      </c>
      <c r="B502" s="65">
        <v>1</v>
      </c>
      <c r="C502" s="66">
        <v>0</v>
      </c>
      <c r="D502" s="65">
        <v>1</v>
      </c>
      <c r="E502" s="66">
        <v>0</v>
      </c>
      <c r="F502" s="67"/>
      <c r="G502" s="65">
        <f>B502-C502</f>
        <v>1</v>
      </c>
      <c r="H502" s="66">
        <f>D502-E502</f>
        <v>1</v>
      </c>
      <c r="I502" s="20" t="str">
        <f>IF(C502=0, "-", IF(G502/C502&lt;10, G502/C502, "&gt;999%"))</f>
        <v>-</v>
      </c>
      <c r="J502" s="21" t="str">
        <f>IF(E502=0, "-", IF(H502/E502&lt;10, H502/E502, "&gt;999%"))</f>
        <v>-</v>
      </c>
    </row>
    <row r="503" spans="1:10" s="160" customFormat="1" x14ac:dyDescent="0.2">
      <c r="A503" s="178" t="s">
        <v>625</v>
      </c>
      <c r="B503" s="71">
        <v>3</v>
      </c>
      <c r="C503" s="72">
        <v>3</v>
      </c>
      <c r="D503" s="71">
        <v>42</v>
      </c>
      <c r="E503" s="72">
        <v>53</v>
      </c>
      <c r="F503" s="73"/>
      <c r="G503" s="71">
        <f>B503-C503</f>
        <v>0</v>
      </c>
      <c r="H503" s="72">
        <f>D503-E503</f>
        <v>-11</v>
      </c>
      <c r="I503" s="37">
        <f>IF(C503=0, "-", IF(G503/C503&lt;10, G503/C503, "&gt;999%"))</f>
        <v>0</v>
      </c>
      <c r="J503" s="38">
        <f>IF(E503=0, "-", IF(H503/E503&lt;10, H503/E503, "&gt;999%"))</f>
        <v>-0.20754716981132076</v>
      </c>
    </row>
    <row r="504" spans="1:10" x14ac:dyDescent="0.2">
      <c r="A504" s="177"/>
      <c r="B504" s="143"/>
      <c r="C504" s="144"/>
      <c r="D504" s="143"/>
      <c r="E504" s="144"/>
      <c r="F504" s="145"/>
      <c r="G504" s="143"/>
      <c r="H504" s="144"/>
      <c r="I504" s="151"/>
      <c r="J504" s="152"/>
    </row>
    <row r="505" spans="1:10" s="139" customFormat="1" x14ac:dyDescent="0.2">
      <c r="A505" s="159" t="s">
        <v>89</v>
      </c>
      <c r="B505" s="65"/>
      <c r="C505" s="66"/>
      <c r="D505" s="65"/>
      <c r="E505" s="66"/>
      <c r="F505" s="67"/>
      <c r="G505" s="65"/>
      <c r="H505" s="66"/>
      <c r="I505" s="20"/>
      <c r="J505" s="21"/>
    </row>
    <row r="506" spans="1:10" x14ac:dyDescent="0.2">
      <c r="A506" s="158" t="s">
        <v>510</v>
      </c>
      <c r="B506" s="65">
        <v>0</v>
      </c>
      <c r="C506" s="66">
        <v>1</v>
      </c>
      <c r="D506" s="65">
        <v>3</v>
      </c>
      <c r="E506" s="66">
        <v>9</v>
      </c>
      <c r="F506" s="67"/>
      <c r="G506" s="65">
        <f>B506-C506</f>
        <v>-1</v>
      </c>
      <c r="H506" s="66">
        <f>D506-E506</f>
        <v>-6</v>
      </c>
      <c r="I506" s="20">
        <f>IF(C506=0, "-", IF(G506/C506&lt;10, G506/C506, "&gt;999%"))</f>
        <v>-1</v>
      </c>
      <c r="J506" s="21">
        <f>IF(E506=0, "-", IF(H506/E506&lt;10, H506/E506, "&gt;999%"))</f>
        <v>-0.66666666666666663</v>
      </c>
    </row>
    <row r="507" spans="1:10" s="160" customFormat="1" x14ac:dyDescent="0.2">
      <c r="A507" s="165" t="s">
        <v>626</v>
      </c>
      <c r="B507" s="166">
        <v>0</v>
      </c>
      <c r="C507" s="167">
        <v>1</v>
      </c>
      <c r="D507" s="166">
        <v>3</v>
      </c>
      <c r="E507" s="167">
        <v>9</v>
      </c>
      <c r="F507" s="168"/>
      <c r="G507" s="166">
        <f>B507-C507</f>
        <v>-1</v>
      </c>
      <c r="H507" s="167">
        <f>D507-E507</f>
        <v>-6</v>
      </c>
      <c r="I507" s="169">
        <f>IF(C507=0, "-", IF(G507/C507&lt;10, G507/C507, "&gt;999%"))</f>
        <v>-1</v>
      </c>
      <c r="J507" s="170">
        <f>IF(E507=0, "-", IF(H507/E507&lt;10, H507/E507, "&gt;999%"))</f>
        <v>-0.66666666666666663</v>
      </c>
    </row>
    <row r="508" spans="1:10" x14ac:dyDescent="0.2">
      <c r="A508" s="171"/>
      <c r="B508" s="172"/>
      <c r="C508" s="173"/>
      <c r="D508" s="172"/>
      <c r="E508" s="173"/>
      <c r="F508" s="174"/>
      <c r="G508" s="172"/>
      <c r="H508" s="173"/>
      <c r="I508" s="175"/>
      <c r="J508" s="176"/>
    </row>
    <row r="509" spans="1:10" x14ac:dyDescent="0.2">
      <c r="A509" s="27" t="s">
        <v>16</v>
      </c>
      <c r="B509" s="71">
        <f>SUM(B7:B508)/2</f>
        <v>1979</v>
      </c>
      <c r="C509" s="77">
        <f>SUM(C7:C508)/2</f>
        <v>1839</v>
      </c>
      <c r="D509" s="71">
        <f>SUM(D7:D508)/2</f>
        <v>15673</v>
      </c>
      <c r="E509" s="77">
        <f>SUM(E7:E508)/2</f>
        <v>20096</v>
      </c>
      <c r="F509" s="73"/>
      <c r="G509" s="71">
        <f>B509-C509</f>
        <v>140</v>
      </c>
      <c r="H509" s="72">
        <f>D509-E509</f>
        <v>-4423</v>
      </c>
      <c r="I509" s="37">
        <f>IF(C509=0, 0, G509/C509)</f>
        <v>7.6128330614464376E-2</v>
      </c>
      <c r="J509" s="38">
        <f>IF(E509=0, 0, H509/E509)</f>
        <v>-0.22009355095541402</v>
      </c>
    </row>
  </sheetData>
  <mergeCells count="5">
    <mergeCell ref="B1:J1"/>
    <mergeCell ref="B2:J2"/>
    <mergeCell ref="B4:C4"/>
    <mergeCell ref="D4:E4"/>
    <mergeCell ref="G4:J4"/>
  </mergeCells>
  <phoneticPr fontId="3" type="noConversion"/>
  <printOptions horizontalCentered="1"/>
  <pageMargins left="0.39370078740157483" right="0.39370078740157483" top="0.39370078740157483" bottom="0.59055118110236227" header="0.39370078740157483" footer="0.19685039370078741"/>
  <pageSetup paperSize="9" scale="91" orientation="portrait" r:id="rId1"/>
  <headerFooter alignWithMargins="0">
    <oddFooter>&amp;L&amp;"Arial,Bold"&amp;9©Reproduction of VFACTS reports in whole or part, without prior permission is strictly forbidden
 &amp;C
&amp;"Arial,Bold"Page &amp;P&amp;R&amp;"Arial,Bold" 
&amp;D</oddFooter>
  </headerFooter>
  <rowBreaks count="8" manualBreakCount="8">
    <brk id="64" max="16383" man="1"/>
    <brk id="120" max="16383" man="1"/>
    <brk id="181" max="16383" man="1"/>
    <brk id="239" max="16383" man="1"/>
    <brk id="299" max="16383" man="1"/>
    <brk id="354" max="16383" man="1"/>
    <brk id="415" max="16383" man="1"/>
    <brk id="46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Retail Sales By State</vt:lpstr>
      <vt:lpstr>Total Market Segmentation</vt:lpstr>
      <vt:lpstr>Retail Sales By Marque</vt:lpstr>
      <vt:lpstr>Retail Share By Marque</vt:lpstr>
      <vt:lpstr>Retail Sales By Buyer Type</vt:lpstr>
      <vt:lpstr>Retail Sales By Fuel Type</vt:lpstr>
      <vt:lpstr>Retail Sales By Country Of Orig</vt:lpstr>
      <vt:lpstr>Segment Model Passenger</vt:lpstr>
      <vt:lpstr>Marque Passenger</vt:lpstr>
      <vt:lpstr>Segment Model SUV</vt:lpstr>
      <vt:lpstr>Marque SUV</vt:lpstr>
      <vt:lpstr>Segment Model Light Commercial</vt:lpstr>
      <vt:lpstr>Marque Light Commercial</vt:lpstr>
      <vt:lpstr>Segment Model Heavy Commercial</vt:lpstr>
      <vt:lpstr>Marque Heavy Commercial</vt:lpstr>
      <vt:lpstr>Retail Sales By Marque &amp; Model</vt:lpstr>
      <vt:lpstr>'Retail Sales By State'!Print_Area</vt:lpstr>
      <vt:lpstr>'Marque Heavy Commercial'!Print_Titles</vt:lpstr>
      <vt:lpstr>'Marque Light Commercial'!Print_Titles</vt:lpstr>
      <vt:lpstr>'Marque Passenger'!Print_Titles</vt:lpstr>
      <vt:lpstr>'Marque SUV'!Print_Titles</vt:lpstr>
      <vt:lpstr>'Retail Sales By Marque &amp; Model'!Print_Titles</vt:lpstr>
      <vt:lpstr>'Segment Model Heavy Commercial'!Print_Titles</vt:lpstr>
      <vt:lpstr>'Segment Model Light Commercial'!Print_Titles</vt:lpstr>
      <vt:lpstr>'Segment Model Passenger'!Print_Titles</vt:lpstr>
      <vt:lpstr>'Segment Model SUV'!Print_Titles</vt:lpstr>
    </vt:vector>
  </TitlesOfParts>
  <Company>R. L. Polk Australia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parack</dc:creator>
  <cp:lastModifiedBy>Packham, Linda</cp:lastModifiedBy>
  <cp:lastPrinted>2005-10-12T01:01:15Z</cp:lastPrinted>
  <dcterms:created xsi:type="dcterms:W3CDTF">2005-07-19T06:26:52Z</dcterms:created>
  <dcterms:modified xsi:type="dcterms:W3CDTF">2021-01-05T19:36:46Z</dcterms:modified>
</cp:coreProperties>
</file>