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Dec22\Standard Reports\"/>
    </mc:Choice>
  </mc:AlternateContent>
  <xr:revisionPtr revIDLastSave="0" documentId="13_ncr:1_{FE528D3B-F242-4BDD-8DC6-A8E84AF1A949}" xr6:coauthVersionLast="47" xr6:coauthVersionMax="47" xr10:uidLastSave="{00000000-0000-0000-0000-000000000000}"/>
  <bookViews>
    <workbookView xWindow="-24450" yWindow="555" windowWidth="23010" windowHeight="150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I11" i="49"/>
  <c r="H11" i="49"/>
  <c r="J11" i="49" s="1"/>
  <c r="G11" i="49"/>
  <c r="I14" i="49"/>
  <c r="H14" i="49"/>
  <c r="J14" i="49" s="1"/>
  <c r="G14" i="49"/>
  <c r="I15" i="49"/>
  <c r="H15" i="49"/>
  <c r="J15" i="49" s="1"/>
  <c r="G15" i="49"/>
  <c r="J18" i="49"/>
  <c r="I18" i="49"/>
  <c r="H18" i="49"/>
  <c r="G18" i="49"/>
  <c r="J19" i="49"/>
  <c r="I19" i="49"/>
  <c r="H19" i="49"/>
  <c r="G19" i="49"/>
  <c r="I22" i="49"/>
  <c r="H22" i="49"/>
  <c r="J22" i="49" s="1"/>
  <c r="G22" i="49"/>
  <c r="I23" i="49"/>
  <c r="H23" i="49"/>
  <c r="J23" i="49" s="1"/>
  <c r="G23" i="49"/>
  <c r="I24" i="49"/>
  <c r="H24" i="49"/>
  <c r="J24" i="49" s="1"/>
  <c r="G24" i="49"/>
  <c r="H25" i="49"/>
  <c r="J25" i="49" s="1"/>
  <c r="G25" i="49"/>
  <c r="I25" i="49" s="1"/>
  <c r="I26" i="49"/>
  <c r="H26" i="49"/>
  <c r="J26" i="49" s="1"/>
  <c r="G26" i="49"/>
  <c r="I27" i="49"/>
  <c r="H27" i="49"/>
  <c r="J27" i="49" s="1"/>
  <c r="G27" i="49"/>
  <c r="H28" i="49"/>
  <c r="J28" i="49" s="1"/>
  <c r="G28" i="49"/>
  <c r="I28" i="49" s="1"/>
  <c r="J29" i="49"/>
  <c r="I29" i="49"/>
  <c r="H29" i="49"/>
  <c r="G29" i="49"/>
  <c r="H30" i="49"/>
  <c r="J30" i="49" s="1"/>
  <c r="G30" i="49"/>
  <c r="I30" i="49" s="1"/>
  <c r="H31" i="49"/>
  <c r="J31" i="49" s="1"/>
  <c r="G31" i="49"/>
  <c r="I31" i="49" s="1"/>
  <c r="H32" i="49"/>
  <c r="J32" i="49" s="1"/>
  <c r="G32" i="49"/>
  <c r="I32" i="49" s="1"/>
  <c r="H33" i="49"/>
  <c r="J33" i="49" s="1"/>
  <c r="G33" i="49"/>
  <c r="I33" i="49" s="1"/>
  <c r="H34" i="49"/>
  <c r="J34" i="49" s="1"/>
  <c r="G34" i="49"/>
  <c r="I34" i="49" s="1"/>
  <c r="I35" i="49"/>
  <c r="H35" i="49"/>
  <c r="J35" i="49" s="1"/>
  <c r="G35" i="49"/>
  <c r="I36" i="49"/>
  <c r="H36" i="49"/>
  <c r="J36" i="49" s="1"/>
  <c r="G36" i="49"/>
  <c r="H37" i="49"/>
  <c r="J37" i="49" s="1"/>
  <c r="G37" i="49"/>
  <c r="I37" i="49" s="1"/>
  <c r="J40" i="49"/>
  <c r="I40" i="49"/>
  <c r="H40" i="49"/>
  <c r="G40" i="49"/>
  <c r="J41" i="49"/>
  <c r="I41" i="49"/>
  <c r="H41" i="49"/>
  <c r="G41" i="49"/>
  <c r="H44" i="49"/>
  <c r="J44" i="49" s="1"/>
  <c r="G44" i="49"/>
  <c r="I44" i="49" s="1"/>
  <c r="I45" i="49"/>
  <c r="H45" i="49"/>
  <c r="J45" i="49" s="1"/>
  <c r="G45" i="49"/>
  <c r="H46" i="49"/>
  <c r="J46" i="49" s="1"/>
  <c r="G46" i="49"/>
  <c r="I46" i="49" s="1"/>
  <c r="H47" i="49"/>
  <c r="J47" i="49" s="1"/>
  <c r="G47" i="49"/>
  <c r="I47" i="49" s="1"/>
  <c r="H48" i="49"/>
  <c r="J48" i="49" s="1"/>
  <c r="G48" i="49"/>
  <c r="I48" i="49" s="1"/>
  <c r="J49" i="49"/>
  <c r="I49" i="49"/>
  <c r="H49" i="49"/>
  <c r="G49" i="49"/>
  <c r="I50" i="49"/>
  <c r="H50" i="49"/>
  <c r="J50" i="49" s="1"/>
  <c r="G50" i="49"/>
  <c r="J51" i="49"/>
  <c r="I51" i="49"/>
  <c r="H51" i="49"/>
  <c r="G51" i="49"/>
  <c r="J52" i="49"/>
  <c r="I52" i="49"/>
  <c r="H52" i="49"/>
  <c r="G52" i="49"/>
  <c r="I53" i="49"/>
  <c r="H53" i="49"/>
  <c r="J53" i="49" s="1"/>
  <c r="G53" i="49"/>
  <c r="H54" i="49"/>
  <c r="J54" i="49" s="1"/>
  <c r="G54" i="49"/>
  <c r="I54" i="49" s="1"/>
  <c r="H55" i="49"/>
  <c r="J55" i="49" s="1"/>
  <c r="G55" i="49"/>
  <c r="I55" i="49" s="1"/>
  <c r="H56" i="49"/>
  <c r="J56" i="49" s="1"/>
  <c r="G56" i="49"/>
  <c r="I56" i="49" s="1"/>
  <c r="H57" i="49"/>
  <c r="J57" i="49" s="1"/>
  <c r="G57" i="49"/>
  <c r="I57" i="49" s="1"/>
  <c r="I58" i="49"/>
  <c r="H58" i="49"/>
  <c r="J58" i="49" s="1"/>
  <c r="G58" i="49"/>
  <c r="J59" i="49"/>
  <c r="I59" i="49"/>
  <c r="H59" i="49"/>
  <c r="G59" i="49"/>
  <c r="I60" i="49"/>
  <c r="H60" i="49"/>
  <c r="J60" i="49" s="1"/>
  <c r="G60" i="49"/>
  <c r="H61" i="49"/>
  <c r="J61" i="49" s="1"/>
  <c r="G61" i="49"/>
  <c r="I61" i="49" s="1"/>
  <c r="J64" i="49"/>
  <c r="I64" i="49"/>
  <c r="H64" i="49"/>
  <c r="G64" i="49"/>
  <c r="J65" i="49"/>
  <c r="I65" i="49"/>
  <c r="H65" i="49"/>
  <c r="G65" i="49"/>
  <c r="J68" i="49"/>
  <c r="I68" i="49"/>
  <c r="H68" i="49"/>
  <c r="G68" i="49"/>
  <c r="H69" i="49"/>
  <c r="J69" i="49" s="1"/>
  <c r="G69" i="49"/>
  <c r="I69" i="49" s="1"/>
  <c r="J70" i="49"/>
  <c r="I70" i="49"/>
  <c r="H70" i="49"/>
  <c r="G70" i="49"/>
  <c r="H71" i="49"/>
  <c r="J71" i="49" s="1"/>
  <c r="G71" i="49"/>
  <c r="I71" i="49" s="1"/>
  <c r="I74" i="49"/>
  <c r="H74" i="49"/>
  <c r="J74" i="49" s="1"/>
  <c r="G74" i="49"/>
  <c r="I75" i="49"/>
  <c r="H75" i="49"/>
  <c r="J75" i="49" s="1"/>
  <c r="G75" i="49"/>
  <c r="J78" i="49"/>
  <c r="I78" i="49"/>
  <c r="H78" i="49"/>
  <c r="G78" i="49"/>
  <c r="J79" i="49"/>
  <c r="I79" i="49"/>
  <c r="H79" i="49"/>
  <c r="G79" i="49"/>
  <c r="J80" i="49"/>
  <c r="I80" i="49"/>
  <c r="H80" i="49"/>
  <c r="G80" i="49"/>
  <c r="J83" i="49"/>
  <c r="I83" i="49"/>
  <c r="H83" i="49"/>
  <c r="G83" i="49"/>
  <c r="J84" i="49"/>
  <c r="I84" i="49"/>
  <c r="H84" i="49"/>
  <c r="G84" i="49"/>
  <c r="H87" i="49"/>
  <c r="J87" i="49" s="1"/>
  <c r="G87" i="49"/>
  <c r="I87" i="49" s="1"/>
  <c r="I88" i="49"/>
  <c r="H88" i="49"/>
  <c r="J88" i="49" s="1"/>
  <c r="G88" i="49"/>
  <c r="H89" i="49"/>
  <c r="J89" i="49" s="1"/>
  <c r="G89" i="49"/>
  <c r="I89" i="49" s="1"/>
  <c r="H92" i="49"/>
  <c r="J92" i="49" s="1"/>
  <c r="G92" i="49"/>
  <c r="I92" i="49" s="1"/>
  <c r="H93" i="49"/>
  <c r="J93" i="49" s="1"/>
  <c r="G93" i="49"/>
  <c r="I93" i="49" s="1"/>
  <c r="I96" i="49"/>
  <c r="H96" i="49"/>
  <c r="J96" i="49" s="1"/>
  <c r="G96" i="49"/>
  <c r="I97" i="49"/>
  <c r="H97" i="49"/>
  <c r="J97" i="49" s="1"/>
  <c r="G97" i="49"/>
  <c r="H100" i="49"/>
  <c r="J100" i="49" s="1"/>
  <c r="G100" i="49"/>
  <c r="I100" i="49" s="1"/>
  <c r="H101" i="49"/>
  <c r="J101" i="49" s="1"/>
  <c r="G101" i="49"/>
  <c r="I101" i="49" s="1"/>
  <c r="H104" i="49"/>
  <c r="J104" i="49" s="1"/>
  <c r="G104" i="49"/>
  <c r="I104" i="49" s="1"/>
  <c r="H105" i="49"/>
  <c r="J105" i="49" s="1"/>
  <c r="G105" i="49"/>
  <c r="I105" i="49" s="1"/>
  <c r="I108" i="49"/>
  <c r="H108" i="49"/>
  <c r="J108" i="49" s="1"/>
  <c r="G108" i="49"/>
  <c r="H109" i="49"/>
  <c r="J109" i="49" s="1"/>
  <c r="G109" i="49"/>
  <c r="I109" i="49" s="1"/>
  <c r="H110" i="49"/>
  <c r="J110" i="49" s="1"/>
  <c r="G110" i="49"/>
  <c r="I110" i="49" s="1"/>
  <c r="I111" i="49"/>
  <c r="H111" i="49"/>
  <c r="J111" i="49" s="1"/>
  <c r="G111" i="49"/>
  <c r="I112" i="49"/>
  <c r="H112" i="49"/>
  <c r="J112" i="49" s="1"/>
  <c r="G112" i="49"/>
  <c r="I113" i="49"/>
  <c r="H113" i="49"/>
  <c r="J113" i="49" s="1"/>
  <c r="G113" i="49"/>
  <c r="H114" i="49"/>
  <c r="J114" i="49" s="1"/>
  <c r="G114" i="49"/>
  <c r="I114" i="49" s="1"/>
  <c r="H115" i="49"/>
  <c r="J115" i="49" s="1"/>
  <c r="G115" i="49"/>
  <c r="I115" i="49" s="1"/>
  <c r="H116" i="49"/>
  <c r="J116" i="49" s="1"/>
  <c r="G116" i="49"/>
  <c r="I116" i="49" s="1"/>
  <c r="I117" i="49"/>
  <c r="H117" i="49"/>
  <c r="J117" i="49" s="1"/>
  <c r="G117" i="49"/>
  <c r="I118" i="49"/>
  <c r="H118" i="49"/>
  <c r="J118" i="49" s="1"/>
  <c r="G118" i="49"/>
  <c r="H119" i="49"/>
  <c r="J119" i="49" s="1"/>
  <c r="G119" i="49"/>
  <c r="I119" i="49" s="1"/>
  <c r="H120" i="49"/>
  <c r="J120" i="49" s="1"/>
  <c r="G120" i="49"/>
  <c r="I120" i="49" s="1"/>
  <c r="I123" i="49"/>
  <c r="H123" i="49"/>
  <c r="J123" i="49" s="1"/>
  <c r="G123" i="49"/>
  <c r="I124" i="49"/>
  <c r="H124" i="49"/>
  <c r="J124" i="49" s="1"/>
  <c r="G124" i="49"/>
  <c r="H127" i="49"/>
  <c r="J127" i="49" s="1"/>
  <c r="G127" i="49"/>
  <c r="I127" i="49" s="1"/>
  <c r="H128" i="49"/>
  <c r="J128" i="49" s="1"/>
  <c r="G128" i="49"/>
  <c r="I128" i="49" s="1"/>
  <c r="H129" i="49"/>
  <c r="J129" i="49" s="1"/>
  <c r="G129" i="49"/>
  <c r="I129" i="49" s="1"/>
  <c r="H130" i="49"/>
  <c r="J130" i="49" s="1"/>
  <c r="G130" i="49"/>
  <c r="I130" i="49" s="1"/>
  <c r="I133" i="49"/>
  <c r="H133" i="49"/>
  <c r="J133" i="49" s="1"/>
  <c r="G133" i="49"/>
  <c r="J134" i="49"/>
  <c r="I134" i="49"/>
  <c r="H134" i="49"/>
  <c r="G134" i="49"/>
  <c r="I135" i="49"/>
  <c r="H135" i="49"/>
  <c r="J135" i="49" s="1"/>
  <c r="G135" i="49"/>
  <c r="I136" i="49"/>
  <c r="H136" i="49"/>
  <c r="J136" i="49" s="1"/>
  <c r="G136" i="49"/>
  <c r="I137" i="49"/>
  <c r="H137" i="49"/>
  <c r="J137" i="49" s="1"/>
  <c r="G137" i="49"/>
  <c r="I140" i="49"/>
  <c r="H140" i="49"/>
  <c r="J140" i="49" s="1"/>
  <c r="G140" i="49"/>
  <c r="I141" i="49"/>
  <c r="H141" i="49"/>
  <c r="J141" i="49" s="1"/>
  <c r="G141" i="49"/>
  <c r="I142" i="49"/>
  <c r="H142" i="49"/>
  <c r="J142" i="49" s="1"/>
  <c r="G142" i="49"/>
  <c r="H143" i="49"/>
  <c r="J143" i="49" s="1"/>
  <c r="G143" i="49"/>
  <c r="I143" i="49" s="1"/>
  <c r="I144" i="49"/>
  <c r="H144" i="49"/>
  <c r="J144" i="49" s="1"/>
  <c r="G144" i="49"/>
  <c r="H145" i="49"/>
  <c r="J145" i="49" s="1"/>
  <c r="G145" i="49"/>
  <c r="I145" i="49" s="1"/>
  <c r="H146" i="49"/>
  <c r="J146" i="49" s="1"/>
  <c r="G146" i="49"/>
  <c r="I146" i="49" s="1"/>
  <c r="H147" i="49"/>
  <c r="J147" i="49" s="1"/>
  <c r="G147" i="49"/>
  <c r="I147" i="49" s="1"/>
  <c r="I150" i="49"/>
  <c r="H150" i="49"/>
  <c r="J150" i="49" s="1"/>
  <c r="G150" i="49"/>
  <c r="H151" i="49"/>
  <c r="J151" i="49" s="1"/>
  <c r="G151" i="49"/>
  <c r="I151" i="49" s="1"/>
  <c r="H152" i="49"/>
  <c r="J152" i="49" s="1"/>
  <c r="G152" i="49"/>
  <c r="I152" i="49" s="1"/>
  <c r="H153" i="49"/>
  <c r="J153" i="49" s="1"/>
  <c r="G153" i="49"/>
  <c r="I153" i="49" s="1"/>
  <c r="I156" i="49"/>
  <c r="H156" i="49"/>
  <c r="J156" i="49" s="1"/>
  <c r="G156" i="49"/>
  <c r="I157" i="49"/>
  <c r="H157" i="49"/>
  <c r="J157" i="49" s="1"/>
  <c r="G157" i="49"/>
  <c r="H158" i="49"/>
  <c r="J158" i="49" s="1"/>
  <c r="G158" i="49"/>
  <c r="I158" i="49" s="1"/>
  <c r="H159" i="49"/>
  <c r="J159" i="49" s="1"/>
  <c r="G159" i="49"/>
  <c r="I159" i="49" s="1"/>
  <c r="I160" i="49"/>
  <c r="H160" i="49"/>
  <c r="J160" i="49" s="1"/>
  <c r="G160" i="49"/>
  <c r="H161" i="49"/>
  <c r="J161" i="49" s="1"/>
  <c r="G161" i="49"/>
  <c r="I161" i="49" s="1"/>
  <c r="H162" i="49"/>
  <c r="J162" i="49" s="1"/>
  <c r="G162" i="49"/>
  <c r="I162" i="49" s="1"/>
  <c r="I165" i="49"/>
  <c r="H165" i="49"/>
  <c r="J165" i="49" s="1"/>
  <c r="G165" i="49"/>
  <c r="H166" i="49"/>
  <c r="J166" i="49" s="1"/>
  <c r="G166" i="49"/>
  <c r="I166" i="49" s="1"/>
  <c r="H167" i="49"/>
  <c r="J167" i="49" s="1"/>
  <c r="G167" i="49"/>
  <c r="I167" i="49" s="1"/>
  <c r="I168" i="49"/>
  <c r="H168" i="49"/>
  <c r="J168" i="49" s="1"/>
  <c r="G168" i="49"/>
  <c r="I169" i="49"/>
  <c r="H169" i="49"/>
  <c r="J169" i="49" s="1"/>
  <c r="G169" i="49"/>
  <c r="H170" i="49"/>
  <c r="J170" i="49" s="1"/>
  <c r="G170" i="49"/>
  <c r="I170"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H179" i="49"/>
  <c r="J179" i="49" s="1"/>
  <c r="G179" i="49"/>
  <c r="I179" i="49" s="1"/>
  <c r="H180" i="49"/>
  <c r="J180" i="49" s="1"/>
  <c r="G180" i="49"/>
  <c r="I180" i="49" s="1"/>
  <c r="I183" i="49"/>
  <c r="H183" i="49"/>
  <c r="J183" i="49" s="1"/>
  <c r="G183" i="49"/>
  <c r="J184" i="49"/>
  <c r="I184" i="49"/>
  <c r="H184" i="49"/>
  <c r="G184" i="49"/>
  <c r="I185" i="49"/>
  <c r="H185" i="49"/>
  <c r="J185" i="49" s="1"/>
  <c r="G185" i="49"/>
  <c r="H188" i="49"/>
  <c r="J188" i="49" s="1"/>
  <c r="G188" i="49"/>
  <c r="I188" i="49" s="1"/>
  <c r="H189" i="49"/>
  <c r="J189" i="49" s="1"/>
  <c r="G189" i="49"/>
  <c r="I189" i="49" s="1"/>
  <c r="H190" i="49"/>
  <c r="J190" i="49" s="1"/>
  <c r="G190" i="49"/>
  <c r="I190" i="49" s="1"/>
  <c r="H191" i="49"/>
  <c r="J191" i="49" s="1"/>
  <c r="G191" i="49"/>
  <c r="I191" i="49" s="1"/>
  <c r="H194" i="49"/>
  <c r="J194" i="49" s="1"/>
  <c r="G194" i="49"/>
  <c r="I194" i="49" s="1"/>
  <c r="H195" i="49"/>
  <c r="J195" i="49" s="1"/>
  <c r="G195" i="49"/>
  <c r="I195" i="49" s="1"/>
  <c r="H196" i="49"/>
  <c r="J196" i="49" s="1"/>
  <c r="G196" i="49"/>
  <c r="I196" i="49" s="1"/>
  <c r="H197" i="49"/>
  <c r="J197" i="49" s="1"/>
  <c r="G197" i="49"/>
  <c r="I197" i="49" s="1"/>
  <c r="I200" i="49"/>
  <c r="H200" i="49"/>
  <c r="J200" i="49" s="1"/>
  <c r="G200" i="49"/>
  <c r="H201" i="49"/>
  <c r="J201" i="49" s="1"/>
  <c r="G201" i="49"/>
  <c r="I201" i="49" s="1"/>
  <c r="I202" i="49"/>
  <c r="H202" i="49"/>
  <c r="J202" i="49" s="1"/>
  <c r="G202" i="49"/>
  <c r="I203" i="49"/>
  <c r="H203" i="49"/>
  <c r="J203" i="49" s="1"/>
  <c r="G203" i="49"/>
  <c r="H204" i="49"/>
  <c r="J204" i="49" s="1"/>
  <c r="G204" i="49"/>
  <c r="I204" i="49" s="1"/>
  <c r="H207" i="49"/>
  <c r="J207" i="49" s="1"/>
  <c r="G207" i="49"/>
  <c r="I207" i="49" s="1"/>
  <c r="I208" i="49"/>
  <c r="H208" i="49"/>
  <c r="J208" i="49" s="1"/>
  <c r="G208" i="49"/>
  <c r="I209" i="49"/>
  <c r="H209" i="49"/>
  <c r="J209" i="49" s="1"/>
  <c r="G209" i="49"/>
  <c r="I210" i="49"/>
  <c r="H210" i="49"/>
  <c r="J210" i="49" s="1"/>
  <c r="G210" i="49"/>
  <c r="H211" i="49"/>
  <c r="J211" i="49" s="1"/>
  <c r="G211" i="49"/>
  <c r="I211" i="49" s="1"/>
  <c r="I214" i="49"/>
  <c r="H214" i="49"/>
  <c r="J214" i="49" s="1"/>
  <c r="G214" i="49"/>
  <c r="H215" i="49"/>
  <c r="J215" i="49" s="1"/>
  <c r="G215" i="49"/>
  <c r="I215" i="49" s="1"/>
  <c r="H216" i="49"/>
  <c r="J216" i="49" s="1"/>
  <c r="G216" i="49"/>
  <c r="I216" i="49" s="1"/>
  <c r="H217" i="49"/>
  <c r="J217" i="49" s="1"/>
  <c r="G217" i="49"/>
  <c r="I217" i="49" s="1"/>
  <c r="H218" i="49"/>
  <c r="J218" i="49" s="1"/>
  <c r="G218" i="49"/>
  <c r="I218" i="49" s="1"/>
  <c r="H219" i="49"/>
  <c r="J219" i="49" s="1"/>
  <c r="G219" i="49"/>
  <c r="I219" i="49" s="1"/>
  <c r="H222" i="49"/>
  <c r="J222" i="49" s="1"/>
  <c r="G222" i="49"/>
  <c r="I222" i="49" s="1"/>
  <c r="H223" i="49"/>
  <c r="J223" i="49" s="1"/>
  <c r="G223" i="49"/>
  <c r="I223" i="49" s="1"/>
  <c r="H226" i="49"/>
  <c r="J226" i="49" s="1"/>
  <c r="G226" i="49"/>
  <c r="I226" i="49" s="1"/>
  <c r="H227" i="49"/>
  <c r="J227" i="49" s="1"/>
  <c r="G227" i="49"/>
  <c r="I227" i="49" s="1"/>
  <c r="J228" i="49"/>
  <c r="I228" i="49"/>
  <c r="H228" i="49"/>
  <c r="G228" i="49"/>
  <c r="I229" i="49"/>
  <c r="H229" i="49"/>
  <c r="J229" i="49" s="1"/>
  <c r="G229" i="49"/>
  <c r="H230" i="49"/>
  <c r="J230" i="49" s="1"/>
  <c r="G230" i="49"/>
  <c r="I230" i="49" s="1"/>
  <c r="H231" i="49"/>
  <c r="J231" i="49" s="1"/>
  <c r="G231" i="49"/>
  <c r="I231" i="49" s="1"/>
  <c r="H232" i="49"/>
  <c r="J232" i="49" s="1"/>
  <c r="G232" i="49"/>
  <c r="I232" i="49" s="1"/>
  <c r="H233" i="49"/>
  <c r="J233" i="49" s="1"/>
  <c r="G233" i="49"/>
  <c r="I233" i="49" s="1"/>
  <c r="H234" i="49"/>
  <c r="J234" i="49" s="1"/>
  <c r="G234" i="49"/>
  <c r="I234" i="49" s="1"/>
  <c r="I235" i="49"/>
  <c r="H235" i="49"/>
  <c r="J235" i="49" s="1"/>
  <c r="G235" i="49"/>
  <c r="H236" i="49"/>
  <c r="J236" i="49" s="1"/>
  <c r="G236" i="49"/>
  <c r="I236" i="49" s="1"/>
  <c r="H237" i="49"/>
  <c r="J237" i="49" s="1"/>
  <c r="G237" i="49"/>
  <c r="I237" i="49" s="1"/>
  <c r="H240" i="49"/>
  <c r="J240" i="49" s="1"/>
  <c r="G240" i="49"/>
  <c r="I240" i="49" s="1"/>
  <c r="I241" i="49"/>
  <c r="H241" i="49"/>
  <c r="J241" i="49" s="1"/>
  <c r="G241" i="49"/>
  <c r="I242" i="49"/>
  <c r="H242" i="49"/>
  <c r="J242" i="49" s="1"/>
  <c r="G242" i="49"/>
  <c r="I243" i="49"/>
  <c r="H243" i="49"/>
  <c r="J243" i="49" s="1"/>
  <c r="G243" i="49"/>
  <c r="I244" i="49"/>
  <c r="H244" i="49"/>
  <c r="J244" i="49" s="1"/>
  <c r="G244" i="49"/>
  <c r="H245" i="49"/>
  <c r="J245" i="49" s="1"/>
  <c r="G245" i="49"/>
  <c r="I245" i="49" s="1"/>
  <c r="H246" i="49"/>
  <c r="J246" i="49" s="1"/>
  <c r="G246" i="49"/>
  <c r="I246" i="49" s="1"/>
  <c r="H247" i="49"/>
  <c r="J247" i="49" s="1"/>
  <c r="G247" i="49"/>
  <c r="I247" i="49" s="1"/>
  <c r="H250" i="49"/>
  <c r="J250" i="49" s="1"/>
  <c r="G250" i="49"/>
  <c r="I250" i="49" s="1"/>
  <c r="H251" i="49"/>
  <c r="J251" i="49" s="1"/>
  <c r="G251" i="49"/>
  <c r="I251" i="49" s="1"/>
  <c r="I252" i="49"/>
  <c r="H252" i="49"/>
  <c r="J252" i="49" s="1"/>
  <c r="G252" i="49"/>
  <c r="H253" i="49"/>
  <c r="J253" i="49" s="1"/>
  <c r="G253" i="49"/>
  <c r="I253" i="49" s="1"/>
  <c r="H254" i="49"/>
  <c r="J254" i="49" s="1"/>
  <c r="G254" i="49"/>
  <c r="I254" i="49" s="1"/>
  <c r="H255" i="49"/>
  <c r="J255" i="49" s="1"/>
  <c r="G255" i="49"/>
  <c r="I255" i="49" s="1"/>
  <c r="I256" i="49"/>
  <c r="H256" i="49"/>
  <c r="J256" i="49" s="1"/>
  <c r="G256" i="49"/>
  <c r="H257" i="49"/>
  <c r="J257" i="49" s="1"/>
  <c r="G257" i="49"/>
  <c r="I257" i="49" s="1"/>
  <c r="H260" i="49"/>
  <c r="J260" i="49" s="1"/>
  <c r="G260" i="49"/>
  <c r="I260" i="49" s="1"/>
  <c r="I261" i="49"/>
  <c r="H261" i="49"/>
  <c r="J261" i="49" s="1"/>
  <c r="G261" i="49"/>
  <c r="J262" i="49"/>
  <c r="I262" i="49"/>
  <c r="H262" i="49"/>
  <c r="G262" i="49"/>
  <c r="I263" i="49"/>
  <c r="H263" i="49"/>
  <c r="J263" i="49" s="1"/>
  <c r="G263" i="49"/>
  <c r="I264" i="49"/>
  <c r="H264" i="49"/>
  <c r="J264" i="49" s="1"/>
  <c r="G264" i="49"/>
  <c r="I265" i="49"/>
  <c r="H265" i="49"/>
  <c r="J265" i="49" s="1"/>
  <c r="G265" i="49"/>
  <c r="H266" i="49"/>
  <c r="J266" i="49" s="1"/>
  <c r="G266" i="49"/>
  <c r="I266" i="49" s="1"/>
  <c r="J269" i="49"/>
  <c r="I269" i="49"/>
  <c r="H269" i="49"/>
  <c r="G269" i="49"/>
  <c r="J270" i="49"/>
  <c r="I270" i="49"/>
  <c r="H270" i="49"/>
  <c r="G270" i="49"/>
  <c r="I273" i="49"/>
  <c r="H273" i="49"/>
  <c r="J273" i="49" s="1"/>
  <c r="G273" i="49"/>
  <c r="I274" i="49"/>
  <c r="H274" i="49"/>
  <c r="J274" i="49" s="1"/>
  <c r="G274" i="49"/>
  <c r="I277" i="49"/>
  <c r="H277" i="49"/>
  <c r="J277" i="49" s="1"/>
  <c r="G277" i="49"/>
  <c r="H278" i="49"/>
  <c r="J278" i="49" s="1"/>
  <c r="G278" i="49"/>
  <c r="I278" i="49" s="1"/>
  <c r="H279" i="49"/>
  <c r="J279" i="49" s="1"/>
  <c r="G279" i="49"/>
  <c r="I279" i="49" s="1"/>
  <c r="J282" i="49"/>
  <c r="I282" i="49"/>
  <c r="H282" i="49"/>
  <c r="G282" i="49"/>
  <c r="I283" i="49"/>
  <c r="H283" i="49"/>
  <c r="J283" i="49" s="1"/>
  <c r="G283" i="49"/>
  <c r="I284" i="49"/>
  <c r="H284" i="49"/>
  <c r="J284" i="49" s="1"/>
  <c r="G284" i="49"/>
  <c r="I285" i="49"/>
  <c r="H285" i="49"/>
  <c r="J285" i="49" s="1"/>
  <c r="G285" i="49"/>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I299" i="49"/>
  <c r="H299" i="49"/>
  <c r="J299" i="49" s="1"/>
  <c r="G299" i="49"/>
  <c r="H300" i="49"/>
  <c r="J300" i="49" s="1"/>
  <c r="G300" i="49"/>
  <c r="I300" i="49" s="1"/>
  <c r="I303" i="49"/>
  <c r="H303" i="49"/>
  <c r="J303" i="49" s="1"/>
  <c r="G303" i="49"/>
  <c r="I304" i="49"/>
  <c r="H304" i="49"/>
  <c r="J304" i="49" s="1"/>
  <c r="G304" i="49"/>
  <c r="I307" i="49"/>
  <c r="H307" i="49"/>
  <c r="J307" i="49" s="1"/>
  <c r="G307" i="49"/>
  <c r="I308" i="49"/>
  <c r="H308" i="49"/>
  <c r="J308" i="49" s="1"/>
  <c r="G308" i="49"/>
  <c r="I309" i="49"/>
  <c r="H309" i="49"/>
  <c r="J309" i="49" s="1"/>
  <c r="G309" i="49"/>
  <c r="H310" i="49"/>
  <c r="J310" i="49" s="1"/>
  <c r="G310" i="49"/>
  <c r="I310" i="49" s="1"/>
  <c r="H311" i="49"/>
  <c r="J311" i="49" s="1"/>
  <c r="G311" i="49"/>
  <c r="I311" i="49" s="1"/>
  <c r="J312" i="49"/>
  <c r="I312" i="49"/>
  <c r="H312" i="49"/>
  <c r="G312" i="49"/>
  <c r="I313" i="49"/>
  <c r="H313" i="49"/>
  <c r="J313" i="49" s="1"/>
  <c r="G313" i="49"/>
  <c r="I314" i="49"/>
  <c r="H314" i="49"/>
  <c r="J314" i="49" s="1"/>
  <c r="G314" i="49"/>
  <c r="H315" i="49"/>
  <c r="J315" i="49" s="1"/>
  <c r="G315" i="49"/>
  <c r="I315" i="49" s="1"/>
  <c r="J316" i="49"/>
  <c r="I316" i="49"/>
  <c r="H316" i="49"/>
  <c r="G316" i="49"/>
  <c r="H317" i="49"/>
  <c r="J317" i="49" s="1"/>
  <c r="G317" i="49"/>
  <c r="I317" i="49" s="1"/>
  <c r="J318" i="49"/>
  <c r="I318" i="49"/>
  <c r="H318" i="49"/>
  <c r="G318" i="49"/>
  <c r="I319" i="49"/>
  <c r="H319" i="49"/>
  <c r="J319" i="49" s="1"/>
  <c r="G319" i="49"/>
  <c r="H320" i="49"/>
  <c r="J320" i="49" s="1"/>
  <c r="G320" i="49"/>
  <c r="I320" i="49" s="1"/>
  <c r="H321" i="49"/>
  <c r="J321" i="49" s="1"/>
  <c r="G321" i="49"/>
  <c r="I321" i="49" s="1"/>
  <c r="I322" i="49"/>
  <c r="H322" i="49"/>
  <c r="J322" i="49" s="1"/>
  <c r="G322" i="49"/>
  <c r="H323" i="49"/>
  <c r="J323" i="49" s="1"/>
  <c r="G323" i="49"/>
  <c r="I323" i="49" s="1"/>
  <c r="H324" i="49"/>
  <c r="J324" i="49" s="1"/>
  <c r="G324" i="49"/>
  <c r="I324" i="49" s="1"/>
  <c r="H325" i="49"/>
  <c r="J325" i="49" s="1"/>
  <c r="G325" i="49"/>
  <c r="I325" i="49" s="1"/>
  <c r="I326" i="49"/>
  <c r="H326" i="49"/>
  <c r="J326" i="49" s="1"/>
  <c r="G326" i="49"/>
  <c r="I327" i="49"/>
  <c r="H327" i="49"/>
  <c r="J327" i="49" s="1"/>
  <c r="G327" i="49"/>
  <c r="H328" i="49"/>
  <c r="J328" i="49" s="1"/>
  <c r="G328" i="49"/>
  <c r="I328" i="49" s="1"/>
  <c r="H331" i="49"/>
  <c r="J331" i="49" s="1"/>
  <c r="G331" i="49"/>
  <c r="I331" i="49" s="1"/>
  <c r="H332" i="49"/>
  <c r="J332" i="49" s="1"/>
  <c r="G332" i="49"/>
  <c r="I332" i="49" s="1"/>
  <c r="I335" i="49"/>
  <c r="H335" i="49"/>
  <c r="J335" i="49" s="1"/>
  <c r="G335" i="49"/>
  <c r="H336" i="49"/>
  <c r="J336" i="49" s="1"/>
  <c r="G336" i="49"/>
  <c r="I336" i="49" s="1"/>
  <c r="I337" i="49"/>
  <c r="H337" i="49"/>
  <c r="J337" i="49" s="1"/>
  <c r="G337" i="49"/>
  <c r="I338" i="49"/>
  <c r="H338" i="49"/>
  <c r="J338" i="49" s="1"/>
  <c r="G338" i="49"/>
  <c r="H339" i="49"/>
  <c r="J339" i="49" s="1"/>
  <c r="G339" i="49"/>
  <c r="I339" i="49" s="1"/>
  <c r="I340" i="49"/>
  <c r="H340" i="49"/>
  <c r="J340" i="49" s="1"/>
  <c r="G340" i="49"/>
  <c r="H341" i="49"/>
  <c r="J341" i="49" s="1"/>
  <c r="G341" i="49"/>
  <c r="I341" i="49" s="1"/>
  <c r="H344" i="49"/>
  <c r="J344" i="49" s="1"/>
  <c r="G344" i="49"/>
  <c r="I344" i="49" s="1"/>
  <c r="H345" i="49"/>
  <c r="J345" i="49" s="1"/>
  <c r="G345" i="49"/>
  <c r="I345" i="49" s="1"/>
  <c r="H346" i="49"/>
  <c r="J346" i="49" s="1"/>
  <c r="G346" i="49"/>
  <c r="I346" i="49" s="1"/>
  <c r="H347" i="49"/>
  <c r="J347" i="49" s="1"/>
  <c r="G347" i="49"/>
  <c r="I347" i="49" s="1"/>
  <c r="I350" i="49"/>
  <c r="H350" i="49"/>
  <c r="J350" i="49" s="1"/>
  <c r="G350" i="49"/>
  <c r="I351" i="49"/>
  <c r="H351" i="49"/>
  <c r="J351" i="49" s="1"/>
  <c r="G351" i="49"/>
  <c r="I352" i="49"/>
  <c r="H352" i="49"/>
  <c r="J352" i="49" s="1"/>
  <c r="G352" i="49"/>
  <c r="H353" i="49"/>
  <c r="J353" i="49" s="1"/>
  <c r="G353" i="49"/>
  <c r="I353" i="49" s="1"/>
  <c r="H354" i="49"/>
  <c r="J354" i="49" s="1"/>
  <c r="G354" i="49"/>
  <c r="I354"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I362" i="49"/>
  <c r="H362" i="49"/>
  <c r="J362" i="49" s="1"/>
  <c r="G362" i="49"/>
  <c r="H363" i="49"/>
  <c r="J363" i="49" s="1"/>
  <c r="G363" i="49"/>
  <c r="I363" i="49" s="1"/>
  <c r="H364" i="49"/>
  <c r="J364" i="49" s="1"/>
  <c r="G364" i="49"/>
  <c r="I364" i="49" s="1"/>
  <c r="H365" i="49"/>
  <c r="J365" i="49" s="1"/>
  <c r="G365" i="49"/>
  <c r="I365" i="49" s="1"/>
  <c r="H366" i="49"/>
  <c r="J366" i="49" s="1"/>
  <c r="G366" i="49"/>
  <c r="I366" i="49" s="1"/>
  <c r="J369" i="49"/>
  <c r="I369" i="49"/>
  <c r="H369" i="49"/>
  <c r="G369" i="49"/>
  <c r="H370" i="49"/>
  <c r="J370" i="49" s="1"/>
  <c r="G370" i="49"/>
  <c r="I370" i="49" s="1"/>
  <c r="H371" i="49"/>
  <c r="J371" i="49" s="1"/>
  <c r="G371" i="49"/>
  <c r="I371" i="49" s="1"/>
  <c r="H372" i="49"/>
  <c r="J372" i="49" s="1"/>
  <c r="G372" i="49"/>
  <c r="I372" i="49" s="1"/>
  <c r="H373" i="49"/>
  <c r="J373" i="49" s="1"/>
  <c r="G373" i="49"/>
  <c r="I373" i="49" s="1"/>
  <c r="I374" i="49"/>
  <c r="H374" i="49"/>
  <c r="J374" i="49" s="1"/>
  <c r="G374" i="49"/>
  <c r="H375" i="49"/>
  <c r="J375" i="49" s="1"/>
  <c r="G375" i="49"/>
  <c r="I375" i="49" s="1"/>
  <c r="I376" i="49"/>
  <c r="H376" i="49"/>
  <c r="J376" i="49" s="1"/>
  <c r="G376" i="49"/>
  <c r="H377" i="49"/>
  <c r="J377" i="49" s="1"/>
  <c r="G377" i="49"/>
  <c r="I377" i="49" s="1"/>
  <c r="J378" i="49"/>
  <c r="I378" i="49"/>
  <c r="H378" i="49"/>
  <c r="G378" i="49"/>
  <c r="H379" i="49"/>
  <c r="J379" i="49" s="1"/>
  <c r="G379" i="49"/>
  <c r="I379" i="49" s="1"/>
  <c r="H382" i="49"/>
  <c r="J382" i="49" s="1"/>
  <c r="G382" i="49"/>
  <c r="I382" i="49" s="1"/>
  <c r="I383" i="49"/>
  <c r="H383" i="49"/>
  <c r="J383" i="49" s="1"/>
  <c r="G383" i="49"/>
  <c r="I384" i="49"/>
  <c r="H384" i="49"/>
  <c r="J384" i="49" s="1"/>
  <c r="G384" i="49"/>
  <c r="H385" i="49"/>
  <c r="J385" i="49" s="1"/>
  <c r="G385" i="49"/>
  <c r="I385" i="49" s="1"/>
  <c r="J386" i="49"/>
  <c r="I386" i="49"/>
  <c r="H386" i="49"/>
  <c r="G386" i="49"/>
  <c r="I387" i="49"/>
  <c r="H387" i="49"/>
  <c r="J387" i="49" s="1"/>
  <c r="G387" i="49"/>
  <c r="I388" i="49"/>
  <c r="H388" i="49"/>
  <c r="J388" i="49" s="1"/>
  <c r="G388" i="49"/>
  <c r="J389" i="49"/>
  <c r="I389" i="49"/>
  <c r="H389" i="49"/>
  <c r="G389" i="49"/>
  <c r="H390" i="49"/>
  <c r="J390" i="49" s="1"/>
  <c r="G390" i="49"/>
  <c r="I390" i="49" s="1"/>
  <c r="J393" i="49"/>
  <c r="I393" i="49"/>
  <c r="H393" i="49"/>
  <c r="G393" i="49"/>
  <c r="J394" i="49"/>
  <c r="I394" i="49"/>
  <c r="H394" i="49"/>
  <c r="G394" i="49"/>
  <c r="I397" i="49"/>
  <c r="H397" i="49"/>
  <c r="J397" i="49" s="1"/>
  <c r="G397" i="49"/>
  <c r="J398" i="49"/>
  <c r="I398" i="49"/>
  <c r="H398" i="49"/>
  <c r="G398" i="49"/>
  <c r="I399" i="49"/>
  <c r="H399" i="49"/>
  <c r="J399" i="49" s="1"/>
  <c r="G399" i="49"/>
  <c r="I400" i="49"/>
  <c r="H400" i="49"/>
  <c r="J400" i="49" s="1"/>
  <c r="G400" i="49"/>
  <c r="J401" i="49"/>
  <c r="I401" i="49"/>
  <c r="H401" i="49"/>
  <c r="G401" i="49"/>
  <c r="H402" i="49"/>
  <c r="J402" i="49" s="1"/>
  <c r="G402" i="49"/>
  <c r="I402" i="49" s="1"/>
  <c r="H403" i="49"/>
  <c r="J403" i="49" s="1"/>
  <c r="G403" i="49"/>
  <c r="I403" i="49" s="1"/>
  <c r="H404" i="49"/>
  <c r="J404" i="49" s="1"/>
  <c r="G404" i="49"/>
  <c r="I404" i="49" s="1"/>
  <c r="H407" i="49"/>
  <c r="J407" i="49" s="1"/>
  <c r="G407" i="49"/>
  <c r="I407" i="49" s="1"/>
  <c r="I408" i="49"/>
  <c r="H408" i="49"/>
  <c r="J408" i="49" s="1"/>
  <c r="G408" i="49"/>
  <c r="J409" i="49"/>
  <c r="I409" i="49"/>
  <c r="H409" i="49"/>
  <c r="G409" i="49"/>
  <c r="H410" i="49"/>
  <c r="J410" i="49" s="1"/>
  <c r="G410" i="49"/>
  <c r="I410" i="49" s="1"/>
  <c r="I413" i="49"/>
  <c r="H413" i="49"/>
  <c r="J413" i="49" s="1"/>
  <c r="G413" i="49"/>
  <c r="I414" i="49"/>
  <c r="H414" i="49"/>
  <c r="J414" i="49" s="1"/>
  <c r="G414" i="49"/>
  <c r="I415" i="49"/>
  <c r="H415" i="49"/>
  <c r="J415" i="49" s="1"/>
  <c r="G415" i="49"/>
  <c r="H416" i="49"/>
  <c r="J416" i="49" s="1"/>
  <c r="G416" i="49"/>
  <c r="I416" i="49" s="1"/>
  <c r="H417" i="49"/>
  <c r="J417" i="49" s="1"/>
  <c r="G417" i="49"/>
  <c r="I417" i="49" s="1"/>
  <c r="I418" i="49"/>
  <c r="H418" i="49"/>
  <c r="J418" i="49" s="1"/>
  <c r="G418" i="49"/>
  <c r="I419" i="49"/>
  <c r="H419" i="49"/>
  <c r="J419" i="49" s="1"/>
  <c r="G419" i="49"/>
  <c r="H420" i="49"/>
  <c r="J420" i="49" s="1"/>
  <c r="G420" i="49"/>
  <c r="I420" i="49" s="1"/>
  <c r="H421" i="49"/>
  <c r="J421" i="49" s="1"/>
  <c r="G421" i="49"/>
  <c r="I421" i="49" s="1"/>
  <c r="H424" i="49"/>
  <c r="J424" i="49" s="1"/>
  <c r="G424" i="49"/>
  <c r="I424" i="49" s="1"/>
  <c r="H425" i="49"/>
  <c r="J425" i="49" s="1"/>
  <c r="G425" i="49"/>
  <c r="I425" i="49" s="1"/>
  <c r="I428" i="49"/>
  <c r="H428" i="49"/>
  <c r="J428" i="49" s="1"/>
  <c r="G428" i="49"/>
  <c r="I429" i="49"/>
  <c r="H429" i="49"/>
  <c r="J429" i="49" s="1"/>
  <c r="G429" i="49"/>
  <c r="H430" i="49"/>
  <c r="J430" i="49" s="1"/>
  <c r="G430" i="49"/>
  <c r="I430" i="49" s="1"/>
  <c r="H431" i="49"/>
  <c r="J431" i="49" s="1"/>
  <c r="G431" i="49"/>
  <c r="I431" i="49" s="1"/>
  <c r="H432" i="49"/>
  <c r="J432" i="49" s="1"/>
  <c r="G432" i="49"/>
  <c r="I432" i="49" s="1"/>
  <c r="H433" i="49"/>
  <c r="J433" i="49" s="1"/>
  <c r="G433" i="49"/>
  <c r="I433" i="49" s="1"/>
  <c r="H434" i="49"/>
  <c r="J434" i="49" s="1"/>
  <c r="G434" i="49"/>
  <c r="I434" i="49" s="1"/>
  <c r="H435" i="49"/>
  <c r="J435" i="49" s="1"/>
  <c r="G435" i="49"/>
  <c r="I435" i="49" s="1"/>
  <c r="J438" i="49"/>
  <c r="I438" i="49"/>
  <c r="H438" i="49"/>
  <c r="G438" i="49"/>
  <c r="H439" i="49"/>
  <c r="J439" i="49" s="1"/>
  <c r="G439" i="49"/>
  <c r="I439" i="49" s="1"/>
  <c r="I440" i="49"/>
  <c r="H440" i="49"/>
  <c r="J440" i="49" s="1"/>
  <c r="G440" i="49"/>
  <c r="H441" i="49"/>
  <c r="J441" i="49" s="1"/>
  <c r="G441" i="49"/>
  <c r="I441" i="49" s="1"/>
  <c r="J444" i="49"/>
  <c r="I444" i="49"/>
  <c r="H444" i="49"/>
  <c r="G444" i="49"/>
  <c r="H445" i="49"/>
  <c r="J445" i="49" s="1"/>
  <c r="G445" i="49"/>
  <c r="I445" i="49" s="1"/>
  <c r="H446" i="49"/>
  <c r="J446" i="49" s="1"/>
  <c r="G446" i="49"/>
  <c r="I446" i="49" s="1"/>
  <c r="I447" i="49"/>
  <c r="H447" i="49"/>
  <c r="J447" i="49" s="1"/>
  <c r="G447" i="49"/>
  <c r="H448" i="49"/>
  <c r="J448" i="49" s="1"/>
  <c r="G448" i="49"/>
  <c r="I448" i="49" s="1"/>
  <c r="H449" i="49"/>
  <c r="J449" i="49" s="1"/>
  <c r="G449" i="49"/>
  <c r="I449" i="49" s="1"/>
  <c r="H450" i="49"/>
  <c r="J450" i="49" s="1"/>
  <c r="G450" i="49"/>
  <c r="I450" i="49" s="1"/>
  <c r="H451" i="49"/>
  <c r="J451" i="49" s="1"/>
  <c r="G451" i="49"/>
  <c r="I451" i="49" s="1"/>
  <c r="H454" i="49"/>
  <c r="J454" i="49" s="1"/>
  <c r="G454" i="49"/>
  <c r="I454" i="49" s="1"/>
  <c r="H455" i="49"/>
  <c r="J455" i="49" s="1"/>
  <c r="G455" i="49"/>
  <c r="I455" i="49" s="1"/>
  <c r="H456" i="49"/>
  <c r="J456" i="49" s="1"/>
  <c r="G456" i="49"/>
  <c r="I456" i="49" s="1"/>
  <c r="I457" i="49"/>
  <c r="H457" i="49"/>
  <c r="J457" i="49" s="1"/>
  <c r="G457" i="49"/>
  <c r="H458" i="49"/>
  <c r="J458" i="49" s="1"/>
  <c r="G458" i="49"/>
  <c r="I458" i="49" s="1"/>
  <c r="H459" i="49"/>
  <c r="J459" i="49" s="1"/>
  <c r="G459" i="49"/>
  <c r="I459" i="49" s="1"/>
  <c r="H460" i="49"/>
  <c r="J460" i="49" s="1"/>
  <c r="G460" i="49"/>
  <c r="I460" i="49" s="1"/>
  <c r="J463" i="49"/>
  <c r="I463" i="49"/>
  <c r="H463" i="49"/>
  <c r="G463" i="49"/>
  <c r="J464" i="49"/>
  <c r="I464" i="49"/>
  <c r="H464" i="49"/>
  <c r="G464" i="49"/>
  <c r="J465" i="49"/>
  <c r="I465" i="49"/>
  <c r="H465" i="49"/>
  <c r="G465" i="49"/>
  <c r="H468" i="49"/>
  <c r="J468" i="49" s="1"/>
  <c r="G468" i="49"/>
  <c r="I468" i="49" s="1"/>
  <c r="H469" i="49"/>
  <c r="J469" i="49" s="1"/>
  <c r="G469" i="49"/>
  <c r="I469" i="49" s="1"/>
  <c r="I470" i="49"/>
  <c r="H470" i="49"/>
  <c r="J470" i="49" s="1"/>
  <c r="G470" i="49"/>
  <c r="H471" i="49"/>
  <c r="J471" i="49" s="1"/>
  <c r="G471" i="49"/>
  <c r="I471" i="49" s="1"/>
  <c r="J472" i="49"/>
  <c r="I472" i="49"/>
  <c r="H472" i="49"/>
  <c r="G472" i="49"/>
  <c r="H473" i="49"/>
  <c r="J473" i="49" s="1"/>
  <c r="G473" i="49"/>
  <c r="I473" i="49" s="1"/>
  <c r="J474" i="49"/>
  <c r="I474" i="49"/>
  <c r="H474" i="49"/>
  <c r="G474" i="49"/>
  <c r="H475" i="49"/>
  <c r="J475" i="49" s="1"/>
  <c r="G475" i="49"/>
  <c r="I475" i="49" s="1"/>
  <c r="H476" i="49"/>
  <c r="J476" i="49" s="1"/>
  <c r="G476" i="49"/>
  <c r="I476" i="49" s="1"/>
  <c r="H477" i="49"/>
  <c r="J477" i="49" s="1"/>
  <c r="G477" i="49"/>
  <c r="I477" i="49" s="1"/>
  <c r="H478" i="49"/>
  <c r="J478" i="49" s="1"/>
  <c r="G478" i="49"/>
  <c r="I478" i="49" s="1"/>
  <c r="H479" i="49"/>
  <c r="J479" i="49" s="1"/>
  <c r="G479" i="49"/>
  <c r="I479" i="49" s="1"/>
  <c r="H480" i="49"/>
  <c r="J480" i="49" s="1"/>
  <c r="G480" i="49"/>
  <c r="I480" i="49" s="1"/>
  <c r="H481" i="49"/>
  <c r="J481" i="49" s="1"/>
  <c r="G481" i="49"/>
  <c r="I481" i="49" s="1"/>
  <c r="H482" i="49"/>
  <c r="J482" i="49" s="1"/>
  <c r="G482" i="49"/>
  <c r="I482" i="49" s="1"/>
  <c r="H483" i="49"/>
  <c r="J483" i="49" s="1"/>
  <c r="G483" i="49"/>
  <c r="I483" i="49" s="1"/>
  <c r="I484" i="49"/>
  <c r="H484" i="49"/>
  <c r="J484" i="49" s="1"/>
  <c r="G484" i="49"/>
  <c r="I485" i="49"/>
  <c r="H485" i="49"/>
  <c r="J485" i="49" s="1"/>
  <c r="G485" i="49"/>
  <c r="H486" i="49"/>
  <c r="J486" i="49" s="1"/>
  <c r="G486" i="49"/>
  <c r="I486" i="49" s="1"/>
  <c r="I487" i="49"/>
  <c r="H487" i="49"/>
  <c r="J487" i="49" s="1"/>
  <c r="G487" i="49"/>
  <c r="H488" i="49"/>
  <c r="J488" i="49" s="1"/>
  <c r="G488" i="49"/>
  <c r="I488" i="49" s="1"/>
  <c r="H489" i="49"/>
  <c r="J489" i="49" s="1"/>
  <c r="G489" i="49"/>
  <c r="I489" i="49" s="1"/>
  <c r="H490" i="49"/>
  <c r="J490" i="49" s="1"/>
  <c r="G490" i="49"/>
  <c r="I490" i="49" s="1"/>
  <c r="I493" i="49"/>
  <c r="H493" i="49"/>
  <c r="J493" i="49" s="1"/>
  <c r="G493" i="49"/>
  <c r="I494" i="49"/>
  <c r="H494" i="49"/>
  <c r="J494" i="49" s="1"/>
  <c r="G494" i="49"/>
  <c r="I495" i="49"/>
  <c r="H495" i="49"/>
  <c r="J495" i="49" s="1"/>
  <c r="G495" i="49"/>
  <c r="H498" i="49"/>
  <c r="J498" i="49" s="1"/>
  <c r="G498" i="49"/>
  <c r="I498" i="49" s="1"/>
  <c r="J499" i="49"/>
  <c r="I499" i="49"/>
  <c r="H499" i="49"/>
  <c r="G499" i="49"/>
  <c r="H500" i="49"/>
  <c r="J500" i="49" s="1"/>
  <c r="G500" i="49"/>
  <c r="I500" i="49" s="1"/>
  <c r="H501" i="49"/>
  <c r="J501" i="49" s="1"/>
  <c r="G501" i="49"/>
  <c r="I501" i="49" s="1"/>
  <c r="I502" i="49"/>
  <c r="H502" i="49"/>
  <c r="J502" i="49" s="1"/>
  <c r="G502" i="49"/>
  <c r="I503" i="49"/>
  <c r="H503" i="49"/>
  <c r="J503" i="49" s="1"/>
  <c r="G503" i="49"/>
  <c r="H504" i="49"/>
  <c r="J504" i="49" s="1"/>
  <c r="G504" i="49"/>
  <c r="I504" i="49" s="1"/>
  <c r="J505" i="49"/>
  <c r="I505" i="49"/>
  <c r="H505" i="49"/>
  <c r="G505" i="49"/>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I514" i="49"/>
  <c r="H514" i="49"/>
  <c r="J514" i="49" s="1"/>
  <c r="G514" i="49"/>
  <c r="H515" i="49"/>
  <c r="J515" i="49" s="1"/>
  <c r="G515" i="49"/>
  <c r="I515" i="49" s="1"/>
  <c r="H516" i="49"/>
  <c r="J516" i="49" s="1"/>
  <c r="G516" i="49"/>
  <c r="I516" i="49" s="1"/>
  <c r="H517" i="49"/>
  <c r="J517" i="49" s="1"/>
  <c r="G517" i="49"/>
  <c r="I517" i="49" s="1"/>
  <c r="J520" i="49"/>
  <c r="I520" i="49"/>
  <c r="H520" i="49"/>
  <c r="G520" i="49"/>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9" i="49"/>
  <c r="J529" i="49" s="1"/>
  <c r="G529" i="49"/>
  <c r="I529" i="49" s="1"/>
  <c r="I530" i="49"/>
  <c r="H530" i="49"/>
  <c r="J530" i="49" s="1"/>
  <c r="G530" i="49"/>
  <c r="H531" i="49"/>
  <c r="J531" i="49" s="1"/>
  <c r="G531" i="49"/>
  <c r="I531" i="49" s="1"/>
  <c r="I534" i="49"/>
  <c r="H534" i="49"/>
  <c r="J534" i="49" s="1"/>
  <c r="G534" i="49"/>
  <c r="I535" i="49"/>
  <c r="H535" i="49"/>
  <c r="J535" i="49" s="1"/>
  <c r="G535"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7"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H44" i="58"/>
  <c r="I41" i="58" s="1"/>
  <c r="F44" i="58"/>
  <c r="G42" i="58" s="1"/>
  <c r="D44" i="58"/>
  <c r="E41" i="58" s="1"/>
  <c r="B44" i="58"/>
  <c r="C42"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5" i="50" s="1"/>
  <c r="B48" i="50"/>
  <c r="C46"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H35" i="53"/>
  <c r="I32" i="53" s="1"/>
  <c r="F35" i="53"/>
  <c r="G33" i="53" s="1"/>
  <c r="D35" i="53"/>
  <c r="E30" i="53" s="1"/>
  <c r="B35" i="53"/>
  <c r="C33" i="53" s="1"/>
  <c r="K25" i="53"/>
  <c r="J25"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H53" i="53"/>
  <c r="I50" i="53" s="1"/>
  <c r="F53" i="53"/>
  <c r="G51" i="53" s="1"/>
  <c r="D53" i="53"/>
  <c r="E49" i="53" s="1"/>
  <c r="B53" i="53"/>
  <c r="C51" i="53" s="1"/>
  <c r="K38" i="53"/>
  <c r="J38" i="53"/>
  <c r="I55" i="53"/>
  <c r="G55" i="53"/>
  <c r="E55" i="53"/>
  <c r="C55" i="53"/>
  <c r="B5" i="54"/>
  <c r="D5" i="54" s="1"/>
  <c r="H5" i="54" s="1"/>
  <c r="K8" i="54"/>
  <c r="J8" i="54"/>
  <c r="K9" i="54"/>
  <c r="J9" i="54"/>
  <c r="K10" i="54"/>
  <c r="J10" i="54"/>
  <c r="K11" i="54"/>
  <c r="J11" i="54"/>
  <c r="K12" i="54"/>
  <c r="J12" i="54"/>
  <c r="H14" i="54"/>
  <c r="I11" i="54" s="1"/>
  <c r="F14" i="54"/>
  <c r="G12" i="54" s="1"/>
  <c r="D14" i="54"/>
  <c r="E10" i="54" s="1"/>
  <c r="B14" i="54"/>
  <c r="C12" i="54" s="1"/>
  <c r="K7" i="54"/>
  <c r="J7" i="54"/>
  <c r="H19" i="54"/>
  <c r="K19" i="54" s="1"/>
  <c r="F19" i="54"/>
  <c r="G19" i="54" s="1"/>
  <c r="D19" i="54"/>
  <c r="J19" i="54" s="1"/>
  <c r="B19" i="54"/>
  <c r="C19" i="54" s="1"/>
  <c r="K17" i="54"/>
  <c r="J17" i="54"/>
  <c r="K23" i="54"/>
  <c r="J23" i="54"/>
  <c r="K24" i="54"/>
  <c r="J24" i="54"/>
  <c r="H26" i="54"/>
  <c r="I23" i="54" s="1"/>
  <c r="F26" i="54"/>
  <c r="G24" i="54" s="1"/>
  <c r="D26" i="54"/>
  <c r="E23" i="54" s="1"/>
  <c r="B26" i="54"/>
  <c r="C24" i="54" s="1"/>
  <c r="K22" i="54"/>
  <c r="J22" i="54"/>
  <c r="K30" i="54"/>
  <c r="J30" i="54"/>
  <c r="K31" i="54"/>
  <c r="J31" i="54"/>
  <c r="K32" i="54"/>
  <c r="J32" i="54"/>
  <c r="K33" i="54"/>
  <c r="J33" i="54"/>
  <c r="K34" i="54"/>
  <c r="J34" i="54"/>
  <c r="K35" i="54"/>
  <c r="J35" i="54"/>
  <c r="K36" i="54"/>
  <c r="J36" i="54"/>
  <c r="K37" i="54"/>
  <c r="J37" i="54"/>
  <c r="K38" i="54"/>
  <c r="J38" i="54"/>
  <c r="K39" i="54"/>
  <c r="J39" i="54"/>
  <c r="H41" i="54"/>
  <c r="I38" i="54" s="1"/>
  <c r="F41" i="54"/>
  <c r="G39" i="54" s="1"/>
  <c r="D41" i="54"/>
  <c r="E38" i="54" s="1"/>
  <c r="B41" i="54"/>
  <c r="C39" i="54" s="1"/>
  <c r="K29" i="54"/>
  <c r="J29" i="54"/>
  <c r="K45" i="54"/>
  <c r="J45" i="54"/>
  <c r="K46" i="54"/>
  <c r="J46" i="54"/>
  <c r="K47" i="54"/>
  <c r="J47" i="54"/>
  <c r="K48" i="54"/>
  <c r="J48" i="54"/>
  <c r="K49" i="54"/>
  <c r="J49" i="54"/>
  <c r="K50" i="54"/>
  <c r="J50" i="54"/>
  <c r="K51" i="54"/>
  <c r="J51" i="54"/>
  <c r="H53" i="54"/>
  <c r="I50" i="54" s="1"/>
  <c r="F53" i="54"/>
  <c r="G51" i="54" s="1"/>
  <c r="D53" i="54"/>
  <c r="E50" i="54" s="1"/>
  <c r="B53" i="54"/>
  <c r="C51" i="54" s="1"/>
  <c r="K44" i="54"/>
  <c r="J44"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H76" i="54"/>
  <c r="I73" i="54" s="1"/>
  <c r="F76" i="54"/>
  <c r="G74" i="54" s="1"/>
  <c r="D76" i="54"/>
  <c r="E73" i="54" s="1"/>
  <c r="B76" i="54"/>
  <c r="C74" i="54" s="1"/>
  <c r="K56" i="54"/>
  <c r="J56" i="54"/>
  <c r="I78" i="54"/>
  <c r="G78" i="54"/>
  <c r="E78" i="54"/>
  <c r="C78"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H64" i="55"/>
  <c r="I61" i="55" s="1"/>
  <c r="F64" i="55"/>
  <c r="G62" i="55" s="1"/>
  <c r="D64" i="55"/>
  <c r="E61" i="55" s="1"/>
  <c r="B64" i="55"/>
  <c r="C62" i="55" s="1"/>
  <c r="K52" i="55"/>
  <c r="J52" i="55"/>
  <c r="I66" i="55"/>
  <c r="G66" i="55"/>
  <c r="E66" i="55"/>
  <c r="C66" i="55"/>
  <c r="J66" i="55"/>
  <c r="K66" i="55"/>
  <c r="B69" i="55"/>
  <c r="D69" i="55" s="1"/>
  <c r="H69" i="55" s="1"/>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H92" i="55"/>
  <c r="I89" i="55" s="1"/>
  <c r="F92" i="55"/>
  <c r="G90" i="55" s="1"/>
  <c r="D92" i="55"/>
  <c r="E89" i="55" s="1"/>
  <c r="B92" i="55"/>
  <c r="C90" i="55" s="1"/>
  <c r="K71" i="55"/>
  <c r="J71"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1" i="55" s="1"/>
  <c r="F114" i="55"/>
  <c r="G112" i="55" s="1"/>
  <c r="D114" i="55"/>
  <c r="E112" i="55" s="1"/>
  <c r="B114" i="55"/>
  <c r="C112" i="55" s="1"/>
  <c r="K95" i="55"/>
  <c r="J95" i="55"/>
  <c r="I116" i="55"/>
  <c r="G116" i="55"/>
  <c r="E116" i="55"/>
  <c r="C116" i="55"/>
  <c r="J116" i="55"/>
  <c r="K116" i="55"/>
  <c r="B119" i="55"/>
  <c r="D119" i="55" s="1"/>
  <c r="H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H144" i="55"/>
  <c r="I141" i="55" s="1"/>
  <c r="F144" i="55"/>
  <c r="G142" i="55" s="1"/>
  <c r="D144" i="55"/>
  <c r="E141" i="55" s="1"/>
  <c r="B144" i="55"/>
  <c r="C142" i="55" s="1"/>
  <c r="K121" i="55"/>
  <c r="J121"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H168" i="55"/>
  <c r="I165" i="55" s="1"/>
  <c r="F168" i="55"/>
  <c r="G166" i="55" s="1"/>
  <c r="D168" i="55"/>
  <c r="E165" i="55" s="1"/>
  <c r="B168" i="55"/>
  <c r="C166" i="55" s="1"/>
  <c r="K147" i="55"/>
  <c r="J147" i="55"/>
  <c r="I170" i="55"/>
  <c r="G170" i="55"/>
  <c r="E170" i="55"/>
  <c r="C170" i="55"/>
  <c r="J170" i="55"/>
  <c r="K170" i="55"/>
  <c r="B173" i="55"/>
  <c r="D173" i="55" s="1"/>
  <c r="H173" i="55" s="1"/>
  <c r="K176" i="55"/>
  <c r="J176" i="55"/>
  <c r="H178" i="55"/>
  <c r="I178" i="55" s="1"/>
  <c r="F178" i="55"/>
  <c r="G176" i="55" s="1"/>
  <c r="D178" i="55"/>
  <c r="E178" i="55" s="1"/>
  <c r="B178" i="55"/>
  <c r="C176" i="55" s="1"/>
  <c r="K175" i="55"/>
  <c r="J175" i="55"/>
  <c r="K182" i="55"/>
  <c r="J182" i="55"/>
  <c r="K183" i="55"/>
  <c r="J183" i="55"/>
  <c r="K184" i="55"/>
  <c r="J184" i="55"/>
  <c r="K185" i="55"/>
  <c r="J185" i="55"/>
  <c r="K186" i="55"/>
  <c r="J186" i="55"/>
  <c r="K187" i="55"/>
  <c r="J187" i="55"/>
  <c r="H189" i="55"/>
  <c r="I186" i="55" s="1"/>
  <c r="F189" i="55"/>
  <c r="G187" i="55" s="1"/>
  <c r="D189" i="55"/>
  <c r="J189" i="55" s="1"/>
  <c r="B189" i="55"/>
  <c r="C187" i="55" s="1"/>
  <c r="K181" i="55"/>
  <c r="J181" i="55"/>
  <c r="I191" i="55"/>
  <c r="G191" i="55"/>
  <c r="E191" i="55"/>
  <c r="C191" i="55"/>
  <c r="J191" i="55"/>
  <c r="K191" i="55"/>
  <c r="I195" i="55"/>
  <c r="G195" i="55"/>
  <c r="E195" i="55"/>
  <c r="C195" i="55"/>
  <c r="H193" i="55"/>
  <c r="I193" i="55" s="1"/>
  <c r="F193" i="55"/>
  <c r="G193" i="55" s="1"/>
  <c r="D193" i="55"/>
  <c r="E193" i="55" s="1"/>
  <c r="B193" i="55"/>
  <c r="C193" i="55" s="1"/>
  <c r="K195" i="55"/>
  <c r="J195" i="55"/>
  <c r="K197" i="55"/>
  <c r="J197" i="55"/>
  <c r="I197" i="55"/>
  <c r="G197" i="55"/>
  <c r="E197" i="55"/>
  <c r="C197"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J39" i="48"/>
  <c r="K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H62" i="48"/>
  <c r="I59" i="48" s="1"/>
  <c r="F62" i="48"/>
  <c r="G60" i="48" s="1"/>
  <c r="D62" i="48"/>
  <c r="E59" i="48" s="1"/>
  <c r="B62" i="48"/>
  <c r="C60" i="48" s="1"/>
  <c r="K44" i="48"/>
  <c r="J44" i="48"/>
  <c r="K66" i="48"/>
  <c r="J66" i="48"/>
  <c r="K67" i="48"/>
  <c r="J67" i="48"/>
  <c r="K68" i="48"/>
  <c r="J68" i="48"/>
  <c r="K69" i="48"/>
  <c r="J69" i="48"/>
  <c r="K70" i="48"/>
  <c r="J70" i="48"/>
  <c r="K71" i="48"/>
  <c r="J71" i="48"/>
  <c r="H73" i="48"/>
  <c r="I70" i="48" s="1"/>
  <c r="F73" i="48"/>
  <c r="G71" i="48" s="1"/>
  <c r="D73" i="48"/>
  <c r="E70" i="48" s="1"/>
  <c r="B73" i="48"/>
  <c r="C71" i="48" s="1"/>
  <c r="K65" i="48"/>
  <c r="J65" i="48"/>
  <c r="I75" i="48"/>
  <c r="G75" i="48"/>
  <c r="E75" i="48"/>
  <c r="C75" i="48"/>
  <c r="K75" i="48"/>
  <c r="J75" i="48"/>
  <c r="B78" i="48"/>
  <c r="D78" i="48" s="1"/>
  <c r="H78" i="48" s="1"/>
  <c r="K81" i="48"/>
  <c r="J81" i="48"/>
  <c r="K82" i="48"/>
  <c r="J82" i="48"/>
  <c r="K83" i="48"/>
  <c r="J83" i="48"/>
  <c r="K84" i="48"/>
  <c r="J84" i="48"/>
  <c r="K85" i="48"/>
  <c r="J85" i="48"/>
  <c r="K86" i="48"/>
  <c r="J86" i="48"/>
  <c r="K87" i="48"/>
  <c r="J87" i="48"/>
  <c r="H89" i="48"/>
  <c r="I86" i="48" s="1"/>
  <c r="F89" i="48"/>
  <c r="G87" i="48" s="1"/>
  <c r="D89" i="48"/>
  <c r="E86" i="48" s="1"/>
  <c r="B89" i="48"/>
  <c r="C87" i="48" s="1"/>
  <c r="K80" i="48"/>
  <c r="J80"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H109" i="48"/>
  <c r="I106" i="48" s="1"/>
  <c r="F109" i="48"/>
  <c r="G107" i="48" s="1"/>
  <c r="D109" i="48"/>
  <c r="E106" i="48" s="1"/>
  <c r="B109" i="48"/>
  <c r="C107" i="48" s="1"/>
  <c r="K92" i="48"/>
  <c r="J92" i="48"/>
  <c r="I111" i="48"/>
  <c r="G111" i="48"/>
  <c r="E111" i="48"/>
  <c r="C111" i="48"/>
  <c r="K111" i="48"/>
  <c r="J111" i="48"/>
  <c r="B114" i="48"/>
  <c r="D114" i="48" s="1"/>
  <c r="H114" i="48" s="1"/>
  <c r="K117" i="48"/>
  <c r="J117" i="48"/>
  <c r="H119" i="48"/>
  <c r="I119" i="48" s="1"/>
  <c r="F119" i="48"/>
  <c r="G117" i="48" s="1"/>
  <c r="D119" i="48"/>
  <c r="E119" i="48" s="1"/>
  <c r="B119" i="48"/>
  <c r="C117" i="48" s="1"/>
  <c r="K116" i="48"/>
  <c r="J116" i="48"/>
  <c r="K123" i="48"/>
  <c r="J123" i="48"/>
  <c r="K124" i="48"/>
  <c r="J124" i="48"/>
  <c r="K125" i="48"/>
  <c r="J125" i="48"/>
  <c r="K126" i="48"/>
  <c r="J126" i="48"/>
  <c r="K127" i="48"/>
  <c r="J127" i="48"/>
  <c r="K128" i="48"/>
  <c r="J128" i="48"/>
  <c r="H130" i="48"/>
  <c r="I127" i="48" s="1"/>
  <c r="F130" i="48"/>
  <c r="G128" i="48" s="1"/>
  <c r="D130" i="48"/>
  <c r="E127" i="48" s="1"/>
  <c r="B130" i="48"/>
  <c r="C128" i="48" s="1"/>
  <c r="K122" i="48"/>
  <c r="J122" i="48"/>
  <c r="I132" i="48"/>
  <c r="G132" i="48"/>
  <c r="E132" i="48"/>
  <c r="C132" i="48"/>
  <c r="J132" i="48"/>
  <c r="K132" i="48"/>
  <c r="B135" i="48"/>
  <c r="D135" i="48" s="1"/>
  <c r="H135" i="48" s="1"/>
  <c r="H139" i="48"/>
  <c r="F139" i="48"/>
  <c r="G139" i="48" s="1"/>
  <c r="D139" i="48"/>
  <c r="J139" i="48" s="1"/>
  <c r="B139" i="48"/>
  <c r="C139" i="48" s="1"/>
  <c r="K137" i="48"/>
  <c r="J137" i="48"/>
  <c r="K143" i="48"/>
  <c r="J143" i="48"/>
  <c r="K144" i="48"/>
  <c r="J144" i="48"/>
  <c r="H146" i="48"/>
  <c r="I143" i="48" s="1"/>
  <c r="F146" i="48"/>
  <c r="G144" i="48" s="1"/>
  <c r="D146" i="48"/>
  <c r="J146" i="48" s="1"/>
  <c r="B146" i="48"/>
  <c r="C144" i="48" s="1"/>
  <c r="K142" i="48"/>
  <c r="J142" i="48"/>
  <c r="I148" i="48"/>
  <c r="G148" i="48"/>
  <c r="E148" i="48"/>
  <c r="C148" i="48"/>
  <c r="K148" i="48"/>
  <c r="J148" i="48"/>
  <c r="B151" i="48"/>
  <c r="D151" i="48" s="1"/>
  <c r="H151" i="48" s="1"/>
  <c r="K154" i="48"/>
  <c r="J154" i="48"/>
  <c r="K155" i="48"/>
  <c r="J155" i="48"/>
  <c r="K156" i="48"/>
  <c r="J156" i="48"/>
  <c r="K157" i="48"/>
  <c r="J157" i="48"/>
  <c r="K158" i="48"/>
  <c r="J158" i="48"/>
  <c r="K159" i="48"/>
  <c r="J159" i="48"/>
  <c r="K160" i="48"/>
  <c r="J160" i="48"/>
  <c r="H162" i="48"/>
  <c r="I159" i="48" s="1"/>
  <c r="F162" i="48"/>
  <c r="G160" i="48" s="1"/>
  <c r="D162" i="48"/>
  <c r="E159" i="48" s="1"/>
  <c r="B162" i="48"/>
  <c r="C160" i="48" s="1"/>
  <c r="K153" i="48"/>
  <c r="J153" i="48"/>
  <c r="K166" i="48"/>
  <c r="J166" i="48"/>
  <c r="K167" i="48"/>
  <c r="J167" i="48"/>
  <c r="K168" i="48"/>
  <c r="J168" i="48"/>
  <c r="H170" i="48"/>
  <c r="I166" i="48" s="1"/>
  <c r="F170" i="48"/>
  <c r="G168" i="48" s="1"/>
  <c r="D170" i="48"/>
  <c r="E166" i="48" s="1"/>
  <c r="B170" i="48"/>
  <c r="C168" i="48" s="1"/>
  <c r="K165" i="48"/>
  <c r="J165" i="48"/>
  <c r="I172" i="48"/>
  <c r="G172" i="48"/>
  <c r="E172" i="48"/>
  <c r="C172" i="48"/>
  <c r="K172" i="48"/>
  <c r="J172" i="48"/>
  <c r="B175" i="48"/>
  <c r="D175" i="48" s="1"/>
  <c r="H175" i="48" s="1"/>
  <c r="K178" i="48"/>
  <c r="J178" i="48"/>
  <c r="K179" i="48"/>
  <c r="J179" i="48"/>
  <c r="K180" i="48"/>
  <c r="J180" i="48"/>
  <c r="K181" i="48"/>
  <c r="J181" i="48"/>
  <c r="K182" i="48"/>
  <c r="J182" i="48"/>
  <c r="K183" i="48"/>
  <c r="J183" i="48"/>
  <c r="K184" i="48"/>
  <c r="J184" i="48"/>
  <c r="K185" i="48"/>
  <c r="J185" i="48"/>
  <c r="H187" i="48"/>
  <c r="I180" i="48" s="1"/>
  <c r="F187" i="48"/>
  <c r="G185" i="48" s="1"/>
  <c r="D187" i="48"/>
  <c r="E179" i="48" s="1"/>
  <c r="B187" i="48"/>
  <c r="C185" i="48" s="1"/>
  <c r="K177" i="48"/>
  <c r="J177" i="48"/>
  <c r="K191" i="48"/>
  <c r="J191" i="48"/>
  <c r="K192" i="48"/>
  <c r="J192" i="48"/>
  <c r="K193" i="48"/>
  <c r="J193" i="48"/>
  <c r="K194" i="48"/>
  <c r="J194" i="48"/>
  <c r="K195" i="48"/>
  <c r="J195" i="48"/>
  <c r="K196" i="48"/>
  <c r="J196" i="48"/>
  <c r="K197" i="48"/>
  <c r="J197" i="48"/>
  <c r="K198" i="48"/>
  <c r="J198" i="48"/>
  <c r="K199" i="48"/>
  <c r="J199" i="48"/>
  <c r="K200" i="48"/>
  <c r="J200" i="48"/>
  <c r="K201" i="48"/>
  <c r="J201" i="48"/>
  <c r="H203" i="48"/>
  <c r="I200" i="48" s="1"/>
  <c r="F203" i="48"/>
  <c r="G201" i="48" s="1"/>
  <c r="D203" i="48"/>
  <c r="E196" i="48" s="1"/>
  <c r="B203" i="48"/>
  <c r="C201" i="48" s="1"/>
  <c r="K190" i="48"/>
  <c r="J190" i="48"/>
  <c r="K207" i="48"/>
  <c r="J207" i="48"/>
  <c r="K208" i="48"/>
  <c r="J208" i="48"/>
  <c r="K209" i="48"/>
  <c r="J209" i="48"/>
  <c r="K210" i="48"/>
  <c r="J210" i="48"/>
  <c r="K211" i="48"/>
  <c r="J211" i="48"/>
  <c r="H213" i="48"/>
  <c r="I210" i="48" s="1"/>
  <c r="F213" i="48"/>
  <c r="G211" i="48" s="1"/>
  <c r="D213" i="48"/>
  <c r="J213" i="48" s="1"/>
  <c r="B213" i="48"/>
  <c r="C211" i="48" s="1"/>
  <c r="K206" i="48"/>
  <c r="J206" i="48"/>
  <c r="I215" i="48"/>
  <c r="G215" i="48"/>
  <c r="E215" i="48"/>
  <c r="C215" i="48"/>
  <c r="K215" i="48"/>
  <c r="J215" i="48"/>
  <c r="I219" i="48"/>
  <c r="G219" i="48"/>
  <c r="E219" i="48"/>
  <c r="C219" i="48"/>
  <c r="H217" i="48"/>
  <c r="I217" i="48" s="1"/>
  <c r="F217" i="48"/>
  <c r="G217" i="48" s="1"/>
  <c r="D217" i="48"/>
  <c r="E217" i="48" s="1"/>
  <c r="B217" i="48"/>
  <c r="C217" i="48" s="1"/>
  <c r="K219" i="48"/>
  <c r="J219" i="48"/>
  <c r="K221" i="48"/>
  <c r="J221" i="48"/>
  <c r="I221" i="48"/>
  <c r="G221" i="48"/>
  <c r="E221" i="48"/>
  <c r="C221" i="48"/>
  <c r="K78" i="54"/>
  <c r="J78" i="54"/>
  <c r="K55" i="53"/>
  <c r="J55" i="53"/>
  <c r="I16" i="44"/>
  <c r="H16" i="44"/>
  <c r="J16" i="44" s="1"/>
  <c r="G16" i="44"/>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2" i="44"/>
  <c r="J42" i="44" s="1"/>
  <c r="G42" i="44"/>
  <c r="I42"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I25" i="46" s="1"/>
  <c r="B25" i="46"/>
  <c r="G25" i="46" s="1"/>
  <c r="H19" i="46"/>
  <c r="E19" i="46"/>
  <c r="J19" i="46" s="1"/>
  <c r="D19" i="46"/>
  <c r="C19" i="46"/>
  <c r="B19" i="46"/>
  <c r="G19" i="46" s="1"/>
  <c r="H13" i="46"/>
  <c r="E13" i="46"/>
  <c r="J13" i="46" s="1"/>
  <c r="D13" i="46"/>
  <c r="C13" i="46"/>
  <c r="B13" i="46"/>
  <c r="G13" i="46" s="1"/>
  <c r="H7" i="46"/>
  <c r="E7" i="46"/>
  <c r="J7" i="46" s="1"/>
  <c r="D7" i="46"/>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I7" i="26"/>
  <c r="H7" i="26"/>
  <c r="J7" i="26" s="1"/>
  <c r="G7" i="26"/>
  <c r="J8" i="26"/>
  <c r="I8" i="26"/>
  <c r="H8" i="26"/>
  <c r="G8" i="26"/>
  <c r="H9" i="26"/>
  <c r="J9" i="26" s="1"/>
  <c r="G9" i="26"/>
  <c r="I9" i="26" s="1"/>
  <c r="J10" i="26"/>
  <c r="I10" i="26"/>
  <c r="H10" i="26"/>
  <c r="G10" i="26"/>
  <c r="H11" i="26"/>
  <c r="J11" i="26" s="1"/>
  <c r="G11" i="26"/>
  <c r="I11" i="26" s="1"/>
  <c r="J12" i="26"/>
  <c r="I12" i="26"/>
  <c r="H12" i="26"/>
  <c r="G12" i="26"/>
  <c r="H13" i="26"/>
  <c r="J13" i="26" s="1"/>
  <c r="G13" i="26"/>
  <c r="I13" i="26" s="1"/>
  <c r="I14" i="26"/>
  <c r="H14" i="26"/>
  <c r="J14" i="26" s="1"/>
  <c r="G14" i="26"/>
  <c r="J15" i="26"/>
  <c r="I15" i="26"/>
  <c r="H15" i="26"/>
  <c r="G15" i="26"/>
  <c r="J16" i="26"/>
  <c r="I16" i="26"/>
  <c r="H16" i="26"/>
  <c r="G16" i="26"/>
  <c r="I17" i="26"/>
  <c r="H17" i="26"/>
  <c r="J17" i="26" s="1"/>
  <c r="G17" i="26"/>
  <c r="H18" i="26"/>
  <c r="J18" i="26" s="1"/>
  <c r="G18" i="26"/>
  <c r="I18" i="26" s="1"/>
  <c r="H19" i="26"/>
  <c r="J19" i="26" s="1"/>
  <c r="G19" i="26"/>
  <c r="I19" i="26" s="1"/>
  <c r="H20" i="26"/>
  <c r="J20" i="26" s="1"/>
  <c r="G20" i="26"/>
  <c r="I20" i="26" s="1"/>
  <c r="I21" i="26"/>
  <c r="H21" i="26"/>
  <c r="J21" i="26" s="1"/>
  <c r="G21" i="26"/>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J32" i="26"/>
  <c r="I32" i="26"/>
  <c r="H32" i="26"/>
  <c r="G32" i="26"/>
  <c r="I33" i="26"/>
  <c r="H33" i="26"/>
  <c r="J33" i="26" s="1"/>
  <c r="G33" i="26"/>
  <c r="H34" i="26"/>
  <c r="J34" i="26" s="1"/>
  <c r="G34" i="26"/>
  <c r="I34" i="26" s="1"/>
  <c r="I35" i="26"/>
  <c r="H35" i="26"/>
  <c r="J35" i="26" s="1"/>
  <c r="G35" i="26"/>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J51" i="26"/>
  <c r="I51" i="26"/>
  <c r="H51" i="26"/>
  <c r="G51" i="26"/>
  <c r="H52" i="26"/>
  <c r="J52" i="26" s="1"/>
  <c r="G52" i="26"/>
  <c r="I52" i="26" s="1"/>
  <c r="H53" i="26"/>
  <c r="J53" i="26" s="1"/>
  <c r="G53" i="26"/>
  <c r="I53" i="26" s="1"/>
  <c r="H54" i="26"/>
  <c r="J54" i="26" s="1"/>
  <c r="G54" i="26"/>
  <c r="I54" i="26" s="1"/>
  <c r="H55" i="26"/>
  <c r="J55" i="26" s="1"/>
  <c r="G55" i="26"/>
  <c r="I55" i="26" s="1"/>
  <c r="H56" i="26"/>
  <c r="J56" i="26" s="1"/>
  <c r="G56" i="26"/>
  <c r="I56" i="26" s="1"/>
  <c r="I57" i="26"/>
  <c r="H57" i="26"/>
  <c r="J57" i="26" s="1"/>
  <c r="G57" i="26"/>
  <c r="H58" i="26"/>
  <c r="J58" i="26" s="1"/>
  <c r="G58" i="26"/>
  <c r="I58" i="26" s="1"/>
  <c r="H59" i="26"/>
  <c r="J59" i="26" s="1"/>
  <c r="G59" i="26"/>
  <c r="I59" i="26" s="1"/>
  <c r="I60" i="26"/>
  <c r="H60" i="26"/>
  <c r="J60" i="26" s="1"/>
  <c r="G60" i="26"/>
  <c r="H61" i="26"/>
  <c r="J61" i="26" s="1"/>
  <c r="G61" i="26"/>
  <c r="I61" i="26" s="1"/>
  <c r="H62" i="26"/>
  <c r="J62" i="26" s="1"/>
  <c r="G62" i="26"/>
  <c r="I62" i="26" s="1"/>
  <c r="H63" i="26"/>
  <c r="J63" i="26" s="1"/>
  <c r="G63" i="26"/>
  <c r="I63" i="26" s="1"/>
  <c r="I64" i="26"/>
  <c r="H64" i="26"/>
  <c r="J64" i="26" s="1"/>
  <c r="G64" i="26"/>
  <c r="H65" i="26"/>
  <c r="J65" i="26" s="1"/>
  <c r="G65" i="26"/>
  <c r="I65" i="26" s="1"/>
  <c r="H66" i="26"/>
  <c r="J66" i="26" s="1"/>
  <c r="G66" i="26"/>
  <c r="I66" i="26" s="1"/>
  <c r="H67" i="26"/>
  <c r="J67" i="26" s="1"/>
  <c r="G67" i="26"/>
  <c r="I67" i="26" s="1"/>
  <c r="I68" i="26"/>
  <c r="H68" i="26"/>
  <c r="J68" i="26" s="1"/>
  <c r="G68" i="26"/>
  <c r="H69" i="26"/>
  <c r="J69" i="26" s="1"/>
  <c r="G69" i="26"/>
  <c r="I69" i="26" s="1"/>
  <c r="I70" i="26"/>
  <c r="H70" i="26"/>
  <c r="J70" i="26" s="1"/>
  <c r="G70"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13" i="46" l="1"/>
  <c r="I19" i="46"/>
  <c r="K193" i="55"/>
  <c r="F114" i="48"/>
  <c r="C7" i="56"/>
  <c r="G7" i="56"/>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I27" i="56"/>
  <c r="C28" i="56"/>
  <c r="G28" i="56"/>
  <c r="J31" i="56"/>
  <c r="E28" i="56"/>
  <c r="K31" i="56"/>
  <c r="E29" i="56"/>
  <c r="I29"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K25" i="57"/>
  <c r="J25" i="57"/>
  <c r="E23" i="57"/>
  <c r="I23" i="57"/>
  <c r="F5" i="57"/>
  <c r="C7" i="58"/>
  <c r="G7" i="58"/>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K44" i="58"/>
  <c r="J44" i="58"/>
  <c r="E42" i="58"/>
  <c r="I42"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C23" i="50"/>
  <c r="G23" i="50"/>
  <c r="E23" i="50"/>
  <c r="I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E36" i="50"/>
  <c r="I36" i="50"/>
  <c r="C36" i="50"/>
  <c r="G36" i="50"/>
  <c r="C37" i="50"/>
  <c r="G37" i="50"/>
  <c r="E37" i="50"/>
  <c r="I37" i="50"/>
  <c r="C38" i="50"/>
  <c r="G38" i="50"/>
  <c r="E38" i="50"/>
  <c r="I38" i="50"/>
  <c r="E39" i="50"/>
  <c r="I39" i="50"/>
  <c r="C39" i="50"/>
  <c r="G39" i="50"/>
  <c r="C40" i="50"/>
  <c r="G40" i="50"/>
  <c r="E40" i="50"/>
  <c r="I40" i="50"/>
  <c r="C41" i="50"/>
  <c r="G41" i="50"/>
  <c r="E41" i="50"/>
  <c r="I41" i="50"/>
  <c r="C42" i="50"/>
  <c r="G42" i="50"/>
  <c r="E42" i="50"/>
  <c r="I42" i="50"/>
  <c r="C43" i="50"/>
  <c r="G43" i="50"/>
  <c r="E43" i="50"/>
  <c r="I43" i="50"/>
  <c r="C44" i="50"/>
  <c r="G44" i="50"/>
  <c r="E44" i="50"/>
  <c r="I44" i="50"/>
  <c r="C45" i="50"/>
  <c r="G45" i="50"/>
  <c r="K48" i="50"/>
  <c r="J48" i="50"/>
  <c r="E46" i="50"/>
  <c r="I46" i="50"/>
  <c r="F5" i="50"/>
  <c r="E38" i="53"/>
  <c r="I38" i="53"/>
  <c r="E53" i="53"/>
  <c r="I53" i="53"/>
  <c r="E25" i="53"/>
  <c r="I25" i="53"/>
  <c r="E35" i="53"/>
  <c r="I35" i="53"/>
  <c r="E7" i="53"/>
  <c r="I7" i="53"/>
  <c r="E22" i="53"/>
  <c r="I22" i="53"/>
  <c r="C38" i="53"/>
  <c r="G38" i="53"/>
  <c r="C53" i="53"/>
  <c r="G53" i="53"/>
  <c r="C25" i="53"/>
  <c r="G25" i="53"/>
  <c r="C35" i="53"/>
  <c r="G35" i="53"/>
  <c r="C7" i="53"/>
  <c r="G7" i="53"/>
  <c r="C22" i="53"/>
  <c r="G22"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E18" i="53"/>
  <c r="I18" i="53"/>
  <c r="C19" i="53"/>
  <c r="G19" i="53"/>
  <c r="K22" i="53"/>
  <c r="J22" i="53"/>
  <c r="E20" i="53"/>
  <c r="I20" i="53"/>
  <c r="C26" i="53"/>
  <c r="G26" i="53"/>
  <c r="E26" i="53"/>
  <c r="I26" i="53"/>
  <c r="C27" i="53"/>
  <c r="G27" i="53"/>
  <c r="E27" i="53"/>
  <c r="I27" i="53"/>
  <c r="C28" i="53"/>
  <c r="G28" i="53"/>
  <c r="E28" i="53"/>
  <c r="I28" i="53"/>
  <c r="C29" i="53"/>
  <c r="G29" i="53"/>
  <c r="E29" i="53"/>
  <c r="I29" i="53"/>
  <c r="C30" i="53"/>
  <c r="G30" i="53"/>
  <c r="I30" i="53"/>
  <c r="J35" i="53"/>
  <c r="C31" i="53"/>
  <c r="G31" i="53"/>
  <c r="E31" i="53"/>
  <c r="I31" i="53"/>
  <c r="C32" i="53"/>
  <c r="G32" i="53"/>
  <c r="E32" i="53"/>
  <c r="K35" i="53"/>
  <c r="E33" i="53"/>
  <c r="I33" i="53"/>
  <c r="C39" i="53"/>
  <c r="G39" i="53"/>
  <c r="E39" i="53"/>
  <c r="I39" i="53"/>
  <c r="C40" i="53"/>
  <c r="G40" i="53"/>
  <c r="E40" i="53"/>
  <c r="I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I49" i="53"/>
  <c r="J53" i="53"/>
  <c r="C50" i="53"/>
  <c r="G50" i="53"/>
  <c r="E50" i="53"/>
  <c r="K53" i="53"/>
  <c r="E51" i="53"/>
  <c r="I51" i="53"/>
  <c r="E56" i="54"/>
  <c r="I56" i="54"/>
  <c r="E76" i="54"/>
  <c r="I76" i="54"/>
  <c r="E44" i="54"/>
  <c r="I44" i="54"/>
  <c r="E53" i="54"/>
  <c r="I53" i="54"/>
  <c r="E29" i="54"/>
  <c r="I29" i="54"/>
  <c r="E41" i="54"/>
  <c r="I41" i="54"/>
  <c r="E22" i="54"/>
  <c r="I22" i="54"/>
  <c r="E26" i="54"/>
  <c r="I26" i="54"/>
  <c r="E17" i="54"/>
  <c r="I17" i="54"/>
  <c r="E19" i="54"/>
  <c r="I19" i="54"/>
  <c r="E7" i="54"/>
  <c r="I7" i="54"/>
  <c r="E14" i="54"/>
  <c r="I14" i="54"/>
  <c r="C56" i="54"/>
  <c r="G56" i="54"/>
  <c r="C76" i="54"/>
  <c r="G76" i="54"/>
  <c r="C44" i="54"/>
  <c r="G44" i="54"/>
  <c r="C53" i="54"/>
  <c r="G53" i="54"/>
  <c r="C29" i="54"/>
  <c r="G29" i="54"/>
  <c r="C41" i="54"/>
  <c r="G41" i="54"/>
  <c r="C22" i="54"/>
  <c r="G22" i="54"/>
  <c r="C26" i="54"/>
  <c r="G26" i="54"/>
  <c r="C17" i="54"/>
  <c r="G17" i="54"/>
  <c r="C7" i="54"/>
  <c r="G7" i="54"/>
  <c r="C14" i="54"/>
  <c r="G14" i="54"/>
  <c r="F5" i="54"/>
  <c r="C8" i="54"/>
  <c r="G8" i="54"/>
  <c r="E8" i="54"/>
  <c r="I8" i="54"/>
  <c r="C9" i="54"/>
  <c r="G9" i="54"/>
  <c r="E9" i="54"/>
  <c r="I9" i="54"/>
  <c r="C10" i="54"/>
  <c r="G10" i="54"/>
  <c r="I10" i="54"/>
  <c r="J14" i="54"/>
  <c r="C11" i="54"/>
  <c r="G11" i="54"/>
  <c r="E11" i="54"/>
  <c r="K14" i="54"/>
  <c r="E12" i="54"/>
  <c r="I12" i="54"/>
  <c r="C23" i="54"/>
  <c r="G23" i="54"/>
  <c r="J26" i="54"/>
  <c r="K26" i="54"/>
  <c r="E24" i="54"/>
  <c r="I24" i="54"/>
  <c r="C30" i="54"/>
  <c r="G30" i="54"/>
  <c r="E30" i="54"/>
  <c r="I30" i="54"/>
  <c r="C31" i="54"/>
  <c r="G31" i="54"/>
  <c r="E31" i="54"/>
  <c r="I31" i="54"/>
  <c r="C32" i="54"/>
  <c r="G32" i="54"/>
  <c r="E32" i="54"/>
  <c r="I32" i="54"/>
  <c r="C33" i="54"/>
  <c r="G33" i="54"/>
  <c r="E33" i="54"/>
  <c r="I33" i="54"/>
  <c r="C34" i="54"/>
  <c r="G34" i="54"/>
  <c r="E34" i="54"/>
  <c r="I34" i="54"/>
  <c r="C35" i="54"/>
  <c r="G35" i="54"/>
  <c r="E35" i="54"/>
  <c r="I35" i="54"/>
  <c r="E36" i="54"/>
  <c r="I36" i="54"/>
  <c r="C36" i="54"/>
  <c r="G36" i="54"/>
  <c r="C37" i="54"/>
  <c r="G37" i="54"/>
  <c r="E37" i="54"/>
  <c r="I37" i="54"/>
  <c r="C38" i="54"/>
  <c r="G38" i="54"/>
  <c r="K41" i="54"/>
  <c r="J41" i="54"/>
  <c r="E39" i="54"/>
  <c r="I39" i="54"/>
  <c r="C45" i="54"/>
  <c r="G45" i="54"/>
  <c r="E45" i="54"/>
  <c r="I45" i="54"/>
  <c r="C46" i="54"/>
  <c r="G46" i="54"/>
  <c r="E46" i="54"/>
  <c r="I46" i="54"/>
  <c r="C47" i="54"/>
  <c r="G47" i="54"/>
  <c r="E47" i="54"/>
  <c r="I47" i="54"/>
  <c r="C48" i="54"/>
  <c r="G48" i="54"/>
  <c r="E48" i="54"/>
  <c r="I48" i="54"/>
  <c r="C49" i="54"/>
  <c r="G49" i="54"/>
  <c r="E49" i="54"/>
  <c r="I49" i="54"/>
  <c r="C50" i="54"/>
  <c r="G50" i="54"/>
  <c r="K53" i="54"/>
  <c r="J53" i="54"/>
  <c r="E51" i="54"/>
  <c r="I51" i="54"/>
  <c r="C57" i="54"/>
  <c r="G57" i="54"/>
  <c r="E57" i="54"/>
  <c r="I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E68" i="54"/>
  <c r="I68" i="54"/>
  <c r="C69" i="54"/>
  <c r="G69" i="54"/>
  <c r="E69" i="54"/>
  <c r="I69" i="54"/>
  <c r="C70" i="54"/>
  <c r="G70" i="54"/>
  <c r="E70" i="54"/>
  <c r="I70" i="54"/>
  <c r="C71" i="54"/>
  <c r="G71" i="54"/>
  <c r="E71" i="54"/>
  <c r="I71" i="54"/>
  <c r="C72" i="54"/>
  <c r="G72" i="54"/>
  <c r="E72" i="54"/>
  <c r="I72" i="54"/>
  <c r="C73" i="54"/>
  <c r="G73" i="54"/>
  <c r="K76" i="54"/>
  <c r="J76" i="54"/>
  <c r="E74" i="54"/>
  <c r="I74" i="54"/>
  <c r="E181" i="55"/>
  <c r="I181" i="55"/>
  <c r="E189" i="55"/>
  <c r="I189" i="55"/>
  <c r="E175" i="55"/>
  <c r="I175" i="55"/>
  <c r="C147" i="55"/>
  <c r="G147" i="55"/>
  <c r="C168" i="55"/>
  <c r="G168" i="55"/>
  <c r="C121" i="55"/>
  <c r="G121" i="55"/>
  <c r="C144" i="55"/>
  <c r="G144" i="55"/>
  <c r="E95" i="55"/>
  <c r="I95" i="55"/>
  <c r="E114" i="55"/>
  <c r="I114" i="55"/>
  <c r="E71" i="55"/>
  <c r="I71" i="55"/>
  <c r="E92" i="55"/>
  <c r="I92" i="55"/>
  <c r="C52" i="55"/>
  <c r="G52" i="55"/>
  <c r="C64" i="55"/>
  <c r="G64" i="55"/>
  <c r="C25" i="55"/>
  <c r="G25" i="55"/>
  <c r="C49" i="55"/>
  <c r="G49" i="55"/>
  <c r="E7" i="55"/>
  <c r="I7" i="55"/>
  <c r="E18" i="55"/>
  <c r="I18" i="55"/>
  <c r="J193" i="55"/>
  <c r="C181" i="55"/>
  <c r="G181" i="55"/>
  <c r="C189" i="55"/>
  <c r="G189" i="55"/>
  <c r="C175" i="55"/>
  <c r="G175" i="55"/>
  <c r="C178" i="55"/>
  <c r="G178" i="55"/>
  <c r="E147" i="55"/>
  <c r="I147" i="55"/>
  <c r="E168" i="55"/>
  <c r="I168" i="55"/>
  <c r="E121" i="55"/>
  <c r="I121" i="55"/>
  <c r="E144" i="55"/>
  <c r="I144" i="55"/>
  <c r="C95" i="55"/>
  <c r="G95" i="55"/>
  <c r="C114" i="55"/>
  <c r="G114" i="55"/>
  <c r="C71" i="55"/>
  <c r="G71" i="55"/>
  <c r="C92" i="55"/>
  <c r="G92" i="55"/>
  <c r="E52" i="55"/>
  <c r="I52" i="55"/>
  <c r="E64" i="55"/>
  <c r="I64" i="55"/>
  <c r="E25" i="55"/>
  <c r="I25" i="55"/>
  <c r="E49" i="55"/>
  <c r="I49" i="55"/>
  <c r="C7" i="55"/>
  <c r="G7" i="55"/>
  <c r="C18" i="55"/>
  <c r="G18" i="55"/>
  <c r="F5" i="55"/>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J18" i="55"/>
  <c r="K18" i="55"/>
  <c r="E16" i="55"/>
  <c r="I16" i="55"/>
  <c r="F23" i="55"/>
  <c r="C26" i="55"/>
  <c r="G26" i="55"/>
  <c r="E26" i="55"/>
  <c r="I26" i="55"/>
  <c r="C27" i="55"/>
  <c r="G27" i="55"/>
  <c r="E27" i="55"/>
  <c r="I27" i="55"/>
  <c r="C28" i="55"/>
  <c r="G28" i="55"/>
  <c r="E28" i="55"/>
  <c r="I28" i="55"/>
  <c r="C29" i="55"/>
  <c r="G29" i="55"/>
  <c r="E29" i="55"/>
  <c r="I29" i="55"/>
  <c r="C30" i="55"/>
  <c r="G30" i="55"/>
  <c r="E30" i="55"/>
  <c r="I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J49" i="55"/>
  <c r="K49" i="55"/>
  <c r="E47" i="55"/>
  <c r="I47"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E60" i="55"/>
  <c r="I60" i="55"/>
  <c r="C61" i="55"/>
  <c r="G61" i="55"/>
  <c r="J64" i="55"/>
  <c r="K64" i="55"/>
  <c r="E62" i="55"/>
  <c r="I62" i="55"/>
  <c r="F69" i="55"/>
  <c r="C72" i="55"/>
  <c r="G72" i="55"/>
  <c r="E72" i="55"/>
  <c r="I72" i="55"/>
  <c r="C73" i="55"/>
  <c r="G73" i="55"/>
  <c r="E73" i="55"/>
  <c r="I73" i="55"/>
  <c r="C74" i="55"/>
  <c r="G74" i="55"/>
  <c r="E74" i="55"/>
  <c r="I74" i="55"/>
  <c r="C75" i="55"/>
  <c r="G75" i="55"/>
  <c r="E75" i="55"/>
  <c r="I75"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J92" i="55"/>
  <c r="K92" i="55"/>
  <c r="E90" i="55"/>
  <c r="I90" i="55"/>
  <c r="C96" i="55"/>
  <c r="G96" i="55"/>
  <c r="E96" i="55"/>
  <c r="I96" i="55"/>
  <c r="C97" i="55"/>
  <c r="G97" i="55"/>
  <c r="E97" i="55"/>
  <c r="I97" i="55"/>
  <c r="C98" i="55"/>
  <c r="G98" i="55"/>
  <c r="E98" i="55"/>
  <c r="I98" i="55"/>
  <c r="C99" i="55"/>
  <c r="G99" i="55"/>
  <c r="E99" i="55"/>
  <c r="I99" i="55"/>
  <c r="C100" i="55"/>
  <c r="G100" i="55"/>
  <c r="E100" i="55"/>
  <c r="I100" i="55"/>
  <c r="C101" i="55"/>
  <c r="G101" i="55"/>
  <c r="E101" i="55"/>
  <c r="I101" i="55"/>
  <c r="C102" i="55"/>
  <c r="G102" i="55"/>
  <c r="E102" i="55"/>
  <c r="I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I110" i="55"/>
  <c r="C111" i="55"/>
  <c r="G111" i="55"/>
  <c r="E111" i="55"/>
  <c r="K114" i="55"/>
  <c r="J114" i="55"/>
  <c r="I112" i="55"/>
  <c r="F119"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E138" i="55"/>
  <c r="I138" i="55"/>
  <c r="C139" i="55"/>
  <c r="G139" i="55"/>
  <c r="E139" i="55"/>
  <c r="I139" i="55"/>
  <c r="C140" i="55"/>
  <c r="G140" i="55"/>
  <c r="E140" i="55"/>
  <c r="I140" i="55"/>
  <c r="C141" i="55"/>
  <c r="G141" i="55"/>
  <c r="J144" i="55"/>
  <c r="K144" i="55"/>
  <c r="E142" i="55"/>
  <c r="I142" i="55"/>
  <c r="C148" i="55"/>
  <c r="G148" i="55"/>
  <c r="E148" i="55"/>
  <c r="I148"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C158" i="55"/>
  <c r="G158" i="55"/>
  <c r="E158" i="55"/>
  <c r="I158" i="55"/>
  <c r="C159" i="55"/>
  <c r="G159" i="55"/>
  <c r="E159" i="55"/>
  <c r="I159" i="55"/>
  <c r="C160" i="55"/>
  <c r="G160" i="55"/>
  <c r="E160" i="55"/>
  <c r="I160" i="55"/>
  <c r="C161" i="55"/>
  <c r="G161" i="55"/>
  <c r="E161" i="55"/>
  <c r="I161" i="55"/>
  <c r="C162" i="55"/>
  <c r="G162" i="55"/>
  <c r="E162" i="55"/>
  <c r="I162" i="55"/>
  <c r="C163" i="55"/>
  <c r="G163" i="55"/>
  <c r="E163" i="55"/>
  <c r="I163" i="55"/>
  <c r="C164" i="55"/>
  <c r="G164" i="55"/>
  <c r="E164" i="55"/>
  <c r="I164" i="55"/>
  <c r="C165" i="55"/>
  <c r="G165" i="55"/>
  <c r="J168" i="55"/>
  <c r="K168" i="55"/>
  <c r="E166" i="55"/>
  <c r="I166" i="55"/>
  <c r="F173" i="55"/>
  <c r="J178" i="55"/>
  <c r="K178" i="55"/>
  <c r="E176" i="55"/>
  <c r="I176" i="55"/>
  <c r="C182" i="55"/>
  <c r="G182" i="55"/>
  <c r="E182" i="55"/>
  <c r="I182" i="55"/>
  <c r="C183" i="55"/>
  <c r="G183" i="55"/>
  <c r="E183" i="55"/>
  <c r="I183" i="55"/>
  <c r="C184" i="55"/>
  <c r="G184" i="55"/>
  <c r="E184" i="55"/>
  <c r="I184" i="55"/>
  <c r="C185" i="55"/>
  <c r="G185" i="55"/>
  <c r="E185" i="55"/>
  <c r="I185" i="55"/>
  <c r="C186" i="55"/>
  <c r="G186" i="55"/>
  <c r="E186" i="55"/>
  <c r="K189" i="55"/>
  <c r="E187" i="55"/>
  <c r="I187" i="55"/>
  <c r="E206" i="48"/>
  <c r="I206" i="48"/>
  <c r="E213" i="48"/>
  <c r="I213" i="48"/>
  <c r="E190" i="48"/>
  <c r="I190" i="48"/>
  <c r="E203" i="48"/>
  <c r="I203" i="48"/>
  <c r="E177" i="48"/>
  <c r="I177" i="48"/>
  <c r="E187" i="48"/>
  <c r="I187" i="48"/>
  <c r="C165" i="48"/>
  <c r="G165" i="48"/>
  <c r="C170" i="48"/>
  <c r="G170" i="48"/>
  <c r="C153" i="48"/>
  <c r="G153" i="48"/>
  <c r="C162" i="48"/>
  <c r="G162" i="48"/>
  <c r="E142" i="48"/>
  <c r="I142" i="48"/>
  <c r="E146" i="48"/>
  <c r="I146" i="48"/>
  <c r="K139" i="48"/>
  <c r="E137" i="48"/>
  <c r="I137" i="48"/>
  <c r="E139" i="48"/>
  <c r="I139" i="48"/>
  <c r="C122" i="48"/>
  <c r="G122" i="48"/>
  <c r="C130" i="48"/>
  <c r="G130" i="48"/>
  <c r="C116" i="48"/>
  <c r="G116" i="48"/>
  <c r="C119" i="48"/>
  <c r="G119" i="48"/>
  <c r="C92" i="48"/>
  <c r="G92" i="48"/>
  <c r="C109" i="48"/>
  <c r="G109" i="48"/>
  <c r="C80" i="48"/>
  <c r="G80" i="48"/>
  <c r="C89" i="48"/>
  <c r="G89" i="48"/>
  <c r="E65" i="48"/>
  <c r="I65" i="48"/>
  <c r="E73" i="48"/>
  <c r="I73" i="48"/>
  <c r="E44" i="48"/>
  <c r="I44" i="48"/>
  <c r="E62" i="48"/>
  <c r="I62" i="48"/>
  <c r="C33" i="48"/>
  <c r="G33" i="48"/>
  <c r="C37" i="48"/>
  <c r="G37" i="48"/>
  <c r="C18" i="48"/>
  <c r="G18" i="48"/>
  <c r="C30" i="48"/>
  <c r="G30" i="48"/>
  <c r="E7" i="48"/>
  <c r="I7" i="48"/>
  <c r="E11" i="48"/>
  <c r="I11" i="48"/>
  <c r="C206" i="48"/>
  <c r="G206" i="48"/>
  <c r="C213" i="48"/>
  <c r="G213" i="48"/>
  <c r="C190" i="48"/>
  <c r="G190" i="48"/>
  <c r="C203" i="48"/>
  <c r="G203" i="48"/>
  <c r="C177" i="48"/>
  <c r="G177" i="48"/>
  <c r="C187" i="48"/>
  <c r="G187" i="48"/>
  <c r="E165" i="48"/>
  <c r="I165" i="48"/>
  <c r="E170" i="48"/>
  <c r="I170" i="48"/>
  <c r="E153" i="48"/>
  <c r="I153" i="48"/>
  <c r="E162" i="48"/>
  <c r="I162" i="48"/>
  <c r="C142" i="48"/>
  <c r="G142" i="48"/>
  <c r="C146" i="48"/>
  <c r="G146" i="48"/>
  <c r="C137" i="48"/>
  <c r="G137" i="48"/>
  <c r="E122" i="48"/>
  <c r="I122" i="48"/>
  <c r="E130" i="48"/>
  <c r="I130" i="48"/>
  <c r="E116" i="48"/>
  <c r="I116" i="48"/>
  <c r="E92" i="48"/>
  <c r="I92" i="48"/>
  <c r="E109" i="48"/>
  <c r="I109" i="48"/>
  <c r="E80" i="48"/>
  <c r="I80" i="48"/>
  <c r="E89" i="48"/>
  <c r="I89" i="48"/>
  <c r="C65" i="48"/>
  <c r="G65" i="48"/>
  <c r="C73" i="48"/>
  <c r="G73" i="48"/>
  <c r="C44" i="48"/>
  <c r="G44" i="48"/>
  <c r="C62" i="48"/>
  <c r="G62" i="48"/>
  <c r="E33" i="48"/>
  <c r="I33" i="48"/>
  <c r="E37" i="48"/>
  <c r="I37" i="48"/>
  <c r="E18" i="48"/>
  <c r="I18" i="48"/>
  <c r="E30" i="48"/>
  <c r="I30" i="48"/>
  <c r="C7" i="48"/>
  <c r="G7" i="48"/>
  <c r="C11" i="48"/>
  <c r="G11" i="48"/>
  <c r="F5" i="48"/>
  <c r="C8" i="48"/>
  <c r="G8" i="48"/>
  <c r="K11" i="48"/>
  <c r="J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C25" i="48"/>
  <c r="G25" i="48"/>
  <c r="E25" i="48"/>
  <c r="I25" i="48"/>
  <c r="C26" i="48"/>
  <c r="G26" i="48"/>
  <c r="E26" i="48"/>
  <c r="I26" i="48"/>
  <c r="C27" i="48"/>
  <c r="G27" i="48"/>
  <c r="K30" i="48"/>
  <c r="J30" i="48"/>
  <c r="E28" i="48"/>
  <c r="I28" i="48"/>
  <c r="C34" i="48"/>
  <c r="G34" i="48"/>
  <c r="K37" i="48"/>
  <c r="J37" i="48"/>
  <c r="E35" i="48"/>
  <c r="I35" i="48"/>
  <c r="F42" i="48"/>
  <c r="C45" i="48"/>
  <c r="G45" i="48"/>
  <c r="E45" i="48"/>
  <c r="I45" i="48"/>
  <c r="C46" i="48"/>
  <c r="G46" i="48"/>
  <c r="E46" i="48"/>
  <c r="I46" i="48"/>
  <c r="C47" i="48"/>
  <c r="G47" i="48"/>
  <c r="E47" i="48"/>
  <c r="I47" i="48"/>
  <c r="C48" i="48"/>
  <c r="G48" i="48"/>
  <c r="E48" i="48"/>
  <c r="I48" i="48"/>
  <c r="C49" i="48"/>
  <c r="G49" i="48"/>
  <c r="E49" i="48"/>
  <c r="I49" i="48"/>
  <c r="C50" i="48"/>
  <c r="G50" i="48"/>
  <c r="E50" i="48"/>
  <c r="I50" i="48"/>
  <c r="C51" i="48"/>
  <c r="G51" i="48"/>
  <c r="E51" i="48"/>
  <c r="I51" i="48"/>
  <c r="C52" i="48"/>
  <c r="G52" i="48"/>
  <c r="E52" i="48"/>
  <c r="I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K62" i="48"/>
  <c r="J62" i="48"/>
  <c r="E60" i="48"/>
  <c r="I60" i="48"/>
  <c r="C66" i="48"/>
  <c r="G66" i="48"/>
  <c r="E66" i="48"/>
  <c r="I66" i="48"/>
  <c r="C67" i="48"/>
  <c r="G67" i="48"/>
  <c r="E67" i="48"/>
  <c r="I67" i="48"/>
  <c r="C68" i="48"/>
  <c r="G68" i="48"/>
  <c r="E68" i="48"/>
  <c r="I68" i="48"/>
  <c r="C69" i="48"/>
  <c r="G69" i="48"/>
  <c r="E69" i="48"/>
  <c r="I69" i="48"/>
  <c r="C70" i="48"/>
  <c r="G70" i="48"/>
  <c r="J73" i="48"/>
  <c r="K73" i="48"/>
  <c r="E71" i="48"/>
  <c r="I71" i="48"/>
  <c r="F78" i="48"/>
  <c r="C81" i="48"/>
  <c r="G81" i="48"/>
  <c r="E81" i="48"/>
  <c r="I81" i="48"/>
  <c r="C82" i="48"/>
  <c r="G82" i="48"/>
  <c r="E82" i="48"/>
  <c r="I82" i="48"/>
  <c r="C83" i="48"/>
  <c r="G83" i="48"/>
  <c r="E83" i="48"/>
  <c r="I83" i="48"/>
  <c r="C84" i="48"/>
  <c r="G84" i="48"/>
  <c r="E84" i="48"/>
  <c r="I84" i="48"/>
  <c r="C85" i="48"/>
  <c r="G85" i="48"/>
  <c r="E85" i="48"/>
  <c r="I85" i="48"/>
  <c r="C86" i="48"/>
  <c r="G86" i="48"/>
  <c r="K89" i="48"/>
  <c r="J89" i="48"/>
  <c r="E87" i="48"/>
  <c r="I87" i="48"/>
  <c r="C93" i="48"/>
  <c r="G93" i="48"/>
  <c r="E93" i="48"/>
  <c r="I93" i="48"/>
  <c r="C94" i="48"/>
  <c r="G94" i="48"/>
  <c r="E94" i="48"/>
  <c r="I94" i="48"/>
  <c r="C95" i="48"/>
  <c r="G95" i="48"/>
  <c r="E95" i="48"/>
  <c r="I95" i="48"/>
  <c r="C96" i="48"/>
  <c r="G96" i="48"/>
  <c r="E96" i="48"/>
  <c r="I96" i="48"/>
  <c r="C97" i="48"/>
  <c r="G97" i="48"/>
  <c r="E97" i="48"/>
  <c r="I97" i="48"/>
  <c r="C98" i="48"/>
  <c r="G98" i="48"/>
  <c r="E98" i="48"/>
  <c r="I98"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E105" i="48"/>
  <c r="I105" i="48"/>
  <c r="C106" i="48"/>
  <c r="G106" i="48"/>
  <c r="K109" i="48"/>
  <c r="J109" i="48"/>
  <c r="E107" i="48"/>
  <c r="I107" i="48"/>
  <c r="K119" i="48"/>
  <c r="J119" i="48"/>
  <c r="E117" i="48"/>
  <c r="I117" i="48"/>
  <c r="C123" i="48"/>
  <c r="G123" i="48"/>
  <c r="E123" i="48"/>
  <c r="I123" i="48"/>
  <c r="C124" i="48"/>
  <c r="G124" i="48"/>
  <c r="E124" i="48"/>
  <c r="I124" i="48"/>
  <c r="C125" i="48"/>
  <c r="G125" i="48"/>
  <c r="E125" i="48"/>
  <c r="I125" i="48"/>
  <c r="C126" i="48"/>
  <c r="G126" i="48"/>
  <c r="E126" i="48"/>
  <c r="I126" i="48"/>
  <c r="C127" i="48"/>
  <c r="G127" i="48"/>
  <c r="J130" i="48"/>
  <c r="K130" i="48"/>
  <c r="E128" i="48"/>
  <c r="I128" i="48"/>
  <c r="F135" i="48"/>
  <c r="C143" i="48"/>
  <c r="G143" i="48"/>
  <c r="E143" i="48"/>
  <c r="K146" i="48"/>
  <c r="E144" i="48"/>
  <c r="I144" i="48"/>
  <c r="F151" i="48"/>
  <c r="C154" i="48"/>
  <c r="G154" i="48"/>
  <c r="E154" i="48"/>
  <c r="I154" i="48"/>
  <c r="C155" i="48"/>
  <c r="G155" i="48"/>
  <c r="E155" i="48"/>
  <c r="I155" i="48"/>
  <c r="C156" i="48"/>
  <c r="G156" i="48"/>
  <c r="E156" i="48"/>
  <c r="I156" i="48"/>
  <c r="C157" i="48"/>
  <c r="G157" i="48"/>
  <c r="E157" i="48"/>
  <c r="I157" i="48"/>
  <c r="C158" i="48"/>
  <c r="G158" i="48"/>
  <c r="E158" i="48"/>
  <c r="I158" i="48"/>
  <c r="C159" i="48"/>
  <c r="G159" i="48"/>
  <c r="K162" i="48"/>
  <c r="J162" i="48"/>
  <c r="E160" i="48"/>
  <c r="I160" i="48"/>
  <c r="C166" i="48"/>
  <c r="G166" i="48"/>
  <c r="C167" i="48"/>
  <c r="G167" i="48"/>
  <c r="J170" i="48"/>
  <c r="K170" i="48"/>
  <c r="E167" i="48"/>
  <c r="I167" i="48"/>
  <c r="E168" i="48"/>
  <c r="I168" i="48"/>
  <c r="F175" i="48"/>
  <c r="C178" i="48"/>
  <c r="G178" i="48"/>
  <c r="E178" i="48"/>
  <c r="I178" i="48"/>
  <c r="C179" i="48"/>
  <c r="G179" i="48"/>
  <c r="I179" i="48"/>
  <c r="J187" i="48"/>
  <c r="C180" i="48"/>
  <c r="G180" i="48"/>
  <c r="E180" i="48"/>
  <c r="C181" i="48"/>
  <c r="G181" i="48"/>
  <c r="K187" i="48"/>
  <c r="E181" i="48"/>
  <c r="I181" i="48"/>
  <c r="C182" i="48"/>
  <c r="G182" i="48"/>
  <c r="E182" i="48"/>
  <c r="I182" i="48"/>
  <c r="C183" i="48"/>
  <c r="G183" i="48"/>
  <c r="E183" i="48"/>
  <c r="I183" i="48"/>
  <c r="C184" i="48"/>
  <c r="G184" i="48"/>
  <c r="E184" i="48"/>
  <c r="I184" i="48"/>
  <c r="E185" i="48"/>
  <c r="I185" i="48"/>
  <c r="C191" i="48"/>
  <c r="G191" i="48"/>
  <c r="E191" i="48"/>
  <c r="I191" i="48"/>
  <c r="C192" i="48"/>
  <c r="G192" i="48"/>
  <c r="E192" i="48"/>
  <c r="I192" i="48"/>
  <c r="C193" i="48"/>
  <c r="G193" i="48"/>
  <c r="E193" i="48"/>
  <c r="I193" i="48"/>
  <c r="C194" i="48"/>
  <c r="G194" i="48"/>
  <c r="E194" i="48"/>
  <c r="I194" i="48"/>
  <c r="C195" i="48"/>
  <c r="G195" i="48"/>
  <c r="E195" i="48"/>
  <c r="I195" i="48"/>
  <c r="C196" i="48"/>
  <c r="G196" i="48"/>
  <c r="I196" i="48"/>
  <c r="C197" i="48"/>
  <c r="G197" i="48"/>
  <c r="J203" i="48"/>
  <c r="E197" i="48"/>
  <c r="I197" i="48"/>
  <c r="C198" i="48"/>
  <c r="G198" i="48"/>
  <c r="E198" i="48"/>
  <c r="I198" i="48"/>
  <c r="C199" i="48"/>
  <c r="G199" i="48"/>
  <c r="E199" i="48"/>
  <c r="I199" i="48"/>
  <c r="C200" i="48"/>
  <c r="G200" i="48"/>
  <c r="E200" i="48"/>
  <c r="K203" i="48"/>
  <c r="E201" i="48"/>
  <c r="I201" i="48"/>
  <c r="C207" i="48"/>
  <c r="G207" i="48"/>
  <c r="E207" i="48"/>
  <c r="I207" i="48"/>
  <c r="C208" i="48"/>
  <c r="G208" i="48"/>
  <c r="E208" i="48"/>
  <c r="I208" i="48"/>
  <c r="C209" i="48"/>
  <c r="G209" i="48"/>
  <c r="E209" i="48"/>
  <c r="I209" i="48"/>
  <c r="C210" i="48"/>
  <c r="G210" i="48"/>
  <c r="E210" i="48"/>
  <c r="K213" i="48"/>
  <c r="E211" i="48"/>
  <c r="I211"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17" i="48"/>
  <c r="J217" i="48"/>
  <c r="C11" i="44"/>
  <c r="C44" i="44"/>
  <c r="D11" i="44"/>
  <c r="D44" i="44"/>
  <c r="E11" i="44"/>
  <c r="E44" i="44"/>
  <c r="B11" i="44"/>
  <c r="B44" i="44"/>
  <c r="E11" i="45"/>
  <c r="D11" i="45"/>
  <c r="C11" i="45"/>
  <c r="B11" i="45"/>
  <c r="E537" i="49"/>
  <c r="D537" i="49"/>
  <c r="C537" i="49"/>
  <c r="B537" i="49"/>
  <c r="B5" i="49"/>
  <c r="C5" i="49" s="1"/>
  <c r="E5" i="49" s="1"/>
  <c r="B5" i="47"/>
  <c r="C5" i="47" s="1"/>
  <c r="E5" i="47" s="1"/>
  <c r="E72" i="26"/>
  <c r="C72" i="26"/>
  <c r="H6" i="26"/>
  <c r="H72" i="26" s="1"/>
  <c r="G6" i="26"/>
  <c r="G72" i="26" s="1"/>
  <c r="D72" i="26"/>
  <c r="B72"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2" i="33" s="1"/>
  <c r="G6" i="33"/>
  <c r="G72" i="33" s="1"/>
  <c r="E72" i="33"/>
  <c r="D72" i="33"/>
  <c r="C72" i="33"/>
  <c r="B72" i="33"/>
  <c r="D5" i="46" l="1"/>
  <c r="D45" i="44"/>
  <c r="D13" i="51"/>
  <c r="F13" i="51" s="1"/>
  <c r="G537" i="49"/>
  <c r="I537" i="49" s="1"/>
  <c r="H537" i="49"/>
  <c r="D5" i="49"/>
  <c r="H11" i="44"/>
  <c r="G44" i="44"/>
  <c r="I44" i="44" s="1"/>
  <c r="H44" i="44"/>
  <c r="B45" i="44"/>
  <c r="E45" i="44"/>
  <c r="C45" i="44"/>
  <c r="C5" i="44"/>
  <c r="E5" i="44" s="1"/>
  <c r="H27" i="47"/>
  <c r="J27" i="47" s="1"/>
  <c r="G27" i="47"/>
  <c r="I27" i="47" s="1"/>
  <c r="H38" i="47"/>
  <c r="J38" i="47" s="1"/>
  <c r="G38" i="47"/>
  <c r="I38" i="47" s="1"/>
  <c r="D5" i="47"/>
  <c r="H33" i="46"/>
  <c r="J33" i="46" s="1"/>
  <c r="G33" i="46"/>
  <c r="I33" i="46" s="1"/>
  <c r="D5" i="33"/>
  <c r="I6" i="26"/>
  <c r="I72" i="26"/>
  <c r="J6" i="26"/>
  <c r="J72"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E50" i="45"/>
  <c r="H50" i="45" s="1"/>
  <c r="E51" i="45"/>
  <c r="H51" i="45" s="1"/>
  <c r="E52" i="45"/>
  <c r="E53" i="45"/>
  <c r="E54" i="45"/>
  <c r="E55" i="45"/>
  <c r="E56" i="45"/>
  <c r="H56" i="45" s="1"/>
  <c r="E57" i="45"/>
  <c r="H57" i="45" s="1"/>
  <c r="E58" i="45"/>
  <c r="H58" i="45" s="1"/>
  <c r="E59" i="45"/>
  <c r="H59" i="45" s="1"/>
  <c r="E60" i="45"/>
  <c r="H60" i="45" s="1"/>
  <c r="E61" i="45"/>
  <c r="H61" i="45" s="1"/>
  <c r="E62" i="45"/>
  <c r="H62" i="45" s="1"/>
  <c r="E63" i="45"/>
  <c r="H63" i="45" s="1"/>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B42" i="45"/>
  <c r="G42" i="45" s="1"/>
  <c r="D39" i="45"/>
  <c r="D40" i="45"/>
  <c r="D41" i="45"/>
  <c r="D42" i="45"/>
  <c r="G34" i="45"/>
  <c r="I34" i="45" s="1"/>
  <c r="H34" i="45"/>
  <c r="J34" i="45" s="1"/>
  <c r="H11" i="45"/>
  <c r="J11" i="45" s="1"/>
  <c r="G11" i="45"/>
  <c r="I11" i="45" s="1"/>
  <c r="K15" i="51"/>
  <c r="J15" i="51"/>
  <c r="J24" i="51"/>
  <c r="K24" i="51"/>
  <c r="G45" i="44"/>
  <c r="G11" i="44"/>
  <c r="C6" i="45"/>
  <c r="J44" i="44"/>
  <c r="B38" i="45"/>
  <c r="J537" i="49"/>
  <c r="I11" i="44"/>
  <c r="G41" i="45" l="1"/>
  <c r="H45" i="44"/>
  <c r="J45" i="44" s="1"/>
  <c r="I45" i="44"/>
  <c r="G65" i="45"/>
  <c r="G63" i="45"/>
  <c r="G61" i="45"/>
  <c r="G59" i="45"/>
  <c r="G57" i="45"/>
  <c r="G55" i="45"/>
  <c r="G53" i="45"/>
  <c r="G51" i="45"/>
  <c r="G49" i="45"/>
  <c r="G47" i="45"/>
  <c r="H55" i="45"/>
  <c r="H53" i="45"/>
  <c r="H49" i="45"/>
  <c r="H47" i="45"/>
  <c r="H42" i="45"/>
  <c r="H40" i="45"/>
  <c r="D43" i="45"/>
  <c r="H39" i="45"/>
  <c r="G39" i="45"/>
  <c r="B43" i="45"/>
  <c r="C66" i="45"/>
  <c r="G64" i="45"/>
  <c r="G62" i="45"/>
  <c r="G60" i="45"/>
  <c r="G58" i="45"/>
  <c r="G56" i="45"/>
  <c r="G54" i="45"/>
  <c r="G52" i="45"/>
  <c r="G50" i="45"/>
  <c r="G48" i="45"/>
  <c r="G46" i="45"/>
  <c r="B66" i="45"/>
  <c r="E66" i="45"/>
  <c r="H64" i="45"/>
  <c r="H54" i="45"/>
  <c r="H52" i="45"/>
  <c r="D66" i="45"/>
  <c r="H66" i="45" s="1"/>
  <c r="H46" i="45"/>
  <c r="H41" i="45"/>
  <c r="E43" i="45"/>
  <c r="C43" i="45"/>
  <c r="C38" i="45"/>
  <c r="E6" i="45"/>
  <c r="E38" i="45" s="1"/>
  <c r="G66" i="45" l="1"/>
  <c r="G43" i="45"/>
  <c r="H43" i="45"/>
</calcChain>
</file>

<file path=xl/sharedStrings.xml><?xml version="1.0" encoding="utf-8"?>
<sst xmlns="http://schemas.openxmlformats.org/spreadsheetml/2006/main" count="1834" uniqueCount="651">
  <si>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</si>
  <si>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</si>
  <si>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</si>
  <si>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</si>
  <si>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</si>
  <si>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</si>
  <si>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</si>
  <si>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</si>
  <si>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</si>
  <si>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</si>
  <si>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</si>
  <si>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</si>
  <si>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</si>
  <si>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</si>
  <si>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</si>
  <si>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</si>
  <si>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</si>
  <si>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</si>
  <si>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</si>
  <si>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</si>
  <si>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</si>
  <si>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</si>
  <si>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</si>
  <si>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</si>
  <si>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</si>
  <si>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</si>
  <si>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</si>
  <si>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</si>
  <si>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</si>
  <si>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</si>
  <si>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</si>
  <si>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</si>
  <si>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</si>
  <si>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</si>
  <si>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</si>
  <si>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</si>
  <si>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</si>
  <si>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BYD</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</si>
  <si>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</si>
  <si>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</si>
  <si>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</si>
  <si>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</si>
  <si>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</si>
  <si>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</si>
  <si>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</si>
  <si>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</si>
  <si>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</si>
  <si>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</si>
  <si>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</si>
  <si>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</si>
  <si>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</si>
  <si>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</si>
  <si>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</si>
  <si>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</si>
  <si>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</si>
  <si>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</si>
  <si>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</si>
  <si>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</si>
  <si>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</si>
  <si>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</si>
  <si>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</si>
  <si>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</si>
  <si>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</si>
  <si>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</si>
  <si>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</si>
  <si>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</si>
  <si>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</si>
  <si>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</si>
  <si>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</si>
  <si>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</si>
  <si>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</si>
  <si>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</si>
  <si>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</si>
  <si>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</si>
  <si>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</si>
  <si>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</si>
  <si>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</si>
  <si>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</si>
  <si>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</si>
  <si>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</si>
  <si>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</si>
  <si>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</si>
  <si>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</si>
  <si>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</si>
  <si>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Scania</t>
  </si>
  <si>
    <t>Skoda</t>
  </si>
  <si>
    <t>SsangYong</t>
  </si>
  <si>
    <t>Subaru</t>
  </si>
  <si>
    <t>Suzuki</t>
  </si>
  <si>
    <t>Tesla</t>
  </si>
  <si>
    <t>Toyota</t>
  </si>
  <si>
    <t>UD Trucks</t>
  </si>
  <si>
    <t>Volkswagen</t>
  </si>
  <si>
    <t>Volvo Car</t>
  </si>
  <si>
    <t>Volvo Commercial</t>
  </si>
  <si>
    <t>Western Star</t>
  </si>
  <si>
    <t>VFACTS TAS REPORT</t>
  </si>
  <si>
    <t>DECEMBER 2022</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</si>
  <si>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</si>
  <si>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</si>
  <si>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</si>
  <si>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</si>
  <si>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</si>
  <si>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</si>
  <si>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</si>
  <si>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</si>
  <si>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</si>
  <si>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</si>
  <si>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</si>
  <si>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</si>
  <si>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</si>
  <si>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</si>
  <si>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</si>
  <si>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</si>
  <si>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</si>
  <si>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</si>
  <si>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</si>
  <si>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</si>
  <si>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</si>
  <si>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</si>
  <si>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</si>
  <si>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</si>
  <si>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</si>
  <si>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</si>
  <si>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</si>
  <si>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</si>
  <si>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</si>
  <si>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</si>
  <si>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</si>
  <si>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</si>
  <si>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</si>
  <si>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</si>
  <si>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</si>
  <si>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</si>
  <si>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</si>
  <si>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</si>
  <si>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</si>
  <si>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</si>
  <si>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</si>
  <si>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</si>
  <si>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</si>
  <si>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</si>
  <si>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</si>
  <si>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</si>
  <si>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</si>
  <si>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</si>
  <si>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</si>
  <si>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</si>
  <si>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</si>
  <si>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</si>
  <si>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</si>
  <si>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</si>
  <si>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</si>
  <si>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</si>
  <si>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</si>
  <si>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</si>
  <si>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</si>
  <si>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</si>
  <si>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</si>
  <si>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</si>
  <si>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</si>
  <si>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</si>
  <si>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</si>
  <si>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</si>
  <si>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</si>
  <si>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</si>
  <si>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</si>
  <si>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</si>
  <si>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</si>
  <si>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</si>
  <si>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</si>
  <si>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</si>
  <si>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</si>
  <si>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</si>
  <si>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</si>
  <si>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</si>
  <si>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</si>
  <si>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</si>
  <si>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</si>
  <si>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</si>
  <si>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</si>
  <si>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</si>
  <si>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</si>
  <si>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</si>
  <si>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</si>
  <si>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</si>
  <si>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</si>
  <si>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</si>
  <si>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</si>
  <si>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</si>
  <si>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</si>
  <si>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</si>
  <si>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</si>
  <si>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</si>
  <si>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</si>
  <si>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</si>
  <si>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</si>
  <si>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</si>
  <si>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</si>
  <si>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</si>
  <si>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</si>
  <si>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</si>
  <si>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</si>
  <si>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</si>
  <si>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</si>
  <si>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</si>
  <si>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</si>
  <si>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</si>
  <si>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</si>
  <si>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</si>
  <si>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</si>
  <si>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</si>
  <si>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</si>
  <si>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</si>
  <si>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Elantra</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</si>
  <si>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</si>
  <si>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</si>
  <si>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</si>
  <si>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</si>
  <si>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</si>
  <si>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</si>
  <si>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</si>
  <si>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</si>
  <si>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</si>
  <si>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</si>
  <si>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</si>
  <si>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</si>
  <si>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</si>
  <si>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</si>
  <si>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</si>
  <si>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</si>
  <si>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Mercedes-Benz A-Class</t>
  </si>
  <si>
    <t>Mercedes-Benz B-Class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</si>
  <si>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</si>
  <si>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</si>
  <si>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</si>
  <si>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</si>
  <si>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</si>
  <si>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</si>
  <si>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</si>
  <si>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</si>
  <si>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</si>
  <si>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</si>
  <si>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</si>
  <si>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</si>
  <si>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</si>
  <si>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</si>
  <si>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</si>
  <si>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</si>
  <si>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</si>
  <si>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</si>
  <si>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</si>
  <si>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</si>
  <si>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</si>
  <si>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</si>
  <si>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</si>
  <si>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</si>
  <si>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</si>
  <si>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</si>
  <si>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</si>
  <si>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</si>
  <si>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</si>
  <si>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</si>
  <si>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</si>
  <si>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</si>
  <si>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Mercedes-Benz CLS-Class</t>
  </si>
  <si>
    <t>Mercedes-Benz E-Class</t>
  </si>
  <si>
    <t>Porsche Taycan</t>
  </si>
  <si>
    <t>Chrysler 300</t>
  </si>
  <si>
    <t>Maserati Quattroporte</t>
  </si>
  <si>
    <t>Mercedes-Benz EQS</t>
  </si>
  <si>
    <t>Mercedes-Benz S-Class</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</si>
  <si>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</si>
  <si>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</si>
  <si>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</si>
  <si>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</si>
  <si>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</si>
  <si>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</si>
  <si>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</si>
  <si>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</si>
  <si>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</si>
  <si>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</si>
  <si>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</si>
  <si>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</si>
  <si>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</si>
  <si>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</si>
  <si>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</si>
  <si>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Mazda MX5</t>
  </si>
  <si>
    <t>MINI Cabrio</t>
  </si>
  <si>
    <t>Nissan 370Z</t>
  </si>
  <si>
    <t>Nissan Z</t>
  </si>
  <si>
    <t>Subaru BRZ</t>
  </si>
  <si>
    <t>Toyota GR86 / 86</t>
  </si>
  <si>
    <t>Alpine A110</t>
  </si>
  <si>
    <t>Audi A5</t>
  </si>
  <si>
    <t>Audi TT</t>
  </si>
  <si>
    <t>BMW 4 Series Coupe/Conv</t>
  </si>
  <si>
    <t>BMW Z4</t>
  </si>
  <si>
    <t>Chevrolet Corvette Stingray</t>
  </si>
  <si>
    <t>Lotus Exige</t>
  </si>
  <si>
    <t>Mercedes-Benz C-Class Cpe/Conv</t>
  </si>
  <si>
    <t>Mercedes-Benz E-Class Cpe/Conv</t>
  </si>
  <si>
    <t>Porsche Boxster</t>
  </si>
  <si>
    <t>Porsche Cayman</t>
  </si>
  <si>
    <t>Toyota Supra</t>
  </si>
  <si>
    <t>Aston Martin Coupe/Conv</t>
  </si>
  <si>
    <t>Bentley Coupe/Conv</t>
  </si>
  <si>
    <t>Ferrari Coupe/Conv</t>
  </si>
  <si>
    <t>Maserati Coupe/Conv</t>
  </si>
  <si>
    <t>McLaren Coupe/Conv</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</si>
  <si>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</si>
  <si>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</si>
  <si>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</si>
  <si>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</si>
  <si>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</si>
  <si>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</si>
  <si>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</si>
  <si>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</si>
  <si>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</si>
  <si>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</si>
  <si>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</si>
  <si>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</si>
  <si>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</si>
  <si>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</si>
  <si>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</si>
  <si>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</si>
  <si>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</si>
  <si>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</si>
  <si>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</si>
  <si>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</si>
  <si>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</si>
  <si>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</si>
  <si>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</si>
  <si>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</si>
  <si>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</si>
  <si>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</si>
  <si>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</si>
  <si>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</si>
  <si>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</si>
  <si>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</si>
  <si>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</si>
  <si>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</si>
  <si>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Toyota Corolla Cross</t>
  </si>
  <si>
    <t>Volkswagen T-Roc</t>
  </si>
  <si>
    <t>Audi Q2</t>
  </si>
  <si>
    <t>Audi Q3</t>
  </si>
  <si>
    <t>BMW X1</t>
  </si>
  <si>
    <t>BMW X2</t>
  </si>
  <si>
    <t>Jaguar E-Pace</t>
  </si>
  <si>
    <t>Lexus UX</t>
  </si>
  <si>
    <t>Mercedes-Benz EQA</t>
  </si>
  <si>
    <t>Mercedes-Benz GLA-Class</t>
  </si>
  <si>
    <t>MINI Countryman</t>
  </si>
  <si>
    <t>Volvo C40</t>
  </si>
  <si>
    <t>Volvo XC40</t>
  </si>
  <si>
    <t>BYD Atto 3</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</si>
  <si>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</si>
  <si>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</si>
  <si>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</si>
  <si>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</si>
  <si>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</si>
  <si>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</si>
  <si>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</si>
  <si>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</si>
  <si>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</si>
  <si>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</si>
  <si>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</si>
  <si>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</si>
  <si>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</si>
  <si>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</si>
  <si>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</si>
  <si>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</si>
  <si>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</si>
  <si>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</si>
  <si>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</si>
  <si>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</si>
  <si>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</si>
  <si>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</si>
  <si>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</si>
  <si>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</si>
  <si>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</si>
  <si>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</si>
  <si>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</si>
  <si>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</si>
  <si>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</si>
  <si>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</si>
  <si>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</si>
  <si>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</si>
  <si>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</si>
  <si>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</si>
  <si>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</si>
  <si>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</si>
  <si>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</si>
  <si>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</si>
  <si>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</si>
  <si>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</si>
  <si>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</si>
  <si>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</si>
  <si>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</si>
  <si>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</si>
  <si>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</si>
  <si>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</si>
  <si>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</si>
  <si>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</si>
  <si>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</si>
  <si>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</si>
  <si>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</si>
  <si>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</si>
  <si>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</si>
  <si>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</si>
  <si>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</si>
  <si>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</si>
  <si>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</si>
  <si>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</si>
  <si>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</si>
  <si>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</si>
  <si>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</si>
  <si>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</si>
  <si>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</si>
  <si>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</si>
  <si>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</si>
  <si>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</si>
  <si>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</si>
  <si>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</si>
  <si>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</si>
  <si>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</si>
  <si>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</si>
  <si>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</si>
  <si>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</si>
  <si>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</si>
  <si>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</si>
  <si>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</si>
  <si>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</si>
  <si>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</si>
  <si>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</si>
  <si>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</si>
  <si>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</si>
  <si>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</si>
  <si>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</si>
  <si>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</si>
  <si>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Land Rover Range Rover</t>
  </si>
  <si>
    <t>Lexus LX</t>
  </si>
  <si>
    <t>Mercedes-Benz G-Class</t>
  </si>
  <si>
    <t>Mercedes-Benz GLS-Class</t>
  </si>
  <si>
    <t>Ford Transit Bus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</si>
  <si>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</si>
  <si>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</si>
  <si>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</si>
  <si>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</si>
  <si>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</si>
  <si>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</si>
  <si>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</si>
  <si>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</si>
  <si>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</si>
  <si>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</si>
  <si>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</si>
  <si>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</si>
  <si>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</si>
  <si>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</si>
  <si>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</si>
  <si>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</si>
  <si>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</si>
  <si>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</si>
  <si>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</si>
  <si>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</si>
  <si>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</si>
  <si>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</si>
  <si>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</si>
  <si>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</si>
  <si>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</si>
  <si>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</si>
  <si>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</si>
  <si>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</si>
  <si>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</si>
  <si>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</si>
  <si>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</si>
  <si>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</si>
  <si>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</si>
  <si>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</si>
  <si>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</si>
  <si>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</si>
  <si>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</si>
  <si>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</si>
  <si>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</si>
  <si>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</si>
  <si>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</si>
  <si>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</si>
  <si>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</si>
  <si>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</si>
  <si>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</si>
  <si>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</si>
  <si>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</si>
  <si>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</si>
  <si>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</si>
  <si>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</si>
  <si>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</si>
  <si>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</si>
  <si>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</si>
  <si>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</si>
  <si>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</si>
  <si>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</si>
  <si>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</si>
  <si>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</si>
  <si>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</si>
  <si>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</si>
  <si>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</si>
  <si>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DAF (MD)</t>
  </si>
  <si>
    <t>Dennis Eagle (MD)</t>
  </si>
  <si>
    <t>Fuso Fighter (MD)</t>
  </si>
  <si>
    <t>Hino (MD)</t>
  </si>
  <si>
    <t>Isuzu N-Series (MD)</t>
  </si>
  <si>
    <t>Iveco (MD)</t>
  </si>
  <si>
    <t>MAN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</si>
  <si>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</si>
  <si>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</si>
  <si>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</si>
  <si>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</si>
  <si>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</si>
  <si>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</si>
  <si>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</si>
  <si>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</si>
  <si>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</si>
  <si>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</si>
  <si>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</si>
  <si>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</si>
  <si>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</si>
  <si>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</si>
  <si>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</si>
  <si>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</si>
  <si>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</si>
  <si>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</si>
  <si>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</si>
  <si>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</si>
  <si>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</si>
  <si>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</si>
  <si>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</si>
  <si>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</si>
  <si>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</si>
  <si>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</si>
  <si>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</si>
  <si>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</si>
  <si>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</si>
  <si>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</si>
  <si>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</si>
  <si>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</si>
  <si>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</si>
  <si>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</si>
  <si>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</si>
  <si>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</si>
  <si>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</si>
  <si>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</si>
  <si>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</si>
  <si>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</si>
  <si>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</si>
  <si>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</si>
  <si>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</si>
  <si>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</si>
  <si>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</si>
  <si>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</si>
  <si>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</si>
  <si>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</si>
  <si>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</si>
  <si>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</si>
  <si>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</si>
  <si>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</si>
  <si>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</si>
  <si>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</si>
  <si>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</si>
  <si>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</si>
  <si>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</si>
  <si>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</si>
  <si>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</si>
  <si>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</si>
  <si>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</si>
  <si>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</si>
  <si>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</si>
  <si>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</si>
  <si>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</si>
  <si>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</si>
  <si>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</si>
  <si>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</si>
  <si>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</si>
  <si>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</si>
  <si>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</si>
  <si>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</si>
  <si>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</si>
  <si>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</si>
  <si>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</si>
  <si>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</si>
  <si>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</si>
  <si>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</si>
  <si>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BYD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</si>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</sst>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96</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97</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98</v>
      </c>
      <c r="C15" s="109">
        <v>1254</v>
      </c>
      <c r="D15" s="110">
        <v>1259</v>
      </c>
      <c r="E15" s="109">
        <v>16228</v>
      </c>
      <c r="F15" s="110">
        <v>16002</v>
      </c>
      <c r="G15" s="111"/>
      <c r="H15" s="109">
        <f t="shared" ref="H15:H22" si="0">C15-D15</f>
        <v>-5</v>
      </c>
      <c r="I15" s="110">
        <f t="shared" ref="I15:I22" si="1">E15-F15</f>
        <v>226</v>
      </c>
      <c r="J15" s="112">
        <f t="shared" ref="J15:J22" si="2">IF(D15=0, "-", IF(H15/D15&lt;10, H15/D15, "&gt;999%"))</f>
        <v>-3.9714058776806989E-3</v>
      </c>
      <c r="K15" s="113">
        <f t="shared" ref="K15:K22" si="3">IF(F15=0, "-", IF(I15/F15&lt;10, I15/F15, "&gt;999%"))</f>
        <v>1.412323459567554E-2</v>
      </c>
      <c r="L15" s="99"/>
    </row>
    <row r="16" spans="1:12" ht="15" x14ac:dyDescent="0.25">
      <c r="A16" s="99"/>
      <c r="B16" s="108" t="s">
        <v>99</v>
      </c>
      <c r="C16" s="109">
        <v>25798</v>
      </c>
      <c r="D16" s="110">
        <v>24733</v>
      </c>
      <c r="E16" s="109">
        <v>338012</v>
      </c>
      <c r="F16" s="110">
        <v>328185</v>
      </c>
      <c r="G16" s="111"/>
      <c r="H16" s="109">
        <f t="shared" si="0"/>
        <v>1065</v>
      </c>
      <c r="I16" s="110">
        <f t="shared" si="1"/>
        <v>9827</v>
      </c>
      <c r="J16" s="112">
        <f t="shared" si="2"/>
        <v>4.3059879513200984E-2</v>
      </c>
      <c r="K16" s="113">
        <f t="shared" si="3"/>
        <v>2.9943477002300531E-2</v>
      </c>
      <c r="L16" s="99"/>
    </row>
    <row r="17" spans="1:12" ht="15" x14ac:dyDescent="0.25">
      <c r="A17" s="99"/>
      <c r="B17" s="108" t="s">
        <v>100</v>
      </c>
      <c r="C17" s="109">
        <v>707</v>
      </c>
      <c r="D17" s="110">
        <v>669</v>
      </c>
      <c r="E17" s="109">
        <v>9849</v>
      </c>
      <c r="F17" s="110">
        <v>9833</v>
      </c>
      <c r="G17" s="111"/>
      <c r="H17" s="109">
        <f t="shared" si="0"/>
        <v>38</v>
      </c>
      <c r="I17" s="110">
        <f t="shared" si="1"/>
        <v>16</v>
      </c>
      <c r="J17" s="112">
        <f t="shared" si="2"/>
        <v>5.6801195814648729E-2</v>
      </c>
      <c r="K17" s="113">
        <f t="shared" si="3"/>
        <v>1.6271738025017796E-3</v>
      </c>
      <c r="L17" s="99"/>
    </row>
    <row r="18" spans="1:12" ht="15" x14ac:dyDescent="0.25">
      <c r="A18" s="99"/>
      <c r="B18" s="108" t="s">
        <v>101</v>
      </c>
      <c r="C18" s="109">
        <v>20204</v>
      </c>
      <c r="D18" s="110">
        <v>16458</v>
      </c>
      <c r="E18" s="109">
        <v>235591</v>
      </c>
      <c r="F18" s="110">
        <v>229775</v>
      </c>
      <c r="G18" s="111"/>
      <c r="H18" s="109">
        <f t="shared" si="0"/>
        <v>3746</v>
      </c>
      <c r="I18" s="110">
        <f t="shared" si="1"/>
        <v>5816</v>
      </c>
      <c r="J18" s="112">
        <f t="shared" si="2"/>
        <v>0.22760967310730343</v>
      </c>
      <c r="K18" s="113">
        <f t="shared" si="3"/>
        <v>2.5311717984985313E-2</v>
      </c>
      <c r="L18" s="99"/>
    </row>
    <row r="19" spans="1:12" ht="15" x14ac:dyDescent="0.25">
      <c r="A19" s="99"/>
      <c r="B19" s="108" t="s">
        <v>102</v>
      </c>
      <c r="C19" s="109">
        <v>5649</v>
      </c>
      <c r="D19" s="110">
        <v>4889</v>
      </c>
      <c r="E19" s="109">
        <v>69373</v>
      </c>
      <c r="F19" s="110">
        <v>68605</v>
      </c>
      <c r="G19" s="111"/>
      <c r="H19" s="109">
        <f t="shared" si="0"/>
        <v>760</v>
      </c>
      <c r="I19" s="110">
        <f t="shared" si="1"/>
        <v>768</v>
      </c>
      <c r="J19" s="112">
        <f t="shared" si="2"/>
        <v>0.15545101247698917</v>
      </c>
      <c r="K19" s="113">
        <f t="shared" si="3"/>
        <v>1.1194519349901611E-2</v>
      </c>
      <c r="L19" s="99"/>
    </row>
    <row r="20" spans="1:12" ht="15" x14ac:dyDescent="0.25">
      <c r="A20" s="99"/>
      <c r="B20" s="108" t="s">
        <v>103</v>
      </c>
      <c r="C20" s="109">
        <v>1668</v>
      </c>
      <c r="D20" s="110">
        <v>1453</v>
      </c>
      <c r="E20" s="109">
        <v>19157</v>
      </c>
      <c r="F20" s="110">
        <v>18564</v>
      </c>
      <c r="G20" s="111"/>
      <c r="H20" s="109">
        <f t="shared" si="0"/>
        <v>215</v>
      </c>
      <c r="I20" s="110">
        <f t="shared" si="1"/>
        <v>593</v>
      </c>
      <c r="J20" s="112">
        <f t="shared" si="2"/>
        <v>0.14796971782518925</v>
      </c>
      <c r="K20" s="113">
        <f t="shared" si="3"/>
        <v>3.1943546649429E-2</v>
      </c>
      <c r="L20" s="99"/>
    </row>
    <row r="21" spans="1:12" ht="15" x14ac:dyDescent="0.25">
      <c r="A21" s="99"/>
      <c r="B21" s="108" t="s">
        <v>104</v>
      </c>
      <c r="C21" s="109">
        <v>24005</v>
      </c>
      <c r="D21" s="110">
        <v>21249</v>
      </c>
      <c r="E21" s="109">
        <v>287314</v>
      </c>
      <c r="F21" s="110">
        <v>272733</v>
      </c>
      <c r="G21" s="111"/>
      <c r="H21" s="109">
        <f t="shared" si="0"/>
        <v>2756</v>
      </c>
      <c r="I21" s="110">
        <f t="shared" si="1"/>
        <v>14581</v>
      </c>
      <c r="J21" s="112">
        <f t="shared" si="2"/>
        <v>0.12970022118687938</v>
      </c>
      <c r="K21" s="113">
        <f t="shared" si="3"/>
        <v>5.3462543953243652E-2</v>
      </c>
      <c r="L21" s="99"/>
    </row>
    <row r="22" spans="1:12" ht="15" x14ac:dyDescent="0.25">
      <c r="A22" s="99"/>
      <c r="B22" s="108" t="s">
        <v>105</v>
      </c>
      <c r="C22" s="109">
        <v>8635</v>
      </c>
      <c r="D22" s="110">
        <v>7692</v>
      </c>
      <c r="E22" s="109">
        <v>105905</v>
      </c>
      <c r="F22" s="110">
        <v>106134</v>
      </c>
      <c r="G22" s="111"/>
      <c r="H22" s="109">
        <f t="shared" si="0"/>
        <v>943</v>
      </c>
      <c r="I22" s="110">
        <f t="shared" si="1"/>
        <v>-229</v>
      </c>
      <c r="J22" s="112">
        <f t="shared" si="2"/>
        <v>0.12259490379615184</v>
      </c>
      <c r="K22" s="113">
        <f t="shared" si="3"/>
        <v>-2.1576497635065108E-3</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87920</v>
      </c>
      <c r="D24" s="121">
        <f>SUM(D15:D23)</f>
        <v>78402</v>
      </c>
      <c r="E24" s="120">
        <f>SUM(E15:E23)</f>
        <v>1081429</v>
      </c>
      <c r="F24" s="121">
        <f>SUM(F15:F23)</f>
        <v>1049831</v>
      </c>
      <c r="G24" s="122"/>
      <c r="H24" s="120">
        <f>SUM(H15:H23)</f>
        <v>9518</v>
      </c>
      <c r="I24" s="121">
        <f>SUM(I15:I23)</f>
        <v>31598</v>
      </c>
      <c r="J24" s="123">
        <f>IF(D24=0, 0, H24/D24)</f>
        <v>0.12139996428662535</v>
      </c>
      <c r="K24" s="124">
        <f>IF(F24=0, 0, I24/F24)</f>
        <v>3.0098177706697555E-2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650</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7"/>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164" t="s">
        <v>117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117</v>
      </c>
      <c r="B6" s="61" t="s">
        <v>12</v>
      </c>
      <c r="C6" s="62" t="s">
        <v>13</v>
      </c>
      <c r="D6" s="61" t="s">
        <v>12</v>
      </c>
      <c r="E6" s="63" t="s">
        <v>13</v>
      </c>
      <c r="F6" s="62" t="s">
        <v>12</v>
      </c>
      <c r="G6" s="62" t="s">
        <v>13</v>
      </c>
      <c r="H6" s="61" t="s">
        <v>12</v>
      </c>
      <c r="I6" s="63" t="s">
        <v>13</v>
      </c>
      <c r="J6" s="61"/>
      <c r="K6" s="63"/>
    </row>
    <row r="7" spans="1:11" x14ac:dyDescent="0.25">
      <c r="A7" s="7" t="s">
        <v>311</v>
      </c>
      <c r="B7" s="65">
        <v>4</v>
      </c>
      <c r="C7" s="34">
        <f>IF(B18=0, "-", B7/B18)</f>
        <v>5.7971014492753624E-2</v>
      </c>
      <c r="D7" s="65">
        <v>3</v>
      </c>
      <c r="E7" s="9">
        <f>IF(D18=0, "-", D7/D18)</f>
        <v>0.06</v>
      </c>
      <c r="F7" s="81">
        <v>29</v>
      </c>
      <c r="G7" s="34">
        <f>IF(F18=0, "-", F7/F18)</f>
        <v>3.5236938031591739E-2</v>
      </c>
      <c r="H7" s="65">
        <v>47</v>
      </c>
      <c r="I7" s="9">
        <f>IF(H18=0, "-", H7/H18)</f>
        <v>5.889724310776942E-2</v>
      </c>
      <c r="J7" s="8">
        <f t="shared" ref="J7:J16" si="0">IF(D7=0, "-", IF((B7-D7)/D7&lt;10, (B7-D7)/D7, "&gt;999%"))</f>
        <v>0.33333333333333331</v>
      </c>
      <c r="K7" s="9">
        <f t="shared" ref="K7:K16" si="1">IF(H7=0, "-", IF((F7-H7)/H7&lt;10, (F7-H7)/H7, "&gt;999%"))</f>
        <v>-0.38297872340425532</v>
      </c>
    </row>
    <row r="8" spans="1:11" x14ac:dyDescent="0.25">
      <c r="A8" s="7" t="s">
        <v>312</v>
      </c>
      <c r="B8" s="65">
        <v>0</v>
      </c>
      <c r="C8" s="34">
        <f>IF(B18=0, "-", B8/B18)</f>
        <v>0</v>
      </c>
      <c r="D8" s="65">
        <v>2</v>
      </c>
      <c r="E8" s="9">
        <f>IF(D18=0, "-", D8/D18)</f>
        <v>0.04</v>
      </c>
      <c r="F8" s="81">
        <v>117</v>
      </c>
      <c r="G8" s="34">
        <f>IF(F18=0, "-", F8/F18)</f>
        <v>0.14216281895504251</v>
      </c>
      <c r="H8" s="65">
        <v>100</v>
      </c>
      <c r="I8" s="9">
        <f>IF(H18=0, "-", H8/H18)</f>
        <v>0.12531328320802004</v>
      </c>
      <c r="J8" s="8">
        <f t="shared" si="0"/>
        <v>-1</v>
      </c>
      <c r="K8" s="9">
        <f t="shared" si="1"/>
        <v>0.17</v>
      </c>
    </row>
    <row r="9" spans="1:11" x14ac:dyDescent="0.25">
      <c r="A9" s="7" t="s">
        <v>313</v>
      </c>
      <c r="B9" s="65">
        <v>4</v>
      </c>
      <c r="C9" s="34">
        <f>IF(B18=0, "-", B9/B18)</f>
        <v>5.7971014492753624E-2</v>
      </c>
      <c r="D9" s="65">
        <v>11</v>
      </c>
      <c r="E9" s="9">
        <f>IF(D18=0, "-", D9/D18)</f>
        <v>0.22</v>
      </c>
      <c r="F9" s="81">
        <v>106</v>
      </c>
      <c r="G9" s="34">
        <f>IF(F18=0, "-", F9/F18)</f>
        <v>0.12879708383961117</v>
      </c>
      <c r="H9" s="65">
        <v>92</v>
      </c>
      <c r="I9" s="9">
        <f>IF(H18=0, "-", H9/H18)</f>
        <v>0.11528822055137844</v>
      </c>
      <c r="J9" s="8">
        <f t="shared" si="0"/>
        <v>-0.63636363636363635</v>
      </c>
      <c r="K9" s="9">
        <f t="shared" si="1"/>
        <v>0.15217391304347827</v>
      </c>
    </row>
    <row r="10" spans="1:11" x14ac:dyDescent="0.25">
      <c r="A10" s="7" t="s">
        <v>314</v>
      </c>
      <c r="B10" s="65">
        <v>41</v>
      </c>
      <c r="C10" s="34">
        <f>IF(B18=0, "-", B10/B18)</f>
        <v>0.59420289855072461</v>
      </c>
      <c r="D10" s="65">
        <v>8</v>
      </c>
      <c r="E10" s="9">
        <f>IF(D18=0, "-", D10/D18)</f>
        <v>0.16</v>
      </c>
      <c r="F10" s="81">
        <v>174</v>
      </c>
      <c r="G10" s="34">
        <f>IF(F18=0, "-", F10/F18)</f>
        <v>0.21142162818955043</v>
      </c>
      <c r="H10" s="65">
        <v>180</v>
      </c>
      <c r="I10" s="9">
        <f>IF(H18=0, "-", H10/H18)</f>
        <v>0.22556390977443608</v>
      </c>
      <c r="J10" s="8">
        <f t="shared" si="0"/>
        <v>4.125</v>
      </c>
      <c r="K10" s="9">
        <f t="shared" si="1"/>
        <v>-3.3333333333333333E-2</v>
      </c>
    </row>
    <row r="11" spans="1:11" x14ac:dyDescent="0.25">
      <c r="A11" s="7" t="s">
        <v>315</v>
      </c>
      <c r="B11" s="65">
        <v>0</v>
      </c>
      <c r="C11" s="34">
        <f>IF(B18=0, "-", B11/B18)</f>
        <v>0</v>
      </c>
      <c r="D11" s="65">
        <v>1</v>
      </c>
      <c r="E11" s="9">
        <f>IF(D18=0, "-", D11/D18)</f>
        <v>0.02</v>
      </c>
      <c r="F11" s="81">
        <v>21</v>
      </c>
      <c r="G11" s="34">
        <f>IF(F18=0, "-", F11/F18)</f>
        <v>2.551640340218712E-2</v>
      </c>
      <c r="H11" s="65">
        <v>30</v>
      </c>
      <c r="I11" s="9">
        <f>IF(H18=0, "-", H11/H18)</f>
        <v>3.7593984962406013E-2</v>
      </c>
      <c r="J11" s="8">
        <f t="shared" si="0"/>
        <v>-1</v>
      </c>
      <c r="K11" s="9">
        <f t="shared" si="1"/>
        <v>-0.3</v>
      </c>
    </row>
    <row r="12" spans="1:11" x14ac:dyDescent="0.25">
      <c r="A12" s="7" t="s">
        <v>316</v>
      </c>
      <c r="B12" s="65">
        <v>0</v>
      </c>
      <c r="C12" s="34">
        <f>IF(B18=0, "-", B12/B18)</f>
        <v>0</v>
      </c>
      <c r="D12" s="65">
        <v>0</v>
      </c>
      <c r="E12" s="9">
        <f>IF(D18=0, "-", D12/D18)</f>
        <v>0</v>
      </c>
      <c r="F12" s="81">
        <v>26</v>
      </c>
      <c r="G12" s="34">
        <f>IF(F18=0, "-", F12/F18)</f>
        <v>3.1591737545565005E-2</v>
      </c>
      <c r="H12" s="65">
        <v>15</v>
      </c>
      <c r="I12" s="9">
        <f>IF(H18=0, "-", H12/H18)</f>
        <v>1.8796992481203006E-2</v>
      </c>
      <c r="J12" s="8" t="str">
        <f t="shared" si="0"/>
        <v>-</v>
      </c>
      <c r="K12" s="9">
        <f t="shared" si="1"/>
        <v>0.73333333333333328</v>
      </c>
    </row>
    <row r="13" spans="1:11" x14ac:dyDescent="0.25">
      <c r="A13" s="7" t="s">
        <v>317</v>
      </c>
      <c r="B13" s="65">
        <v>1</v>
      </c>
      <c r="C13" s="34">
        <f>IF(B18=0, "-", B13/B18)</f>
        <v>1.4492753623188406E-2</v>
      </c>
      <c r="D13" s="65">
        <v>6</v>
      </c>
      <c r="E13" s="9">
        <f>IF(D18=0, "-", D13/D18)</f>
        <v>0.12</v>
      </c>
      <c r="F13" s="81">
        <v>46</v>
      </c>
      <c r="G13" s="34">
        <f>IF(F18=0, "-", F13/F18)</f>
        <v>5.5893074119076548E-2</v>
      </c>
      <c r="H13" s="65">
        <v>55</v>
      </c>
      <c r="I13" s="9">
        <f>IF(H18=0, "-", H13/H18)</f>
        <v>6.8922305764411024E-2</v>
      </c>
      <c r="J13" s="8">
        <f t="shared" si="0"/>
        <v>-0.83333333333333337</v>
      </c>
      <c r="K13" s="9">
        <f t="shared" si="1"/>
        <v>-0.16363636363636364</v>
      </c>
    </row>
    <row r="14" spans="1:11" x14ac:dyDescent="0.25">
      <c r="A14" s="7" t="s">
        <v>318</v>
      </c>
      <c r="B14" s="65">
        <v>13</v>
      </c>
      <c r="C14" s="34">
        <f>IF(B18=0, "-", B14/B18)</f>
        <v>0.18840579710144928</v>
      </c>
      <c r="D14" s="65">
        <v>6</v>
      </c>
      <c r="E14" s="9">
        <f>IF(D18=0, "-", D14/D18)</f>
        <v>0.12</v>
      </c>
      <c r="F14" s="81">
        <v>118</v>
      </c>
      <c r="G14" s="34">
        <f>IF(F18=0, "-", F14/F18)</f>
        <v>0.1433778857837181</v>
      </c>
      <c r="H14" s="65">
        <v>53</v>
      </c>
      <c r="I14" s="9">
        <f>IF(H18=0, "-", H14/H18)</f>
        <v>6.6416040100250623E-2</v>
      </c>
      <c r="J14" s="8">
        <f t="shared" si="0"/>
        <v>1.1666666666666667</v>
      </c>
      <c r="K14" s="9">
        <f t="shared" si="1"/>
        <v>1.2264150943396226</v>
      </c>
    </row>
    <row r="15" spans="1:11" x14ac:dyDescent="0.25">
      <c r="A15" s="7" t="s">
        <v>319</v>
      </c>
      <c r="B15" s="65">
        <v>5</v>
      </c>
      <c r="C15" s="34">
        <f>IF(B18=0, "-", B15/B18)</f>
        <v>7.2463768115942032E-2</v>
      </c>
      <c r="D15" s="65">
        <v>11</v>
      </c>
      <c r="E15" s="9">
        <f>IF(D18=0, "-", D15/D18)</f>
        <v>0.22</v>
      </c>
      <c r="F15" s="81">
        <v>114</v>
      </c>
      <c r="G15" s="34">
        <f>IF(F18=0, "-", F15/F18)</f>
        <v>0.13851761846901581</v>
      </c>
      <c r="H15" s="65">
        <v>134</v>
      </c>
      <c r="I15" s="9">
        <f>IF(H18=0, "-", H15/H18)</f>
        <v>0.16791979949874686</v>
      </c>
      <c r="J15" s="8">
        <f t="shared" si="0"/>
        <v>-0.54545454545454541</v>
      </c>
      <c r="K15" s="9">
        <f t="shared" si="1"/>
        <v>-0.14925373134328357</v>
      </c>
    </row>
    <row r="16" spans="1:11" x14ac:dyDescent="0.25">
      <c r="A16" s="7" t="s">
        <v>320</v>
      </c>
      <c r="B16" s="65">
        <v>1</v>
      </c>
      <c r="C16" s="34">
        <f>IF(B18=0, "-", B16/B18)</f>
        <v>1.4492753623188406E-2</v>
      </c>
      <c r="D16" s="65">
        <v>2</v>
      </c>
      <c r="E16" s="9">
        <f>IF(D18=0, "-", D16/D18)</f>
        <v>0.04</v>
      </c>
      <c r="F16" s="81">
        <v>72</v>
      </c>
      <c r="G16" s="34">
        <f>IF(F18=0, "-", F16/F18)</f>
        <v>8.748481166464156E-2</v>
      </c>
      <c r="H16" s="65">
        <v>92</v>
      </c>
      <c r="I16" s="9">
        <f>IF(H18=0, "-", H16/H18)</f>
        <v>0.11528822055137844</v>
      </c>
      <c r="J16" s="8">
        <f t="shared" si="0"/>
        <v>-0.5</v>
      </c>
      <c r="K16" s="9">
        <f t="shared" si="1"/>
        <v>-0.21739130434782608</v>
      </c>
    </row>
    <row r="17" spans="1:11" x14ac:dyDescent="0.25">
      <c r="A17" s="2"/>
      <c r="B17" s="68"/>
      <c r="C17" s="33"/>
      <c r="D17" s="68"/>
      <c r="E17" s="6"/>
      <c r="F17" s="82"/>
      <c r="G17" s="33"/>
      <c r="H17" s="68"/>
      <c r="I17" s="6"/>
      <c r="J17" s="5"/>
      <c r="K17" s="6"/>
    </row>
    <row r="18" spans="1:11" s="43" customFormat="1" x14ac:dyDescent="0.25">
      <c r="A18" s="162" t="s">
        <v>569</v>
      </c>
      <c r="B18" s="71">
        <f>SUM(B7:B17)</f>
        <v>69</v>
      </c>
      <c r="C18" s="40">
        <f>B18/1668</f>
        <v>4.1366906474820143E-2</v>
      </c>
      <c r="D18" s="71">
        <f>SUM(D7:D17)</f>
        <v>50</v>
      </c>
      <c r="E18" s="41">
        <f>D18/1453</f>
        <v>3.4411562284927734E-2</v>
      </c>
      <c r="F18" s="77">
        <f>SUM(F7:F17)</f>
        <v>823</v>
      </c>
      <c r="G18" s="42">
        <f>F18/19157</f>
        <v>4.2960797619669047E-2</v>
      </c>
      <c r="H18" s="71">
        <f>SUM(H7:H17)</f>
        <v>798</v>
      </c>
      <c r="I18" s="41">
        <f>H18/18564</f>
        <v>4.2986425339366516E-2</v>
      </c>
      <c r="J18" s="37">
        <f>IF(D18=0, "-", IF((B18-D18)/D18&lt;10, (B18-D18)/D18, "&gt;999%"))</f>
        <v>0.38</v>
      </c>
      <c r="K18" s="38">
        <f>IF(H18=0, "-", IF((F18-H18)/H18&lt;10, (F18-H18)/H18, "&gt;999%"))</f>
        <v>3.1328320802005011E-2</v>
      </c>
    </row>
    <row r="19" spans="1:11" x14ac:dyDescent="0.25">
      <c r="B19" s="83"/>
      <c r="D19" s="83"/>
      <c r="F19" s="83"/>
      <c r="H19" s="83"/>
    </row>
    <row r="20" spans="1:11" s="43" customFormat="1" x14ac:dyDescent="0.25">
      <c r="A20" s="162" t="s">
        <v>569</v>
      </c>
      <c r="B20" s="71">
        <v>69</v>
      </c>
      <c r="C20" s="40">
        <f>B20/1668</f>
        <v>4.1366906474820143E-2</v>
      </c>
      <c r="D20" s="71">
        <v>50</v>
      </c>
      <c r="E20" s="41">
        <f>D20/1453</f>
        <v>3.4411562284927734E-2</v>
      </c>
      <c r="F20" s="77">
        <v>823</v>
      </c>
      <c r="G20" s="42">
        <f>F20/19157</f>
        <v>4.2960797619669047E-2</v>
      </c>
      <c r="H20" s="71">
        <v>798</v>
      </c>
      <c r="I20" s="41">
        <f>H20/18564</f>
        <v>4.2986425339366516E-2</v>
      </c>
      <c r="J20" s="37">
        <f>IF(D20=0, "-", IF((B20-D20)/D20&lt;10, (B20-D20)/D20, "&gt;999%"))</f>
        <v>0.38</v>
      </c>
      <c r="K20" s="38">
        <f>IF(H20=0, "-", IF((F20-H20)/H20&lt;10, (F20-H20)/H20, "&gt;999%"))</f>
        <v>3.1328320802005011E-2</v>
      </c>
    </row>
    <row r="21" spans="1:11" x14ac:dyDescent="0.25">
      <c r="B21" s="83"/>
      <c r="D21" s="83"/>
      <c r="F21" s="83"/>
      <c r="H21" s="83"/>
    </row>
    <row r="22" spans="1:11" ht="15.6" x14ac:dyDescent="0.3">
      <c r="A22" s="164" t="s">
        <v>118</v>
      </c>
      <c r="B22" s="196" t="s">
        <v>1</v>
      </c>
      <c r="C22" s="200"/>
      <c r="D22" s="200"/>
      <c r="E22" s="197"/>
      <c r="F22" s="196" t="s">
        <v>14</v>
      </c>
      <c r="G22" s="200"/>
      <c r="H22" s="200"/>
      <c r="I22" s="197"/>
      <c r="J22" s="196" t="s">
        <v>15</v>
      </c>
      <c r="K22" s="197"/>
    </row>
    <row r="23" spans="1:11" x14ac:dyDescent="0.25">
      <c r="A23" s="22"/>
      <c r="B23" s="196">
        <f>VALUE(RIGHT($B$2, 4))</f>
        <v>2022</v>
      </c>
      <c r="C23" s="197"/>
      <c r="D23" s="196">
        <f>B23-1</f>
        <v>2021</v>
      </c>
      <c r="E23" s="204"/>
      <c r="F23" s="196">
        <f>B23</f>
        <v>2022</v>
      </c>
      <c r="G23" s="204"/>
      <c r="H23" s="196">
        <f>D23</f>
        <v>2021</v>
      </c>
      <c r="I23" s="204"/>
      <c r="J23" s="140" t="s">
        <v>4</v>
      </c>
      <c r="K23" s="141" t="s">
        <v>2</v>
      </c>
    </row>
    <row r="24" spans="1:11" x14ac:dyDescent="0.25">
      <c r="A24" s="163" t="s">
        <v>148</v>
      </c>
      <c r="B24" s="61" t="s">
        <v>12</v>
      </c>
      <c r="C24" s="62" t="s">
        <v>13</v>
      </c>
      <c r="D24" s="61" t="s">
        <v>12</v>
      </c>
      <c r="E24" s="63" t="s">
        <v>13</v>
      </c>
      <c r="F24" s="62" t="s">
        <v>12</v>
      </c>
      <c r="G24" s="62" t="s">
        <v>13</v>
      </c>
      <c r="H24" s="61" t="s">
        <v>12</v>
      </c>
      <c r="I24" s="63" t="s">
        <v>13</v>
      </c>
      <c r="J24" s="61"/>
      <c r="K24" s="63"/>
    </row>
    <row r="25" spans="1:11" x14ac:dyDescent="0.25">
      <c r="A25" s="7" t="s">
        <v>321</v>
      </c>
      <c r="B25" s="65">
        <v>0</v>
      </c>
      <c r="C25" s="34">
        <f>IF(B49=0, "-", B25/B49)</f>
        <v>0</v>
      </c>
      <c r="D25" s="65">
        <v>0</v>
      </c>
      <c r="E25" s="9">
        <f>IF(D49=0, "-", D25/D49)</f>
        <v>0</v>
      </c>
      <c r="F25" s="81">
        <v>1</v>
      </c>
      <c r="G25" s="34">
        <f>IF(F49=0, "-", F25/F49)</f>
        <v>4.086636697997548E-4</v>
      </c>
      <c r="H25" s="65">
        <v>0</v>
      </c>
      <c r="I25" s="9">
        <f>IF(H49=0, "-", H25/H49)</f>
        <v>0</v>
      </c>
      <c r="J25" s="8" t="str">
        <f t="shared" ref="J25:J47" si="2">IF(D25=0, "-", IF((B25-D25)/D25&lt;10, (B25-D25)/D25, "&gt;999%"))</f>
        <v>-</v>
      </c>
      <c r="K25" s="9" t="str">
        <f t="shared" ref="K25:K47" si="3">IF(H25=0, "-", IF((F25-H25)/H25&lt;10, (F25-H25)/H25, "&gt;999%"))</f>
        <v>-</v>
      </c>
    </row>
    <row r="26" spans="1:11" x14ac:dyDescent="0.25">
      <c r="A26" s="7" t="s">
        <v>322</v>
      </c>
      <c r="B26" s="65">
        <v>0</v>
      </c>
      <c r="C26" s="34">
        <f>IF(B49=0, "-", B26/B49)</f>
        <v>0</v>
      </c>
      <c r="D26" s="65">
        <v>0</v>
      </c>
      <c r="E26" s="9">
        <f>IF(D49=0, "-", D26/D49)</f>
        <v>0</v>
      </c>
      <c r="F26" s="81">
        <v>0</v>
      </c>
      <c r="G26" s="34">
        <f>IF(F49=0, "-", F26/F49)</f>
        <v>0</v>
      </c>
      <c r="H26" s="65">
        <v>12</v>
      </c>
      <c r="I26" s="9">
        <f>IF(H49=0, "-", H26/H49)</f>
        <v>4.2689434364994666E-3</v>
      </c>
      <c r="J26" s="8" t="str">
        <f t="shared" si="2"/>
        <v>-</v>
      </c>
      <c r="K26" s="9">
        <f t="shared" si="3"/>
        <v>-1</v>
      </c>
    </row>
    <row r="27" spans="1:11" x14ac:dyDescent="0.25">
      <c r="A27" s="7" t="s">
        <v>323</v>
      </c>
      <c r="B27" s="65">
        <v>20</v>
      </c>
      <c r="C27" s="34">
        <f>IF(B49=0, "-", B27/B49)</f>
        <v>9.1743119266055051E-2</v>
      </c>
      <c r="D27" s="65">
        <v>0</v>
      </c>
      <c r="E27" s="9">
        <f>IF(D49=0, "-", D27/D49)</f>
        <v>0</v>
      </c>
      <c r="F27" s="81">
        <v>79</v>
      </c>
      <c r="G27" s="34">
        <f>IF(F49=0, "-", F27/F49)</f>
        <v>3.228442991418063E-2</v>
      </c>
      <c r="H27" s="65">
        <v>17</v>
      </c>
      <c r="I27" s="9">
        <f>IF(H49=0, "-", H27/H49)</f>
        <v>6.0476698683742443E-3</v>
      </c>
      <c r="J27" s="8" t="str">
        <f t="shared" si="2"/>
        <v>-</v>
      </c>
      <c r="K27" s="9">
        <f t="shared" si="3"/>
        <v>3.6470588235294117</v>
      </c>
    </row>
    <row r="28" spans="1:11" x14ac:dyDescent="0.25">
      <c r="A28" s="7" t="s">
        <v>324</v>
      </c>
      <c r="B28" s="65">
        <v>5</v>
      </c>
      <c r="C28" s="34">
        <f>IF(B49=0, "-", B28/B49)</f>
        <v>2.2935779816513763E-2</v>
      </c>
      <c r="D28" s="65">
        <v>25</v>
      </c>
      <c r="E28" s="9">
        <f>IF(D49=0, "-", D28/D49)</f>
        <v>0.11210762331838565</v>
      </c>
      <c r="F28" s="81">
        <v>94</v>
      </c>
      <c r="G28" s="34">
        <f>IF(F49=0, "-", F28/F49)</f>
        <v>3.8414384961176953E-2</v>
      </c>
      <c r="H28" s="65">
        <v>165</v>
      </c>
      <c r="I28" s="9">
        <f>IF(H49=0, "-", H28/H49)</f>
        <v>5.869797225186766E-2</v>
      </c>
      <c r="J28" s="8">
        <f t="shared" si="2"/>
        <v>-0.8</v>
      </c>
      <c r="K28" s="9">
        <f t="shared" si="3"/>
        <v>-0.4303030303030303</v>
      </c>
    </row>
    <row r="29" spans="1:11" x14ac:dyDescent="0.25">
      <c r="A29" s="7" t="s">
        <v>325</v>
      </c>
      <c r="B29" s="65">
        <v>6</v>
      </c>
      <c r="C29" s="34">
        <f>IF(B49=0, "-", B29/B49)</f>
        <v>2.7522935779816515E-2</v>
      </c>
      <c r="D29" s="65">
        <v>21</v>
      </c>
      <c r="E29" s="9">
        <f>IF(D49=0, "-", D29/D49)</f>
        <v>9.417040358744394E-2</v>
      </c>
      <c r="F29" s="81">
        <v>255</v>
      </c>
      <c r="G29" s="34">
        <f>IF(F49=0, "-", F29/F49)</f>
        <v>0.10420923579893747</v>
      </c>
      <c r="H29" s="65">
        <v>339</v>
      </c>
      <c r="I29" s="9">
        <f>IF(H49=0, "-", H29/H49)</f>
        <v>0.12059765208110992</v>
      </c>
      <c r="J29" s="8">
        <f t="shared" si="2"/>
        <v>-0.7142857142857143</v>
      </c>
      <c r="K29" s="9">
        <f t="shared" si="3"/>
        <v>-0.24778761061946902</v>
      </c>
    </row>
    <row r="30" spans="1:11" x14ac:dyDescent="0.25">
      <c r="A30" s="7" t="s">
        <v>326</v>
      </c>
      <c r="B30" s="65">
        <v>1</v>
      </c>
      <c r="C30" s="34">
        <f>IF(B49=0, "-", B30/B49)</f>
        <v>4.5871559633027525E-3</v>
      </c>
      <c r="D30" s="65">
        <v>4</v>
      </c>
      <c r="E30" s="9">
        <f>IF(D49=0, "-", D30/D49)</f>
        <v>1.7937219730941704E-2</v>
      </c>
      <c r="F30" s="81">
        <v>16</v>
      </c>
      <c r="G30" s="34">
        <f>IF(F49=0, "-", F30/F49)</f>
        <v>6.5386187167960769E-3</v>
      </c>
      <c r="H30" s="65">
        <v>22</v>
      </c>
      <c r="I30" s="9">
        <f>IF(H49=0, "-", H30/H49)</f>
        <v>7.8263963002490212E-3</v>
      </c>
      <c r="J30" s="8">
        <f t="shared" si="2"/>
        <v>-0.75</v>
      </c>
      <c r="K30" s="9">
        <f t="shared" si="3"/>
        <v>-0.27272727272727271</v>
      </c>
    </row>
    <row r="31" spans="1:11" x14ac:dyDescent="0.25">
      <c r="A31" s="7" t="s">
        <v>327</v>
      </c>
      <c r="B31" s="65">
        <v>5</v>
      </c>
      <c r="C31" s="34">
        <f>IF(B49=0, "-", B31/B49)</f>
        <v>2.2935779816513763E-2</v>
      </c>
      <c r="D31" s="65">
        <v>0</v>
      </c>
      <c r="E31" s="9">
        <f>IF(D49=0, "-", D31/D49)</f>
        <v>0</v>
      </c>
      <c r="F31" s="81">
        <v>35</v>
      </c>
      <c r="G31" s="34">
        <f>IF(F49=0, "-", F31/F49)</f>
        <v>1.4303228442991417E-2</v>
      </c>
      <c r="H31" s="65">
        <v>12</v>
      </c>
      <c r="I31" s="9">
        <f>IF(H49=0, "-", H31/H49)</f>
        <v>4.2689434364994666E-3</v>
      </c>
      <c r="J31" s="8" t="str">
        <f t="shared" si="2"/>
        <v>-</v>
      </c>
      <c r="K31" s="9">
        <f t="shared" si="3"/>
        <v>1.9166666666666667</v>
      </c>
    </row>
    <row r="32" spans="1:11" x14ac:dyDescent="0.25">
      <c r="A32" s="7" t="s">
        <v>328</v>
      </c>
      <c r="B32" s="65">
        <v>4</v>
      </c>
      <c r="C32" s="34">
        <f>IF(B49=0, "-", B32/B49)</f>
        <v>1.834862385321101E-2</v>
      </c>
      <c r="D32" s="65">
        <v>7</v>
      </c>
      <c r="E32" s="9">
        <f>IF(D49=0, "-", D32/D49)</f>
        <v>3.1390134529147982E-2</v>
      </c>
      <c r="F32" s="81">
        <v>170</v>
      </c>
      <c r="G32" s="34">
        <f>IF(F49=0, "-", F32/F49)</f>
        <v>6.9472823865958322E-2</v>
      </c>
      <c r="H32" s="65">
        <v>162</v>
      </c>
      <c r="I32" s="9">
        <f>IF(H49=0, "-", H32/H49)</f>
        <v>5.7630736392742798E-2</v>
      </c>
      <c r="J32" s="8">
        <f t="shared" si="2"/>
        <v>-0.42857142857142855</v>
      </c>
      <c r="K32" s="9">
        <f t="shared" si="3"/>
        <v>4.9382716049382713E-2</v>
      </c>
    </row>
    <row r="33" spans="1:11" x14ac:dyDescent="0.25">
      <c r="A33" s="7" t="s">
        <v>329</v>
      </c>
      <c r="B33" s="65">
        <v>7</v>
      </c>
      <c r="C33" s="34">
        <f>IF(B49=0, "-", B33/B49)</f>
        <v>3.2110091743119268E-2</v>
      </c>
      <c r="D33" s="65">
        <v>10</v>
      </c>
      <c r="E33" s="9">
        <f>IF(D49=0, "-", D33/D49)</f>
        <v>4.4843049327354258E-2</v>
      </c>
      <c r="F33" s="81">
        <v>165</v>
      </c>
      <c r="G33" s="34">
        <f>IF(F49=0, "-", F33/F49)</f>
        <v>6.7429505516959545E-2</v>
      </c>
      <c r="H33" s="65">
        <v>169</v>
      </c>
      <c r="I33" s="9">
        <f>IF(H49=0, "-", H33/H49)</f>
        <v>6.0120953397367484E-2</v>
      </c>
      <c r="J33" s="8">
        <f t="shared" si="2"/>
        <v>-0.3</v>
      </c>
      <c r="K33" s="9">
        <f t="shared" si="3"/>
        <v>-2.3668639053254437E-2</v>
      </c>
    </row>
    <row r="34" spans="1:11" x14ac:dyDescent="0.25">
      <c r="A34" s="7" t="s">
        <v>330</v>
      </c>
      <c r="B34" s="65">
        <v>2</v>
      </c>
      <c r="C34" s="34">
        <f>IF(B49=0, "-", B34/B49)</f>
        <v>9.1743119266055051E-3</v>
      </c>
      <c r="D34" s="65">
        <v>1</v>
      </c>
      <c r="E34" s="9">
        <f>IF(D49=0, "-", D34/D49)</f>
        <v>4.4843049327354259E-3</v>
      </c>
      <c r="F34" s="81">
        <v>14</v>
      </c>
      <c r="G34" s="34">
        <f>IF(F49=0, "-", F34/F49)</f>
        <v>5.7212913771965673E-3</v>
      </c>
      <c r="H34" s="65">
        <v>15</v>
      </c>
      <c r="I34" s="9">
        <f>IF(H49=0, "-", H34/H49)</f>
        <v>5.3361792956243331E-3</v>
      </c>
      <c r="J34" s="8">
        <f t="shared" si="2"/>
        <v>1</v>
      </c>
      <c r="K34" s="9">
        <f t="shared" si="3"/>
        <v>-6.6666666666666666E-2</v>
      </c>
    </row>
    <row r="35" spans="1:11" x14ac:dyDescent="0.25">
      <c r="A35" s="7" t="s">
        <v>331</v>
      </c>
      <c r="B35" s="65">
        <v>101</v>
      </c>
      <c r="C35" s="34">
        <f>IF(B49=0, "-", B35/B49)</f>
        <v>0.46330275229357798</v>
      </c>
      <c r="D35" s="65">
        <v>59</v>
      </c>
      <c r="E35" s="9">
        <f>IF(D49=0, "-", D35/D49)</f>
        <v>0.26457399103139012</v>
      </c>
      <c r="F35" s="81">
        <v>484</v>
      </c>
      <c r="G35" s="34">
        <f>IF(F49=0, "-", F35/F49)</f>
        <v>0.19779321618308132</v>
      </c>
      <c r="H35" s="65">
        <v>491</v>
      </c>
      <c r="I35" s="9">
        <f>IF(H49=0, "-", H35/H49)</f>
        <v>0.17467093561010316</v>
      </c>
      <c r="J35" s="8">
        <f t="shared" si="2"/>
        <v>0.71186440677966101</v>
      </c>
      <c r="K35" s="9">
        <f t="shared" si="3"/>
        <v>-1.4256619144602852E-2</v>
      </c>
    </row>
    <row r="36" spans="1:11" x14ac:dyDescent="0.25">
      <c r="A36" s="7" t="s">
        <v>332</v>
      </c>
      <c r="B36" s="65">
        <v>3</v>
      </c>
      <c r="C36" s="34">
        <f>IF(B49=0, "-", B36/B49)</f>
        <v>1.3761467889908258E-2</v>
      </c>
      <c r="D36" s="65">
        <v>31</v>
      </c>
      <c r="E36" s="9">
        <f>IF(D49=0, "-", D36/D49)</f>
        <v>0.13901345291479822</v>
      </c>
      <c r="F36" s="81">
        <v>316</v>
      </c>
      <c r="G36" s="34">
        <f>IF(F49=0, "-", F36/F49)</f>
        <v>0.12913771965672252</v>
      </c>
      <c r="H36" s="65">
        <v>355</v>
      </c>
      <c r="I36" s="9">
        <f>IF(H49=0, "-", H36/H49)</f>
        <v>0.12628957666310922</v>
      </c>
      <c r="J36" s="8">
        <f t="shared" si="2"/>
        <v>-0.90322580645161288</v>
      </c>
      <c r="K36" s="9">
        <f t="shared" si="3"/>
        <v>-0.10985915492957747</v>
      </c>
    </row>
    <row r="37" spans="1:11" x14ac:dyDescent="0.25">
      <c r="A37" s="7" t="s">
        <v>333</v>
      </c>
      <c r="B37" s="65">
        <v>1</v>
      </c>
      <c r="C37" s="34">
        <f>IF(B49=0, "-", B37/B49)</f>
        <v>4.5871559633027525E-3</v>
      </c>
      <c r="D37" s="65">
        <v>33</v>
      </c>
      <c r="E37" s="9">
        <f>IF(D49=0, "-", D37/D49)</f>
        <v>0.14798206278026907</v>
      </c>
      <c r="F37" s="81">
        <v>125</v>
      </c>
      <c r="G37" s="34">
        <f>IF(F49=0, "-", F37/F49)</f>
        <v>5.1082958724969353E-2</v>
      </c>
      <c r="H37" s="65">
        <v>146</v>
      </c>
      <c r="I37" s="9">
        <f>IF(H49=0, "-", H37/H49)</f>
        <v>5.1938811810743508E-2</v>
      </c>
      <c r="J37" s="8">
        <f t="shared" si="2"/>
        <v>-0.96969696969696972</v>
      </c>
      <c r="K37" s="9">
        <f t="shared" si="3"/>
        <v>-0.14383561643835616</v>
      </c>
    </row>
    <row r="38" spans="1:11" x14ac:dyDescent="0.25">
      <c r="A38" s="7" t="s">
        <v>334</v>
      </c>
      <c r="B38" s="65">
        <v>4</v>
      </c>
      <c r="C38" s="34">
        <f>IF(B49=0, "-", B38/B49)</f>
        <v>1.834862385321101E-2</v>
      </c>
      <c r="D38" s="65">
        <v>0</v>
      </c>
      <c r="E38" s="9">
        <f>IF(D49=0, "-", D38/D49)</f>
        <v>0</v>
      </c>
      <c r="F38" s="81">
        <v>4</v>
      </c>
      <c r="G38" s="34">
        <f>IF(F49=0, "-", F38/F49)</f>
        <v>1.6346546791990192E-3</v>
      </c>
      <c r="H38" s="65">
        <v>131</v>
      </c>
      <c r="I38" s="9">
        <f>IF(H49=0, "-", H38/H49)</f>
        <v>4.6602632515119174E-2</v>
      </c>
      <c r="J38" s="8" t="str">
        <f t="shared" si="2"/>
        <v>-</v>
      </c>
      <c r="K38" s="9">
        <f t="shared" si="3"/>
        <v>-0.96946564885496178</v>
      </c>
    </row>
    <row r="39" spans="1:11" x14ac:dyDescent="0.25">
      <c r="A39" s="7" t="s">
        <v>335</v>
      </c>
      <c r="B39" s="65">
        <v>1</v>
      </c>
      <c r="C39" s="34">
        <f>IF(B49=0, "-", B39/B49)</f>
        <v>4.5871559633027525E-3</v>
      </c>
      <c r="D39" s="65">
        <v>1</v>
      </c>
      <c r="E39" s="9">
        <f>IF(D49=0, "-", D39/D49)</f>
        <v>4.4843049327354259E-3</v>
      </c>
      <c r="F39" s="81">
        <v>7</v>
      </c>
      <c r="G39" s="34">
        <f>IF(F49=0, "-", F39/F49)</f>
        <v>2.8606456885982836E-3</v>
      </c>
      <c r="H39" s="65">
        <v>13</v>
      </c>
      <c r="I39" s="9">
        <f>IF(H49=0, "-", H39/H49)</f>
        <v>4.6246887228744218E-3</v>
      </c>
      <c r="J39" s="8">
        <f t="shared" si="2"/>
        <v>0</v>
      </c>
      <c r="K39" s="9">
        <f t="shared" si="3"/>
        <v>-0.46153846153846156</v>
      </c>
    </row>
    <row r="40" spans="1:11" x14ac:dyDescent="0.25">
      <c r="A40" s="7" t="s">
        <v>336</v>
      </c>
      <c r="B40" s="65">
        <v>4</v>
      </c>
      <c r="C40" s="34">
        <f>IF(B49=0, "-", B40/B49)</f>
        <v>1.834862385321101E-2</v>
      </c>
      <c r="D40" s="65">
        <v>0</v>
      </c>
      <c r="E40" s="9">
        <f>IF(D49=0, "-", D40/D49)</f>
        <v>0</v>
      </c>
      <c r="F40" s="81">
        <v>37</v>
      </c>
      <c r="G40" s="34">
        <f>IF(F49=0, "-", F40/F49)</f>
        <v>1.5120555782590927E-2</v>
      </c>
      <c r="H40" s="65">
        <v>7</v>
      </c>
      <c r="I40" s="9">
        <f>IF(H49=0, "-", H40/H49)</f>
        <v>2.4902170046246885E-3</v>
      </c>
      <c r="J40" s="8" t="str">
        <f t="shared" si="2"/>
        <v>-</v>
      </c>
      <c r="K40" s="9">
        <f t="shared" si="3"/>
        <v>4.2857142857142856</v>
      </c>
    </row>
    <row r="41" spans="1:11" x14ac:dyDescent="0.25">
      <c r="A41" s="7" t="s">
        <v>337</v>
      </c>
      <c r="B41" s="65">
        <v>7</v>
      </c>
      <c r="C41" s="34">
        <f>IF(B49=0, "-", B41/B49)</f>
        <v>3.2110091743119268E-2</v>
      </c>
      <c r="D41" s="65">
        <v>0</v>
      </c>
      <c r="E41" s="9">
        <f>IF(D49=0, "-", D41/D49)</f>
        <v>0</v>
      </c>
      <c r="F41" s="81">
        <v>39</v>
      </c>
      <c r="G41" s="34">
        <f>IF(F49=0, "-", F41/F49)</f>
        <v>1.5937883122190438E-2</v>
      </c>
      <c r="H41" s="65">
        <v>61</v>
      </c>
      <c r="I41" s="9">
        <f>IF(H49=0, "-", H41/H49)</f>
        <v>2.1700462468872288E-2</v>
      </c>
      <c r="J41" s="8" t="str">
        <f t="shared" si="2"/>
        <v>-</v>
      </c>
      <c r="K41" s="9">
        <f t="shared" si="3"/>
        <v>-0.36065573770491804</v>
      </c>
    </row>
    <row r="42" spans="1:11" x14ac:dyDescent="0.25">
      <c r="A42" s="7" t="s">
        <v>338</v>
      </c>
      <c r="B42" s="65">
        <v>27</v>
      </c>
      <c r="C42" s="34">
        <f>IF(B49=0, "-", B42/B49)</f>
        <v>0.12385321100917432</v>
      </c>
      <c r="D42" s="65">
        <v>9</v>
      </c>
      <c r="E42" s="9">
        <f>IF(D49=0, "-", D42/D49)</f>
        <v>4.0358744394618833E-2</v>
      </c>
      <c r="F42" s="81">
        <v>293</v>
      </c>
      <c r="G42" s="34">
        <f>IF(F49=0, "-", F42/F49)</f>
        <v>0.11973845525132816</v>
      </c>
      <c r="H42" s="65">
        <v>336</v>
      </c>
      <c r="I42" s="9">
        <f>IF(H49=0, "-", H42/H49)</f>
        <v>0.11953041622198506</v>
      </c>
      <c r="J42" s="8">
        <f t="shared" si="2"/>
        <v>2</v>
      </c>
      <c r="K42" s="9">
        <f t="shared" si="3"/>
        <v>-0.12797619047619047</v>
      </c>
    </row>
    <row r="43" spans="1:11" x14ac:dyDescent="0.25">
      <c r="A43" s="7" t="s">
        <v>339</v>
      </c>
      <c r="B43" s="65">
        <v>1</v>
      </c>
      <c r="C43" s="34">
        <f>IF(B49=0, "-", B43/B49)</f>
        <v>4.5871559633027525E-3</v>
      </c>
      <c r="D43" s="65">
        <v>0</v>
      </c>
      <c r="E43" s="9">
        <f>IF(D49=0, "-", D43/D49)</f>
        <v>0</v>
      </c>
      <c r="F43" s="81">
        <v>9</v>
      </c>
      <c r="G43" s="34">
        <f>IF(F49=0, "-", F43/F49)</f>
        <v>3.6779730281977932E-3</v>
      </c>
      <c r="H43" s="65">
        <v>5</v>
      </c>
      <c r="I43" s="9">
        <f>IF(H49=0, "-", H43/H49)</f>
        <v>1.7787264318747777E-3</v>
      </c>
      <c r="J43" s="8" t="str">
        <f t="shared" si="2"/>
        <v>-</v>
      </c>
      <c r="K43" s="9">
        <f t="shared" si="3"/>
        <v>0.8</v>
      </c>
    </row>
    <row r="44" spans="1:11" x14ac:dyDescent="0.25">
      <c r="A44" s="7" t="s">
        <v>340</v>
      </c>
      <c r="B44" s="65">
        <v>2</v>
      </c>
      <c r="C44" s="34">
        <f>IF(B49=0, "-", B44/B49)</f>
        <v>9.1743119266055051E-3</v>
      </c>
      <c r="D44" s="65">
        <v>4</v>
      </c>
      <c r="E44" s="9">
        <f>IF(D49=0, "-", D44/D49)</f>
        <v>1.7937219730941704E-2</v>
      </c>
      <c r="F44" s="81">
        <v>50</v>
      </c>
      <c r="G44" s="34">
        <f>IF(F49=0, "-", F44/F49)</f>
        <v>2.0433183489987738E-2</v>
      </c>
      <c r="H44" s="65">
        <v>114</v>
      </c>
      <c r="I44" s="9">
        <f>IF(H49=0, "-", H44/H49)</f>
        <v>4.0554962646744928E-2</v>
      </c>
      <c r="J44" s="8">
        <f t="shared" si="2"/>
        <v>-0.5</v>
      </c>
      <c r="K44" s="9">
        <f t="shared" si="3"/>
        <v>-0.56140350877192979</v>
      </c>
    </row>
    <row r="45" spans="1:11" x14ac:dyDescent="0.25">
      <c r="A45" s="7" t="s">
        <v>341</v>
      </c>
      <c r="B45" s="65">
        <v>5</v>
      </c>
      <c r="C45" s="34">
        <f>IF(B49=0, "-", B45/B49)</f>
        <v>2.2935779816513763E-2</v>
      </c>
      <c r="D45" s="65">
        <v>12</v>
      </c>
      <c r="E45" s="9">
        <f>IF(D49=0, "-", D45/D49)</f>
        <v>5.3811659192825115E-2</v>
      </c>
      <c r="F45" s="81">
        <v>157</v>
      </c>
      <c r="G45" s="34">
        <f>IF(F49=0, "-", F45/F49)</f>
        <v>6.41601961585615E-2</v>
      </c>
      <c r="H45" s="65">
        <v>134</v>
      </c>
      <c r="I45" s="9">
        <f>IF(H49=0, "-", H45/H49)</f>
        <v>4.7669868374244043E-2</v>
      </c>
      <c r="J45" s="8">
        <f t="shared" si="2"/>
        <v>-0.58333333333333337</v>
      </c>
      <c r="K45" s="9">
        <f t="shared" si="3"/>
        <v>0.17164179104477612</v>
      </c>
    </row>
    <row r="46" spans="1:11" x14ac:dyDescent="0.25">
      <c r="A46" s="7" t="s">
        <v>342</v>
      </c>
      <c r="B46" s="65">
        <v>11</v>
      </c>
      <c r="C46" s="34">
        <f>IF(B49=0, "-", B46/B49)</f>
        <v>5.0458715596330278E-2</v>
      </c>
      <c r="D46" s="65">
        <v>0</v>
      </c>
      <c r="E46" s="9">
        <f>IF(D49=0, "-", D46/D49)</f>
        <v>0</v>
      </c>
      <c r="F46" s="81">
        <v>36</v>
      </c>
      <c r="G46" s="34">
        <f>IF(F49=0, "-", F46/F49)</f>
        <v>1.4711892112791173E-2</v>
      </c>
      <c r="H46" s="65">
        <v>0</v>
      </c>
      <c r="I46" s="9">
        <f>IF(H49=0, "-", H46/H49)</f>
        <v>0</v>
      </c>
      <c r="J46" s="8" t="str">
        <f t="shared" si="2"/>
        <v>-</v>
      </c>
      <c r="K46" s="9" t="str">
        <f t="shared" si="3"/>
        <v>-</v>
      </c>
    </row>
    <row r="47" spans="1:11" x14ac:dyDescent="0.25">
      <c r="A47" s="7" t="s">
        <v>343</v>
      </c>
      <c r="B47" s="65">
        <v>1</v>
      </c>
      <c r="C47" s="34">
        <f>IF(B49=0, "-", B47/B49)</f>
        <v>4.5871559633027525E-3</v>
      </c>
      <c r="D47" s="65">
        <v>6</v>
      </c>
      <c r="E47" s="9">
        <f>IF(D49=0, "-", D47/D49)</f>
        <v>2.6905829596412557E-2</v>
      </c>
      <c r="F47" s="81">
        <v>61</v>
      </c>
      <c r="G47" s="34">
        <f>IF(F49=0, "-", F47/F49)</f>
        <v>2.4928483857785042E-2</v>
      </c>
      <c r="H47" s="65">
        <v>105</v>
      </c>
      <c r="I47" s="9">
        <f>IF(H49=0, "-", H47/H49)</f>
        <v>3.7353255069370331E-2</v>
      </c>
      <c r="J47" s="8">
        <f t="shared" si="2"/>
        <v>-0.83333333333333337</v>
      </c>
      <c r="K47" s="9">
        <f t="shared" si="3"/>
        <v>-0.41904761904761906</v>
      </c>
    </row>
    <row r="48" spans="1:11" x14ac:dyDescent="0.25">
      <c r="A48" s="2"/>
      <c r="B48" s="68"/>
      <c r="C48" s="33"/>
      <c r="D48" s="68"/>
      <c r="E48" s="6"/>
      <c r="F48" s="82"/>
      <c r="G48" s="33"/>
      <c r="H48" s="68"/>
      <c r="I48" s="6"/>
      <c r="J48" s="5"/>
      <c r="K48" s="6"/>
    </row>
    <row r="49" spans="1:11" s="43" customFormat="1" x14ac:dyDescent="0.25">
      <c r="A49" s="162" t="s">
        <v>568</v>
      </c>
      <c r="B49" s="71">
        <f>SUM(B25:B48)</f>
        <v>218</v>
      </c>
      <c r="C49" s="40">
        <f>B49/1668</f>
        <v>0.13069544364508393</v>
      </c>
      <c r="D49" s="71">
        <f>SUM(D25:D48)</f>
        <v>223</v>
      </c>
      <c r="E49" s="41">
        <f>D49/1453</f>
        <v>0.1534755677907777</v>
      </c>
      <c r="F49" s="77">
        <f>SUM(F25:F48)</f>
        <v>2447</v>
      </c>
      <c r="G49" s="42">
        <f>F49/19157</f>
        <v>0.12773398757634286</v>
      </c>
      <c r="H49" s="71">
        <f>SUM(H25:H48)</f>
        <v>2811</v>
      </c>
      <c r="I49" s="41">
        <f>H49/18564</f>
        <v>0.15142210730446024</v>
      </c>
      <c r="J49" s="37">
        <f>IF(D49=0, "-", IF((B49-D49)/D49&lt;10, (B49-D49)/D49, "&gt;999%"))</f>
        <v>-2.2421524663677129E-2</v>
      </c>
      <c r="K49" s="38">
        <f>IF(H49=0, "-", IF((F49-H49)/H49&lt;10, (F49-H49)/H49, "&gt;999%"))</f>
        <v>-0.12949128424048381</v>
      </c>
    </row>
    <row r="50" spans="1:11" x14ac:dyDescent="0.25">
      <c r="B50" s="83"/>
      <c r="D50" s="83"/>
      <c r="F50" s="83"/>
      <c r="H50" s="83"/>
    </row>
    <row r="51" spans="1:11" x14ac:dyDescent="0.25">
      <c r="A51" s="163" t="s">
        <v>149</v>
      </c>
      <c r="B51" s="61" t="s">
        <v>12</v>
      </c>
      <c r="C51" s="62" t="s">
        <v>13</v>
      </c>
      <c r="D51" s="61" t="s">
        <v>12</v>
      </c>
      <c r="E51" s="63" t="s">
        <v>13</v>
      </c>
      <c r="F51" s="62" t="s">
        <v>12</v>
      </c>
      <c r="G51" s="62" t="s">
        <v>13</v>
      </c>
      <c r="H51" s="61" t="s">
        <v>12</v>
      </c>
      <c r="I51" s="63" t="s">
        <v>13</v>
      </c>
      <c r="J51" s="61"/>
      <c r="K51" s="63"/>
    </row>
    <row r="52" spans="1:11" x14ac:dyDescent="0.25">
      <c r="A52" s="7" t="s">
        <v>344</v>
      </c>
      <c r="B52" s="65">
        <v>1</v>
      </c>
      <c r="C52" s="34">
        <f>IF(B64=0, "-", B52/B64)</f>
        <v>3.4482758620689655E-2</v>
      </c>
      <c r="D52" s="65">
        <v>1</v>
      </c>
      <c r="E52" s="9">
        <f>IF(D64=0, "-", D52/D64)</f>
        <v>5.8823529411764705E-2</v>
      </c>
      <c r="F52" s="81">
        <v>9</v>
      </c>
      <c r="G52" s="34">
        <f>IF(F64=0, "-", F52/F64)</f>
        <v>2.9411764705882353E-2</v>
      </c>
      <c r="H52" s="65">
        <v>18</v>
      </c>
      <c r="I52" s="9">
        <f>IF(H64=0, "-", H52/H64)</f>
        <v>6.4516129032258063E-2</v>
      </c>
      <c r="J52" s="8">
        <f t="shared" ref="J52:J62" si="4">IF(D52=0, "-", IF((B52-D52)/D52&lt;10, (B52-D52)/D52, "&gt;999%"))</f>
        <v>0</v>
      </c>
      <c r="K52" s="9">
        <f t="shared" ref="K52:K62" si="5">IF(H52=0, "-", IF((F52-H52)/H52&lt;10, (F52-H52)/H52, "&gt;999%"))</f>
        <v>-0.5</v>
      </c>
    </row>
    <row r="53" spans="1:11" x14ac:dyDescent="0.25">
      <c r="A53" s="7" t="s">
        <v>345</v>
      </c>
      <c r="B53" s="65">
        <v>7</v>
      </c>
      <c r="C53" s="34">
        <f>IF(B64=0, "-", B53/B64)</f>
        <v>0.2413793103448276</v>
      </c>
      <c r="D53" s="65">
        <v>9</v>
      </c>
      <c r="E53" s="9">
        <f>IF(D64=0, "-", D53/D64)</f>
        <v>0.52941176470588236</v>
      </c>
      <c r="F53" s="81">
        <v>66</v>
      </c>
      <c r="G53" s="34">
        <f>IF(F64=0, "-", F53/F64)</f>
        <v>0.21568627450980393</v>
      </c>
      <c r="H53" s="65">
        <v>64</v>
      </c>
      <c r="I53" s="9">
        <f>IF(H64=0, "-", H53/H64)</f>
        <v>0.22939068100358423</v>
      </c>
      <c r="J53" s="8">
        <f t="shared" si="4"/>
        <v>-0.22222222222222221</v>
      </c>
      <c r="K53" s="9">
        <f t="shared" si="5"/>
        <v>3.125E-2</v>
      </c>
    </row>
    <row r="54" spans="1:11" x14ac:dyDescent="0.25">
      <c r="A54" s="7" t="s">
        <v>346</v>
      </c>
      <c r="B54" s="65">
        <v>1</v>
      </c>
      <c r="C54" s="34">
        <f>IF(B64=0, "-", B54/B64)</f>
        <v>3.4482758620689655E-2</v>
      </c>
      <c r="D54" s="65">
        <v>0</v>
      </c>
      <c r="E54" s="9">
        <f>IF(D64=0, "-", D54/D64)</f>
        <v>0</v>
      </c>
      <c r="F54" s="81">
        <v>26</v>
      </c>
      <c r="G54" s="34">
        <f>IF(F64=0, "-", F54/F64)</f>
        <v>8.4967320261437912E-2</v>
      </c>
      <c r="H54" s="65">
        <v>34</v>
      </c>
      <c r="I54" s="9">
        <f>IF(H64=0, "-", H54/H64)</f>
        <v>0.12186379928315412</v>
      </c>
      <c r="J54" s="8" t="str">
        <f t="shared" si="4"/>
        <v>-</v>
      </c>
      <c r="K54" s="9">
        <f t="shared" si="5"/>
        <v>-0.23529411764705882</v>
      </c>
    </row>
    <row r="55" spans="1:11" x14ac:dyDescent="0.25">
      <c r="A55" s="7" t="s">
        <v>347</v>
      </c>
      <c r="B55" s="65">
        <v>0</v>
      </c>
      <c r="C55" s="34">
        <f>IF(B64=0, "-", B55/B64)</f>
        <v>0</v>
      </c>
      <c r="D55" s="65">
        <v>1</v>
      </c>
      <c r="E55" s="9">
        <f>IF(D64=0, "-", D55/D64)</f>
        <v>5.8823529411764705E-2</v>
      </c>
      <c r="F55" s="81">
        <v>1</v>
      </c>
      <c r="G55" s="34">
        <f>IF(F64=0, "-", F55/F64)</f>
        <v>3.2679738562091504E-3</v>
      </c>
      <c r="H55" s="65">
        <v>9</v>
      </c>
      <c r="I55" s="9">
        <f>IF(H64=0, "-", H55/H64)</f>
        <v>3.2258064516129031E-2</v>
      </c>
      <c r="J55" s="8">
        <f t="shared" si="4"/>
        <v>-1</v>
      </c>
      <c r="K55" s="9">
        <f t="shared" si="5"/>
        <v>-0.88888888888888884</v>
      </c>
    </row>
    <row r="56" spans="1:11" x14ac:dyDescent="0.25">
      <c r="A56" s="7" t="s">
        <v>348</v>
      </c>
      <c r="B56" s="65">
        <v>0</v>
      </c>
      <c r="C56" s="34">
        <f>IF(B64=0, "-", B56/B64)</f>
        <v>0</v>
      </c>
      <c r="D56" s="65">
        <v>1</v>
      </c>
      <c r="E56" s="9">
        <f>IF(D64=0, "-", D56/D64)</f>
        <v>5.8823529411764705E-2</v>
      </c>
      <c r="F56" s="81">
        <v>3</v>
      </c>
      <c r="G56" s="34">
        <f>IF(F64=0, "-", F56/F64)</f>
        <v>9.8039215686274508E-3</v>
      </c>
      <c r="H56" s="65">
        <v>16</v>
      </c>
      <c r="I56" s="9">
        <f>IF(H64=0, "-", H56/H64)</f>
        <v>5.7347670250896057E-2</v>
      </c>
      <c r="J56" s="8">
        <f t="shared" si="4"/>
        <v>-1</v>
      </c>
      <c r="K56" s="9">
        <f t="shared" si="5"/>
        <v>-0.8125</v>
      </c>
    </row>
    <row r="57" spans="1:11" x14ac:dyDescent="0.25">
      <c r="A57" s="7" t="s">
        <v>349</v>
      </c>
      <c r="B57" s="65">
        <v>0</v>
      </c>
      <c r="C57" s="34">
        <f>IF(B64=0, "-", B57/B64)</f>
        <v>0</v>
      </c>
      <c r="D57" s="65">
        <v>0</v>
      </c>
      <c r="E57" s="9">
        <f>IF(D64=0, "-", D57/D64)</f>
        <v>0</v>
      </c>
      <c r="F57" s="81">
        <v>11</v>
      </c>
      <c r="G57" s="34">
        <f>IF(F64=0, "-", F57/F64)</f>
        <v>3.5947712418300651E-2</v>
      </c>
      <c r="H57" s="65">
        <v>2</v>
      </c>
      <c r="I57" s="9">
        <f>IF(H64=0, "-", H57/H64)</f>
        <v>7.1684587813620072E-3</v>
      </c>
      <c r="J57" s="8" t="str">
        <f t="shared" si="4"/>
        <v>-</v>
      </c>
      <c r="K57" s="9">
        <f t="shared" si="5"/>
        <v>4.5</v>
      </c>
    </row>
    <row r="58" spans="1:11" x14ac:dyDescent="0.25">
      <c r="A58" s="7" t="s">
        <v>350</v>
      </c>
      <c r="B58" s="65">
        <v>0</v>
      </c>
      <c r="C58" s="34">
        <f>IF(B64=0, "-", B58/B64)</f>
        <v>0</v>
      </c>
      <c r="D58" s="65">
        <v>1</v>
      </c>
      <c r="E58" s="9">
        <f>IF(D64=0, "-", D58/D64)</f>
        <v>5.8823529411764705E-2</v>
      </c>
      <c r="F58" s="81">
        <v>9</v>
      </c>
      <c r="G58" s="34">
        <f>IF(F64=0, "-", F58/F64)</f>
        <v>2.9411764705882353E-2</v>
      </c>
      <c r="H58" s="65">
        <v>7</v>
      </c>
      <c r="I58" s="9">
        <f>IF(H64=0, "-", H58/H64)</f>
        <v>2.5089605734767026E-2</v>
      </c>
      <c r="J58" s="8">
        <f t="shared" si="4"/>
        <v>-1</v>
      </c>
      <c r="K58" s="9">
        <f t="shared" si="5"/>
        <v>0.2857142857142857</v>
      </c>
    </row>
    <row r="59" spans="1:11" x14ac:dyDescent="0.25">
      <c r="A59" s="7" t="s">
        <v>351</v>
      </c>
      <c r="B59" s="65">
        <v>1</v>
      </c>
      <c r="C59" s="34">
        <f>IF(B64=0, "-", B59/B64)</f>
        <v>3.4482758620689655E-2</v>
      </c>
      <c r="D59" s="65">
        <v>2</v>
      </c>
      <c r="E59" s="9">
        <f>IF(D64=0, "-", D59/D64)</f>
        <v>0.11764705882352941</v>
      </c>
      <c r="F59" s="81">
        <v>29</v>
      </c>
      <c r="G59" s="34">
        <f>IF(F64=0, "-", F59/F64)</f>
        <v>9.4771241830065356E-2</v>
      </c>
      <c r="H59" s="65">
        <v>34</v>
      </c>
      <c r="I59" s="9">
        <f>IF(H64=0, "-", H59/H64)</f>
        <v>0.12186379928315412</v>
      </c>
      <c r="J59" s="8">
        <f t="shared" si="4"/>
        <v>-0.5</v>
      </c>
      <c r="K59" s="9">
        <f t="shared" si="5"/>
        <v>-0.14705882352941177</v>
      </c>
    </row>
    <row r="60" spans="1:11" x14ac:dyDescent="0.25">
      <c r="A60" s="7" t="s">
        <v>352</v>
      </c>
      <c r="B60" s="65">
        <v>0</v>
      </c>
      <c r="C60" s="34">
        <f>IF(B64=0, "-", B60/B64)</f>
        <v>0</v>
      </c>
      <c r="D60" s="65">
        <v>0</v>
      </c>
      <c r="E60" s="9">
        <f>IF(D64=0, "-", D60/D64)</f>
        <v>0</v>
      </c>
      <c r="F60" s="81">
        <v>13</v>
      </c>
      <c r="G60" s="34">
        <f>IF(F64=0, "-", F60/F64)</f>
        <v>4.2483660130718956E-2</v>
      </c>
      <c r="H60" s="65">
        <v>12</v>
      </c>
      <c r="I60" s="9">
        <f>IF(H64=0, "-", H60/H64)</f>
        <v>4.3010752688172046E-2</v>
      </c>
      <c r="J60" s="8" t="str">
        <f t="shared" si="4"/>
        <v>-</v>
      </c>
      <c r="K60" s="9">
        <f t="shared" si="5"/>
        <v>8.3333333333333329E-2</v>
      </c>
    </row>
    <row r="61" spans="1:11" x14ac:dyDescent="0.25">
      <c r="A61" s="7" t="s">
        <v>353</v>
      </c>
      <c r="B61" s="65">
        <v>4</v>
      </c>
      <c r="C61" s="34">
        <f>IF(B64=0, "-", B61/B64)</f>
        <v>0.13793103448275862</v>
      </c>
      <c r="D61" s="65">
        <v>0</v>
      </c>
      <c r="E61" s="9">
        <f>IF(D64=0, "-", D61/D64)</f>
        <v>0</v>
      </c>
      <c r="F61" s="81">
        <v>10</v>
      </c>
      <c r="G61" s="34">
        <f>IF(F64=0, "-", F61/F64)</f>
        <v>3.2679738562091505E-2</v>
      </c>
      <c r="H61" s="65">
        <v>0</v>
      </c>
      <c r="I61" s="9">
        <f>IF(H64=0, "-", H61/H64)</f>
        <v>0</v>
      </c>
      <c r="J61" s="8" t="str">
        <f t="shared" si="4"/>
        <v>-</v>
      </c>
      <c r="K61" s="9" t="str">
        <f t="shared" si="5"/>
        <v>-</v>
      </c>
    </row>
    <row r="62" spans="1:11" x14ac:dyDescent="0.25">
      <c r="A62" s="7" t="s">
        <v>354</v>
      </c>
      <c r="B62" s="65">
        <v>15</v>
      </c>
      <c r="C62" s="34">
        <f>IF(B64=0, "-", B62/B64)</f>
        <v>0.51724137931034486</v>
      </c>
      <c r="D62" s="65">
        <v>2</v>
      </c>
      <c r="E62" s="9">
        <f>IF(D64=0, "-", D62/D64)</f>
        <v>0.11764705882352941</v>
      </c>
      <c r="F62" s="81">
        <v>129</v>
      </c>
      <c r="G62" s="34">
        <f>IF(F64=0, "-", F62/F64)</f>
        <v>0.42156862745098039</v>
      </c>
      <c r="H62" s="65">
        <v>83</v>
      </c>
      <c r="I62" s="9">
        <f>IF(H64=0, "-", H62/H64)</f>
        <v>0.29749103942652327</v>
      </c>
      <c r="J62" s="8">
        <f t="shared" si="4"/>
        <v>6.5</v>
      </c>
      <c r="K62" s="9">
        <f t="shared" si="5"/>
        <v>0.55421686746987953</v>
      </c>
    </row>
    <row r="63" spans="1:11" x14ac:dyDescent="0.25">
      <c r="A63" s="2"/>
      <c r="B63" s="68"/>
      <c r="C63" s="33"/>
      <c r="D63" s="68"/>
      <c r="E63" s="6"/>
      <c r="F63" s="82"/>
      <c r="G63" s="33"/>
      <c r="H63" s="68"/>
      <c r="I63" s="6"/>
      <c r="J63" s="5"/>
      <c r="K63" s="6"/>
    </row>
    <row r="64" spans="1:11" s="43" customFormat="1" x14ac:dyDescent="0.25">
      <c r="A64" s="162" t="s">
        <v>567</v>
      </c>
      <c r="B64" s="71">
        <f>SUM(B52:B63)</f>
        <v>29</v>
      </c>
      <c r="C64" s="40">
        <f>B64/1668</f>
        <v>1.7386091127098321E-2</v>
      </c>
      <c r="D64" s="71">
        <f>SUM(D52:D63)</f>
        <v>17</v>
      </c>
      <c r="E64" s="41">
        <f>D64/1453</f>
        <v>1.1699931176875429E-2</v>
      </c>
      <c r="F64" s="77">
        <f>SUM(F52:F63)</f>
        <v>306</v>
      </c>
      <c r="G64" s="42">
        <f>F64/19157</f>
        <v>1.5973273477057993E-2</v>
      </c>
      <c r="H64" s="71">
        <f>SUM(H52:H63)</f>
        <v>279</v>
      </c>
      <c r="I64" s="41">
        <f>H64/18564</f>
        <v>1.5029088558500324E-2</v>
      </c>
      <c r="J64" s="37">
        <f>IF(D64=0, "-", IF((B64-D64)/D64&lt;10, (B64-D64)/D64, "&gt;999%"))</f>
        <v>0.70588235294117652</v>
      </c>
      <c r="K64" s="38">
        <f>IF(H64=0, "-", IF((F64-H64)/H64&lt;10, (F64-H64)/H64, "&gt;999%"))</f>
        <v>9.6774193548387094E-2</v>
      </c>
    </row>
    <row r="65" spans="1:11" x14ac:dyDescent="0.25">
      <c r="B65" s="83"/>
      <c r="D65" s="83"/>
      <c r="F65" s="83"/>
      <c r="H65" s="83"/>
    </row>
    <row r="66" spans="1:11" s="43" customFormat="1" x14ac:dyDescent="0.25">
      <c r="A66" s="162" t="s">
        <v>566</v>
      </c>
      <c r="B66" s="71">
        <v>247</v>
      </c>
      <c r="C66" s="40">
        <f>B66/1668</f>
        <v>0.14808153477218225</v>
      </c>
      <c r="D66" s="71">
        <v>240</v>
      </c>
      <c r="E66" s="41">
        <f>D66/1453</f>
        <v>0.16517549896765313</v>
      </c>
      <c r="F66" s="77">
        <v>2753</v>
      </c>
      <c r="G66" s="42">
        <f>F66/19157</f>
        <v>0.14370726105340084</v>
      </c>
      <c r="H66" s="71">
        <v>3090</v>
      </c>
      <c r="I66" s="41">
        <f>H66/18564</f>
        <v>0.16645119586296056</v>
      </c>
      <c r="J66" s="37">
        <f>IF(D66=0, "-", IF((B66-D66)/D66&lt;10, (B66-D66)/D66, "&gt;999%"))</f>
        <v>2.9166666666666667E-2</v>
      </c>
      <c r="K66" s="38">
        <f>IF(H66=0, "-", IF((F66-H66)/H66&lt;10, (F66-H66)/H66, "&gt;999%"))</f>
        <v>-0.10906148867313915</v>
      </c>
    </row>
    <row r="67" spans="1:11" x14ac:dyDescent="0.25">
      <c r="B67" s="83"/>
      <c r="D67" s="83"/>
      <c r="F67" s="83"/>
      <c r="H67" s="83"/>
    </row>
    <row r="68" spans="1:11" ht="15.6" x14ac:dyDescent="0.3">
      <c r="A68" s="164" t="s">
        <v>119</v>
      </c>
      <c r="B68" s="196" t="s">
        <v>1</v>
      </c>
      <c r="C68" s="200"/>
      <c r="D68" s="200"/>
      <c r="E68" s="197"/>
      <c r="F68" s="196" t="s">
        <v>14</v>
      </c>
      <c r="G68" s="200"/>
      <c r="H68" s="200"/>
      <c r="I68" s="197"/>
      <c r="J68" s="196" t="s">
        <v>15</v>
      </c>
      <c r="K68" s="197"/>
    </row>
    <row r="69" spans="1:11" x14ac:dyDescent="0.25">
      <c r="A69" s="22"/>
      <c r="B69" s="196">
        <f>VALUE(RIGHT($B$2, 4))</f>
        <v>2022</v>
      </c>
      <c r="C69" s="197"/>
      <c r="D69" s="196">
        <f>B69-1</f>
        <v>2021</v>
      </c>
      <c r="E69" s="204"/>
      <c r="F69" s="196">
        <f>B69</f>
        <v>2022</v>
      </c>
      <c r="G69" s="204"/>
      <c r="H69" s="196">
        <f>D69</f>
        <v>2021</v>
      </c>
      <c r="I69" s="204"/>
      <c r="J69" s="140" t="s">
        <v>4</v>
      </c>
      <c r="K69" s="141" t="s">
        <v>2</v>
      </c>
    </row>
    <row r="70" spans="1:11" x14ac:dyDescent="0.25">
      <c r="A70" s="163" t="s">
        <v>150</v>
      </c>
      <c r="B70" s="61" t="s">
        <v>12</v>
      </c>
      <c r="C70" s="62" t="s">
        <v>13</v>
      </c>
      <c r="D70" s="61" t="s">
        <v>12</v>
      </c>
      <c r="E70" s="63" t="s">
        <v>13</v>
      </c>
      <c r="F70" s="62" t="s">
        <v>12</v>
      </c>
      <c r="G70" s="62" t="s">
        <v>13</v>
      </c>
      <c r="H70" s="61" t="s">
        <v>12</v>
      </c>
      <c r="I70" s="63" t="s">
        <v>13</v>
      </c>
      <c r="J70" s="61"/>
      <c r="K70" s="63"/>
    </row>
    <row r="71" spans="1:11" x14ac:dyDescent="0.25">
      <c r="A71" s="7" t="s">
        <v>355</v>
      </c>
      <c r="B71" s="65">
        <v>23</v>
      </c>
      <c r="C71" s="34">
        <f>IF(B92=0, "-", B71/B92)</f>
        <v>8.6792452830188674E-2</v>
      </c>
      <c r="D71" s="65">
        <v>0</v>
      </c>
      <c r="E71" s="9">
        <f>IF(D92=0, "-", D71/D92)</f>
        <v>0</v>
      </c>
      <c r="F71" s="81">
        <v>67</v>
      </c>
      <c r="G71" s="34">
        <f>IF(F92=0, "-", F71/F92)</f>
        <v>2.1710952689565782E-2</v>
      </c>
      <c r="H71" s="65">
        <v>0</v>
      </c>
      <c r="I71" s="9">
        <f>IF(H92=0, "-", H71/H92)</f>
        <v>0</v>
      </c>
      <c r="J71" s="8" t="str">
        <f t="shared" ref="J71:J90" si="6">IF(D71=0, "-", IF((B71-D71)/D71&lt;10, (B71-D71)/D71, "&gt;999%"))</f>
        <v>-</v>
      </c>
      <c r="K71" s="9" t="str">
        <f t="shared" ref="K71:K90" si="7">IF(H71=0, "-", IF((F71-H71)/H71&lt;10, (F71-H71)/H71, "&gt;999%"))</f>
        <v>-</v>
      </c>
    </row>
    <row r="72" spans="1:11" x14ac:dyDescent="0.25">
      <c r="A72" s="7" t="s">
        <v>356</v>
      </c>
      <c r="B72" s="65">
        <v>1</v>
      </c>
      <c r="C72" s="34">
        <f>IF(B92=0, "-", B72/B92)</f>
        <v>3.7735849056603774E-3</v>
      </c>
      <c r="D72" s="65">
        <v>0</v>
      </c>
      <c r="E72" s="9">
        <f>IF(D92=0, "-", D72/D92)</f>
        <v>0</v>
      </c>
      <c r="F72" s="81">
        <v>1</v>
      </c>
      <c r="G72" s="34">
        <f>IF(F92=0, "-", F72/F92)</f>
        <v>3.2404406999351912E-4</v>
      </c>
      <c r="H72" s="65">
        <v>0</v>
      </c>
      <c r="I72" s="9">
        <f>IF(H92=0, "-", H72/H92)</f>
        <v>0</v>
      </c>
      <c r="J72" s="8" t="str">
        <f t="shared" si="6"/>
        <v>-</v>
      </c>
      <c r="K72" s="9" t="str">
        <f t="shared" si="7"/>
        <v>-</v>
      </c>
    </row>
    <row r="73" spans="1:11" x14ac:dyDescent="0.25">
      <c r="A73" s="7" t="s">
        <v>357</v>
      </c>
      <c r="B73" s="65">
        <v>4</v>
      </c>
      <c r="C73" s="34">
        <f>IF(B92=0, "-", B73/B92)</f>
        <v>1.509433962264151E-2</v>
      </c>
      <c r="D73" s="65">
        <v>2</v>
      </c>
      <c r="E73" s="9">
        <f>IF(D92=0, "-", D73/D92)</f>
        <v>8.5106382978723406E-3</v>
      </c>
      <c r="F73" s="81">
        <v>41</v>
      </c>
      <c r="G73" s="34">
        <f>IF(F92=0, "-", F73/F92)</f>
        <v>1.3285806869734284E-2</v>
      </c>
      <c r="H73" s="65">
        <v>28</v>
      </c>
      <c r="I73" s="9">
        <f>IF(H92=0, "-", H73/H92)</f>
        <v>1.0082823190493338E-2</v>
      </c>
      <c r="J73" s="8">
        <f t="shared" si="6"/>
        <v>1</v>
      </c>
      <c r="K73" s="9">
        <f t="shared" si="7"/>
        <v>0.4642857142857143</v>
      </c>
    </row>
    <row r="74" spans="1:11" x14ac:dyDescent="0.25">
      <c r="A74" s="7" t="s">
        <v>358</v>
      </c>
      <c r="B74" s="65">
        <v>2</v>
      </c>
      <c r="C74" s="34">
        <f>IF(B92=0, "-", B74/B92)</f>
        <v>7.5471698113207548E-3</v>
      </c>
      <c r="D74" s="65">
        <v>0</v>
      </c>
      <c r="E74" s="9">
        <f>IF(D92=0, "-", D74/D92)</f>
        <v>0</v>
      </c>
      <c r="F74" s="81">
        <v>14</v>
      </c>
      <c r="G74" s="34">
        <f>IF(F92=0, "-", F74/F92)</f>
        <v>4.5366169799092677E-3</v>
      </c>
      <c r="H74" s="65">
        <v>1</v>
      </c>
      <c r="I74" s="9">
        <f>IF(H92=0, "-", H74/H92)</f>
        <v>3.6010082823190496E-4</v>
      </c>
      <c r="J74" s="8" t="str">
        <f t="shared" si="6"/>
        <v>-</v>
      </c>
      <c r="K74" s="9" t="str">
        <f t="shared" si="7"/>
        <v>&gt;999%</v>
      </c>
    </row>
    <row r="75" spans="1:11" x14ac:dyDescent="0.25">
      <c r="A75" s="7" t="s">
        <v>359</v>
      </c>
      <c r="B75" s="65">
        <v>8</v>
      </c>
      <c r="C75" s="34">
        <f>IF(B92=0, "-", B75/B92)</f>
        <v>3.0188679245283019E-2</v>
      </c>
      <c r="D75" s="65">
        <v>14</v>
      </c>
      <c r="E75" s="9">
        <f>IF(D92=0, "-", D75/D92)</f>
        <v>5.9574468085106386E-2</v>
      </c>
      <c r="F75" s="81">
        <v>134</v>
      </c>
      <c r="G75" s="34">
        <f>IF(F92=0, "-", F75/F92)</f>
        <v>4.3421905379131563E-2</v>
      </c>
      <c r="H75" s="65">
        <v>162</v>
      </c>
      <c r="I75" s="9">
        <f>IF(H92=0, "-", H75/H92)</f>
        <v>5.8336334173568601E-2</v>
      </c>
      <c r="J75" s="8">
        <f t="shared" si="6"/>
        <v>-0.42857142857142855</v>
      </c>
      <c r="K75" s="9">
        <f t="shared" si="7"/>
        <v>-0.1728395061728395</v>
      </c>
    </row>
    <row r="76" spans="1:11" x14ac:dyDescent="0.25">
      <c r="A76" s="7" t="s">
        <v>360</v>
      </c>
      <c r="B76" s="65">
        <v>28</v>
      </c>
      <c r="C76" s="34">
        <f>IF(B92=0, "-", B76/B92)</f>
        <v>0.10566037735849057</v>
      </c>
      <c r="D76" s="65">
        <v>21</v>
      </c>
      <c r="E76" s="9">
        <f>IF(D92=0, "-", D76/D92)</f>
        <v>8.9361702127659579E-2</v>
      </c>
      <c r="F76" s="81">
        <v>288</v>
      </c>
      <c r="G76" s="34">
        <f>IF(F92=0, "-", F76/F92)</f>
        <v>9.3324692158133507E-2</v>
      </c>
      <c r="H76" s="65">
        <v>272</v>
      </c>
      <c r="I76" s="9">
        <f>IF(H92=0, "-", H76/H92)</f>
        <v>9.794742527907814E-2</v>
      </c>
      <c r="J76" s="8">
        <f t="shared" si="6"/>
        <v>0.33333333333333331</v>
      </c>
      <c r="K76" s="9">
        <f t="shared" si="7"/>
        <v>5.8823529411764705E-2</v>
      </c>
    </row>
    <row r="77" spans="1:11" x14ac:dyDescent="0.25">
      <c r="A77" s="7" t="s">
        <v>361</v>
      </c>
      <c r="B77" s="65">
        <v>0</v>
      </c>
      <c r="C77" s="34">
        <f>IF(B92=0, "-", B77/B92)</f>
        <v>0</v>
      </c>
      <c r="D77" s="65">
        <v>0</v>
      </c>
      <c r="E77" s="9">
        <f>IF(D92=0, "-", D77/D92)</f>
        <v>0</v>
      </c>
      <c r="F77" s="81">
        <v>8</v>
      </c>
      <c r="G77" s="34">
        <f>IF(F92=0, "-", F77/F92)</f>
        <v>2.592352559948153E-3</v>
      </c>
      <c r="H77" s="65">
        <v>6</v>
      </c>
      <c r="I77" s="9">
        <f>IF(H92=0, "-", H77/H92)</f>
        <v>2.1606049693914295E-3</v>
      </c>
      <c r="J77" s="8" t="str">
        <f t="shared" si="6"/>
        <v>-</v>
      </c>
      <c r="K77" s="9">
        <f t="shared" si="7"/>
        <v>0.33333333333333331</v>
      </c>
    </row>
    <row r="78" spans="1:11" x14ac:dyDescent="0.25">
      <c r="A78" s="7" t="s">
        <v>362</v>
      </c>
      <c r="B78" s="65">
        <v>16</v>
      </c>
      <c r="C78" s="34">
        <f>IF(B92=0, "-", B78/B92)</f>
        <v>6.0377358490566038E-2</v>
      </c>
      <c r="D78" s="65">
        <v>10</v>
      </c>
      <c r="E78" s="9">
        <f>IF(D92=0, "-", D78/D92)</f>
        <v>4.2553191489361701E-2</v>
      </c>
      <c r="F78" s="81">
        <v>216</v>
      </c>
      <c r="G78" s="34">
        <f>IF(F92=0, "-", F78/F92)</f>
        <v>6.9993519118600134E-2</v>
      </c>
      <c r="H78" s="65">
        <v>132</v>
      </c>
      <c r="I78" s="9">
        <f>IF(H92=0, "-", H78/H92)</f>
        <v>4.7533309326611449E-2</v>
      </c>
      <c r="J78" s="8">
        <f t="shared" si="6"/>
        <v>0.6</v>
      </c>
      <c r="K78" s="9">
        <f t="shared" si="7"/>
        <v>0.63636363636363635</v>
      </c>
    </row>
    <row r="79" spans="1:11" x14ac:dyDescent="0.25">
      <c r="A79" s="7" t="s">
        <v>363</v>
      </c>
      <c r="B79" s="65">
        <v>19</v>
      </c>
      <c r="C79" s="34">
        <f>IF(B92=0, "-", B79/B92)</f>
        <v>7.1698113207547168E-2</v>
      </c>
      <c r="D79" s="65">
        <v>29</v>
      </c>
      <c r="E79" s="9">
        <f>IF(D92=0, "-", D79/D92)</f>
        <v>0.12340425531914893</v>
      </c>
      <c r="F79" s="81">
        <v>296</v>
      </c>
      <c r="G79" s="34">
        <f>IF(F92=0, "-", F79/F92)</f>
        <v>9.5917044718081657E-2</v>
      </c>
      <c r="H79" s="65">
        <v>260</v>
      </c>
      <c r="I79" s="9">
        <f>IF(H92=0, "-", H79/H92)</f>
        <v>9.3626215340295277E-2</v>
      </c>
      <c r="J79" s="8">
        <f t="shared" si="6"/>
        <v>-0.34482758620689657</v>
      </c>
      <c r="K79" s="9">
        <f t="shared" si="7"/>
        <v>0.13846153846153847</v>
      </c>
    </row>
    <row r="80" spans="1:11" x14ac:dyDescent="0.25">
      <c r="A80" s="7" t="s">
        <v>364</v>
      </c>
      <c r="B80" s="65">
        <v>56</v>
      </c>
      <c r="C80" s="34">
        <f>IF(B92=0, "-", B80/B92)</f>
        <v>0.21132075471698114</v>
      </c>
      <c r="D80" s="65">
        <v>4</v>
      </c>
      <c r="E80" s="9">
        <f>IF(D92=0, "-", D80/D92)</f>
        <v>1.7021276595744681E-2</v>
      </c>
      <c r="F80" s="81">
        <v>303</v>
      </c>
      <c r="G80" s="34">
        <f>IF(F92=0, "-", F80/F92)</f>
        <v>9.81853532080363E-2</v>
      </c>
      <c r="H80" s="65">
        <v>152</v>
      </c>
      <c r="I80" s="9">
        <f>IF(H92=0, "-", H80/H92)</f>
        <v>5.4735325891249548E-2</v>
      </c>
      <c r="J80" s="8" t="str">
        <f t="shared" si="6"/>
        <v>&gt;999%</v>
      </c>
      <c r="K80" s="9">
        <f t="shared" si="7"/>
        <v>0.99342105263157898</v>
      </c>
    </row>
    <row r="81" spans="1:11" x14ac:dyDescent="0.25">
      <c r="A81" s="7" t="s">
        <v>365</v>
      </c>
      <c r="B81" s="65">
        <v>14</v>
      </c>
      <c r="C81" s="34">
        <f>IF(B92=0, "-", B81/B92)</f>
        <v>5.2830188679245285E-2</v>
      </c>
      <c r="D81" s="65">
        <v>25</v>
      </c>
      <c r="E81" s="9">
        <f>IF(D92=0, "-", D81/D92)</f>
        <v>0.10638297872340426</v>
      </c>
      <c r="F81" s="81">
        <v>319</v>
      </c>
      <c r="G81" s="34">
        <f>IF(F92=0, "-", F81/F92)</f>
        <v>0.1033700583279326</v>
      </c>
      <c r="H81" s="65">
        <v>251</v>
      </c>
      <c r="I81" s="9">
        <f>IF(H92=0, "-", H81/H92)</f>
        <v>9.0385307886208133E-2</v>
      </c>
      <c r="J81" s="8">
        <f t="shared" si="6"/>
        <v>-0.44</v>
      </c>
      <c r="K81" s="9">
        <f t="shared" si="7"/>
        <v>0.27091633466135456</v>
      </c>
    </row>
    <row r="82" spans="1:11" x14ac:dyDescent="0.25">
      <c r="A82" s="7" t="s">
        <v>366</v>
      </c>
      <c r="B82" s="65">
        <v>4</v>
      </c>
      <c r="C82" s="34">
        <f>IF(B92=0, "-", B82/B92)</f>
        <v>1.509433962264151E-2</v>
      </c>
      <c r="D82" s="65">
        <v>12</v>
      </c>
      <c r="E82" s="9">
        <f>IF(D92=0, "-", D82/D92)</f>
        <v>5.106382978723404E-2</v>
      </c>
      <c r="F82" s="81">
        <v>124</v>
      </c>
      <c r="G82" s="34">
        <f>IF(F92=0, "-", F82/F92)</f>
        <v>4.0181464679196373E-2</v>
      </c>
      <c r="H82" s="65">
        <v>189</v>
      </c>
      <c r="I82" s="9">
        <f>IF(H92=0, "-", H82/H92)</f>
        <v>6.8059056535830026E-2</v>
      </c>
      <c r="J82" s="8">
        <f t="shared" si="6"/>
        <v>-0.66666666666666663</v>
      </c>
      <c r="K82" s="9">
        <f t="shared" si="7"/>
        <v>-0.3439153439153439</v>
      </c>
    </row>
    <row r="83" spans="1:11" x14ac:dyDescent="0.25">
      <c r="A83" s="7" t="s">
        <v>367</v>
      </c>
      <c r="B83" s="65">
        <v>0</v>
      </c>
      <c r="C83" s="34">
        <f>IF(B92=0, "-", B83/B92)</f>
        <v>0</v>
      </c>
      <c r="D83" s="65">
        <v>0</v>
      </c>
      <c r="E83" s="9">
        <f>IF(D92=0, "-", D83/D92)</f>
        <v>0</v>
      </c>
      <c r="F83" s="81">
        <v>14</v>
      </c>
      <c r="G83" s="34">
        <f>IF(F92=0, "-", F83/F92)</f>
        <v>4.5366169799092677E-3</v>
      </c>
      <c r="H83" s="65">
        <v>11</v>
      </c>
      <c r="I83" s="9">
        <f>IF(H92=0, "-", H83/H92)</f>
        <v>3.9611091105509547E-3</v>
      </c>
      <c r="J83" s="8" t="str">
        <f t="shared" si="6"/>
        <v>-</v>
      </c>
      <c r="K83" s="9">
        <f t="shared" si="7"/>
        <v>0.27272727272727271</v>
      </c>
    </row>
    <row r="84" spans="1:11" x14ac:dyDescent="0.25">
      <c r="A84" s="7" t="s">
        <v>368</v>
      </c>
      <c r="B84" s="65">
        <v>0</v>
      </c>
      <c r="C84" s="34">
        <f>IF(B92=0, "-", B84/B92)</f>
        <v>0</v>
      </c>
      <c r="D84" s="65">
        <v>1</v>
      </c>
      <c r="E84" s="9">
        <f>IF(D92=0, "-", D84/D92)</f>
        <v>4.2553191489361703E-3</v>
      </c>
      <c r="F84" s="81">
        <v>1</v>
      </c>
      <c r="G84" s="34">
        <f>IF(F92=0, "-", F84/F92)</f>
        <v>3.2404406999351912E-4</v>
      </c>
      <c r="H84" s="65">
        <v>4</v>
      </c>
      <c r="I84" s="9">
        <f>IF(H92=0, "-", H84/H92)</f>
        <v>1.4404033129276198E-3</v>
      </c>
      <c r="J84" s="8">
        <f t="shared" si="6"/>
        <v>-1</v>
      </c>
      <c r="K84" s="9">
        <f t="shared" si="7"/>
        <v>-0.75</v>
      </c>
    </row>
    <row r="85" spans="1:11" x14ac:dyDescent="0.25">
      <c r="A85" s="7" t="s">
        <v>369</v>
      </c>
      <c r="B85" s="65">
        <v>2</v>
      </c>
      <c r="C85" s="34">
        <f>IF(B92=0, "-", B85/B92)</f>
        <v>7.5471698113207548E-3</v>
      </c>
      <c r="D85" s="65">
        <v>9</v>
      </c>
      <c r="E85" s="9">
        <f>IF(D92=0, "-", D85/D92)</f>
        <v>3.8297872340425532E-2</v>
      </c>
      <c r="F85" s="81">
        <v>44</v>
      </c>
      <c r="G85" s="34">
        <f>IF(F92=0, "-", F85/F92)</f>
        <v>1.4257939079714841E-2</v>
      </c>
      <c r="H85" s="65">
        <v>107</v>
      </c>
      <c r="I85" s="9">
        <f>IF(H92=0, "-", H85/H92)</f>
        <v>3.8530788620813827E-2</v>
      </c>
      <c r="J85" s="8">
        <f t="shared" si="6"/>
        <v>-0.77777777777777779</v>
      </c>
      <c r="K85" s="9">
        <f t="shared" si="7"/>
        <v>-0.58878504672897192</v>
      </c>
    </row>
    <row r="86" spans="1:11" x14ac:dyDescent="0.25">
      <c r="A86" s="7" t="s">
        <v>370</v>
      </c>
      <c r="B86" s="65">
        <v>5</v>
      </c>
      <c r="C86" s="34">
        <f>IF(B92=0, "-", B86/B92)</f>
        <v>1.8867924528301886E-2</v>
      </c>
      <c r="D86" s="65">
        <v>3</v>
      </c>
      <c r="E86" s="9">
        <f>IF(D92=0, "-", D86/D92)</f>
        <v>1.276595744680851E-2</v>
      </c>
      <c r="F86" s="81">
        <v>28</v>
      </c>
      <c r="G86" s="34">
        <f>IF(F92=0, "-", F86/F92)</f>
        <v>9.0732339598185354E-3</v>
      </c>
      <c r="H86" s="65">
        <v>47</v>
      </c>
      <c r="I86" s="9">
        <f>IF(H92=0, "-", H86/H92)</f>
        <v>1.6924738926899531E-2</v>
      </c>
      <c r="J86" s="8">
        <f t="shared" si="6"/>
        <v>0.66666666666666663</v>
      </c>
      <c r="K86" s="9">
        <f t="shared" si="7"/>
        <v>-0.40425531914893614</v>
      </c>
    </row>
    <row r="87" spans="1:11" x14ac:dyDescent="0.25">
      <c r="A87" s="7" t="s">
        <v>371</v>
      </c>
      <c r="B87" s="65">
        <v>5</v>
      </c>
      <c r="C87" s="34">
        <f>IF(B92=0, "-", B87/B92)</f>
        <v>1.8867924528301886E-2</v>
      </c>
      <c r="D87" s="65">
        <v>0</v>
      </c>
      <c r="E87" s="9">
        <f>IF(D92=0, "-", D87/D92)</f>
        <v>0</v>
      </c>
      <c r="F87" s="81">
        <v>24</v>
      </c>
      <c r="G87" s="34">
        <f>IF(F92=0, "-", F87/F92)</f>
        <v>7.7770576798444589E-3</v>
      </c>
      <c r="H87" s="65">
        <v>0</v>
      </c>
      <c r="I87" s="9">
        <f>IF(H92=0, "-", H87/H92)</f>
        <v>0</v>
      </c>
      <c r="J87" s="8" t="str">
        <f t="shared" si="6"/>
        <v>-</v>
      </c>
      <c r="K87" s="9" t="str">
        <f t="shared" si="7"/>
        <v>-</v>
      </c>
    </row>
    <row r="88" spans="1:11" x14ac:dyDescent="0.25">
      <c r="A88" s="7" t="s">
        <v>372</v>
      </c>
      <c r="B88" s="65">
        <v>41</v>
      </c>
      <c r="C88" s="34">
        <f>IF(B92=0, "-", B88/B92)</f>
        <v>0.15471698113207547</v>
      </c>
      <c r="D88" s="65">
        <v>38</v>
      </c>
      <c r="E88" s="9">
        <f>IF(D92=0, "-", D88/D92)</f>
        <v>0.16170212765957448</v>
      </c>
      <c r="F88" s="81">
        <v>335</v>
      </c>
      <c r="G88" s="34">
        <f>IF(F92=0, "-", F88/F92)</f>
        <v>0.10855476344782891</v>
      </c>
      <c r="H88" s="65">
        <v>368</v>
      </c>
      <c r="I88" s="9">
        <f>IF(H92=0, "-", H88/H92)</f>
        <v>0.13251710478934101</v>
      </c>
      <c r="J88" s="8">
        <f t="shared" si="6"/>
        <v>7.8947368421052627E-2</v>
      </c>
      <c r="K88" s="9">
        <f t="shared" si="7"/>
        <v>-8.9673913043478257E-2</v>
      </c>
    </row>
    <row r="89" spans="1:11" x14ac:dyDescent="0.25">
      <c r="A89" s="7" t="s">
        <v>373</v>
      </c>
      <c r="B89" s="65">
        <v>26</v>
      </c>
      <c r="C89" s="34">
        <f>IF(B92=0, "-", B89/B92)</f>
        <v>9.8113207547169817E-2</v>
      </c>
      <c r="D89" s="65">
        <v>65</v>
      </c>
      <c r="E89" s="9">
        <f>IF(D92=0, "-", D89/D92)</f>
        <v>0.27659574468085107</v>
      </c>
      <c r="F89" s="81">
        <v>771</v>
      </c>
      <c r="G89" s="34">
        <f>IF(F92=0, "-", F89/F92)</f>
        <v>0.24983797796500323</v>
      </c>
      <c r="H89" s="65">
        <v>738</v>
      </c>
      <c r="I89" s="9">
        <f>IF(H92=0, "-", H89/H92)</f>
        <v>0.26575441123514582</v>
      </c>
      <c r="J89" s="8">
        <f t="shared" si="6"/>
        <v>-0.6</v>
      </c>
      <c r="K89" s="9">
        <f t="shared" si="7"/>
        <v>4.4715447154471545E-2</v>
      </c>
    </row>
    <row r="90" spans="1:11" x14ac:dyDescent="0.25">
      <c r="A90" s="7" t="s">
        <v>374</v>
      </c>
      <c r="B90" s="65">
        <v>11</v>
      </c>
      <c r="C90" s="34">
        <f>IF(B92=0, "-", B90/B92)</f>
        <v>4.1509433962264149E-2</v>
      </c>
      <c r="D90" s="65">
        <v>2</v>
      </c>
      <c r="E90" s="9">
        <f>IF(D92=0, "-", D90/D92)</f>
        <v>8.5106382978723406E-3</v>
      </c>
      <c r="F90" s="81">
        <v>58</v>
      </c>
      <c r="G90" s="34">
        <f>IF(F92=0, "-", F90/F92)</f>
        <v>1.8794556059624108E-2</v>
      </c>
      <c r="H90" s="65">
        <v>49</v>
      </c>
      <c r="I90" s="9">
        <f>IF(H92=0, "-", H90/H92)</f>
        <v>1.7644940583363342E-2</v>
      </c>
      <c r="J90" s="8">
        <f t="shared" si="6"/>
        <v>4.5</v>
      </c>
      <c r="K90" s="9">
        <f t="shared" si="7"/>
        <v>0.18367346938775511</v>
      </c>
    </row>
    <row r="91" spans="1:11" x14ac:dyDescent="0.25">
      <c r="A91" s="2"/>
      <c r="B91" s="68"/>
      <c r="C91" s="33"/>
      <c r="D91" s="68"/>
      <c r="E91" s="6"/>
      <c r="F91" s="82"/>
      <c r="G91" s="33"/>
      <c r="H91" s="68"/>
      <c r="I91" s="6"/>
      <c r="J91" s="5"/>
      <c r="K91" s="6"/>
    </row>
    <row r="92" spans="1:11" s="43" customFormat="1" x14ac:dyDescent="0.25">
      <c r="A92" s="162" t="s">
        <v>565</v>
      </c>
      <c r="B92" s="71">
        <f>SUM(B71:B91)</f>
        <v>265</v>
      </c>
      <c r="C92" s="40">
        <f>B92/1668</f>
        <v>0.15887290167865709</v>
      </c>
      <c r="D92" s="71">
        <f>SUM(D71:D91)</f>
        <v>235</v>
      </c>
      <c r="E92" s="41">
        <f>D92/1453</f>
        <v>0.16173434273916035</v>
      </c>
      <c r="F92" s="77">
        <f>SUM(F71:F91)</f>
        <v>3086</v>
      </c>
      <c r="G92" s="42">
        <f>F92/19157</f>
        <v>0.16108994101372867</v>
      </c>
      <c r="H92" s="71">
        <f>SUM(H71:H91)</f>
        <v>2777</v>
      </c>
      <c r="I92" s="41">
        <f>H92/18564</f>
        <v>0.14959060547295841</v>
      </c>
      <c r="J92" s="37">
        <f>IF(D92=0, "-", IF((B92-D92)/D92&lt;10, (B92-D92)/D92, "&gt;999%"))</f>
        <v>0.1276595744680851</v>
      </c>
      <c r="K92" s="38">
        <f>IF(H92=0, "-", IF((F92-H92)/H92&lt;10, (F92-H92)/H92, "&gt;999%"))</f>
        <v>0.11127115592365862</v>
      </c>
    </row>
    <row r="93" spans="1:11" x14ac:dyDescent="0.25">
      <c r="B93" s="83"/>
      <c r="D93" s="83"/>
      <c r="F93" s="83"/>
      <c r="H93" s="83"/>
    </row>
    <row r="94" spans="1:11" x14ac:dyDescent="0.25">
      <c r="A94" s="163" t="s">
        <v>151</v>
      </c>
      <c r="B94" s="61" t="s">
        <v>12</v>
      </c>
      <c r="C94" s="62" t="s">
        <v>13</v>
      </c>
      <c r="D94" s="61" t="s">
        <v>12</v>
      </c>
      <c r="E94" s="63" t="s">
        <v>13</v>
      </c>
      <c r="F94" s="62" t="s">
        <v>12</v>
      </c>
      <c r="G94" s="62" t="s">
        <v>13</v>
      </c>
      <c r="H94" s="61" t="s">
        <v>12</v>
      </c>
      <c r="I94" s="63" t="s">
        <v>13</v>
      </c>
      <c r="J94" s="61"/>
      <c r="K94" s="63"/>
    </row>
    <row r="95" spans="1:11" x14ac:dyDescent="0.25">
      <c r="A95" s="7" t="s">
        <v>375</v>
      </c>
      <c r="B95" s="65">
        <v>0</v>
      </c>
      <c r="C95" s="34">
        <f>IF(B114=0, "-", B95/B114)</f>
        <v>0</v>
      </c>
      <c r="D95" s="65">
        <v>0</v>
      </c>
      <c r="E95" s="9">
        <f>IF(D114=0, "-", D95/D114)</f>
        <v>0</v>
      </c>
      <c r="F95" s="81">
        <v>2</v>
      </c>
      <c r="G95" s="34">
        <f>IF(F114=0, "-", F95/F114)</f>
        <v>5.4054054054054057E-3</v>
      </c>
      <c r="H95" s="65">
        <v>3</v>
      </c>
      <c r="I95" s="9">
        <f>IF(H114=0, "-", H95/H114)</f>
        <v>1.171875E-2</v>
      </c>
      <c r="J95" s="8" t="str">
        <f t="shared" ref="J95:J112" si="8">IF(D95=0, "-", IF((B95-D95)/D95&lt;10, (B95-D95)/D95, "&gt;999%"))</f>
        <v>-</v>
      </c>
      <c r="K95" s="9">
        <f t="shared" ref="K95:K112" si="9">IF(H95=0, "-", IF((F95-H95)/H95&lt;10, (F95-H95)/H95, "&gt;999%"))</f>
        <v>-0.33333333333333331</v>
      </c>
    </row>
    <row r="96" spans="1:11" x14ac:dyDescent="0.25">
      <c r="A96" s="7" t="s">
        <v>376</v>
      </c>
      <c r="B96" s="65">
        <v>2</v>
      </c>
      <c r="C96" s="34">
        <f>IF(B114=0, "-", B96/B114)</f>
        <v>0.08</v>
      </c>
      <c r="D96" s="65">
        <v>1</v>
      </c>
      <c r="E96" s="9">
        <f>IF(D114=0, "-", D96/D114)</f>
        <v>0.05</v>
      </c>
      <c r="F96" s="81">
        <v>42</v>
      </c>
      <c r="G96" s="34">
        <f>IF(F114=0, "-", F96/F114)</f>
        <v>0.11351351351351352</v>
      </c>
      <c r="H96" s="65">
        <v>47</v>
      </c>
      <c r="I96" s="9">
        <f>IF(H114=0, "-", H96/H114)</f>
        <v>0.18359375</v>
      </c>
      <c r="J96" s="8">
        <f t="shared" si="8"/>
        <v>1</v>
      </c>
      <c r="K96" s="9">
        <f t="shared" si="9"/>
        <v>-0.10638297872340426</v>
      </c>
    </row>
    <row r="97" spans="1:11" x14ac:dyDescent="0.25">
      <c r="A97" s="7" t="s">
        <v>377</v>
      </c>
      <c r="B97" s="65">
        <v>4</v>
      </c>
      <c r="C97" s="34">
        <f>IF(B114=0, "-", B97/B114)</f>
        <v>0.16</v>
      </c>
      <c r="D97" s="65">
        <v>6</v>
      </c>
      <c r="E97" s="9">
        <f>IF(D114=0, "-", D97/D114)</f>
        <v>0.3</v>
      </c>
      <c r="F97" s="81">
        <v>36</v>
      </c>
      <c r="G97" s="34">
        <f>IF(F114=0, "-", F97/F114)</f>
        <v>9.7297297297297303E-2</v>
      </c>
      <c r="H97" s="65">
        <v>38</v>
      </c>
      <c r="I97" s="9">
        <f>IF(H114=0, "-", H97/H114)</f>
        <v>0.1484375</v>
      </c>
      <c r="J97" s="8">
        <f t="shared" si="8"/>
        <v>-0.33333333333333331</v>
      </c>
      <c r="K97" s="9">
        <f t="shared" si="9"/>
        <v>-5.2631578947368418E-2</v>
      </c>
    </row>
    <row r="98" spans="1:11" x14ac:dyDescent="0.25">
      <c r="A98" s="7" t="s">
        <v>378</v>
      </c>
      <c r="B98" s="65">
        <v>0</v>
      </c>
      <c r="C98" s="34">
        <f>IF(B114=0, "-", B98/B114)</f>
        <v>0</v>
      </c>
      <c r="D98" s="65">
        <v>1</v>
      </c>
      <c r="E98" s="9">
        <f>IF(D114=0, "-", D98/D114)</f>
        <v>0.05</v>
      </c>
      <c r="F98" s="81">
        <v>4</v>
      </c>
      <c r="G98" s="34">
        <f>IF(F114=0, "-", F98/F114)</f>
        <v>1.0810810810810811E-2</v>
      </c>
      <c r="H98" s="65">
        <v>2</v>
      </c>
      <c r="I98" s="9">
        <f>IF(H114=0, "-", H98/H114)</f>
        <v>7.8125E-3</v>
      </c>
      <c r="J98" s="8">
        <f t="shared" si="8"/>
        <v>-1</v>
      </c>
      <c r="K98" s="9">
        <f t="shared" si="9"/>
        <v>1</v>
      </c>
    </row>
    <row r="99" spans="1:11" x14ac:dyDescent="0.25">
      <c r="A99" s="7" t="s">
        <v>379</v>
      </c>
      <c r="B99" s="65">
        <v>0</v>
      </c>
      <c r="C99" s="34">
        <f>IF(B114=0, "-", B99/B114)</f>
        <v>0</v>
      </c>
      <c r="D99" s="65">
        <v>0</v>
      </c>
      <c r="E99" s="9">
        <f>IF(D114=0, "-", D99/D114)</f>
        <v>0</v>
      </c>
      <c r="F99" s="81">
        <v>1</v>
      </c>
      <c r="G99" s="34">
        <f>IF(F114=0, "-", F99/F114)</f>
        <v>2.7027027027027029E-3</v>
      </c>
      <c r="H99" s="65">
        <v>0</v>
      </c>
      <c r="I99" s="9">
        <f>IF(H114=0, "-", H99/H114)</f>
        <v>0</v>
      </c>
      <c r="J99" s="8" t="str">
        <f t="shared" si="8"/>
        <v>-</v>
      </c>
      <c r="K99" s="9" t="str">
        <f t="shared" si="9"/>
        <v>-</v>
      </c>
    </row>
    <row r="100" spans="1:11" x14ac:dyDescent="0.25">
      <c r="A100" s="7" t="s">
        <v>380</v>
      </c>
      <c r="B100" s="65">
        <v>0</v>
      </c>
      <c r="C100" s="34">
        <f>IF(B114=0, "-", B100/B114)</f>
        <v>0</v>
      </c>
      <c r="D100" s="65">
        <v>0</v>
      </c>
      <c r="E100" s="9">
        <f>IF(D114=0, "-", D100/D114)</f>
        <v>0</v>
      </c>
      <c r="F100" s="81">
        <v>6</v>
      </c>
      <c r="G100" s="34">
        <f>IF(F114=0, "-", F100/F114)</f>
        <v>1.6216216216216217E-2</v>
      </c>
      <c r="H100" s="65">
        <v>1</v>
      </c>
      <c r="I100" s="9">
        <f>IF(H114=0, "-", H100/H114)</f>
        <v>3.90625E-3</v>
      </c>
      <c r="J100" s="8" t="str">
        <f t="shared" si="8"/>
        <v>-</v>
      </c>
      <c r="K100" s="9">
        <f t="shared" si="9"/>
        <v>5</v>
      </c>
    </row>
    <row r="101" spans="1:11" x14ac:dyDescent="0.25">
      <c r="A101" s="7" t="s">
        <v>381</v>
      </c>
      <c r="B101" s="65">
        <v>4</v>
      </c>
      <c r="C101" s="34">
        <f>IF(B114=0, "-", B101/B114)</f>
        <v>0.16</v>
      </c>
      <c r="D101" s="65">
        <v>3</v>
      </c>
      <c r="E101" s="9">
        <f>IF(D114=0, "-", D101/D114)</f>
        <v>0.15</v>
      </c>
      <c r="F101" s="81">
        <v>24</v>
      </c>
      <c r="G101" s="34">
        <f>IF(F114=0, "-", F101/F114)</f>
        <v>6.4864864864864868E-2</v>
      </c>
      <c r="H101" s="65">
        <v>3</v>
      </c>
      <c r="I101" s="9">
        <f>IF(H114=0, "-", H101/H114)</f>
        <v>1.171875E-2</v>
      </c>
      <c r="J101" s="8">
        <f t="shared" si="8"/>
        <v>0.33333333333333331</v>
      </c>
      <c r="K101" s="9">
        <f t="shared" si="9"/>
        <v>7</v>
      </c>
    </row>
    <row r="102" spans="1:11" x14ac:dyDescent="0.25">
      <c r="A102" s="7" t="s">
        <v>382</v>
      </c>
      <c r="B102" s="65">
        <v>0</v>
      </c>
      <c r="C102" s="34">
        <f>IF(B114=0, "-", B102/B114)</f>
        <v>0</v>
      </c>
      <c r="D102" s="65">
        <v>0</v>
      </c>
      <c r="E102" s="9">
        <f>IF(D114=0, "-", D102/D114)</f>
        <v>0</v>
      </c>
      <c r="F102" s="81">
        <v>12</v>
      </c>
      <c r="G102" s="34">
        <f>IF(F114=0, "-", F102/F114)</f>
        <v>3.2432432432432434E-2</v>
      </c>
      <c r="H102" s="65">
        <v>12</v>
      </c>
      <c r="I102" s="9">
        <f>IF(H114=0, "-", H102/H114)</f>
        <v>4.6875E-2</v>
      </c>
      <c r="J102" s="8" t="str">
        <f t="shared" si="8"/>
        <v>-</v>
      </c>
      <c r="K102" s="9">
        <f t="shared" si="9"/>
        <v>0</v>
      </c>
    </row>
    <row r="103" spans="1:11" x14ac:dyDescent="0.25">
      <c r="A103" s="7" t="s">
        <v>383</v>
      </c>
      <c r="B103" s="65">
        <v>0</v>
      </c>
      <c r="C103" s="34">
        <f>IF(B114=0, "-", B103/B114)</f>
        <v>0</v>
      </c>
      <c r="D103" s="65">
        <v>0</v>
      </c>
      <c r="E103" s="9">
        <f>IF(D114=0, "-", D103/D114)</f>
        <v>0</v>
      </c>
      <c r="F103" s="81">
        <v>12</v>
      </c>
      <c r="G103" s="34">
        <f>IF(F114=0, "-", F103/F114)</f>
        <v>3.2432432432432434E-2</v>
      </c>
      <c r="H103" s="65">
        <v>14</v>
      </c>
      <c r="I103" s="9">
        <f>IF(H114=0, "-", H103/H114)</f>
        <v>5.46875E-2</v>
      </c>
      <c r="J103" s="8" t="str">
        <f t="shared" si="8"/>
        <v>-</v>
      </c>
      <c r="K103" s="9">
        <f t="shared" si="9"/>
        <v>-0.14285714285714285</v>
      </c>
    </row>
    <row r="104" spans="1:11" x14ac:dyDescent="0.25">
      <c r="A104" s="7" t="s">
        <v>384</v>
      </c>
      <c r="B104" s="65">
        <v>1</v>
      </c>
      <c r="C104" s="34">
        <f>IF(B114=0, "-", B104/B114)</f>
        <v>0.04</v>
      </c>
      <c r="D104" s="65">
        <v>0</v>
      </c>
      <c r="E104" s="9">
        <f>IF(D114=0, "-", D104/D114)</f>
        <v>0</v>
      </c>
      <c r="F104" s="81">
        <v>25</v>
      </c>
      <c r="G104" s="34">
        <f>IF(F114=0, "-", F104/F114)</f>
        <v>6.7567567567567571E-2</v>
      </c>
      <c r="H104" s="65">
        <v>5</v>
      </c>
      <c r="I104" s="9">
        <f>IF(H114=0, "-", H104/H114)</f>
        <v>1.953125E-2</v>
      </c>
      <c r="J104" s="8" t="str">
        <f t="shared" si="8"/>
        <v>-</v>
      </c>
      <c r="K104" s="9">
        <f t="shared" si="9"/>
        <v>4</v>
      </c>
    </row>
    <row r="105" spans="1:11" x14ac:dyDescent="0.25">
      <c r="A105" s="7" t="s">
        <v>385</v>
      </c>
      <c r="B105" s="65">
        <v>0</v>
      </c>
      <c r="C105" s="34">
        <f>IF(B114=0, "-", B105/B114)</f>
        <v>0</v>
      </c>
      <c r="D105" s="65">
        <v>0</v>
      </c>
      <c r="E105" s="9">
        <f>IF(D114=0, "-", D105/D114)</f>
        <v>0</v>
      </c>
      <c r="F105" s="81">
        <v>1</v>
      </c>
      <c r="G105" s="34">
        <f>IF(F114=0, "-", F105/F114)</f>
        <v>2.7027027027027029E-3</v>
      </c>
      <c r="H105" s="65">
        <v>0</v>
      </c>
      <c r="I105" s="9">
        <f>IF(H114=0, "-", H105/H114)</f>
        <v>0</v>
      </c>
      <c r="J105" s="8" t="str">
        <f t="shared" si="8"/>
        <v>-</v>
      </c>
      <c r="K105" s="9" t="str">
        <f t="shared" si="9"/>
        <v>-</v>
      </c>
    </row>
    <row r="106" spans="1:11" x14ac:dyDescent="0.25">
      <c r="A106" s="7" t="s">
        <v>386</v>
      </c>
      <c r="B106" s="65">
        <v>1</v>
      </c>
      <c r="C106" s="34">
        <f>IF(B114=0, "-", B106/B114)</f>
        <v>0.04</v>
      </c>
      <c r="D106" s="65">
        <v>1</v>
      </c>
      <c r="E106" s="9">
        <f>IF(D114=0, "-", D106/D114)</f>
        <v>0.05</v>
      </c>
      <c r="F106" s="81">
        <v>6</v>
      </c>
      <c r="G106" s="34">
        <f>IF(F114=0, "-", F106/F114)</f>
        <v>1.6216216216216217E-2</v>
      </c>
      <c r="H106" s="65">
        <v>5</v>
      </c>
      <c r="I106" s="9">
        <f>IF(H114=0, "-", H106/H114)</f>
        <v>1.953125E-2</v>
      </c>
      <c r="J106" s="8">
        <f t="shared" si="8"/>
        <v>0</v>
      </c>
      <c r="K106" s="9">
        <f t="shared" si="9"/>
        <v>0.2</v>
      </c>
    </row>
    <row r="107" spans="1:11" x14ac:dyDescent="0.25">
      <c r="A107" s="7" t="s">
        <v>387</v>
      </c>
      <c r="B107" s="65">
        <v>1</v>
      </c>
      <c r="C107" s="34">
        <f>IF(B114=0, "-", B107/B114)</f>
        <v>0.04</v>
      </c>
      <c r="D107" s="65">
        <v>1</v>
      </c>
      <c r="E107" s="9">
        <f>IF(D114=0, "-", D107/D114)</f>
        <v>0.05</v>
      </c>
      <c r="F107" s="81">
        <v>10</v>
      </c>
      <c r="G107" s="34">
        <f>IF(F114=0, "-", F107/F114)</f>
        <v>2.7027027027027029E-2</v>
      </c>
      <c r="H107" s="65">
        <v>22</v>
      </c>
      <c r="I107" s="9">
        <f>IF(H114=0, "-", H107/H114)</f>
        <v>8.59375E-2</v>
      </c>
      <c r="J107" s="8">
        <f t="shared" si="8"/>
        <v>0</v>
      </c>
      <c r="K107" s="9">
        <f t="shared" si="9"/>
        <v>-0.54545454545454541</v>
      </c>
    </row>
    <row r="108" spans="1:11" x14ac:dyDescent="0.25">
      <c r="A108" s="7" t="s">
        <v>388</v>
      </c>
      <c r="B108" s="65">
        <v>0</v>
      </c>
      <c r="C108" s="34">
        <f>IF(B114=0, "-", B108/B114)</f>
        <v>0</v>
      </c>
      <c r="D108" s="65">
        <v>0</v>
      </c>
      <c r="E108" s="9">
        <f>IF(D114=0, "-", D108/D114)</f>
        <v>0</v>
      </c>
      <c r="F108" s="81">
        <v>9</v>
      </c>
      <c r="G108" s="34">
        <f>IF(F114=0, "-", F108/F114)</f>
        <v>2.4324324324324326E-2</v>
      </c>
      <c r="H108" s="65">
        <v>4</v>
      </c>
      <c r="I108" s="9">
        <f>IF(H114=0, "-", H108/H114)</f>
        <v>1.5625E-2</v>
      </c>
      <c r="J108" s="8" t="str">
        <f t="shared" si="8"/>
        <v>-</v>
      </c>
      <c r="K108" s="9">
        <f t="shared" si="9"/>
        <v>1.25</v>
      </c>
    </row>
    <row r="109" spans="1:11" x14ac:dyDescent="0.25">
      <c r="A109" s="7" t="s">
        <v>389</v>
      </c>
      <c r="B109" s="65">
        <v>4</v>
      </c>
      <c r="C109" s="34">
        <f>IF(B114=0, "-", B109/B114)</f>
        <v>0.16</v>
      </c>
      <c r="D109" s="65">
        <v>2</v>
      </c>
      <c r="E109" s="9">
        <f>IF(D114=0, "-", D109/D114)</f>
        <v>0.1</v>
      </c>
      <c r="F109" s="81">
        <v>29</v>
      </c>
      <c r="G109" s="34">
        <f>IF(F114=0, "-", F109/F114)</f>
        <v>7.8378378378378383E-2</v>
      </c>
      <c r="H109" s="65">
        <v>22</v>
      </c>
      <c r="I109" s="9">
        <f>IF(H114=0, "-", H109/H114)</f>
        <v>8.59375E-2</v>
      </c>
      <c r="J109" s="8">
        <f t="shared" si="8"/>
        <v>1</v>
      </c>
      <c r="K109" s="9">
        <f t="shared" si="9"/>
        <v>0.31818181818181818</v>
      </c>
    </row>
    <row r="110" spans="1:11" x14ac:dyDescent="0.25">
      <c r="A110" s="7" t="s">
        <v>390</v>
      </c>
      <c r="B110" s="65">
        <v>1</v>
      </c>
      <c r="C110" s="34">
        <f>IF(B114=0, "-", B110/B114)</f>
        <v>0.04</v>
      </c>
      <c r="D110" s="65">
        <v>2</v>
      </c>
      <c r="E110" s="9">
        <f>IF(D114=0, "-", D110/D114)</f>
        <v>0.1</v>
      </c>
      <c r="F110" s="81">
        <v>44</v>
      </c>
      <c r="G110" s="34">
        <f>IF(F114=0, "-", F110/F114)</f>
        <v>0.11891891891891893</v>
      </c>
      <c r="H110" s="65">
        <v>24</v>
      </c>
      <c r="I110" s="9">
        <f>IF(H114=0, "-", H110/H114)</f>
        <v>9.375E-2</v>
      </c>
      <c r="J110" s="8">
        <f t="shared" si="8"/>
        <v>-0.5</v>
      </c>
      <c r="K110" s="9">
        <f t="shared" si="9"/>
        <v>0.83333333333333337</v>
      </c>
    </row>
    <row r="111" spans="1:11" x14ac:dyDescent="0.25">
      <c r="A111" s="7" t="s">
        <v>391</v>
      </c>
      <c r="B111" s="65">
        <v>6</v>
      </c>
      <c r="C111" s="34">
        <f>IF(B114=0, "-", B111/B114)</f>
        <v>0.24</v>
      </c>
      <c r="D111" s="65">
        <v>0</v>
      </c>
      <c r="E111" s="9">
        <f>IF(D114=0, "-", D111/D114)</f>
        <v>0</v>
      </c>
      <c r="F111" s="81">
        <v>51</v>
      </c>
      <c r="G111" s="34">
        <f>IF(F114=0, "-", F111/F114)</f>
        <v>0.13783783783783785</v>
      </c>
      <c r="H111" s="65">
        <v>0</v>
      </c>
      <c r="I111" s="9">
        <f>IF(H114=0, "-", H111/H114)</f>
        <v>0</v>
      </c>
      <c r="J111" s="8" t="str">
        <f t="shared" si="8"/>
        <v>-</v>
      </c>
      <c r="K111" s="9" t="str">
        <f t="shared" si="9"/>
        <v>-</v>
      </c>
    </row>
    <row r="112" spans="1:11" x14ac:dyDescent="0.25">
      <c r="A112" s="7" t="s">
        <v>392</v>
      </c>
      <c r="B112" s="65">
        <v>1</v>
      </c>
      <c r="C112" s="34">
        <f>IF(B114=0, "-", B112/B114)</f>
        <v>0.04</v>
      </c>
      <c r="D112" s="65">
        <v>3</v>
      </c>
      <c r="E112" s="9">
        <f>IF(D114=0, "-", D112/D114)</f>
        <v>0.15</v>
      </c>
      <c r="F112" s="81">
        <v>56</v>
      </c>
      <c r="G112" s="34">
        <f>IF(F114=0, "-", F112/F114)</f>
        <v>0.15135135135135136</v>
      </c>
      <c r="H112" s="65">
        <v>54</v>
      </c>
      <c r="I112" s="9">
        <f>IF(H114=0, "-", H112/H114)</f>
        <v>0.2109375</v>
      </c>
      <c r="J112" s="8">
        <f t="shared" si="8"/>
        <v>-0.66666666666666663</v>
      </c>
      <c r="K112" s="9">
        <f t="shared" si="9"/>
        <v>3.7037037037037035E-2</v>
      </c>
    </row>
    <row r="113" spans="1:11" x14ac:dyDescent="0.25">
      <c r="A113" s="2"/>
      <c r="B113" s="68"/>
      <c r="C113" s="33"/>
      <c r="D113" s="68"/>
      <c r="E113" s="6"/>
      <c r="F113" s="82"/>
      <c r="G113" s="33"/>
      <c r="H113" s="68"/>
      <c r="I113" s="6"/>
      <c r="J113" s="5"/>
      <c r="K113" s="6"/>
    </row>
    <row r="114" spans="1:11" s="43" customFormat="1" x14ac:dyDescent="0.25">
      <c r="A114" s="162" t="s">
        <v>564</v>
      </c>
      <c r="B114" s="71">
        <f>SUM(B95:B113)</f>
        <v>25</v>
      </c>
      <c r="C114" s="40">
        <f>B114/1668</f>
        <v>1.498800959232614E-2</v>
      </c>
      <c r="D114" s="71">
        <f>SUM(D95:D113)</f>
        <v>20</v>
      </c>
      <c r="E114" s="41">
        <f>D114/1453</f>
        <v>1.3764624913971095E-2</v>
      </c>
      <c r="F114" s="77">
        <f>SUM(F95:F113)</f>
        <v>370</v>
      </c>
      <c r="G114" s="42">
        <f>F114/19157</f>
        <v>1.9314088844808685E-2</v>
      </c>
      <c r="H114" s="71">
        <f>SUM(H95:H113)</f>
        <v>256</v>
      </c>
      <c r="I114" s="41">
        <f>H114/18564</f>
        <v>1.379013143719026E-2</v>
      </c>
      <c r="J114" s="37">
        <f>IF(D114=0, "-", IF((B114-D114)/D114&lt;10, (B114-D114)/D114, "&gt;999%"))</f>
        <v>0.25</v>
      </c>
      <c r="K114" s="38">
        <f>IF(H114=0, "-", IF((F114-H114)/H114&lt;10, (F114-H114)/H114, "&gt;999%"))</f>
        <v>0.4453125</v>
      </c>
    </row>
    <row r="115" spans="1:11" x14ac:dyDescent="0.25">
      <c r="B115" s="83"/>
      <c r="D115" s="83"/>
      <c r="F115" s="83"/>
      <c r="H115" s="83"/>
    </row>
    <row r="116" spans="1:11" s="43" customFormat="1" x14ac:dyDescent="0.25">
      <c r="A116" s="162" t="s">
        <v>563</v>
      </c>
      <c r="B116" s="71">
        <v>290</v>
      </c>
      <c r="C116" s="40">
        <f>B116/1668</f>
        <v>0.17386091127098321</v>
      </c>
      <c r="D116" s="71">
        <v>255</v>
      </c>
      <c r="E116" s="41">
        <f>D116/1453</f>
        <v>0.17549896765313144</v>
      </c>
      <c r="F116" s="77">
        <v>3456</v>
      </c>
      <c r="G116" s="42">
        <f>F116/19157</f>
        <v>0.18040402985853735</v>
      </c>
      <c r="H116" s="71">
        <v>3033</v>
      </c>
      <c r="I116" s="41">
        <f>H116/18564</f>
        <v>0.16338073691014868</v>
      </c>
      <c r="J116" s="37">
        <f>IF(D116=0, "-", IF((B116-D116)/D116&lt;10, (B116-D116)/D116, "&gt;999%"))</f>
        <v>0.13725490196078433</v>
      </c>
      <c r="K116" s="38">
        <f>IF(H116=0, "-", IF((F116-H116)/H116&lt;10, (F116-H116)/H116, "&gt;999%"))</f>
        <v>0.1394658753709199</v>
      </c>
    </row>
    <row r="117" spans="1:11" x14ac:dyDescent="0.25">
      <c r="B117" s="83"/>
      <c r="D117" s="83"/>
      <c r="F117" s="83"/>
      <c r="H117" s="83"/>
    </row>
    <row r="118" spans="1:11" ht="15.6" x14ac:dyDescent="0.3">
      <c r="A118" s="164" t="s">
        <v>120</v>
      </c>
      <c r="B118" s="196" t="s">
        <v>1</v>
      </c>
      <c r="C118" s="200"/>
      <c r="D118" s="200"/>
      <c r="E118" s="197"/>
      <c r="F118" s="196" t="s">
        <v>14</v>
      </c>
      <c r="G118" s="200"/>
      <c r="H118" s="200"/>
      <c r="I118" s="197"/>
      <c r="J118" s="196" t="s">
        <v>15</v>
      </c>
      <c r="K118" s="197"/>
    </row>
    <row r="119" spans="1:11" x14ac:dyDescent="0.25">
      <c r="A119" s="22"/>
      <c r="B119" s="196">
        <f>VALUE(RIGHT($B$2, 4))</f>
        <v>2022</v>
      </c>
      <c r="C119" s="197"/>
      <c r="D119" s="196">
        <f>B119-1</f>
        <v>2021</v>
      </c>
      <c r="E119" s="204"/>
      <c r="F119" s="196">
        <f>B119</f>
        <v>2022</v>
      </c>
      <c r="G119" s="204"/>
      <c r="H119" s="196">
        <f>D119</f>
        <v>2021</v>
      </c>
      <c r="I119" s="204"/>
      <c r="J119" s="140" t="s">
        <v>4</v>
      </c>
      <c r="K119" s="141" t="s">
        <v>2</v>
      </c>
    </row>
    <row r="120" spans="1:11" x14ac:dyDescent="0.25">
      <c r="A120" s="163" t="s">
        <v>152</v>
      </c>
      <c r="B120" s="61" t="s">
        <v>12</v>
      </c>
      <c r="C120" s="62" t="s">
        <v>13</v>
      </c>
      <c r="D120" s="61" t="s">
        <v>12</v>
      </c>
      <c r="E120" s="63" t="s">
        <v>13</v>
      </c>
      <c r="F120" s="62" t="s">
        <v>12</v>
      </c>
      <c r="G120" s="62" t="s">
        <v>13</v>
      </c>
      <c r="H120" s="61" t="s">
        <v>12</v>
      </c>
      <c r="I120" s="63" t="s">
        <v>13</v>
      </c>
      <c r="J120" s="61"/>
      <c r="K120" s="63"/>
    </row>
    <row r="121" spans="1:11" x14ac:dyDescent="0.25">
      <c r="A121" s="7" t="s">
        <v>393</v>
      </c>
      <c r="B121" s="65">
        <v>0</v>
      </c>
      <c r="C121" s="34">
        <f>IF(B144=0, "-", B121/B144)</f>
        <v>0</v>
      </c>
      <c r="D121" s="65">
        <v>0</v>
      </c>
      <c r="E121" s="9">
        <f>IF(D144=0, "-", D121/D144)</f>
        <v>0</v>
      </c>
      <c r="F121" s="81">
        <v>0</v>
      </c>
      <c r="G121" s="34">
        <f>IF(F144=0, "-", F121/F144)</f>
        <v>0</v>
      </c>
      <c r="H121" s="65">
        <v>4</v>
      </c>
      <c r="I121" s="9">
        <f>IF(H144=0, "-", H121/H144)</f>
        <v>2.2434099831744251E-3</v>
      </c>
      <c r="J121" s="8" t="str">
        <f t="shared" ref="J121:J142" si="10">IF(D121=0, "-", IF((B121-D121)/D121&lt;10, (B121-D121)/D121, "&gt;999%"))</f>
        <v>-</v>
      </c>
      <c r="K121" s="9">
        <f t="shared" ref="K121:K142" si="11">IF(H121=0, "-", IF((F121-H121)/H121&lt;10, (F121-H121)/H121, "&gt;999%"))</f>
        <v>-1</v>
      </c>
    </row>
    <row r="122" spans="1:11" x14ac:dyDescent="0.25">
      <c r="A122" s="7" t="s">
        <v>394</v>
      </c>
      <c r="B122" s="65">
        <v>14</v>
      </c>
      <c r="C122" s="34">
        <f>IF(B144=0, "-", B122/B144)</f>
        <v>6.222222222222222E-2</v>
      </c>
      <c r="D122" s="65">
        <v>15</v>
      </c>
      <c r="E122" s="9">
        <f>IF(D144=0, "-", D122/D144)</f>
        <v>9.375E-2</v>
      </c>
      <c r="F122" s="81">
        <v>177</v>
      </c>
      <c r="G122" s="34">
        <f>IF(F144=0, "-", F122/F144)</f>
        <v>8.3806818181818177E-2</v>
      </c>
      <c r="H122" s="65">
        <v>143</v>
      </c>
      <c r="I122" s="9">
        <f>IF(H144=0, "-", H122/H144)</f>
        <v>8.0201906898485692E-2</v>
      </c>
      <c r="J122" s="8">
        <f t="shared" si="10"/>
        <v>-6.6666666666666666E-2</v>
      </c>
      <c r="K122" s="9">
        <f t="shared" si="11"/>
        <v>0.23776223776223776</v>
      </c>
    </row>
    <row r="123" spans="1:11" x14ac:dyDescent="0.25">
      <c r="A123" s="7" t="s">
        <v>395</v>
      </c>
      <c r="B123" s="65">
        <v>5</v>
      </c>
      <c r="C123" s="34">
        <f>IF(B144=0, "-", B123/B144)</f>
        <v>2.2222222222222223E-2</v>
      </c>
      <c r="D123" s="65">
        <v>5</v>
      </c>
      <c r="E123" s="9">
        <f>IF(D144=0, "-", D123/D144)</f>
        <v>3.125E-2</v>
      </c>
      <c r="F123" s="81">
        <v>34</v>
      </c>
      <c r="G123" s="34">
        <f>IF(F144=0, "-", F123/F144)</f>
        <v>1.6098484848484848E-2</v>
      </c>
      <c r="H123" s="65">
        <v>31</v>
      </c>
      <c r="I123" s="9">
        <f>IF(H144=0, "-", H123/H144)</f>
        <v>1.7386427369601793E-2</v>
      </c>
      <c r="J123" s="8">
        <f t="shared" si="10"/>
        <v>0</v>
      </c>
      <c r="K123" s="9">
        <f t="shared" si="11"/>
        <v>9.6774193548387094E-2</v>
      </c>
    </row>
    <row r="124" spans="1:11" x14ac:dyDescent="0.25">
      <c r="A124" s="7" t="s">
        <v>396</v>
      </c>
      <c r="B124" s="65">
        <v>6</v>
      </c>
      <c r="C124" s="34">
        <f>IF(B144=0, "-", B124/B144)</f>
        <v>2.6666666666666668E-2</v>
      </c>
      <c r="D124" s="65">
        <v>3</v>
      </c>
      <c r="E124" s="9">
        <f>IF(D144=0, "-", D124/D144)</f>
        <v>1.8749999999999999E-2</v>
      </c>
      <c r="F124" s="81">
        <v>82</v>
      </c>
      <c r="G124" s="34">
        <f>IF(F144=0, "-", F124/F144)</f>
        <v>3.8825757575757576E-2</v>
      </c>
      <c r="H124" s="65">
        <v>90</v>
      </c>
      <c r="I124" s="9">
        <f>IF(H144=0, "-", H124/H144)</f>
        <v>5.0476724621424565E-2</v>
      </c>
      <c r="J124" s="8">
        <f t="shared" si="10"/>
        <v>1</v>
      </c>
      <c r="K124" s="9">
        <f t="shared" si="11"/>
        <v>-8.8888888888888892E-2</v>
      </c>
    </row>
    <row r="125" spans="1:11" x14ac:dyDescent="0.25">
      <c r="A125" s="7" t="s">
        <v>397</v>
      </c>
      <c r="B125" s="65">
        <v>28</v>
      </c>
      <c r="C125" s="34">
        <f>IF(B144=0, "-", B125/B144)</f>
        <v>0.12444444444444444</v>
      </c>
      <c r="D125" s="65">
        <v>18</v>
      </c>
      <c r="E125" s="9">
        <f>IF(D144=0, "-", D125/D144)</f>
        <v>0.1125</v>
      </c>
      <c r="F125" s="81">
        <v>238</v>
      </c>
      <c r="G125" s="34">
        <f>IF(F144=0, "-", F125/F144)</f>
        <v>0.11268939393939394</v>
      </c>
      <c r="H125" s="65">
        <v>171</v>
      </c>
      <c r="I125" s="9">
        <f>IF(H144=0, "-", H125/H144)</f>
        <v>9.5905776780706678E-2</v>
      </c>
      <c r="J125" s="8">
        <f t="shared" si="10"/>
        <v>0.55555555555555558</v>
      </c>
      <c r="K125" s="9">
        <f t="shared" si="11"/>
        <v>0.391812865497076</v>
      </c>
    </row>
    <row r="126" spans="1:11" x14ac:dyDescent="0.25">
      <c r="A126" s="7" t="s">
        <v>398</v>
      </c>
      <c r="B126" s="65">
        <v>0</v>
      </c>
      <c r="C126" s="34">
        <f>IF(B144=0, "-", B126/B144)</f>
        <v>0</v>
      </c>
      <c r="D126" s="65">
        <v>2</v>
      </c>
      <c r="E126" s="9">
        <f>IF(D144=0, "-", D126/D144)</f>
        <v>1.2500000000000001E-2</v>
      </c>
      <c r="F126" s="81">
        <v>27</v>
      </c>
      <c r="G126" s="34">
        <f>IF(F144=0, "-", F126/F144)</f>
        <v>1.278409090909091E-2</v>
      </c>
      <c r="H126" s="65">
        <v>47</v>
      </c>
      <c r="I126" s="9">
        <f>IF(H144=0, "-", H126/H144)</f>
        <v>2.6360067302299495E-2</v>
      </c>
      <c r="J126" s="8">
        <f t="shared" si="10"/>
        <v>-1</v>
      </c>
      <c r="K126" s="9">
        <f t="shared" si="11"/>
        <v>-0.42553191489361702</v>
      </c>
    </row>
    <row r="127" spans="1:11" x14ac:dyDescent="0.25">
      <c r="A127" s="7" t="s">
        <v>399</v>
      </c>
      <c r="B127" s="65">
        <v>0</v>
      </c>
      <c r="C127" s="34">
        <f>IF(B144=0, "-", B127/B144)</f>
        <v>0</v>
      </c>
      <c r="D127" s="65">
        <v>2</v>
      </c>
      <c r="E127" s="9">
        <f>IF(D144=0, "-", D127/D144)</f>
        <v>1.2500000000000001E-2</v>
      </c>
      <c r="F127" s="81">
        <v>14</v>
      </c>
      <c r="G127" s="34">
        <f>IF(F144=0, "-", F127/F144)</f>
        <v>6.628787878787879E-3</v>
      </c>
      <c r="H127" s="65">
        <v>21</v>
      </c>
      <c r="I127" s="9">
        <f>IF(H144=0, "-", H127/H144)</f>
        <v>1.1777902411665733E-2</v>
      </c>
      <c r="J127" s="8">
        <f t="shared" si="10"/>
        <v>-1</v>
      </c>
      <c r="K127" s="9">
        <f t="shared" si="11"/>
        <v>-0.33333333333333331</v>
      </c>
    </row>
    <row r="128" spans="1:11" x14ac:dyDescent="0.25">
      <c r="A128" s="7" t="s">
        <v>400</v>
      </c>
      <c r="B128" s="65">
        <v>10</v>
      </c>
      <c r="C128" s="34">
        <f>IF(B144=0, "-", B128/B144)</f>
        <v>4.4444444444444446E-2</v>
      </c>
      <c r="D128" s="65">
        <v>1</v>
      </c>
      <c r="E128" s="9">
        <f>IF(D144=0, "-", D128/D144)</f>
        <v>6.2500000000000003E-3</v>
      </c>
      <c r="F128" s="81">
        <v>99</v>
      </c>
      <c r="G128" s="34">
        <f>IF(F144=0, "-", F128/F144)</f>
        <v>4.6875E-2</v>
      </c>
      <c r="H128" s="65">
        <v>63</v>
      </c>
      <c r="I128" s="9">
        <f>IF(H144=0, "-", H128/H144)</f>
        <v>3.5333707234997194E-2</v>
      </c>
      <c r="J128" s="8">
        <f t="shared" si="10"/>
        <v>9</v>
      </c>
      <c r="K128" s="9">
        <f t="shared" si="11"/>
        <v>0.5714285714285714</v>
      </c>
    </row>
    <row r="129" spans="1:11" x14ac:dyDescent="0.25">
      <c r="A129" s="7" t="s">
        <v>401</v>
      </c>
      <c r="B129" s="65">
        <v>25</v>
      </c>
      <c r="C129" s="34">
        <f>IF(B144=0, "-", B129/B144)</f>
        <v>0.1111111111111111</v>
      </c>
      <c r="D129" s="65">
        <v>16</v>
      </c>
      <c r="E129" s="9">
        <f>IF(D144=0, "-", D129/D144)</f>
        <v>0.1</v>
      </c>
      <c r="F129" s="81">
        <v>153</v>
      </c>
      <c r="G129" s="34">
        <f>IF(F144=0, "-", F129/F144)</f>
        <v>7.2443181818181823E-2</v>
      </c>
      <c r="H129" s="65">
        <v>41</v>
      </c>
      <c r="I129" s="9">
        <f>IF(H144=0, "-", H129/H144)</f>
        <v>2.2994952327537857E-2</v>
      </c>
      <c r="J129" s="8">
        <f t="shared" si="10"/>
        <v>0.5625</v>
      </c>
      <c r="K129" s="9">
        <f t="shared" si="11"/>
        <v>2.7317073170731709</v>
      </c>
    </row>
    <row r="130" spans="1:11" x14ac:dyDescent="0.25">
      <c r="A130" s="7" t="s">
        <v>402</v>
      </c>
      <c r="B130" s="65">
        <v>5</v>
      </c>
      <c r="C130" s="34">
        <f>IF(B144=0, "-", B130/B144)</f>
        <v>2.2222222222222223E-2</v>
      </c>
      <c r="D130" s="65">
        <v>1</v>
      </c>
      <c r="E130" s="9">
        <f>IF(D144=0, "-", D130/D144)</f>
        <v>6.2500000000000003E-3</v>
      </c>
      <c r="F130" s="81">
        <v>52</v>
      </c>
      <c r="G130" s="34">
        <f>IF(F144=0, "-", F130/F144)</f>
        <v>2.462121212121212E-2</v>
      </c>
      <c r="H130" s="65">
        <v>48</v>
      </c>
      <c r="I130" s="9">
        <f>IF(H144=0, "-", H130/H144)</f>
        <v>2.69209197980931E-2</v>
      </c>
      <c r="J130" s="8">
        <f t="shared" si="10"/>
        <v>4</v>
      </c>
      <c r="K130" s="9">
        <f t="shared" si="11"/>
        <v>8.3333333333333329E-2</v>
      </c>
    </row>
    <row r="131" spans="1:11" x14ac:dyDescent="0.25">
      <c r="A131" s="7" t="s">
        <v>403</v>
      </c>
      <c r="B131" s="65">
        <v>0</v>
      </c>
      <c r="C131" s="34">
        <f>IF(B144=0, "-", B131/B144)</f>
        <v>0</v>
      </c>
      <c r="D131" s="65">
        <v>8</v>
      </c>
      <c r="E131" s="9">
        <f>IF(D144=0, "-", D131/D144)</f>
        <v>0.05</v>
      </c>
      <c r="F131" s="81">
        <v>39</v>
      </c>
      <c r="G131" s="34">
        <f>IF(F144=0, "-", F131/F144)</f>
        <v>1.8465909090909092E-2</v>
      </c>
      <c r="H131" s="65">
        <v>50</v>
      </c>
      <c r="I131" s="9">
        <f>IF(H144=0, "-", H131/H144)</f>
        <v>2.8042624789680313E-2</v>
      </c>
      <c r="J131" s="8">
        <f t="shared" si="10"/>
        <v>-1</v>
      </c>
      <c r="K131" s="9">
        <f t="shared" si="11"/>
        <v>-0.22</v>
      </c>
    </row>
    <row r="132" spans="1:11" x14ac:dyDescent="0.25">
      <c r="A132" s="7" t="s">
        <v>404</v>
      </c>
      <c r="B132" s="65">
        <v>0</v>
      </c>
      <c r="C132" s="34">
        <f>IF(B144=0, "-", B132/B144)</f>
        <v>0</v>
      </c>
      <c r="D132" s="65">
        <v>0</v>
      </c>
      <c r="E132" s="9">
        <f>IF(D144=0, "-", D132/D144)</f>
        <v>0</v>
      </c>
      <c r="F132" s="81">
        <v>0</v>
      </c>
      <c r="G132" s="34">
        <f>IF(F144=0, "-", F132/F144)</f>
        <v>0</v>
      </c>
      <c r="H132" s="65">
        <v>37</v>
      </c>
      <c r="I132" s="9">
        <f>IF(H144=0, "-", H132/H144)</f>
        <v>2.0751542344363431E-2</v>
      </c>
      <c r="J132" s="8" t="str">
        <f t="shared" si="10"/>
        <v>-</v>
      </c>
      <c r="K132" s="9">
        <f t="shared" si="11"/>
        <v>-1</v>
      </c>
    </row>
    <row r="133" spans="1:11" x14ac:dyDescent="0.25">
      <c r="A133" s="7" t="s">
        <v>405</v>
      </c>
      <c r="B133" s="65">
        <v>18</v>
      </c>
      <c r="C133" s="34">
        <f>IF(B144=0, "-", B133/B144)</f>
        <v>0.08</v>
      </c>
      <c r="D133" s="65">
        <v>1</v>
      </c>
      <c r="E133" s="9">
        <f>IF(D144=0, "-", D133/D144)</f>
        <v>6.2500000000000003E-3</v>
      </c>
      <c r="F133" s="81">
        <v>175</v>
      </c>
      <c r="G133" s="34">
        <f>IF(F144=0, "-", F133/F144)</f>
        <v>8.2859848484848481E-2</v>
      </c>
      <c r="H133" s="65">
        <v>150</v>
      </c>
      <c r="I133" s="9">
        <f>IF(H144=0, "-", H133/H144)</f>
        <v>8.4127874369040942E-2</v>
      </c>
      <c r="J133" s="8" t="str">
        <f t="shared" si="10"/>
        <v>&gt;999%</v>
      </c>
      <c r="K133" s="9">
        <f t="shared" si="11"/>
        <v>0.16666666666666666</v>
      </c>
    </row>
    <row r="134" spans="1:11" x14ac:dyDescent="0.25">
      <c r="A134" s="7" t="s">
        <v>406</v>
      </c>
      <c r="B134" s="65">
        <v>6</v>
      </c>
      <c r="C134" s="34">
        <f>IF(B144=0, "-", B134/B144)</f>
        <v>2.6666666666666668E-2</v>
      </c>
      <c r="D134" s="65">
        <v>0</v>
      </c>
      <c r="E134" s="9">
        <f>IF(D144=0, "-", D134/D144)</f>
        <v>0</v>
      </c>
      <c r="F134" s="81">
        <v>7</v>
      </c>
      <c r="G134" s="34">
        <f>IF(F144=0, "-", F134/F144)</f>
        <v>3.3143939393939395E-3</v>
      </c>
      <c r="H134" s="65">
        <v>4</v>
      </c>
      <c r="I134" s="9">
        <f>IF(H144=0, "-", H134/H144)</f>
        <v>2.2434099831744251E-3</v>
      </c>
      <c r="J134" s="8" t="str">
        <f t="shared" si="10"/>
        <v>-</v>
      </c>
      <c r="K134" s="9">
        <f t="shared" si="11"/>
        <v>0.75</v>
      </c>
    </row>
    <row r="135" spans="1:11" x14ac:dyDescent="0.25">
      <c r="A135" s="7" t="s">
        <v>407</v>
      </c>
      <c r="B135" s="65">
        <v>7</v>
      </c>
      <c r="C135" s="34">
        <f>IF(B144=0, "-", B135/B144)</f>
        <v>3.111111111111111E-2</v>
      </c>
      <c r="D135" s="65">
        <v>2</v>
      </c>
      <c r="E135" s="9">
        <f>IF(D144=0, "-", D135/D144)</f>
        <v>1.2500000000000001E-2</v>
      </c>
      <c r="F135" s="81">
        <v>68</v>
      </c>
      <c r="G135" s="34">
        <f>IF(F144=0, "-", F135/F144)</f>
        <v>3.2196969696969696E-2</v>
      </c>
      <c r="H135" s="65">
        <v>50</v>
      </c>
      <c r="I135" s="9">
        <f>IF(H144=0, "-", H135/H144)</f>
        <v>2.8042624789680313E-2</v>
      </c>
      <c r="J135" s="8">
        <f t="shared" si="10"/>
        <v>2.5</v>
      </c>
      <c r="K135" s="9">
        <f t="shared" si="11"/>
        <v>0.36</v>
      </c>
    </row>
    <row r="136" spans="1:11" x14ac:dyDescent="0.25">
      <c r="A136" s="7" t="s">
        <v>408</v>
      </c>
      <c r="B136" s="65">
        <v>4</v>
      </c>
      <c r="C136" s="34">
        <f>IF(B144=0, "-", B136/B144)</f>
        <v>1.7777777777777778E-2</v>
      </c>
      <c r="D136" s="65">
        <v>0</v>
      </c>
      <c r="E136" s="9">
        <f>IF(D144=0, "-", D136/D144)</f>
        <v>0</v>
      </c>
      <c r="F136" s="81">
        <v>18</v>
      </c>
      <c r="G136" s="34">
        <f>IF(F144=0, "-", F136/F144)</f>
        <v>8.5227272727272721E-3</v>
      </c>
      <c r="H136" s="65">
        <v>4</v>
      </c>
      <c r="I136" s="9">
        <f>IF(H144=0, "-", H136/H144)</f>
        <v>2.2434099831744251E-3</v>
      </c>
      <c r="J136" s="8" t="str">
        <f t="shared" si="10"/>
        <v>-</v>
      </c>
      <c r="K136" s="9">
        <f t="shared" si="11"/>
        <v>3.5</v>
      </c>
    </row>
    <row r="137" spans="1:11" x14ac:dyDescent="0.25">
      <c r="A137" s="7" t="s">
        <v>409</v>
      </c>
      <c r="B137" s="65">
        <v>82</v>
      </c>
      <c r="C137" s="34">
        <f>IF(B144=0, "-", B137/B144)</f>
        <v>0.36444444444444446</v>
      </c>
      <c r="D137" s="65">
        <v>57</v>
      </c>
      <c r="E137" s="9">
        <f>IF(D144=0, "-", D137/D144)</f>
        <v>0.35625000000000001</v>
      </c>
      <c r="F137" s="81">
        <v>381</v>
      </c>
      <c r="G137" s="34">
        <f>IF(F144=0, "-", F137/F144)</f>
        <v>0.18039772727272727</v>
      </c>
      <c r="H137" s="65">
        <v>344</v>
      </c>
      <c r="I137" s="9">
        <f>IF(H144=0, "-", H137/H144)</f>
        <v>0.19293325855300056</v>
      </c>
      <c r="J137" s="8">
        <f t="shared" si="10"/>
        <v>0.43859649122807015</v>
      </c>
      <c r="K137" s="9">
        <f t="shared" si="11"/>
        <v>0.10755813953488372</v>
      </c>
    </row>
    <row r="138" spans="1:11" x14ac:dyDescent="0.25">
      <c r="A138" s="7" t="s">
        <v>410</v>
      </c>
      <c r="B138" s="65">
        <v>1</v>
      </c>
      <c r="C138" s="34">
        <f>IF(B144=0, "-", B138/B144)</f>
        <v>4.4444444444444444E-3</v>
      </c>
      <c r="D138" s="65">
        <v>1</v>
      </c>
      <c r="E138" s="9">
        <f>IF(D144=0, "-", D138/D144)</f>
        <v>6.2500000000000003E-3</v>
      </c>
      <c r="F138" s="81">
        <v>85</v>
      </c>
      <c r="G138" s="34">
        <f>IF(F144=0, "-", F138/F144)</f>
        <v>4.024621212121212E-2</v>
      </c>
      <c r="H138" s="65">
        <v>45</v>
      </c>
      <c r="I138" s="9">
        <f>IF(H144=0, "-", H138/H144)</f>
        <v>2.5238362310712283E-2</v>
      </c>
      <c r="J138" s="8">
        <f t="shared" si="10"/>
        <v>0</v>
      </c>
      <c r="K138" s="9">
        <f t="shared" si="11"/>
        <v>0.88888888888888884</v>
      </c>
    </row>
    <row r="139" spans="1:11" x14ac:dyDescent="0.25">
      <c r="A139" s="7" t="s">
        <v>411</v>
      </c>
      <c r="B139" s="65">
        <v>3</v>
      </c>
      <c r="C139" s="34">
        <f>IF(B144=0, "-", B139/B144)</f>
        <v>1.3333333333333334E-2</v>
      </c>
      <c r="D139" s="65">
        <v>5</v>
      </c>
      <c r="E139" s="9">
        <f>IF(D144=0, "-", D139/D144)</f>
        <v>3.125E-2</v>
      </c>
      <c r="F139" s="81">
        <v>136</v>
      </c>
      <c r="G139" s="34">
        <f>IF(F144=0, "-", F139/F144)</f>
        <v>6.4393939393939392E-2</v>
      </c>
      <c r="H139" s="65">
        <v>105</v>
      </c>
      <c r="I139" s="9">
        <f>IF(H144=0, "-", H139/H144)</f>
        <v>5.8889512058328659E-2</v>
      </c>
      <c r="J139" s="8">
        <f t="shared" si="10"/>
        <v>-0.4</v>
      </c>
      <c r="K139" s="9">
        <f t="shared" si="11"/>
        <v>0.29523809523809524</v>
      </c>
    </row>
    <row r="140" spans="1:11" x14ac:dyDescent="0.25">
      <c r="A140" s="7" t="s">
        <v>412</v>
      </c>
      <c r="B140" s="65">
        <v>3</v>
      </c>
      <c r="C140" s="34">
        <f>IF(B144=0, "-", B140/B144)</f>
        <v>1.3333333333333334E-2</v>
      </c>
      <c r="D140" s="65">
        <v>20</v>
      </c>
      <c r="E140" s="9">
        <f>IF(D144=0, "-", D140/D144)</f>
        <v>0.125</v>
      </c>
      <c r="F140" s="81">
        <v>257</v>
      </c>
      <c r="G140" s="34">
        <f>IF(F144=0, "-", F140/F144)</f>
        <v>0.12168560606060606</v>
      </c>
      <c r="H140" s="65">
        <v>250</v>
      </c>
      <c r="I140" s="9">
        <f>IF(H144=0, "-", H140/H144)</f>
        <v>0.14021312394840157</v>
      </c>
      <c r="J140" s="8">
        <f t="shared" si="10"/>
        <v>-0.85</v>
      </c>
      <c r="K140" s="9">
        <f t="shared" si="11"/>
        <v>2.8000000000000001E-2</v>
      </c>
    </row>
    <row r="141" spans="1:11" x14ac:dyDescent="0.25">
      <c r="A141" s="7" t="s">
        <v>413</v>
      </c>
      <c r="B141" s="65">
        <v>1</v>
      </c>
      <c r="C141" s="34">
        <f>IF(B144=0, "-", B141/B144)</f>
        <v>4.4444444444444444E-3</v>
      </c>
      <c r="D141" s="65">
        <v>1</v>
      </c>
      <c r="E141" s="9">
        <f>IF(D144=0, "-", D141/D144)</f>
        <v>6.2500000000000003E-3</v>
      </c>
      <c r="F141" s="81">
        <v>8</v>
      </c>
      <c r="G141" s="34">
        <f>IF(F144=0, "-", F141/F144)</f>
        <v>3.787878787878788E-3</v>
      </c>
      <c r="H141" s="65">
        <v>8</v>
      </c>
      <c r="I141" s="9">
        <f>IF(H144=0, "-", H141/H144)</f>
        <v>4.4868199663488503E-3</v>
      </c>
      <c r="J141" s="8">
        <f t="shared" si="10"/>
        <v>0</v>
      </c>
      <c r="K141" s="9">
        <f t="shared" si="11"/>
        <v>0</v>
      </c>
    </row>
    <row r="142" spans="1:11" x14ac:dyDescent="0.25">
      <c r="A142" s="7" t="s">
        <v>414</v>
      </c>
      <c r="B142" s="65">
        <v>7</v>
      </c>
      <c r="C142" s="34">
        <f>IF(B144=0, "-", B142/B144)</f>
        <v>3.111111111111111E-2</v>
      </c>
      <c r="D142" s="65">
        <v>2</v>
      </c>
      <c r="E142" s="9">
        <f>IF(D144=0, "-", D142/D144)</f>
        <v>1.2500000000000001E-2</v>
      </c>
      <c r="F142" s="81">
        <v>62</v>
      </c>
      <c r="G142" s="34">
        <f>IF(F144=0, "-", F142/F144)</f>
        <v>2.9356060606060608E-2</v>
      </c>
      <c r="H142" s="65">
        <v>77</v>
      </c>
      <c r="I142" s="9">
        <f>IF(H144=0, "-", H142/H144)</f>
        <v>4.318564217610768E-2</v>
      </c>
      <c r="J142" s="8">
        <f t="shared" si="10"/>
        <v>2.5</v>
      </c>
      <c r="K142" s="9">
        <f t="shared" si="11"/>
        <v>-0.19480519480519481</v>
      </c>
    </row>
    <row r="143" spans="1:11" x14ac:dyDescent="0.25">
      <c r="A143" s="2"/>
      <c r="B143" s="68"/>
      <c r="C143" s="33"/>
      <c r="D143" s="68"/>
      <c r="E143" s="6"/>
      <c r="F143" s="82"/>
      <c r="G143" s="33"/>
      <c r="H143" s="68"/>
      <c r="I143" s="6"/>
      <c r="J143" s="5"/>
      <c r="K143" s="6"/>
    </row>
    <row r="144" spans="1:11" s="43" customFormat="1" x14ac:dyDescent="0.25">
      <c r="A144" s="162" t="s">
        <v>562</v>
      </c>
      <c r="B144" s="71">
        <f>SUM(B121:B143)</f>
        <v>225</v>
      </c>
      <c r="C144" s="40">
        <f>B144/1668</f>
        <v>0.13489208633093525</v>
      </c>
      <c r="D144" s="71">
        <f>SUM(D121:D143)</f>
        <v>160</v>
      </c>
      <c r="E144" s="41">
        <f>D144/1453</f>
        <v>0.11011699931176876</v>
      </c>
      <c r="F144" s="77">
        <f>SUM(F121:F143)</f>
        <v>2112</v>
      </c>
      <c r="G144" s="42">
        <f>F144/19157</f>
        <v>0.11024690713577283</v>
      </c>
      <c r="H144" s="71">
        <f>SUM(H121:H143)</f>
        <v>1783</v>
      </c>
      <c r="I144" s="41">
        <f>H144/18564</f>
        <v>9.6046110751993111E-2</v>
      </c>
      <c r="J144" s="37">
        <f>IF(D144=0, "-", IF((B144-D144)/D144&lt;10, (B144-D144)/D144, "&gt;999%"))</f>
        <v>0.40625</v>
      </c>
      <c r="K144" s="38">
        <f>IF(H144=0, "-", IF((F144-H144)/H144&lt;10, (F144-H144)/H144, "&gt;999%"))</f>
        <v>0.18452047111609646</v>
      </c>
    </row>
    <row r="145" spans="1:11" x14ac:dyDescent="0.25">
      <c r="B145" s="83"/>
      <c r="D145" s="83"/>
      <c r="F145" s="83"/>
      <c r="H145" s="83"/>
    </row>
    <row r="146" spans="1:11" x14ac:dyDescent="0.25">
      <c r="A146" s="163" t="s">
        <v>153</v>
      </c>
      <c r="B146" s="61" t="s">
        <v>12</v>
      </c>
      <c r="C146" s="62" t="s">
        <v>13</v>
      </c>
      <c r="D146" s="61" t="s">
        <v>12</v>
      </c>
      <c r="E146" s="63" t="s">
        <v>13</v>
      </c>
      <c r="F146" s="62" t="s">
        <v>12</v>
      </c>
      <c r="G146" s="62" t="s">
        <v>13</v>
      </c>
      <c r="H146" s="61" t="s">
        <v>12</v>
      </c>
      <c r="I146" s="63" t="s">
        <v>13</v>
      </c>
      <c r="J146" s="61"/>
      <c r="K146" s="63"/>
    </row>
    <row r="147" spans="1:11" x14ac:dyDescent="0.25">
      <c r="A147" s="7" t="s">
        <v>415</v>
      </c>
      <c r="B147" s="65">
        <v>1</v>
      </c>
      <c r="C147" s="34">
        <f>IF(B168=0, "-", B147/B168)</f>
        <v>7.6923076923076927E-2</v>
      </c>
      <c r="D147" s="65">
        <v>1</v>
      </c>
      <c r="E147" s="9">
        <f>IF(D168=0, "-", D147/D168)</f>
        <v>7.1428571428571425E-2</v>
      </c>
      <c r="F147" s="81">
        <v>7</v>
      </c>
      <c r="G147" s="34">
        <f>IF(F168=0, "-", F147/F168)</f>
        <v>3.5000000000000003E-2</v>
      </c>
      <c r="H147" s="65">
        <v>5</v>
      </c>
      <c r="I147" s="9">
        <f>IF(H168=0, "-", H147/H168)</f>
        <v>2.4752475247524754E-2</v>
      </c>
      <c r="J147" s="8">
        <f t="shared" ref="J147:J166" si="12">IF(D147=0, "-", IF((B147-D147)/D147&lt;10, (B147-D147)/D147, "&gt;999%"))</f>
        <v>0</v>
      </c>
      <c r="K147" s="9">
        <f t="shared" ref="K147:K166" si="13">IF(H147=0, "-", IF((F147-H147)/H147&lt;10, (F147-H147)/H147, "&gt;999%"))</f>
        <v>0.4</v>
      </c>
    </row>
    <row r="148" spans="1:11" x14ac:dyDescent="0.25">
      <c r="A148" s="7" t="s">
        <v>416</v>
      </c>
      <c r="B148" s="65">
        <v>1</v>
      </c>
      <c r="C148" s="34">
        <f>IF(B168=0, "-", B148/B168)</f>
        <v>7.6923076923076927E-2</v>
      </c>
      <c r="D148" s="65">
        <v>1</v>
      </c>
      <c r="E148" s="9">
        <f>IF(D168=0, "-", D148/D168)</f>
        <v>7.1428571428571425E-2</v>
      </c>
      <c r="F148" s="81">
        <v>10</v>
      </c>
      <c r="G148" s="34">
        <f>IF(F168=0, "-", F148/F168)</f>
        <v>0.05</v>
      </c>
      <c r="H148" s="65">
        <v>12</v>
      </c>
      <c r="I148" s="9">
        <f>IF(H168=0, "-", H148/H168)</f>
        <v>5.9405940594059403E-2</v>
      </c>
      <c r="J148" s="8">
        <f t="shared" si="12"/>
        <v>0</v>
      </c>
      <c r="K148" s="9">
        <f t="shared" si="13"/>
        <v>-0.16666666666666666</v>
      </c>
    </row>
    <row r="149" spans="1:11" x14ac:dyDescent="0.25">
      <c r="A149" s="7" t="s">
        <v>417</v>
      </c>
      <c r="B149" s="65">
        <v>0</v>
      </c>
      <c r="C149" s="34">
        <f>IF(B168=0, "-", B149/B168)</f>
        <v>0</v>
      </c>
      <c r="D149" s="65">
        <v>0</v>
      </c>
      <c r="E149" s="9">
        <f>IF(D168=0, "-", D149/D168)</f>
        <v>0</v>
      </c>
      <c r="F149" s="81">
        <v>3</v>
      </c>
      <c r="G149" s="34">
        <f>IF(F168=0, "-", F149/F168)</f>
        <v>1.4999999999999999E-2</v>
      </c>
      <c r="H149" s="65">
        <v>0</v>
      </c>
      <c r="I149" s="9">
        <f>IF(H168=0, "-", H149/H168)</f>
        <v>0</v>
      </c>
      <c r="J149" s="8" t="str">
        <f t="shared" si="12"/>
        <v>-</v>
      </c>
      <c r="K149" s="9" t="str">
        <f t="shared" si="13"/>
        <v>-</v>
      </c>
    </row>
    <row r="150" spans="1:11" x14ac:dyDescent="0.25">
      <c r="A150" s="7" t="s">
        <v>418</v>
      </c>
      <c r="B150" s="65">
        <v>1</v>
      </c>
      <c r="C150" s="34">
        <f>IF(B168=0, "-", B150/B168)</f>
        <v>7.6923076923076927E-2</v>
      </c>
      <c r="D150" s="65">
        <v>2</v>
      </c>
      <c r="E150" s="9">
        <f>IF(D168=0, "-", D150/D168)</f>
        <v>0.14285714285714285</v>
      </c>
      <c r="F150" s="81">
        <v>25</v>
      </c>
      <c r="G150" s="34">
        <f>IF(F168=0, "-", F150/F168)</f>
        <v>0.125</v>
      </c>
      <c r="H150" s="65">
        <v>26</v>
      </c>
      <c r="I150" s="9">
        <f>IF(H168=0, "-", H150/H168)</f>
        <v>0.12871287128712872</v>
      </c>
      <c r="J150" s="8">
        <f t="shared" si="12"/>
        <v>-0.5</v>
      </c>
      <c r="K150" s="9">
        <f t="shared" si="13"/>
        <v>-3.8461538461538464E-2</v>
      </c>
    </row>
    <row r="151" spans="1:11" x14ac:dyDescent="0.25">
      <c r="A151" s="7" t="s">
        <v>419</v>
      </c>
      <c r="B151" s="65">
        <v>0</v>
      </c>
      <c r="C151" s="34">
        <f>IF(B168=0, "-", B151/B168)</f>
        <v>0</v>
      </c>
      <c r="D151" s="65">
        <v>0</v>
      </c>
      <c r="E151" s="9">
        <f>IF(D168=0, "-", D151/D168)</f>
        <v>0</v>
      </c>
      <c r="F151" s="81">
        <v>0</v>
      </c>
      <c r="G151" s="34">
        <f>IF(F168=0, "-", F151/F168)</f>
        <v>0</v>
      </c>
      <c r="H151" s="65">
        <v>3</v>
      </c>
      <c r="I151" s="9">
        <f>IF(H168=0, "-", H151/H168)</f>
        <v>1.4851485148514851E-2</v>
      </c>
      <c r="J151" s="8" t="str">
        <f t="shared" si="12"/>
        <v>-</v>
      </c>
      <c r="K151" s="9">
        <f t="shared" si="13"/>
        <v>-1</v>
      </c>
    </row>
    <row r="152" spans="1:11" x14ac:dyDescent="0.25">
      <c r="A152" s="7" t="s">
        <v>420</v>
      </c>
      <c r="B152" s="65">
        <v>0</v>
      </c>
      <c r="C152" s="34">
        <f>IF(B168=0, "-", B152/B168)</f>
        <v>0</v>
      </c>
      <c r="D152" s="65">
        <v>0</v>
      </c>
      <c r="E152" s="9">
        <f>IF(D168=0, "-", D152/D168)</f>
        <v>0</v>
      </c>
      <c r="F152" s="81">
        <v>0</v>
      </c>
      <c r="G152" s="34">
        <f>IF(F168=0, "-", F152/F168)</f>
        <v>0</v>
      </c>
      <c r="H152" s="65">
        <v>2</v>
      </c>
      <c r="I152" s="9">
        <f>IF(H168=0, "-", H152/H168)</f>
        <v>9.9009900990099011E-3</v>
      </c>
      <c r="J152" s="8" t="str">
        <f t="shared" si="12"/>
        <v>-</v>
      </c>
      <c r="K152" s="9">
        <f t="shared" si="13"/>
        <v>-1</v>
      </c>
    </row>
    <row r="153" spans="1:11" x14ac:dyDescent="0.25">
      <c r="A153" s="7" t="s">
        <v>421</v>
      </c>
      <c r="B153" s="65">
        <v>0</v>
      </c>
      <c r="C153" s="34">
        <f>IF(B168=0, "-", B153/B168)</f>
        <v>0</v>
      </c>
      <c r="D153" s="65">
        <v>0</v>
      </c>
      <c r="E153" s="9">
        <f>IF(D168=0, "-", D153/D168)</f>
        <v>0</v>
      </c>
      <c r="F153" s="81">
        <v>4</v>
      </c>
      <c r="G153" s="34">
        <f>IF(F168=0, "-", F153/F168)</f>
        <v>0.02</v>
      </c>
      <c r="H153" s="65">
        <v>11</v>
      </c>
      <c r="I153" s="9">
        <f>IF(H168=0, "-", H153/H168)</f>
        <v>5.4455445544554455E-2</v>
      </c>
      <c r="J153" s="8" t="str">
        <f t="shared" si="12"/>
        <v>-</v>
      </c>
      <c r="K153" s="9">
        <f t="shared" si="13"/>
        <v>-0.63636363636363635</v>
      </c>
    </row>
    <row r="154" spans="1:11" x14ac:dyDescent="0.25">
      <c r="A154" s="7" t="s">
        <v>422</v>
      </c>
      <c r="B154" s="65">
        <v>0</v>
      </c>
      <c r="C154" s="34">
        <f>IF(B168=0, "-", B154/B168)</f>
        <v>0</v>
      </c>
      <c r="D154" s="65">
        <v>0</v>
      </c>
      <c r="E154" s="9">
        <f>IF(D168=0, "-", D154/D168)</f>
        <v>0</v>
      </c>
      <c r="F154" s="81">
        <v>2</v>
      </c>
      <c r="G154" s="34">
        <f>IF(F168=0, "-", F154/F168)</f>
        <v>0.01</v>
      </c>
      <c r="H154" s="65">
        <v>1</v>
      </c>
      <c r="I154" s="9">
        <f>IF(H168=0, "-", H154/H168)</f>
        <v>4.9504950495049506E-3</v>
      </c>
      <c r="J154" s="8" t="str">
        <f t="shared" si="12"/>
        <v>-</v>
      </c>
      <c r="K154" s="9">
        <f t="shared" si="13"/>
        <v>1</v>
      </c>
    </row>
    <row r="155" spans="1:11" x14ac:dyDescent="0.25">
      <c r="A155" s="7" t="s">
        <v>423</v>
      </c>
      <c r="B155" s="65">
        <v>0</v>
      </c>
      <c r="C155" s="34">
        <f>IF(B168=0, "-", B155/B168)</f>
        <v>0</v>
      </c>
      <c r="D155" s="65">
        <v>0</v>
      </c>
      <c r="E155" s="9">
        <f>IF(D168=0, "-", D155/D168)</f>
        <v>0</v>
      </c>
      <c r="F155" s="81">
        <v>6</v>
      </c>
      <c r="G155" s="34">
        <f>IF(F168=0, "-", F155/F168)</f>
        <v>0.03</v>
      </c>
      <c r="H155" s="65">
        <v>0</v>
      </c>
      <c r="I155" s="9">
        <f>IF(H168=0, "-", H155/H168)</f>
        <v>0</v>
      </c>
      <c r="J155" s="8" t="str">
        <f t="shared" si="12"/>
        <v>-</v>
      </c>
      <c r="K155" s="9" t="str">
        <f t="shared" si="13"/>
        <v>-</v>
      </c>
    </row>
    <row r="156" spans="1:11" x14ac:dyDescent="0.25">
      <c r="A156" s="7" t="s">
        <v>424</v>
      </c>
      <c r="B156" s="65">
        <v>0</v>
      </c>
      <c r="C156" s="34">
        <f>IF(B168=0, "-", B156/B168)</f>
        <v>0</v>
      </c>
      <c r="D156" s="65">
        <v>1</v>
      </c>
      <c r="E156" s="9">
        <f>IF(D168=0, "-", D156/D168)</f>
        <v>7.1428571428571425E-2</v>
      </c>
      <c r="F156" s="81">
        <v>24</v>
      </c>
      <c r="G156" s="34">
        <f>IF(F168=0, "-", F156/F168)</f>
        <v>0.12</v>
      </c>
      <c r="H156" s="65">
        <v>25</v>
      </c>
      <c r="I156" s="9">
        <f>IF(H168=0, "-", H156/H168)</f>
        <v>0.12376237623762376</v>
      </c>
      <c r="J156" s="8">
        <f t="shared" si="12"/>
        <v>-1</v>
      </c>
      <c r="K156" s="9">
        <f t="shared" si="13"/>
        <v>-0.04</v>
      </c>
    </row>
    <row r="157" spans="1:11" x14ac:dyDescent="0.25">
      <c r="A157" s="7" t="s">
        <v>425</v>
      </c>
      <c r="B157" s="65">
        <v>2</v>
      </c>
      <c r="C157" s="34">
        <f>IF(B168=0, "-", B157/B168)</f>
        <v>0.15384615384615385</v>
      </c>
      <c r="D157" s="65">
        <v>1</v>
      </c>
      <c r="E157" s="9">
        <f>IF(D168=0, "-", D157/D168)</f>
        <v>7.1428571428571425E-2</v>
      </c>
      <c r="F157" s="81">
        <v>13</v>
      </c>
      <c r="G157" s="34">
        <f>IF(F168=0, "-", F157/F168)</f>
        <v>6.5000000000000002E-2</v>
      </c>
      <c r="H157" s="65">
        <v>17</v>
      </c>
      <c r="I157" s="9">
        <f>IF(H168=0, "-", H157/H168)</f>
        <v>8.4158415841584164E-2</v>
      </c>
      <c r="J157" s="8">
        <f t="shared" si="12"/>
        <v>1</v>
      </c>
      <c r="K157" s="9">
        <f t="shared" si="13"/>
        <v>-0.23529411764705882</v>
      </c>
    </row>
    <row r="158" spans="1:11" x14ac:dyDescent="0.25">
      <c r="A158" s="7" t="s">
        <v>426</v>
      </c>
      <c r="B158" s="65">
        <v>0</v>
      </c>
      <c r="C158" s="34">
        <f>IF(B168=0, "-", B158/B168)</f>
        <v>0</v>
      </c>
      <c r="D158" s="65">
        <v>1</v>
      </c>
      <c r="E158" s="9">
        <f>IF(D168=0, "-", D158/D168)</f>
        <v>7.1428571428571425E-2</v>
      </c>
      <c r="F158" s="81">
        <v>5</v>
      </c>
      <c r="G158" s="34">
        <f>IF(F168=0, "-", F158/F168)</f>
        <v>2.5000000000000001E-2</v>
      </c>
      <c r="H158" s="65">
        <v>9</v>
      </c>
      <c r="I158" s="9">
        <f>IF(H168=0, "-", H158/H168)</f>
        <v>4.4554455445544552E-2</v>
      </c>
      <c r="J158" s="8">
        <f t="shared" si="12"/>
        <v>-1</v>
      </c>
      <c r="K158" s="9">
        <f t="shared" si="13"/>
        <v>-0.44444444444444442</v>
      </c>
    </row>
    <row r="159" spans="1:11" x14ac:dyDescent="0.25">
      <c r="A159" s="7" t="s">
        <v>427</v>
      </c>
      <c r="B159" s="65">
        <v>0</v>
      </c>
      <c r="C159" s="34">
        <f>IF(B168=0, "-", B159/B168)</f>
        <v>0</v>
      </c>
      <c r="D159" s="65">
        <v>0</v>
      </c>
      <c r="E159" s="9">
        <f>IF(D168=0, "-", D159/D168)</f>
        <v>0</v>
      </c>
      <c r="F159" s="81">
        <v>9</v>
      </c>
      <c r="G159" s="34">
        <f>IF(F168=0, "-", F159/F168)</f>
        <v>4.4999999999999998E-2</v>
      </c>
      <c r="H159" s="65">
        <v>2</v>
      </c>
      <c r="I159" s="9">
        <f>IF(H168=0, "-", H159/H168)</f>
        <v>9.9009900990099011E-3</v>
      </c>
      <c r="J159" s="8" t="str">
        <f t="shared" si="12"/>
        <v>-</v>
      </c>
      <c r="K159" s="9">
        <f t="shared" si="13"/>
        <v>3.5</v>
      </c>
    </row>
    <row r="160" spans="1:11" x14ac:dyDescent="0.25">
      <c r="A160" s="7" t="s">
        <v>428</v>
      </c>
      <c r="B160" s="65">
        <v>0</v>
      </c>
      <c r="C160" s="34">
        <f>IF(B168=0, "-", B160/B168)</f>
        <v>0</v>
      </c>
      <c r="D160" s="65">
        <v>0</v>
      </c>
      <c r="E160" s="9">
        <f>IF(D168=0, "-", D160/D168)</f>
        <v>0</v>
      </c>
      <c r="F160" s="81">
        <v>0</v>
      </c>
      <c r="G160" s="34">
        <f>IF(F168=0, "-", F160/F168)</f>
        <v>0</v>
      </c>
      <c r="H160" s="65">
        <v>2</v>
      </c>
      <c r="I160" s="9">
        <f>IF(H168=0, "-", H160/H168)</f>
        <v>9.9009900990099011E-3</v>
      </c>
      <c r="J160" s="8" t="str">
        <f t="shared" si="12"/>
        <v>-</v>
      </c>
      <c r="K160" s="9">
        <f t="shared" si="13"/>
        <v>-1</v>
      </c>
    </row>
    <row r="161" spans="1:11" x14ac:dyDescent="0.25">
      <c r="A161" s="7" t="s">
        <v>429</v>
      </c>
      <c r="B161" s="65">
        <v>1</v>
      </c>
      <c r="C161" s="34">
        <f>IF(B168=0, "-", B161/B168)</f>
        <v>7.6923076923076927E-2</v>
      </c>
      <c r="D161" s="65">
        <v>2</v>
      </c>
      <c r="E161" s="9">
        <f>IF(D168=0, "-", D161/D168)</f>
        <v>0.14285714285714285</v>
      </c>
      <c r="F161" s="81">
        <v>1</v>
      </c>
      <c r="G161" s="34">
        <f>IF(F168=0, "-", F161/F168)</f>
        <v>5.0000000000000001E-3</v>
      </c>
      <c r="H161" s="65">
        <v>6</v>
      </c>
      <c r="I161" s="9">
        <f>IF(H168=0, "-", H161/H168)</f>
        <v>2.9702970297029702E-2</v>
      </c>
      <c r="J161" s="8">
        <f t="shared" si="12"/>
        <v>-0.5</v>
      </c>
      <c r="K161" s="9">
        <f t="shared" si="13"/>
        <v>-0.83333333333333337</v>
      </c>
    </row>
    <row r="162" spans="1:11" x14ac:dyDescent="0.25">
      <c r="A162" s="7" t="s">
        <v>430</v>
      </c>
      <c r="B162" s="65">
        <v>1</v>
      </c>
      <c r="C162" s="34">
        <f>IF(B168=0, "-", B162/B168)</f>
        <v>7.6923076923076927E-2</v>
      </c>
      <c r="D162" s="65">
        <v>2</v>
      </c>
      <c r="E162" s="9">
        <f>IF(D168=0, "-", D162/D168)</f>
        <v>0.14285714285714285</v>
      </c>
      <c r="F162" s="81">
        <v>22</v>
      </c>
      <c r="G162" s="34">
        <f>IF(F168=0, "-", F162/F168)</f>
        <v>0.11</v>
      </c>
      <c r="H162" s="65">
        <v>23</v>
      </c>
      <c r="I162" s="9">
        <f>IF(H168=0, "-", H162/H168)</f>
        <v>0.11386138613861387</v>
      </c>
      <c r="J162" s="8">
        <f t="shared" si="12"/>
        <v>-0.5</v>
      </c>
      <c r="K162" s="9">
        <f t="shared" si="13"/>
        <v>-4.3478260869565216E-2</v>
      </c>
    </row>
    <row r="163" spans="1:11" x14ac:dyDescent="0.25">
      <c r="A163" s="7" t="s">
        <v>431</v>
      </c>
      <c r="B163" s="65">
        <v>1</v>
      </c>
      <c r="C163" s="34">
        <f>IF(B168=0, "-", B163/B168)</f>
        <v>7.6923076923076927E-2</v>
      </c>
      <c r="D163" s="65">
        <v>0</v>
      </c>
      <c r="E163" s="9">
        <f>IF(D168=0, "-", D163/D168)</f>
        <v>0</v>
      </c>
      <c r="F163" s="81">
        <v>12</v>
      </c>
      <c r="G163" s="34">
        <f>IF(F168=0, "-", F163/F168)</f>
        <v>0.06</v>
      </c>
      <c r="H163" s="65">
        <v>1</v>
      </c>
      <c r="I163" s="9">
        <f>IF(H168=0, "-", H163/H168)</f>
        <v>4.9504950495049506E-3</v>
      </c>
      <c r="J163" s="8" t="str">
        <f t="shared" si="12"/>
        <v>-</v>
      </c>
      <c r="K163" s="9" t="str">
        <f t="shared" si="13"/>
        <v>&gt;999%</v>
      </c>
    </row>
    <row r="164" spans="1:11" x14ac:dyDescent="0.25">
      <c r="A164" s="7" t="s">
        <v>432</v>
      </c>
      <c r="B164" s="65">
        <v>0</v>
      </c>
      <c r="C164" s="34">
        <f>IF(B168=0, "-", B164/B168)</f>
        <v>0</v>
      </c>
      <c r="D164" s="65">
        <v>0</v>
      </c>
      <c r="E164" s="9">
        <f>IF(D168=0, "-", D164/D168)</f>
        <v>0</v>
      </c>
      <c r="F164" s="81">
        <v>11</v>
      </c>
      <c r="G164" s="34">
        <f>IF(F168=0, "-", F164/F168)</f>
        <v>5.5E-2</v>
      </c>
      <c r="H164" s="65">
        <v>4</v>
      </c>
      <c r="I164" s="9">
        <f>IF(H168=0, "-", H164/H168)</f>
        <v>1.9801980198019802E-2</v>
      </c>
      <c r="J164" s="8" t="str">
        <f t="shared" si="12"/>
        <v>-</v>
      </c>
      <c r="K164" s="9">
        <f t="shared" si="13"/>
        <v>1.75</v>
      </c>
    </row>
    <row r="165" spans="1:11" x14ac:dyDescent="0.25">
      <c r="A165" s="7" t="s">
        <v>433</v>
      </c>
      <c r="B165" s="65">
        <v>4</v>
      </c>
      <c r="C165" s="34">
        <f>IF(B168=0, "-", B165/B168)</f>
        <v>0.30769230769230771</v>
      </c>
      <c r="D165" s="65">
        <v>0</v>
      </c>
      <c r="E165" s="9">
        <f>IF(D168=0, "-", D165/D168)</f>
        <v>0</v>
      </c>
      <c r="F165" s="81">
        <v>26</v>
      </c>
      <c r="G165" s="34">
        <f>IF(F168=0, "-", F165/F168)</f>
        <v>0.13</v>
      </c>
      <c r="H165" s="65">
        <v>31</v>
      </c>
      <c r="I165" s="9">
        <f>IF(H168=0, "-", H165/H168)</f>
        <v>0.15346534653465346</v>
      </c>
      <c r="J165" s="8" t="str">
        <f t="shared" si="12"/>
        <v>-</v>
      </c>
      <c r="K165" s="9">
        <f t="shared" si="13"/>
        <v>-0.16129032258064516</v>
      </c>
    </row>
    <row r="166" spans="1:11" x14ac:dyDescent="0.25">
      <c r="A166" s="7" t="s">
        <v>434</v>
      </c>
      <c r="B166" s="65">
        <v>1</v>
      </c>
      <c r="C166" s="34">
        <f>IF(B168=0, "-", B166/B168)</f>
        <v>7.6923076923076927E-2</v>
      </c>
      <c r="D166" s="65">
        <v>3</v>
      </c>
      <c r="E166" s="9">
        <f>IF(D168=0, "-", D166/D168)</f>
        <v>0.21428571428571427</v>
      </c>
      <c r="F166" s="81">
        <v>20</v>
      </c>
      <c r="G166" s="34">
        <f>IF(F168=0, "-", F166/F168)</f>
        <v>0.1</v>
      </c>
      <c r="H166" s="65">
        <v>22</v>
      </c>
      <c r="I166" s="9">
        <f>IF(H168=0, "-", H166/H168)</f>
        <v>0.10891089108910891</v>
      </c>
      <c r="J166" s="8">
        <f t="shared" si="12"/>
        <v>-0.66666666666666663</v>
      </c>
      <c r="K166" s="9">
        <f t="shared" si="13"/>
        <v>-9.0909090909090912E-2</v>
      </c>
    </row>
    <row r="167" spans="1:11" x14ac:dyDescent="0.25">
      <c r="A167" s="2"/>
      <c r="B167" s="68"/>
      <c r="C167" s="33"/>
      <c r="D167" s="68"/>
      <c r="E167" s="6"/>
      <c r="F167" s="82"/>
      <c r="G167" s="33"/>
      <c r="H167" s="68"/>
      <c r="I167" s="6"/>
      <c r="J167" s="5"/>
      <c r="K167" s="6"/>
    </row>
    <row r="168" spans="1:11" s="43" customFormat="1" x14ac:dyDescent="0.25">
      <c r="A168" s="162" t="s">
        <v>561</v>
      </c>
      <c r="B168" s="71">
        <f>SUM(B147:B167)</f>
        <v>13</v>
      </c>
      <c r="C168" s="40">
        <f>B168/1668</f>
        <v>7.7937649880095924E-3</v>
      </c>
      <c r="D168" s="71">
        <f>SUM(D147:D167)</f>
        <v>14</v>
      </c>
      <c r="E168" s="41">
        <f>D168/1453</f>
        <v>9.635237439779766E-3</v>
      </c>
      <c r="F168" s="77">
        <f>SUM(F147:F167)</f>
        <v>200</v>
      </c>
      <c r="G168" s="42">
        <f>F168/19157</f>
        <v>1.0440048024220912E-2</v>
      </c>
      <c r="H168" s="71">
        <f>SUM(H147:H167)</f>
        <v>202</v>
      </c>
      <c r="I168" s="41">
        <f>H168/18564</f>
        <v>1.088127558715794E-2</v>
      </c>
      <c r="J168" s="37">
        <f>IF(D168=0, "-", IF((B168-D168)/D168&lt;10, (B168-D168)/D168, "&gt;999%"))</f>
        <v>-7.1428571428571425E-2</v>
      </c>
      <c r="K168" s="38">
        <f>IF(H168=0, "-", IF((F168-H168)/H168&lt;10, (F168-H168)/H168, "&gt;999%"))</f>
        <v>-9.9009900990099011E-3</v>
      </c>
    </row>
    <row r="169" spans="1:11" x14ac:dyDescent="0.25">
      <c r="B169" s="83"/>
      <c r="D169" s="83"/>
      <c r="F169" s="83"/>
      <c r="H169" s="83"/>
    </row>
    <row r="170" spans="1:11" s="43" customFormat="1" x14ac:dyDescent="0.25">
      <c r="A170" s="162" t="s">
        <v>560</v>
      </c>
      <c r="B170" s="71">
        <v>238</v>
      </c>
      <c r="C170" s="40">
        <f>B170/1668</f>
        <v>0.14268585131894485</v>
      </c>
      <c r="D170" s="71">
        <v>174</v>
      </c>
      <c r="E170" s="41">
        <f>D170/1453</f>
        <v>0.11975223675154852</v>
      </c>
      <c r="F170" s="77">
        <v>2312</v>
      </c>
      <c r="G170" s="42">
        <f>F170/19157</f>
        <v>0.12068695515999374</v>
      </c>
      <c r="H170" s="71">
        <v>1985</v>
      </c>
      <c r="I170" s="41">
        <f>H170/18564</f>
        <v>0.10692738633915104</v>
      </c>
      <c r="J170" s="37">
        <f>IF(D170=0, "-", IF((B170-D170)/D170&lt;10, (B170-D170)/D170, "&gt;999%"))</f>
        <v>0.36781609195402298</v>
      </c>
      <c r="K170" s="38">
        <f>IF(H170=0, "-", IF((F170-H170)/H170&lt;10, (F170-H170)/H170, "&gt;999%"))</f>
        <v>0.16473551637279596</v>
      </c>
    </row>
    <row r="171" spans="1:11" x14ac:dyDescent="0.25">
      <c r="B171" s="83"/>
      <c r="D171" s="83"/>
      <c r="F171" s="83"/>
      <c r="H171" s="83"/>
    </row>
    <row r="172" spans="1:11" ht="15.6" x14ac:dyDescent="0.3">
      <c r="A172" s="164" t="s">
        <v>121</v>
      </c>
      <c r="B172" s="196" t="s">
        <v>1</v>
      </c>
      <c r="C172" s="200"/>
      <c r="D172" s="200"/>
      <c r="E172" s="197"/>
      <c r="F172" s="196" t="s">
        <v>14</v>
      </c>
      <c r="G172" s="200"/>
      <c r="H172" s="200"/>
      <c r="I172" s="197"/>
      <c r="J172" s="196" t="s">
        <v>15</v>
      </c>
      <c r="K172" s="197"/>
    </row>
    <row r="173" spans="1:11" x14ac:dyDescent="0.25">
      <c r="A173" s="22"/>
      <c r="B173" s="196">
        <f>VALUE(RIGHT($B$2, 4))</f>
        <v>2022</v>
      </c>
      <c r="C173" s="197"/>
      <c r="D173" s="196">
        <f>B173-1</f>
        <v>2021</v>
      </c>
      <c r="E173" s="204"/>
      <c r="F173" s="196">
        <f>B173</f>
        <v>2022</v>
      </c>
      <c r="G173" s="204"/>
      <c r="H173" s="196">
        <f>D173</f>
        <v>2021</v>
      </c>
      <c r="I173" s="204"/>
      <c r="J173" s="140" t="s">
        <v>4</v>
      </c>
      <c r="K173" s="141" t="s">
        <v>2</v>
      </c>
    </row>
    <row r="174" spans="1:11" x14ac:dyDescent="0.25">
      <c r="A174" s="163" t="s">
        <v>154</v>
      </c>
      <c r="B174" s="61" t="s">
        <v>12</v>
      </c>
      <c r="C174" s="62" t="s">
        <v>13</v>
      </c>
      <c r="D174" s="61" t="s">
        <v>12</v>
      </c>
      <c r="E174" s="63" t="s">
        <v>13</v>
      </c>
      <c r="F174" s="62" t="s">
        <v>12</v>
      </c>
      <c r="G174" s="62" t="s">
        <v>13</v>
      </c>
      <c r="H174" s="61" t="s">
        <v>12</v>
      </c>
      <c r="I174" s="63" t="s">
        <v>13</v>
      </c>
      <c r="J174" s="61"/>
      <c r="K174" s="63"/>
    </row>
    <row r="175" spans="1:11" x14ac:dyDescent="0.25">
      <c r="A175" s="7" t="s">
        <v>435</v>
      </c>
      <c r="B175" s="65">
        <v>20</v>
      </c>
      <c r="C175" s="34">
        <f>IF(B178=0, "-", B175/B178)</f>
        <v>0.5</v>
      </c>
      <c r="D175" s="65">
        <v>1</v>
      </c>
      <c r="E175" s="9">
        <f>IF(D178=0, "-", D175/D178)</f>
        <v>7.6923076923076927E-2</v>
      </c>
      <c r="F175" s="81">
        <v>105</v>
      </c>
      <c r="G175" s="34">
        <f>IF(F178=0, "-", F175/F178)</f>
        <v>0.41666666666666669</v>
      </c>
      <c r="H175" s="65">
        <v>43</v>
      </c>
      <c r="I175" s="9">
        <f>IF(H178=0, "-", H175/H178)</f>
        <v>0.16412213740458015</v>
      </c>
      <c r="J175" s="8" t="str">
        <f>IF(D175=0, "-", IF((B175-D175)/D175&lt;10, (B175-D175)/D175, "&gt;999%"))</f>
        <v>&gt;999%</v>
      </c>
      <c r="K175" s="9">
        <f>IF(H175=0, "-", IF((F175-H175)/H175&lt;10, (F175-H175)/H175, "&gt;999%"))</f>
        <v>1.441860465116279</v>
      </c>
    </row>
    <row r="176" spans="1:11" x14ac:dyDescent="0.25">
      <c r="A176" s="7" t="s">
        <v>436</v>
      </c>
      <c r="B176" s="65">
        <v>20</v>
      </c>
      <c r="C176" s="34">
        <f>IF(B178=0, "-", B176/B178)</f>
        <v>0.5</v>
      </c>
      <c r="D176" s="65">
        <v>12</v>
      </c>
      <c r="E176" s="9">
        <f>IF(D178=0, "-", D176/D178)</f>
        <v>0.92307692307692313</v>
      </c>
      <c r="F176" s="81">
        <v>147</v>
      </c>
      <c r="G176" s="34">
        <f>IF(F178=0, "-", F176/F178)</f>
        <v>0.58333333333333337</v>
      </c>
      <c r="H176" s="65">
        <v>219</v>
      </c>
      <c r="I176" s="9">
        <f>IF(H178=0, "-", H176/H178)</f>
        <v>0.83587786259541985</v>
      </c>
      <c r="J176" s="8">
        <f>IF(D176=0, "-", IF((B176-D176)/D176&lt;10, (B176-D176)/D176, "&gt;999%"))</f>
        <v>0.66666666666666663</v>
      </c>
      <c r="K176" s="9">
        <f>IF(H176=0, "-", IF((F176-H176)/H176&lt;10, (F176-H176)/H176, "&gt;999%"))</f>
        <v>-0.32876712328767121</v>
      </c>
    </row>
    <row r="177" spans="1:11" x14ac:dyDescent="0.25">
      <c r="A177" s="2"/>
      <c r="B177" s="68"/>
      <c r="C177" s="33"/>
      <c r="D177" s="68"/>
      <c r="E177" s="6"/>
      <c r="F177" s="82"/>
      <c r="G177" s="33"/>
      <c r="H177" s="68"/>
      <c r="I177" s="6"/>
      <c r="J177" s="5"/>
      <c r="K177" s="6"/>
    </row>
    <row r="178" spans="1:11" s="43" customFormat="1" x14ac:dyDescent="0.25">
      <c r="A178" s="162" t="s">
        <v>559</v>
      </c>
      <c r="B178" s="71">
        <f>SUM(B175:B177)</f>
        <v>40</v>
      </c>
      <c r="C178" s="40">
        <f>B178/1668</f>
        <v>2.3980815347721823E-2</v>
      </c>
      <c r="D178" s="71">
        <f>SUM(D175:D177)</f>
        <v>13</v>
      </c>
      <c r="E178" s="41">
        <f>D178/1453</f>
        <v>8.9470061940812116E-3</v>
      </c>
      <c r="F178" s="77">
        <f>SUM(F175:F177)</f>
        <v>252</v>
      </c>
      <c r="G178" s="42">
        <f>F178/19157</f>
        <v>1.3154460510518348E-2</v>
      </c>
      <c r="H178" s="71">
        <f>SUM(H175:H177)</f>
        <v>262</v>
      </c>
      <c r="I178" s="41">
        <f>H178/18564</f>
        <v>1.4113337642749408E-2</v>
      </c>
      <c r="J178" s="37">
        <f>IF(D178=0, "-", IF((B178-D178)/D178&lt;10, (B178-D178)/D178, "&gt;999%"))</f>
        <v>2.0769230769230771</v>
      </c>
      <c r="K178" s="38">
        <f>IF(H178=0, "-", IF((F178-H178)/H178&lt;10, (F178-H178)/H178, "&gt;999%"))</f>
        <v>-3.8167938931297711E-2</v>
      </c>
    </row>
    <row r="179" spans="1:11" x14ac:dyDescent="0.25">
      <c r="B179" s="83"/>
      <c r="D179" s="83"/>
      <c r="F179" s="83"/>
      <c r="H179" s="83"/>
    </row>
    <row r="180" spans="1:11" x14ac:dyDescent="0.25">
      <c r="A180" s="163" t="s">
        <v>155</v>
      </c>
      <c r="B180" s="61" t="s">
        <v>12</v>
      </c>
      <c r="C180" s="62" t="s">
        <v>13</v>
      </c>
      <c r="D180" s="61" t="s">
        <v>12</v>
      </c>
      <c r="E180" s="63" t="s">
        <v>13</v>
      </c>
      <c r="F180" s="62" t="s">
        <v>12</v>
      </c>
      <c r="G180" s="62" t="s">
        <v>13</v>
      </c>
      <c r="H180" s="61" t="s">
        <v>12</v>
      </c>
      <c r="I180" s="63" t="s">
        <v>13</v>
      </c>
      <c r="J180" s="61"/>
      <c r="K180" s="63"/>
    </row>
    <row r="181" spans="1:11" x14ac:dyDescent="0.25">
      <c r="A181" s="7" t="s">
        <v>437</v>
      </c>
      <c r="B181" s="65">
        <v>0</v>
      </c>
      <c r="C181" s="34">
        <f>IF(B189=0, "-", B181/B189)</f>
        <v>0</v>
      </c>
      <c r="D181" s="65">
        <v>0</v>
      </c>
      <c r="E181" s="9" t="str">
        <f>IF(D189=0, "-", D181/D189)</f>
        <v>-</v>
      </c>
      <c r="F181" s="81">
        <v>7</v>
      </c>
      <c r="G181" s="34">
        <f>IF(F189=0, "-", F181/F189)</f>
        <v>0.21212121212121213</v>
      </c>
      <c r="H181" s="65">
        <v>2</v>
      </c>
      <c r="I181" s="9">
        <f>IF(H189=0, "-", H181/H189)</f>
        <v>0.08</v>
      </c>
      <c r="J181" s="8" t="str">
        <f t="shared" ref="J181:J187" si="14">IF(D181=0, "-", IF((B181-D181)/D181&lt;10, (B181-D181)/D181, "&gt;999%"))</f>
        <v>-</v>
      </c>
      <c r="K181" s="9">
        <f t="shared" ref="K181:K187" si="15">IF(H181=0, "-", IF((F181-H181)/H181&lt;10, (F181-H181)/H181, "&gt;999%"))</f>
        <v>2.5</v>
      </c>
    </row>
    <row r="182" spans="1:11" x14ac:dyDescent="0.25">
      <c r="A182" s="7" t="s">
        <v>438</v>
      </c>
      <c r="B182" s="65">
        <v>1</v>
      </c>
      <c r="C182" s="34">
        <f>IF(B189=0, "-", B182/B189)</f>
        <v>0.33333333333333331</v>
      </c>
      <c r="D182" s="65">
        <v>0</v>
      </c>
      <c r="E182" s="9" t="str">
        <f>IF(D189=0, "-", D182/D189)</f>
        <v>-</v>
      </c>
      <c r="F182" s="81">
        <v>6</v>
      </c>
      <c r="G182" s="34">
        <f>IF(F189=0, "-", F182/F189)</f>
        <v>0.18181818181818182</v>
      </c>
      <c r="H182" s="65">
        <v>0</v>
      </c>
      <c r="I182" s="9">
        <f>IF(H189=0, "-", H182/H189)</f>
        <v>0</v>
      </c>
      <c r="J182" s="8" t="str">
        <f t="shared" si="14"/>
        <v>-</v>
      </c>
      <c r="K182" s="9" t="str">
        <f t="shared" si="15"/>
        <v>-</v>
      </c>
    </row>
    <row r="183" spans="1:11" x14ac:dyDescent="0.25">
      <c r="A183" s="7" t="s">
        <v>439</v>
      </c>
      <c r="B183" s="65">
        <v>0</v>
      </c>
      <c r="C183" s="34">
        <f>IF(B189=0, "-", B183/B189)</f>
        <v>0</v>
      </c>
      <c r="D183" s="65">
        <v>0</v>
      </c>
      <c r="E183" s="9" t="str">
        <f>IF(D189=0, "-", D183/D189)</f>
        <v>-</v>
      </c>
      <c r="F183" s="81">
        <v>5</v>
      </c>
      <c r="G183" s="34">
        <f>IF(F189=0, "-", F183/F189)</f>
        <v>0.15151515151515152</v>
      </c>
      <c r="H183" s="65">
        <v>11</v>
      </c>
      <c r="I183" s="9">
        <f>IF(H189=0, "-", H183/H189)</f>
        <v>0.44</v>
      </c>
      <c r="J183" s="8" t="str">
        <f t="shared" si="14"/>
        <v>-</v>
      </c>
      <c r="K183" s="9">
        <f t="shared" si="15"/>
        <v>-0.54545454545454541</v>
      </c>
    </row>
    <row r="184" spans="1:11" x14ac:dyDescent="0.25">
      <c r="A184" s="7" t="s">
        <v>440</v>
      </c>
      <c r="B184" s="65">
        <v>0</v>
      </c>
      <c r="C184" s="34">
        <f>IF(B189=0, "-", B184/B189)</f>
        <v>0</v>
      </c>
      <c r="D184" s="65">
        <v>0</v>
      </c>
      <c r="E184" s="9" t="str">
        <f>IF(D189=0, "-", D184/D189)</f>
        <v>-</v>
      </c>
      <c r="F184" s="81">
        <v>5</v>
      </c>
      <c r="G184" s="34">
        <f>IF(F189=0, "-", F184/F189)</f>
        <v>0.15151515151515152</v>
      </c>
      <c r="H184" s="65">
        <v>1</v>
      </c>
      <c r="I184" s="9">
        <f>IF(H189=0, "-", H184/H189)</f>
        <v>0.04</v>
      </c>
      <c r="J184" s="8" t="str">
        <f t="shared" si="14"/>
        <v>-</v>
      </c>
      <c r="K184" s="9">
        <f t="shared" si="15"/>
        <v>4</v>
      </c>
    </row>
    <row r="185" spans="1:11" x14ac:dyDescent="0.25">
      <c r="A185" s="7" t="s">
        <v>441</v>
      </c>
      <c r="B185" s="65">
        <v>2</v>
      </c>
      <c r="C185" s="34">
        <f>IF(B189=0, "-", B185/B189)</f>
        <v>0.66666666666666663</v>
      </c>
      <c r="D185" s="65">
        <v>0</v>
      </c>
      <c r="E185" s="9" t="str">
        <f>IF(D189=0, "-", D185/D189)</f>
        <v>-</v>
      </c>
      <c r="F185" s="81">
        <v>2</v>
      </c>
      <c r="G185" s="34">
        <f>IF(F189=0, "-", F185/F189)</f>
        <v>6.0606060606060608E-2</v>
      </c>
      <c r="H185" s="65">
        <v>0</v>
      </c>
      <c r="I185" s="9">
        <f>IF(H189=0, "-", H185/H189)</f>
        <v>0</v>
      </c>
      <c r="J185" s="8" t="str">
        <f t="shared" si="14"/>
        <v>-</v>
      </c>
      <c r="K185" s="9" t="str">
        <f t="shared" si="15"/>
        <v>-</v>
      </c>
    </row>
    <row r="186" spans="1:11" x14ac:dyDescent="0.25">
      <c r="A186" s="7" t="s">
        <v>442</v>
      </c>
      <c r="B186" s="65">
        <v>0</v>
      </c>
      <c r="C186" s="34">
        <f>IF(B189=0, "-", B186/B189)</f>
        <v>0</v>
      </c>
      <c r="D186" s="65">
        <v>0</v>
      </c>
      <c r="E186" s="9" t="str">
        <f>IF(D189=0, "-", D186/D189)</f>
        <v>-</v>
      </c>
      <c r="F186" s="81">
        <v>4</v>
      </c>
      <c r="G186" s="34">
        <f>IF(F189=0, "-", F186/F189)</f>
        <v>0.12121212121212122</v>
      </c>
      <c r="H186" s="65">
        <v>5</v>
      </c>
      <c r="I186" s="9">
        <f>IF(H189=0, "-", H186/H189)</f>
        <v>0.2</v>
      </c>
      <c r="J186" s="8" t="str">
        <f t="shared" si="14"/>
        <v>-</v>
      </c>
      <c r="K186" s="9">
        <f t="shared" si="15"/>
        <v>-0.2</v>
      </c>
    </row>
    <row r="187" spans="1:11" x14ac:dyDescent="0.25">
      <c r="A187" s="7" t="s">
        <v>443</v>
      </c>
      <c r="B187" s="65">
        <v>0</v>
      </c>
      <c r="C187" s="34">
        <f>IF(B189=0, "-", B187/B189)</f>
        <v>0</v>
      </c>
      <c r="D187" s="65">
        <v>0</v>
      </c>
      <c r="E187" s="9" t="str">
        <f>IF(D189=0, "-", D187/D189)</f>
        <v>-</v>
      </c>
      <c r="F187" s="81">
        <v>4</v>
      </c>
      <c r="G187" s="34">
        <f>IF(F189=0, "-", F187/F189)</f>
        <v>0.12121212121212122</v>
      </c>
      <c r="H187" s="65">
        <v>6</v>
      </c>
      <c r="I187" s="9">
        <f>IF(H189=0, "-", H187/H189)</f>
        <v>0.24</v>
      </c>
      <c r="J187" s="8" t="str">
        <f t="shared" si="14"/>
        <v>-</v>
      </c>
      <c r="K187" s="9">
        <f t="shared" si="15"/>
        <v>-0.33333333333333331</v>
      </c>
    </row>
    <row r="188" spans="1:11" x14ac:dyDescent="0.25">
      <c r="A188" s="2"/>
      <c r="B188" s="68"/>
      <c r="C188" s="33"/>
      <c r="D188" s="68"/>
      <c r="E188" s="6"/>
      <c r="F188" s="82"/>
      <c r="G188" s="33"/>
      <c r="H188" s="68"/>
      <c r="I188" s="6"/>
      <c r="J188" s="5"/>
      <c r="K188" s="6"/>
    </row>
    <row r="189" spans="1:11" s="43" customFormat="1" x14ac:dyDescent="0.25">
      <c r="A189" s="162" t="s">
        <v>558</v>
      </c>
      <c r="B189" s="71">
        <f>SUM(B181:B188)</f>
        <v>3</v>
      </c>
      <c r="C189" s="40">
        <f>B189/1668</f>
        <v>1.7985611510791368E-3</v>
      </c>
      <c r="D189" s="71">
        <f>SUM(D181:D188)</f>
        <v>0</v>
      </c>
      <c r="E189" s="41">
        <f>D189/1453</f>
        <v>0</v>
      </c>
      <c r="F189" s="77">
        <f>SUM(F181:F188)</f>
        <v>33</v>
      </c>
      <c r="G189" s="42">
        <f>F189/19157</f>
        <v>1.7226079239964504E-3</v>
      </c>
      <c r="H189" s="71">
        <f>SUM(H181:H188)</f>
        <v>25</v>
      </c>
      <c r="I189" s="41">
        <f>H189/18564</f>
        <v>1.3466925231631114E-3</v>
      </c>
      <c r="J189" s="37" t="str">
        <f>IF(D189=0, "-", IF((B189-D189)/D189&lt;10, (B189-D189)/D189, "&gt;999%"))</f>
        <v>-</v>
      </c>
      <c r="K189" s="38">
        <f>IF(H189=0, "-", IF((F189-H189)/H189&lt;10, (F189-H189)/H189, "&gt;999%"))</f>
        <v>0.32</v>
      </c>
    </row>
    <row r="190" spans="1:11" x14ac:dyDescent="0.25">
      <c r="B190" s="83"/>
      <c r="D190" s="83"/>
      <c r="F190" s="83"/>
      <c r="H190" s="83"/>
    </row>
    <row r="191" spans="1:11" s="43" customFormat="1" x14ac:dyDescent="0.25">
      <c r="A191" s="162" t="s">
        <v>557</v>
      </c>
      <c r="B191" s="71">
        <v>43</v>
      </c>
      <c r="C191" s="40">
        <f>B191/1668</f>
        <v>2.5779376498800959E-2</v>
      </c>
      <c r="D191" s="71">
        <v>13</v>
      </c>
      <c r="E191" s="41">
        <f>D191/1453</f>
        <v>8.9470061940812116E-3</v>
      </c>
      <c r="F191" s="77">
        <v>285</v>
      </c>
      <c r="G191" s="42">
        <f>F191/19157</f>
        <v>1.4877068434514799E-2</v>
      </c>
      <c r="H191" s="71">
        <v>287</v>
      </c>
      <c r="I191" s="41">
        <f>H191/18564</f>
        <v>1.5460030165912519E-2</v>
      </c>
      <c r="J191" s="37">
        <f>IF(D191=0, "-", IF((B191-D191)/D191&lt;10, (B191-D191)/D191, "&gt;999%"))</f>
        <v>2.3076923076923075</v>
      </c>
      <c r="K191" s="38">
        <f>IF(H191=0, "-", IF((F191-H191)/H191&lt;10, (F191-H191)/H191, "&gt;999%"))</f>
        <v>-6.9686411149825784E-3</v>
      </c>
    </row>
    <row r="192" spans="1:11" x14ac:dyDescent="0.25">
      <c r="B192" s="83"/>
      <c r="D192" s="83"/>
      <c r="F192" s="83"/>
      <c r="H192" s="83"/>
    </row>
    <row r="193" spans="1:11" x14ac:dyDescent="0.25">
      <c r="A193" s="27" t="s">
        <v>555</v>
      </c>
      <c r="B193" s="71">
        <f>B197-B195</f>
        <v>817</v>
      </c>
      <c r="C193" s="40">
        <f>B193/1668</f>
        <v>0.48980815347721823</v>
      </c>
      <c r="D193" s="71">
        <f>D197-D195</f>
        <v>681</v>
      </c>
      <c r="E193" s="41">
        <f>D193/1453</f>
        <v>0.46868547832071578</v>
      </c>
      <c r="F193" s="77">
        <f>F197-F195</f>
        <v>8720</v>
      </c>
      <c r="G193" s="42">
        <f>F193/19157</f>
        <v>0.45518609385603176</v>
      </c>
      <c r="H193" s="71">
        <f>H197-H195</f>
        <v>8431</v>
      </c>
      <c r="I193" s="41">
        <f>H193/18564</f>
        <v>0.45415858651152768</v>
      </c>
      <c r="J193" s="37">
        <f>IF(D193=0, "-", IF((B193-D193)/D193&lt;10, (B193-D193)/D193, "&gt;999%"))</f>
        <v>0.19970631424375918</v>
      </c>
      <c r="K193" s="38">
        <f>IF(H193=0, "-", IF((F193-H193)/H193&lt;10, (F193-H193)/H193, "&gt;999%"))</f>
        <v>3.4278258806784485E-2</v>
      </c>
    </row>
    <row r="194" spans="1:11" x14ac:dyDescent="0.25">
      <c r="A194" s="27"/>
      <c r="B194" s="71"/>
      <c r="C194" s="40"/>
      <c r="D194" s="71"/>
      <c r="E194" s="41"/>
      <c r="F194" s="77"/>
      <c r="G194" s="42"/>
      <c r="H194" s="71"/>
      <c r="I194" s="41"/>
      <c r="J194" s="37"/>
      <c r="K194" s="38"/>
    </row>
    <row r="195" spans="1:11" x14ac:dyDescent="0.25">
      <c r="A195" s="27" t="s">
        <v>556</v>
      </c>
      <c r="B195" s="71">
        <v>70</v>
      </c>
      <c r="C195" s="40">
        <f>B195/1668</f>
        <v>4.1966426858513192E-2</v>
      </c>
      <c r="D195" s="71">
        <v>51</v>
      </c>
      <c r="E195" s="41">
        <f>D195/1453</f>
        <v>3.509979353062629E-2</v>
      </c>
      <c r="F195" s="77">
        <v>909</v>
      </c>
      <c r="G195" s="42">
        <f>F195/19157</f>
        <v>4.7450018270084042E-2</v>
      </c>
      <c r="H195" s="71">
        <v>762</v>
      </c>
      <c r="I195" s="41">
        <f>H195/18564</f>
        <v>4.1047188106011635E-2</v>
      </c>
      <c r="J195" s="37">
        <f>IF(D195=0, "-", IF((B195-D195)/D195&lt;10, (B195-D195)/D195, "&gt;999%"))</f>
        <v>0.37254901960784315</v>
      </c>
      <c r="K195" s="38">
        <f>IF(H195=0, "-", IF((F195-H195)/H195&lt;10, (F195-H195)/H195, "&gt;999%"))</f>
        <v>0.19291338582677164</v>
      </c>
    </row>
    <row r="196" spans="1:11" x14ac:dyDescent="0.25">
      <c r="A196" s="27"/>
      <c r="B196" s="71"/>
      <c r="C196" s="40"/>
      <c r="D196" s="71"/>
      <c r="E196" s="41"/>
      <c r="F196" s="77"/>
      <c r="G196" s="42"/>
      <c r="H196" s="71"/>
      <c r="I196" s="41"/>
      <c r="J196" s="37"/>
      <c r="K196" s="38"/>
    </row>
    <row r="197" spans="1:11" x14ac:dyDescent="0.25">
      <c r="A197" s="27" t="s">
        <v>554</v>
      </c>
      <c r="B197" s="71">
        <v>887</v>
      </c>
      <c r="C197" s="40">
        <f>B197/1668</f>
        <v>0.53177458033573144</v>
      </c>
      <c r="D197" s="71">
        <v>732</v>
      </c>
      <c r="E197" s="41">
        <f>D197/1453</f>
        <v>0.50378527185134203</v>
      </c>
      <c r="F197" s="77">
        <v>9629</v>
      </c>
      <c r="G197" s="42">
        <f>F197/19157</f>
        <v>0.50263611212611581</v>
      </c>
      <c r="H197" s="71">
        <v>9193</v>
      </c>
      <c r="I197" s="41">
        <f>H197/18564</f>
        <v>0.49520577461753934</v>
      </c>
      <c r="J197" s="37">
        <f>IF(D197=0, "-", IF((B197-D197)/D197&lt;10, (B197-D197)/D197, "&gt;999%"))</f>
        <v>0.21174863387978143</v>
      </c>
      <c r="K197" s="38">
        <f>IF(H197=0, "-", IF((F197-H197)/H197&lt;10, (F197-H197)/H197, "&gt;999%"))</f>
        <v>4.7427390405743501E-2</v>
      </c>
    </row>
  </sheetData>
  <mergeCells count="37">
    <mergeCell ref="B1:K1"/>
    <mergeCell ref="B2:K2"/>
    <mergeCell ref="B172:E172"/>
    <mergeCell ref="F172:I172"/>
    <mergeCell ref="J172:K172"/>
    <mergeCell ref="B173:C173"/>
    <mergeCell ref="D173:E173"/>
    <mergeCell ref="F173:G173"/>
    <mergeCell ref="H173:I173"/>
    <mergeCell ref="B118:E118"/>
    <mergeCell ref="F118:I118"/>
    <mergeCell ref="J118:K118"/>
    <mergeCell ref="B119:C119"/>
    <mergeCell ref="D119:E119"/>
    <mergeCell ref="F119:G119"/>
    <mergeCell ref="H119:I119"/>
    <mergeCell ref="B68:E68"/>
    <mergeCell ref="F68:I68"/>
    <mergeCell ref="J68:K68"/>
    <mergeCell ref="B69:C69"/>
    <mergeCell ref="D69:E69"/>
    <mergeCell ref="F69:G69"/>
    <mergeCell ref="H69:I69"/>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6" max="16383" man="1"/>
    <brk id="117" max="16383" man="1"/>
    <brk id="17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4"/>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582</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IF(B44=0, "-", B7/B44)</f>
        <v>0</v>
      </c>
      <c r="D7" s="65">
        <v>0</v>
      </c>
      <c r="E7" s="21">
        <f>IF(D44=0, "-", D7/D44)</f>
        <v>0</v>
      </c>
      <c r="F7" s="81">
        <v>2</v>
      </c>
      <c r="G7" s="39">
        <f>IF(F44=0, "-", F7/F44)</f>
        <v>2.077058884619379E-4</v>
      </c>
      <c r="H7" s="65">
        <v>3</v>
      </c>
      <c r="I7" s="21">
        <f>IF(H44=0, "-", H7/H44)</f>
        <v>3.2633525508539104E-4</v>
      </c>
      <c r="J7" s="20" t="str">
        <f t="shared" ref="J7:J42" si="0">IF(D7=0, "-", IF((B7-D7)/D7&lt;10, (B7-D7)/D7, "&gt;999%"))</f>
        <v>-</v>
      </c>
      <c r="K7" s="21">
        <f t="shared" ref="K7:K42" si="1">IF(H7=0, "-", IF((F7-H7)/H7&lt;10, (F7-H7)/H7, "&gt;999%"))</f>
        <v>-0.33333333333333331</v>
      </c>
    </row>
    <row r="8" spans="1:11" x14ac:dyDescent="0.25">
      <c r="A8" s="7" t="s">
        <v>34</v>
      </c>
      <c r="B8" s="65">
        <v>12</v>
      </c>
      <c r="C8" s="39">
        <f>IF(B44=0, "-", B8/B44)</f>
        <v>1.3528748590755355E-2</v>
      </c>
      <c r="D8" s="65">
        <v>13</v>
      </c>
      <c r="E8" s="21">
        <f>IF(D44=0, "-", D8/D44)</f>
        <v>1.7759562841530054E-2</v>
      </c>
      <c r="F8" s="81">
        <v>141</v>
      </c>
      <c r="G8" s="39">
        <f>IF(F44=0, "-", F8/F44)</f>
        <v>1.4643265136566622E-2</v>
      </c>
      <c r="H8" s="65">
        <v>148</v>
      </c>
      <c r="I8" s="21">
        <f>IF(H44=0, "-", H8/H44)</f>
        <v>1.6099205917545958E-2</v>
      </c>
      <c r="J8" s="20">
        <f t="shared" si="0"/>
        <v>-7.6923076923076927E-2</v>
      </c>
      <c r="K8" s="21">
        <f t="shared" si="1"/>
        <v>-4.72972972972973E-2</v>
      </c>
    </row>
    <row r="9" spans="1:11" x14ac:dyDescent="0.25">
      <c r="A9" s="7" t="s">
        <v>36</v>
      </c>
      <c r="B9" s="65">
        <v>7</v>
      </c>
      <c r="C9" s="39">
        <f>IF(B44=0, "-", B9/B44)</f>
        <v>7.8917700112739568E-3</v>
      </c>
      <c r="D9" s="65">
        <v>10</v>
      </c>
      <c r="E9" s="21">
        <f>IF(D44=0, "-", D9/D44)</f>
        <v>1.3661202185792349E-2</v>
      </c>
      <c r="F9" s="81">
        <v>101</v>
      </c>
      <c r="G9" s="39">
        <f>IF(F44=0, "-", F9/F44)</f>
        <v>1.0489147367327863E-2</v>
      </c>
      <c r="H9" s="65">
        <v>112</v>
      </c>
      <c r="I9" s="21">
        <f>IF(H44=0, "-", H9/H44)</f>
        <v>1.2183182856521266E-2</v>
      </c>
      <c r="J9" s="20">
        <f t="shared" si="0"/>
        <v>-0.3</v>
      </c>
      <c r="K9" s="21">
        <f t="shared" si="1"/>
        <v>-9.8214285714285712E-2</v>
      </c>
    </row>
    <row r="10" spans="1:11" x14ac:dyDescent="0.25">
      <c r="A10" s="7" t="s">
        <v>37</v>
      </c>
      <c r="B10" s="65">
        <v>23</v>
      </c>
      <c r="C10" s="39">
        <f>IF(B44=0, "-", B10/B44)</f>
        <v>2.5930101465614429E-2</v>
      </c>
      <c r="D10" s="65">
        <v>0</v>
      </c>
      <c r="E10" s="21">
        <f>IF(D44=0, "-", D10/D44)</f>
        <v>0</v>
      </c>
      <c r="F10" s="81">
        <v>67</v>
      </c>
      <c r="G10" s="39">
        <f>IF(F44=0, "-", F10/F44)</f>
        <v>6.9581472634749194E-3</v>
      </c>
      <c r="H10" s="65">
        <v>0</v>
      </c>
      <c r="I10" s="21">
        <f>IF(H44=0, "-", H10/H44)</f>
        <v>0</v>
      </c>
      <c r="J10" s="20" t="str">
        <f t="shared" si="0"/>
        <v>-</v>
      </c>
      <c r="K10" s="21" t="str">
        <f t="shared" si="1"/>
        <v>-</v>
      </c>
    </row>
    <row r="11" spans="1:11" x14ac:dyDescent="0.25">
      <c r="A11" s="7" t="s">
        <v>40</v>
      </c>
      <c r="B11" s="65">
        <v>0</v>
      </c>
      <c r="C11" s="39">
        <f>IF(B44=0, "-", B11/B44)</f>
        <v>0</v>
      </c>
      <c r="D11" s="65">
        <v>0</v>
      </c>
      <c r="E11" s="21">
        <f>IF(D44=0, "-", D11/D44)</f>
        <v>0</v>
      </c>
      <c r="F11" s="81">
        <v>1</v>
      </c>
      <c r="G11" s="39">
        <f>IF(F44=0, "-", F11/F44)</f>
        <v>1.0385294423096895E-4</v>
      </c>
      <c r="H11" s="65">
        <v>0</v>
      </c>
      <c r="I11" s="21">
        <f>IF(H44=0, "-", H11/H44)</f>
        <v>0</v>
      </c>
      <c r="J11" s="20" t="str">
        <f t="shared" si="0"/>
        <v>-</v>
      </c>
      <c r="K11" s="21" t="str">
        <f t="shared" si="1"/>
        <v>-</v>
      </c>
    </row>
    <row r="12" spans="1:11" x14ac:dyDescent="0.25">
      <c r="A12" s="7" t="s">
        <v>41</v>
      </c>
      <c r="B12" s="65">
        <v>1</v>
      </c>
      <c r="C12" s="39">
        <f>IF(B44=0, "-", B12/B44)</f>
        <v>1.1273957158962795E-3</v>
      </c>
      <c r="D12" s="65">
        <v>0</v>
      </c>
      <c r="E12" s="21">
        <f>IF(D44=0, "-", D12/D44)</f>
        <v>0</v>
      </c>
      <c r="F12" s="81">
        <v>1</v>
      </c>
      <c r="G12" s="39">
        <f>IF(F44=0, "-", F12/F44)</f>
        <v>1.0385294423096895E-4</v>
      </c>
      <c r="H12" s="65">
        <v>0</v>
      </c>
      <c r="I12" s="21">
        <f>IF(H44=0, "-", H12/H44)</f>
        <v>0</v>
      </c>
      <c r="J12" s="20" t="str">
        <f t="shared" si="0"/>
        <v>-</v>
      </c>
      <c r="K12" s="21" t="str">
        <f t="shared" si="1"/>
        <v>-</v>
      </c>
    </row>
    <row r="13" spans="1:11" x14ac:dyDescent="0.25">
      <c r="A13" s="7" t="s">
        <v>47</v>
      </c>
      <c r="B13" s="65">
        <v>22</v>
      </c>
      <c r="C13" s="39">
        <f>IF(B44=0, "-", B13/B44)</f>
        <v>2.480270574971815E-2</v>
      </c>
      <c r="D13" s="65">
        <v>20</v>
      </c>
      <c r="E13" s="21">
        <f>IF(D44=0, "-", D13/D44)</f>
        <v>2.7322404371584699E-2</v>
      </c>
      <c r="F13" s="81">
        <v>247</v>
      </c>
      <c r="G13" s="39">
        <f>IF(F44=0, "-", F13/F44)</f>
        <v>2.5651677225049331E-2</v>
      </c>
      <c r="H13" s="65">
        <v>222</v>
      </c>
      <c r="I13" s="21">
        <f>IF(H44=0, "-", H13/H44)</f>
        <v>2.4148808876318938E-2</v>
      </c>
      <c r="J13" s="20">
        <f t="shared" si="0"/>
        <v>0.1</v>
      </c>
      <c r="K13" s="21">
        <f t="shared" si="1"/>
        <v>0.11261261261261261</v>
      </c>
    </row>
    <row r="14" spans="1:11" x14ac:dyDescent="0.25">
      <c r="A14" s="7" t="s">
        <v>50</v>
      </c>
      <c r="B14" s="65">
        <v>0</v>
      </c>
      <c r="C14" s="39">
        <f>IF(B44=0, "-", B14/B44)</f>
        <v>0</v>
      </c>
      <c r="D14" s="65">
        <v>0</v>
      </c>
      <c r="E14" s="21">
        <f>IF(D44=0, "-", D14/D44)</f>
        <v>0</v>
      </c>
      <c r="F14" s="81">
        <v>7</v>
      </c>
      <c r="G14" s="39">
        <f>IF(F44=0, "-", F14/F44)</f>
        <v>7.2697060961678269E-4</v>
      </c>
      <c r="H14" s="65">
        <v>3</v>
      </c>
      <c r="I14" s="21">
        <f>IF(H44=0, "-", H14/H44)</f>
        <v>3.2633525508539104E-4</v>
      </c>
      <c r="J14" s="20" t="str">
        <f t="shared" si="0"/>
        <v>-</v>
      </c>
      <c r="K14" s="21">
        <f t="shared" si="1"/>
        <v>1.3333333333333333</v>
      </c>
    </row>
    <row r="15" spans="1:11" x14ac:dyDescent="0.25">
      <c r="A15" s="7" t="s">
        <v>51</v>
      </c>
      <c r="B15" s="65">
        <v>22</v>
      </c>
      <c r="C15" s="39">
        <f>IF(B44=0, "-", B15/B44)</f>
        <v>2.480270574971815E-2</v>
      </c>
      <c r="D15" s="65">
        <v>0</v>
      </c>
      <c r="E15" s="21">
        <f>IF(D44=0, "-", D15/D44)</f>
        <v>0</v>
      </c>
      <c r="F15" s="81">
        <v>93</v>
      </c>
      <c r="G15" s="39">
        <f>IF(F44=0, "-", F15/F44)</f>
        <v>9.6583238134801113E-3</v>
      </c>
      <c r="H15" s="65">
        <v>30</v>
      </c>
      <c r="I15" s="21">
        <f>IF(H44=0, "-", H15/H44)</f>
        <v>3.2633525508539104E-3</v>
      </c>
      <c r="J15" s="20" t="str">
        <f t="shared" si="0"/>
        <v>-</v>
      </c>
      <c r="K15" s="21">
        <f t="shared" si="1"/>
        <v>2.1</v>
      </c>
    </row>
    <row r="16" spans="1:11" x14ac:dyDescent="0.25">
      <c r="A16" s="7" t="s">
        <v>53</v>
      </c>
      <c r="B16" s="65">
        <v>13</v>
      </c>
      <c r="C16" s="39">
        <f>IF(B44=0, "-", B16/B44)</f>
        <v>1.4656144306651634E-2</v>
      </c>
      <c r="D16" s="65">
        <v>39</v>
      </c>
      <c r="E16" s="21">
        <f>IF(D44=0, "-", D16/D44)</f>
        <v>5.3278688524590161E-2</v>
      </c>
      <c r="F16" s="81">
        <v>228</v>
      </c>
      <c r="G16" s="39">
        <f>IF(F44=0, "-", F16/F44)</f>
        <v>2.3678471284660919E-2</v>
      </c>
      <c r="H16" s="65">
        <v>327</v>
      </c>
      <c r="I16" s="21">
        <f>IF(H44=0, "-", H16/H44)</f>
        <v>3.5570542804307624E-2</v>
      </c>
      <c r="J16" s="20">
        <f t="shared" si="0"/>
        <v>-0.66666666666666663</v>
      </c>
      <c r="K16" s="21">
        <f t="shared" si="1"/>
        <v>-0.30275229357798167</v>
      </c>
    </row>
    <row r="17" spans="1:11" x14ac:dyDescent="0.25">
      <c r="A17" s="7" t="s">
        <v>54</v>
      </c>
      <c r="B17" s="65">
        <v>49</v>
      </c>
      <c r="C17" s="39">
        <f>IF(B44=0, "-", B17/B44)</f>
        <v>5.5242390078917701E-2</v>
      </c>
      <c r="D17" s="65">
        <v>55</v>
      </c>
      <c r="E17" s="21">
        <f>IF(D44=0, "-", D17/D44)</f>
        <v>7.5136612021857924E-2</v>
      </c>
      <c r="F17" s="81">
        <v>800</v>
      </c>
      <c r="G17" s="39">
        <f>IF(F44=0, "-", F17/F44)</f>
        <v>8.3082355384775153E-2</v>
      </c>
      <c r="H17" s="65">
        <v>835</v>
      </c>
      <c r="I17" s="21">
        <f>IF(H44=0, "-", H17/H44)</f>
        <v>9.0829979332100505E-2</v>
      </c>
      <c r="J17" s="20">
        <f t="shared" si="0"/>
        <v>-0.10909090909090909</v>
      </c>
      <c r="K17" s="21">
        <f t="shared" si="1"/>
        <v>-4.1916167664670656E-2</v>
      </c>
    </row>
    <row r="18" spans="1:11" x14ac:dyDescent="0.25">
      <c r="A18" s="7" t="s">
        <v>57</v>
      </c>
      <c r="B18" s="65">
        <v>28</v>
      </c>
      <c r="C18" s="39">
        <f>IF(B44=0, "-", B18/B44)</f>
        <v>3.1567080045095827E-2</v>
      </c>
      <c r="D18" s="65">
        <v>18</v>
      </c>
      <c r="E18" s="21">
        <f>IF(D44=0, "-", D18/D44)</f>
        <v>2.4590163934426229E-2</v>
      </c>
      <c r="F18" s="81">
        <v>238</v>
      </c>
      <c r="G18" s="39">
        <f>IF(F44=0, "-", F18/F44)</f>
        <v>2.4717000726970608E-2</v>
      </c>
      <c r="H18" s="65">
        <v>171</v>
      </c>
      <c r="I18" s="21">
        <f>IF(H44=0, "-", H18/H44)</f>
        <v>1.8601109539867291E-2</v>
      </c>
      <c r="J18" s="20">
        <f t="shared" si="0"/>
        <v>0.55555555555555558</v>
      </c>
      <c r="K18" s="21">
        <f t="shared" si="1"/>
        <v>0.391812865497076</v>
      </c>
    </row>
    <row r="19" spans="1:11" x14ac:dyDescent="0.25">
      <c r="A19" s="7" t="s">
        <v>59</v>
      </c>
      <c r="B19" s="65">
        <v>0</v>
      </c>
      <c r="C19" s="39">
        <f>IF(B44=0, "-", B19/B44)</f>
        <v>0</v>
      </c>
      <c r="D19" s="65">
        <v>1</v>
      </c>
      <c r="E19" s="21">
        <f>IF(D44=0, "-", D19/D44)</f>
        <v>1.366120218579235E-3</v>
      </c>
      <c r="F19" s="81">
        <v>9</v>
      </c>
      <c r="G19" s="39">
        <f>IF(F44=0, "-", F19/F44)</f>
        <v>9.3467649807872058E-4</v>
      </c>
      <c r="H19" s="65">
        <v>28</v>
      </c>
      <c r="I19" s="21">
        <f>IF(H44=0, "-", H19/H44)</f>
        <v>3.0457957141303165E-3</v>
      </c>
      <c r="J19" s="20">
        <f t="shared" si="0"/>
        <v>-1</v>
      </c>
      <c r="K19" s="21">
        <f t="shared" si="1"/>
        <v>-0.6785714285714286</v>
      </c>
    </row>
    <row r="20" spans="1:11" x14ac:dyDescent="0.25">
      <c r="A20" s="7" t="s">
        <v>60</v>
      </c>
      <c r="B20" s="65">
        <v>1</v>
      </c>
      <c r="C20" s="39">
        <f>IF(B44=0, "-", B20/B44)</f>
        <v>1.1273957158962795E-3</v>
      </c>
      <c r="D20" s="65">
        <v>8</v>
      </c>
      <c r="E20" s="21">
        <f>IF(D44=0, "-", D20/D44)</f>
        <v>1.092896174863388E-2</v>
      </c>
      <c r="F20" s="81">
        <v>65</v>
      </c>
      <c r="G20" s="39">
        <f>IF(F44=0, "-", F20/F44)</f>
        <v>6.7504413750129819E-3</v>
      </c>
      <c r="H20" s="65">
        <v>96</v>
      </c>
      <c r="I20" s="21">
        <f>IF(H44=0, "-", H20/H44)</f>
        <v>1.0442728162732513E-2</v>
      </c>
      <c r="J20" s="20">
        <f t="shared" si="0"/>
        <v>-0.875</v>
      </c>
      <c r="K20" s="21">
        <f t="shared" si="1"/>
        <v>-0.32291666666666669</v>
      </c>
    </row>
    <row r="21" spans="1:11" x14ac:dyDescent="0.25">
      <c r="A21" s="7" t="s">
        <v>62</v>
      </c>
      <c r="B21" s="65">
        <v>39</v>
      </c>
      <c r="C21" s="39">
        <f>IF(B44=0, "-", B21/B44)</f>
        <v>4.3968432919954906E-2</v>
      </c>
      <c r="D21" s="65">
        <v>29</v>
      </c>
      <c r="E21" s="21">
        <f>IF(D44=0, "-", D21/D44)</f>
        <v>3.9617486338797817E-2</v>
      </c>
      <c r="F21" s="81">
        <v>632</v>
      </c>
      <c r="G21" s="39">
        <f>IF(F44=0, "-", F21/F44)</f>
        <v>6.563506075397238E-2</v>
      </c>
      <c r="H21" s="65">
        <v>461</v>
      </c>
      <c r="I21" s="21">
        <f>IF(H44=0, "-", H21/H44)</f>
        <v>5.0146850864788428E-2</v>
      </c>
      <c r="J21" s="20">
        <f t="shared" si="0"/>
        <v>0.34482758620689657</v>
      </c>
      <c r="K21" s="21">
        <f t="shared" si="1"/>
        <v>0.37093275488069416</v>
      </c>
    </row>
    <row r="22" spans="1:11" x14ac:dyDescent="0.25">
      <c r="A22" s="7" t="s">
        <v>63</v>
      </c>
      <c r="B22" s="65">
        <v>2</v>
      </c>
      <c r="C22" s="39">
        <f>IF(B44=0, "-", B22/B44)</f>
        <v>2.2547914317925591E-3</v>
      </c>
      <c r="D22" s="65">
        <v>3</v>
      </c>
      <c r="E22" s="21">
        <f>IF(D44=0, "-", D22/D44)</f>
        <v>4.0983606557377051E-3</v>
      </c>
      <c r="F22" s="81">
        <v>76</v>
      </c>
      <c r="G22" s="39">
        <f>IF(F44=0, "-", F22/F44)</f>
        <v>7.8928237615536398E-3</v>
      </c>
      <c r="H22" s="65">
        <v>89</v>
      </c>
      <c r="I22" s="21">
        <f>IF(H44=0, "-", H22/H44)</f>
        <v>9.6812792341999347E-3</v>
      </c>
      <c r="J22" s="20">
        <f t="shared" si="0"/>
        <v>-0.33333333333333331</v>
      </c>
      <c r="K22" s="21">
        <f t="shared" si="1"/>
        <v>-0.14606741573033707</v>
      </c>
    </row>
    <row r="23" spans="1:11" x14ac:dyDescent="0.25">
      <c r="A23" s="7" t="s">
        <v>64</v>
      </c>
      <c r="B23" s="65">
        <v>25</v>
      </c>
      <c r="C23" s="39">
        <f>IF(B44=0, "-", B23/B44)</f>
        <v>2.8184892897406989E-2</v>
      </c>
      <c r="D23" s="65">
        <v>16</v>
      </c>
      <c r="E23" s="21">
        <f>IF(D44=0, "-", D23/D44)</f>
        <v>2.185792349726776E-2</v>
      </c>
      <c r="F23" s="81">
        <v>153</v>
      </c>
      <c r="G23" s="39">
        <f>IF(F44=0, "-", F23/F44)</f>
        <v>1.5889500467338249E-2</v>
      </c>
      <c r="H23" s="65">
        <v>41</v>
      </c>
      <c r="I23" s="21">
        <f>IF(H44=0, "-", H23/H44)</f>
        <v>4.4599151528336781E-3</v>
      </c>
      <c r="J23" s="20">
        <f t="shared" si="0"/>
        <v>0.5625</v>
      </c>
      <c r="K23" s="21">
        <f t="shared" si="1"/>
        <v>2.7317073170731709</v>
      </c>
    </row>
    <row r="24" spans="1:11" x14ac:dyDescent="0.25">
      <c r="A24" s="7" t="s">
        <v>65</v>
      </c>
      <c r="B24" s="65">
        <v>3</v>
      </c>
      <c r="C24" s="39">
        <f>IF(B44=0, "-", B24/B44)</f>
        <v>3.3821871476888386E-3</v>
      </c>
      <c r="D24" s="65">
        <v>0</v>
      </c>
      <c r="E24" s="21">
        <f>IF(D44=0, "-", D24/D44)</f>
        <v>0</v>
      </c>
      <c r="F24" s="81">
        <v>47</v>
      </c>
      <c r="G24" s="39">
        <f>IF(F44=0, "-", F24/F44)</f>
        <v>4.8810883788555403E-3</v>
      </c>
      <c r="H24" s="65">
        <v>9</v>
      </c>
      <c r="I24" s="21">
        <f>IF(H44=0, "-", H24/H44)</f>
        <v>9.7900576525617312E-4</v>
      </c>
      <c r="J24" s="20" t="str">
        <f t="shared" si="0"/>
        <v>-</v>
      </c>
      <c r="K24" s="21">
        <f t="shared" si="1"/>
        <v>4.2222222222222223</v>
      </c>
    </row>
    <row r="25" spans="1:11" x14ac:dyDescent="0.25">
      <c r="A25" s="7" t="s">
        <v>69</v>
      </c>
      <c r="B25" s="65">
        <v>0</v>
      </c>
      <c r="C25" s="39">
        <f>IF(B44=0, "-", B25/B44)</f>
        <v>0</v>
      </c>
      <c r="D25" s="65">
        <v>0</v>
      </c>
      <c r="E25" s="21">
        <f>IF(D44=0, "-", D25/D44)</f>
        <v>0</v>
      </c>
      <c r="F25" s="81">
        <v>0</v>
      </c>
      <c r="G25" s="39">
        <f>IF(F44=0, "-", F25/F44)</f>
        <v>0</v>
      </c>
      <c r="H25" s="65">
        <v>2</v>
      </c>
      <c r="I25" s="21">
        <f>IF(H44=0, "-", H25/H44)</f>
        <v>2.1755683672359405E-4</v>
      </c>
      <c r="J25" s="20" t="str">
        <f t="shared" si="0"/>
        <v>-</v>
      </c>
      <c r="K25" s="21">
        <f t="shared" si="1"/>
        <v>-1</v>
      </c>
    </row>
    <row r="26" spans="1:11" x14ac:dyDescent="0.25">
      <c r="A26" s="7" t="s">
        <v>70</v>
      </c>
      <c r="B26" s="65">
        <v>74</v>
      </c>
      <c r="C26" s="39">
        <f>IF(B44=0, "-", B26/B44)</f>
        <v>8.3427282976324693E-2</v>
      </c>
      <c r="D26" s="65">
        <v>57</v>
      </c>
      <c r="E26" s="21">
        <f>IF(D44=0, "-", D26/D44)</f>
        <v>7.7868852459016397E-2</v>
      </c>
      <c r="F26" s="81">
        <v>740</v>
      </c>
      <c r="G26" s="39">
        <f>IF(F44=0, "-", F26/F44)</f>
        <v>7.6851178730917027E-2</v>
      </c>
      <c r="H26" s="65">
        <v>722</v>
      </c>
      <c r="I26" s="21">
        <f>IF(H44=0, "-", H26/H44)</f>
        <v>7.8538018057217454E-2</v>
      </c>
      <c r="J26" s="20">
        <f t="shared" si="0"/>
        <v>0.2982456140350877</v>
      </c>
      <c r="K26" s="21">
        <f t="shared" si="1"/>
        <v>2.4930747922437674E-2</v>
      </c>
    </row>
    <row r="27" spans="1:11" x14ac:dyDescent="0.25">
      <c r="A27" s="7" t="s">
        <v>72</v>
      </c>
      <c r="B27" s="65">
        <v>9</v>
      </c>
      <c r="C27" s="39">
        <f>IF(B44=0, "-", B27/B44)</f>
        <v>1.0146561443066516E-2</v>
      </c>
      <c r="D27" s="65">
        <v>11</v>
      </c>
      <c r="E27" s="21">
        <f>IF(D44=0, "-", D27/D44)</f>
        <v>1.5027322404371584E-2</v>
      </c>
      <c r="F27" s="81">
        <v>124</v>
      </c>
      <c r="G27" s="39">
        <f>IF(F44=0, "-", F27/F44)</f>
        <v>1.287776508464015E-2</v>
      </c>
      <c r="H27" s="65">
        <v>134</v>
      </c>
      <c r="I27" s="21">
        <f>IF(H44=0, "-", H27/H44)</f>
        <v>1.4576308060480801E-2</v>
      </c>
      <c r="J27" s="20">
        <f t="shared" si="0"/>
        <v>-0.18181818181818182</v>
      </c>
      <c r="K27" s="21">
        <f t="shared" si="1"/>
        <v>-7.4626865671641784E-2</v>
      </c>
    </row>
    <row r="28" spans="1:11" x14ac:dyDescent="0.25">
      <c r="A28" s="7" t="s">
        <v>75</v>
      </c>
      <c r="B28" s="65">
        <v>157</v>
      </c>
      <c r="C28" s="39">
        <f>IF(B44=0, "-", B28/B44)</f>
        <v>0.17700112739571588</v>
      </c>
      <c r="D28" s="65">
        <v>63</v>
      </c>
      <c r="E28" s="21">
        <f>IF(D44=0, "-", D28/D44)</f>
        <v>8.6065573770491802E-2</v>
      </c>
      <c r="F28" s="81">
        <v>787</v>
      </c>
      <c r="G28" s="39">
        <f>IF(F44=0, "-", F28/F44)</f>
        <v>8.1732267109772563E-2</v>
      </c>
      <c r="H28" s="65">
        <v>643</v>
      </c>
      <c r="I28" s="21">
        <f>IF(H44=0, "-", H28/H44)</f>
        <v>6.9944523006635478E-2</v>
      </c>
      <c r="J28" s="20">
        <f t="shared" si="0"/>
        <v>1.4920634920634921</v>
      </c>
      <c r="K28" s="21">
        <f t="shared" si="1"/>
        <v>0.22395023328149299</v>
      </c>
    </row>
    <row r="29" spans="1:11" x14ac:dyDescent="0.25">
      <c r="A29" s="7" t="s">
        <v>76</v>
      </c>
      <c r="B29" s="65">
        <v>0</v>
      </c>
      <c r="C29" s="39">
        <f>IF(B44=0, "-", B29/B44)</f>
        <v>0</v>
      </c>
      <c r="D29" s="65">
        <v>0</v>
      </c>
      <c r="E29" s="21">
        <f>IF(D44=0, "-", D29/D44)</f>
        <v>0</v>
      </c>
      <c r="F29" s="81">
        <v>13</v>
      </c>
      <c r="G29" s="39">
        <f>IF(F44=0, "-", F29/F44)</f>
        <v>1.3500882750025964E-3</v>
      </c>
      <c r="H29" s="65">
        <v>12</v>
      </c>
      <c r="I29" s="21">
        <f>IF(H44=0, "-", H29/H44)</f>
        <v>1.3053410203415642E-3</v>
      </c>
      <c r="J29" s="20" t="str">
        <f t="shared" si="0"/>
        <v>-</v>
      </c>
      <c r="K29" s="21">
        <f t="shared" si="1"/>
        <v>8.3333333333333329E-2</v>
      </c>
    </row>
    <row r="30" spans="1:11" x14ac:dyDescent="0.25">
      <c r="A30" s="7" t="s">
        <v>77</v>
      </c>
      <c r="B30" s="65">
        <v>36</v>
      </c>
      <c r="C30" s="39">
        <f>IF(B44=0, "-", B30/B44)</f>
        <v>4.0586245772266064E-2</v>
      </c>
      <c r="D30" s="65">
        <v>90</v>
      </c>
      <c r="E30" s="21">
        <f>IF(D44=0, "-", D30/D44)</f>
        <v>0.12295081967213115</v>
      </c>
      <c r="F30" s="81">
        <v>935</v>
      </c>
      <c r="G30" s="39">
        <f>IF(F44=0, "-", F30/F44)</f>
        <v>9.7102502855955966E-2</v>
      </c>
      <c r="H30" s="65">
        <v>939</v>
      </c>
      <c r="I30" s="21">
        <f>IF(H44=0, "-", H30/H44)</f>
        <v>0.1021429348417274</v>
      </c>
      <c r="J30" s="20">
        <f t="shared" si="0"/>
        <v>-0.6</v>
      </c>
      <c r="K30" s="21">
        <f t="shared" si="1"/>
        <v>-4.2598509052183178E-3</v>
      </c>
    </row>
    <row r="31" spans="1:11" x14ac:dyDescent="0.25">
      <c r="A31" s="7" t="s">
        <v>78</v>
      </c>
      <c r="B31" s="65">
        <v>34</v>
      </c>
      <c r="C31" s="39">
        <f>IF(B44=0, "-", B31/B44)</f>
        <v>3.8331454340473504E-2</v>
      </c>
      <c r="D31" s="65">
        <v>14</v>
      </c>
      <c r="E31" s="21">
        <f>IF(D44=0, "-", D31/D44)</f>
        <v>1.912568306010929E-2</v>
      </c>
      <c r="F31" s="81">
        <v>261</v>
      </c>
      <c r="G31" s="39">
        <f>IF(F44=0, "-", F31/F44)</f>
        <v>2.7105618444282897E-2</v>
      </c>
      <c r="H31" s="65">
        <v>397</v>
      </c>
      <c r="I31" s="21">
        <f>IF(H44=0, "-", H31/H44)</f>
        <v>4.3185032089633417E-2</v>
      </c>
      <c r="J31" s="20">
        <f t="shared" si="0"/>
        <v>1.4285714285714286</v>
      </c>
      <c r="K31" s="21">
        <f t="shared" si="1"/>
        <v>-0.34256926952141059</v>
      </c>
    </row>
    <row r="32" spans="1:11" x14ac:dyDescent="0.25">
      <c r="A32" s="7" t="s">
        <v>79</v>
      </c>
      <c r="B32" s="65">
        <v>1</v>
      </c>
      <c r="C32" s="39">
        <f>IF(B44=0, "-", B32/B44)</f>
        <v>1.1273957158962795E-3</v>
      </c>
      <c r="D32" s="65">
        <v>2</v>
      </c>
      <c r="E32" s="21">
        <f>IF(D44=0, "-", D32/D44)</f>
        <v>2.7322404371584699E-3</v>
      </c>
      <c r="F32" s="81">
        <v>22</v>
      </c>
      <c r="G32" s="39">
        <f>IF(F44=0, "-", F32/F44)</f>
        <v>2.2847647730813167E-3</v>
      </c>
      <c r="H32" s="65">
        <v>28</v>
      </c>
      <c r="I32" s="21">
        <f>IF(H44=0, "-", H32/H44)</f>
        <v>3.0457957141303165E-3</v>
      </c>
      <c r="J32" s="20">
        <f t="shared" si="0"/>
        <v>-0.5</v>
      </c>
      <c r="K32" s="21">
        <f t="shared" si="1"/>
        <v>-0.21428571428571427</v>
      </c>
    </row>
    <row r="33" spans="1:11" x14ac:dyDescent="0.25">
      <c r="A33" s="7" t="s">
        <v>81</v>
      </c>
      <c r="B33" s="65">
        <v>2</v>
      </c>
      <c r="C33" s="39">
        <f>IF(B44=0, "-", B33/B44)</f>
        <v>2.2547914317925591E-3</v>
      </c>
      <c r="D33" s="65">
        <v>2</v>
      </c>
      <c r="E33" s="21">
        <f>IF(D44=0, "-", D33/D44)</f>
        <v>2.7322404371584699E-3</v>
      </c>
      <c r="F33" s="81">
        <v>67</v>
      </c>
      <c r="G33" s="39">
        <f>IF(F44=0, "-", F33/F44)</f>
        <v>6.9581472634749194E-3</v>
      </c>
      <c r="H33" s="65">
        <v>29</v>
      </c>
      <c r="I33" s="21">
        <f>IF(H44=0, "-", H33/H44)</f>
        <v>3.1545741324921135E-3</v>
      </c>
      <c r="J33" s="20">
        <f t="shared" si="0"/>
        <v>0</v>
      </c>
      <c r="K33" s="21">
        <f t="shared" si="1"/>
        <v>1.3103448275862069</v>
      </c>
    </row>
    <row r="34" spans="1:11" x14ac:dyDescent="0.25">
      <c r="A34" s="7" t="s">
        <v>83</v>
      </c>
      <c r="B34" s="65">
        <v>6</v>
      </c>
      <c r="C34" s="39">
        <f>IF(B44=0, "-", B34/B44)</f>
        <v>6.7643742953776773E-3</v>
      </c>
      <c r="D34" s="65">
        <v>9</v>
      </c>
      <c r="E34" s="21">
        <f>IF(D44=0, "-", D34/D44)</f>
        <v>1.2295081967213115E-2</v>
      </c>
      <c r="F34" s="81">
        <v>107</v>
      </c>
      <c r="G34" s="39">
        <f>IF(F44=0, "-", F34/F44)</f>
        <v>1.1112265032713677E-2</v>
      </c>
      <c r="H34" s="65">
        <v>129</v>
      </c>
      <c r="I34" s="21">
        <f>IF(H44=0, "-", H34/H44)</f>
        <v>1.4032415968671816E-2</v>
      </c>
      <c r="J34" s="20">
        <f t="shared" si="0"/>
        <v>-0.33333333333333331</v>
      </c>
      <c r="K34" s="21">
        <f t="shared" si="1"/>
        <v>-0.17054263565891473</v>
      </c>
    </row>
    <row r="35" spans="1:11" x14ac:dyDescent="0.25">
      <c r="A35" s="7" t="s">
        <v>85</v>
      </c>
      <c r="B35" s="65">
        <v>19</v>
      </c>
      <c r="C35" s="39">
        <f>IF(B44=0, "-", B35/B44)</f>
        <v>2.1420518602029311E-2</v>
      </c>
      <c r="D35" s="65">
        <v>5</v>
      </c>
      <c r="E35" s="21">
        <f>IF(D44=0, "-", D35/D44)</f>
        <v>6.8306010928961746E-3</v>
      </c>
      <c r="F35" s="81">
        <v>135</v>
      </c>
      <c r="G35" s="39">
        <f>IF(F44=0, "-", F35/F44)</f>
        <v>1.4020147471180808E-2</v>
      </c>
      <c r="H35" s="65">
        <v>158</v>
      </c>
      <c r="I35" s="21">
        <f>IF(H44=0, "-", H35/H44)</f>
        <v>1.7186990101163931E-2</v>
      </c>
      <c r="J35" s="20">
        <f t="shared" si="0"/>
        <v>2.8</v>
      </c>
      <c r="K35" s="21">
        <f t="shared" si="1"/>
        <v>-0.14556962025316456</v>
      </c>
    </row>
    <row r="36" spans="1:11" x14ac:dyDescent="0.25">
      <c r="A36" s="7" t="s">
        <v>86</v>
      </c>
      <c r="B36" s="65">
        <v>9</v>
      </c>
      <c r="C36" s="39">
        <f>IF(B44=0, "-", B36/B44)</f>
        <v>1.0146561443066516E-2</v>
      </c>
      <c r="D36" s="65">
        <v>0</v>
      </c>
      <c r="E36" s="21">
        <f>IF(D44=0, "-", D36/D44)</f>
        <v>0</v>
      </c>
      <c r="F36" s="81">
        <v>42</v>
      </c>
      <c r="G36" s="39">
        <f>IF(F44=0, "-", F36/F44)</f>
        <v>4.3618236577006959E-3</v>
      </c>
      <c r="H36" s="65">
        <v>4</v>
      </c>
      <c r="I36" s="21">
        <f>IF(H44=0, "-", H36/H44)</f>
        <v>4.3511367344718809E-4</v>
      </c>
      <c r="J36" s="20" t="str">
        <f t="shared" si="0"/>
        <v>-</v>
      </c>
      <c r="K36" s="21">
        <f t="shared" si="1"/>
        <v>9.5</v>
      </c>
    </row>
    <row r="37" spans="1:11" x14ac:dyDescent="0.25">
      <c r="A37" s="7" t="s">
        <v>87</v>
      </c>
      <c r="B37" s="65">
        <v>150</v>
      </c>
      <c r="C37" s="39">
        <f>IF(B44=0, "-", B37/B44)</f>
        <v>0.16910935738444194</v>
      </c>
      <c r="D37" s="65">
        <v>104</v>
      </c>
      <c r="E37" s="21">
        <f>IF(D44=0, "-", D37/D44)</f>
        <v>0.14207650273224043</v>
      </c>
      <c r="F37" s="81">
        <v>1009</v>
      </c>
      <c r="G37" s="39">
        <f>IF(F44=0, "-", F37/F44)</f>
        <v>0.10478762072904767</v>
      </c>
      <c r="H37" s="65">
        <v>1048</v>
      </c>
      <c r="I37" s="21">
        <f>IF(H44=0, "-", H37/H44)</f>
        <v>0.11399978244316328</v>
      </c>
      <c r="J37" s="20">
        <f t="shared" si="0"/>
        <v>0.44230769230769229</v>
      </c>
      <c r="K37" s="21">
        <f t="shared" si="1"/>
        <v>-3.7213740458015267E-2</v>
      </c>
    </row>
    <row r="38" spans="1:11" x14ac:dyDescent="0.25">
      <c r="A38" s="7" t="s">
        <v>88</v>
      </c>
      <c r="B38" s="65">
        <v>17</v>
      </c>
      <c r="C38" s="39">
        <f>IF(B44=0, "-", B38/B44)</f>
        <v>1.9165727170236752E-2</v>
      </c>
      <c r="D38" s="65">
        <v>16</v>
      </c>
      <c r="E38" s="21">
        <f>IF(D44=0, "-", D38/D44)</f>
        <v>2.185792349726776E-2</v>
      </c>
      <c r="F38" s="81">
        <v>223</v>
      </c>
      <c r="G38" s="39">
        <f>IF(F44=0, "-", F38/F44)</f>
        <v>2.3159206563506077E-2</v>
      </c>
      <c r="H38" s="65">
        <v>227</v>
      </c>
      <c r="I38" s="21">
        <f>IF(H44=0, "-", H38/H44)</f>
        <v>2.4692700968127923E-2</v>
      </c>
      <c r="J38" s="20">
        <f t="shared" si="0"/>
        <v>6.25E-2</v>
      </c>
      <c r="K38" s="21">
        <f t="shared" si="1"/>
        <v>-1.7621145374449341E-2</v>
      </c>
    </row>
    <row r="39" spans="1:11" x14ac:dyDescent="0.25">
      <c r="A39" s="7" t="s">
        <v>89</v>
      </c>
      <c r="B39" s="65">
        <v>6</v>
      </c>
      <c r="C39" s="39">
        <f>IF(B44=0, "-", B39/B44)</f>
        <v>6.7643742953776773E-3</v>
      </c>
      <c r="D39" s="65">
        <v>0</v>
      </c>
      <c r="E39" s="21">
        <f>IF(D44=0, "-", D39/D44)</f>
        <v>0</v>
      </c>
      <c r="F39" s="81">
        <v>51</v>
      </c>
      <c r="G39" s="39">
        <f>IF(F44=0, "-", F39/F44)</f>
        <v>5.2965001557794163E-3</v>
      </c>
      <c r="H39" s="65">
        <v>0</v>
      </c>
      <c r="I39" s="21">
        <f>IF(H44=0, "-", H39/H44)</f>
        <v>0</v>
      </c>
      <c r="J39" s="20" t="str">
        <f t="shared" si="0"/>
        <v>-</v>
      </c>
      <c r="K39" s="21" t="str">
        <f t="shared" si="1"/>
        <v>-</v>
      </c>
    </row>
    <row r="40" spans="1:11" x14ac:dyDescent="0.25">
      <c r="A40" s="7" t="s">
        <v>90</v>
      </c>
      <c r="B40" s="65">
        <v>74</v>
      </c>
      <c r="C40" s="39">
        <f>IF(B44=0, "-", B40/B44)</f>
        <v>8.3427282976324693E-2</v>
      </c>
      <c r="D40" s="65">
        <v>126</v>
      </c>
      <c r="E40" s="21">
        <f>IF(D44=0, "-", D40/D44)</f>
        <v>0.1721311475409836</v>
      </c>
      <c r="F40" s="81">
        <v>1703</v>
      </c>
      <c r="G40" s="39">
        <f>IF(F44=0, "-", F40/F44)</f>
        <v>0.17686156402534012</v>
      </c>
      <c r="H40" s="65">
        <v>1625</v>
      </c>
      <c r="I40" s="21">
        <f>IF(H44=0, "-", H40/H44)</f>
        <v>0.17676492983792017</v>
      </c>
      <c r="J40" s="20">
        <f t="shared" si="0"/>
        <v>-0.41269841269841268</v>
      </c>
      <c r="K40" s="21">
        <f t="shared" si="1"/>
        <v>4.8000000000000001E-2</v>
      </c>
    </row>
    <row r="41" spans="1:11" x14ac:dyDescent="0.25">
      <c r="A41" s="7" t="s">
        <v>92</v>
      </c>
      <c r="B41" s="65">
        <v>25</v>
      </c>
      <c r="C41" s="39">
        <f>IF(B44=0, "-", B41/B44)</f>
        <v>2.8184892897406989E-2</v>
      </c>
      <c r="D41" s="65">
        <v>13</v>
      </c>
      <c r="E41" s="21">
        <f>IF(D44=0, "-", D41/D44)</f>
        <v>1.7759562841530054E-2</v>
      </c>
      <c r="F41" s="81">
        <v>287</v>
      </c>
      <c r="G41" s="39">
        <f>IF(F44=0, "-", F41/F44)</f>
        <v>2.9805794994288089E-2</v>
      </c>
      <c r="H41" s="65">
        <v>362</v>
      </c>
      <c r="I41" s="21">
        <f>IF(H44=0, "-", H41/H44)</f>
        <v>3.9377787446970521E-2</v>
      </c>
      <c r="J41" s="20">
        <f t="shared" si="0"/>
        <v>0.92307692307692313</v>
      </c>
      <c r="K41" s="21">
        <f t="shared" si="1"/>
        <v>-0.20718232044198895</v>
      </c>
    </row>
    <row r="42" spans="1:11" x14ac:dyDescent="0.25">
      <c r="A42" s="7" t="s">
        <v>93</v>
      </c>
      <c r="B42" s="65">
        <v>21</v>
      </c>
      <c r="C42" s="39">
        <f>IF(B44=0, "-", B42/B44)</f>
        <v>2.367531003382187E-2</v>
      </c>
      <c r="D42" s="65">
        <v>8</v>
      </c>
      <c r="E42" s="21">
        <f>IF(D44=0, "-", D42/D44)</f>
        <v>1.092896174863388E-2</v>
      </c>
      <c r="F42" s="81">
        <v>215</v>
      </c>
      <c r="G42" s="39">
        <f>IF(F44=0, "-", F42/F44)</f>
        <v>2.2328383009658323E-2</v>
      </c>
      <c r="H42" s="65">
        <v>159</v>
      </c>
      <c r="I42" s="21">
        <f>IF(H44=0, "-", H42/H44)</f>
        <v>1.7295768519525728E-2</v>
      </c>
      <c r="J42" s="20">
        <f t="shared" si="0"/>
        <v>1.625</v>
      </c>
      <c r="K42" s="21">
        <f t="shared" si="1"/>
        <v>0.3522012578616352</v>
      </c>
    </row>
    <row r="43" spans="1:11" x14ac:dyDescent="0.25">
      <c r="A43" s="2"/>
      <c r="B43" s="68"/>
      <c r="C43" s="33"/>
      <c r="D43" s="68"/>
      <c r="E43" s="6"/>
      <c r="F43" s="82"/>
      <c r="G43" s="33"/>
      <c r="H43" s="68"/>
      <c r="I43" s="6"/>
      <c r="J43" s="5"/>
      <c r="K43" s="6"/>
    </row>
    <row r="44" spans="1:11" s="43" customFormat="1" x14ac:dyDescent="0.25">
      <c r="A44" s="162" t="s">
        <v>554</v>
      </c>
      <c r="B44" s="71">
        <f>SUM(B7:B43)</f>
        <v>887</v>
      </c>
      <c r="C44" s="40">
        <v>1</v>
      </c>
      <c r="D44" s="71">
        <f>SUM(D7:D43)</f>
        <v>732</v>
      </c>
      <c r="E44" s="41">
        <v>1</v>
      </c>
      <c r="F44" s="77">
        <f>SUM(F7:F43)</f>
        <v>9629</v>
      </c>
      <c r="G44" s="42">
        <v>1</v>
      </c>
      <c r="H44" s="71">
        <f>SUM(H7:H43)</f>
        <v>9193</v>
      </c>
      <c r="I44" s="41">
        <v>1</v>
      </c>
      <c r="J44" s="37">
        <f>IF(D44=0, "-", (B44-D44)/D44)</f>
        <v>0.21174863387978143</v>
      </c>
      <c r="K44" s="38">
        <f>IF(H44=0, "-", (F44-H44)/H44)</f>
        <v>4.7427390405743501E-2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8"/>
  <sheetViews>
    <sheetView tabSelected="1"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164" t="s">
        <v>122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124</v>
      </c>
      <c r="B6" s="61" t="s">
        <v>12</v>
      </c>
      <c r="C6" s="62" t="s">
        <v>13</v>
      </c>
      <c r="D6" s="61" t="s">
        <v>12</v>
      </c>
      <c r="E6" s="63" t="s">
        <v>13</v>
      </c>
      <c r="F6" s="62" t="s">
        <v>12</v>
      </c>
      <c r="G6" s="62" t="s">
        <v>13</v>
      </c>
      <c r="H6" s="61" t="s">
        <v>12</v>
      </c>
      <c r="I6" s="63" t="s">
        <v>13</v>
      </c>
      <c r="J6" s="61"/>
      <c r="K6" s="63"/>
    </row>
    <row r="7" spans="1:11" x14ac:dyDescent="0.25">
      <c r="A7" s="7" t="s">
        <v>444</v>
      </c>
      <c r="B7" s="65">
        <v>0</v>
      </c>
      <c r="C7" s="34">
        <f>IF(B14=0, "-", B7/B14)</f>
        <v>0</v>
      </c>
      <c r="D7" s="65">
        <v>0</v>
      </c>
      <c r="E7" s="9">
        <f>IF(D14=0, "-", D7/D14)</f>
        <v>0</v>
      </c>
      <c r="F7" s="81">
        <v>1</v>
      </c>
      <c r="G7" s="34">
        <f>IF(F14=0, "-", F7/F14)</f>
        <v>1.4925373134328358E-2</v>
      </c>
      <c r="H7" s="65">
        <v>3</v>
      </c>
      <c r="I7" s="9">
        <f>IF(H14=0, "-", H7/H14)</f>
        <v>5.1724137931034482E-2</v>
      </c>
      <c r="J7" s="8" t="str">
        <f t="shared" ref="J7:J12" si="0">IF(D7=0, "-", IF((B7-D7)/D7&lt;10, (B7-D7)/D7, "&gt;999%"))</f>
        <v>-</v>
      </c>
      <c r="K7" s="9">
        <f t="shared" ref="K7:K12" si="1">IF(H7=0, "-", IF((F7-H7)/H7&lt;10, (F7-H7)/H7, "&gt;999%"))</f>
        <v>-0.66666666666666663</v>
      </c>
    </row>
    <row r="8" spans="1:11" x14ac:dyDescent="0.25">
      <c r="A8" s="7" t="s">
        <v>445</v>
      </c>
      <c r="B8" s="65">
        <v>2</v>
      </c>
      <c r="C8" s="34">
        <f>IF(B14=0, "-", B8/B14)</f>
        <v>0.33333333333333331</v>
      </c>
      <c r="D8" s="65">
        <v>0</v>
      </c>
      <c r="E8" s="9">
        <f>IF(D14=0, "-", D8/D14)</f>
        <v>0</v>
      </c>
      <c r="F8" s="81">
        <v>18</v>
      </c>
      <c r="G8" s="34">
        <f>IF(F14=0, "-", F8/F14)</f>
        <v>0.26865671641791045</v>
      </c>
      <c r="H8" s="65">
        <v>7</v>
      </c>
      <c r="I8" s="9">
        <f>IF(H14=0, "-", H8/H14)</f>
        <v>0.1206896551724138</v>
      </c>
      <c r="J8" s="8" t="str">
        <f t="shared" si="0"/>
        <v>-</v>
      </c>
      <c r="K8" s="9">
        <f t="shared" si="1"/>
        <v>1.5714285714285714</v>
      </c>
    </row>
    <row r="9" spans="1:11" x14ac:dyDescent="0.25">
      <c r="A9" s="7" t="s">
        <v>446</v>
      </c>
      <c r="B9" s="65">
        <v>0</v>
      </c>
      <c r="C9" s="34">
        <f>IF(B14=0, "-", B9/B14)</f>
        <v>0</v>
      </c>
      <c r="D9" s="65">
        <v>1</v>
      </c>
      <c r="E9" s="9">
        <f>IF(D14=0, "-", D9/D14)</f>
        <v>0.33333333333333331</v>
      </c>
      <c r="F9" s="81">
        <v>1</v>
      </c>
      <c r="G9" s="34">
        <f>IF(F14=0, "-", F9/F14)</f>
        <v>1.4925373134328358E-2</v>
      </c>
      <c r="H9" s="65">
        <v>2</v>
      </c>
      <c r="I9" s="9">
        <f>IF(H14=0, "-", H9/H14)</f>
        <v>3.4482758620689655E-2</v>
      </c>
      <c r="J9" s="8">
        <f t="shared" si="0"/>
        <v>-1</v>
      </c>
      <c r="K9" s="9">
        <f t="shared" si="1"/>
        <v>-0.5</v>
      </c>
    </row>
    <row r="10" spans="1:11" x14ac:dyDescent="0.25">
      <c r="A10" s="7" t="s">
        <v>447</v>
      </c>
      <c r="B10" s="65">
        <v>0</v>
      </c>
      <c r="C10" s="34">
        <f>IF(B14=0, "-", B10/B14)</f>
        <v>0</v>
      </c>
      <c r="D10" s="65">
        <v>0</v>
      </c>
      <c r="E10" s="9">
        <f>IF(D14=0, "-", D10/D14)</f>
        <v>0</v>
      </c>
      <c r="F10" s="81">
        <v>1</v>
      </c>
      <c r="G10" s="34">
        <f>IF(F14=0, "-", F10/F14)</f>
        <v>1.4925373134328358E-2</v>
      </c>
      <c r="H10" s="65">
        <v>2</v>
      </c>
      <c r="I10" s="9">
        <f>IF(H14=0, "-", H10/H14)</f>
        <v>3.4482758620689655E-2</v>
      </c>
      <c r="J10" s="8" t="str">
        <f t="shared" si="0"/>
        <v>-</v>
      </c>
      <c r="K10" s="9">
        <f t="shared" si="1"/>
        <v>-0.5</v>
      </c>
    </row>
    <row r="11" spans="1:11" x14ac:dyDescent="0.25">
      <c r="A11" s="7" t="s">
        <v>448</v>
      </c>
      <c r="B11" s="65">
        <v>4</v>
      </c>
      <c r="C11" s="34">
        <f>IF(B14=0, "-", B11/B14)</f>
        <v>0.66666666666666663</v>
      </c>
      <c r="D11" s="65">
        <v>2</v>
      </c>
      <c r="E11" s="9">
        <f>IF(D14=0, "-", D11/D14)</f>
        <v>0.66666666666666663</v>
      </c>
      <c r="F11" s="81">
        <v>44</v>
      </c>
      <c r="G11" s="34">
        <f>IF(F14=0, "-", F11/F14)</f>
        <v>0.65671641791044777</v>
      </c>
      <c r="H11" s="65">
        <v>43</v>
      </c>
      <c r="I11" s="9">
        <f>IF(H14=0, "-", H11/H14)</f>
        <v>0.74137931034482762</v>
      </c>
      <c r="J11" s="8">
        <f t="shared" si="0"/>
        <v>1</v>
      </c>
      <c r="K11" s="9">
        <f t="shared" si="1"/>
        <v>2.3255813953488372E-2</v>
      </c>
    </row>
    <row r="12" spans="1:11" x14ac:dyDescent="0.25">
      <c r="A12" s="7" t="s">
        <v>449</v>
      </c>
      <c r="B12" s="65">
        <v>0</v>
      </c>
      <c r="C12" s="34">
        <f>IF(B14=0, "-", B12/B14)</f>
        <v>0</v>
      </c>
      <c r="D12" s="65">
        <v>0</v>
      </c>
      <c r="E12" s="9">
        <f>IF(D14=0, "-", D12/D14)</f>
        <v>0</v>
      </c>
      <c r="F12" s="81">
        <v>2</v>
      </c>
      <c r="G12" s="34">
        <f>IF(F14=0, "-", F12/F14)</f>
        <v>2.9850746268656716E-2</v>
      </c>
      <c r="H12" s="65">
        <v>1</v>
      </c>
      <c r="I12" s="9">
        <f>IF(H14=0, "-", H12/H14)</f>
        <v>1.7241379310344827E-2</v>
      </c>
      <c r="J12" s="8" t="str">
        <f t="shared" si="0"/>
        <v>-</v>
      </c>
      <c r="K12" s="9">
        <f t="shared" si="1"/>
        <v>1</v>
      </c>
    </row>
    <row r="13" spans="1:11" x14ac:dyDescent="0.25">
      <c r="A13" s="2"/>
      <c r="B13" s="68"/>
      <c r="C13" s="33"/>
      <c r="D13" s="68"/>
      <c r="E13" s="6"/>
      <c r="F13" s="82"/>
      <c r="G13" s="33"/>
      <c r="H13" s="68"/>
      <c r="I13" s="6"/>
      <c r="J13" s="5"/>
      <c r="K13" s="6"/>
    </row>
    <row r="14" spans="1:11" s="43" customFormat="1" x14ac:dyDescent="0.25">
      <c r="A14" s="162" t="s">
        <v>576</v>
      </c>
      <c r="B14" s="71">
        <f>SUM(B7:B13)</f>
        <v>6</v>
      </c>
      <c r="C14" s="40">
        <f>B14/1668</f>
        <v>3.5971223021582736E-3</v>
      </c>
      <c r="D14" s="71">
        <f>SUM(D7:D13)</f>
        <v>3</v>
      </c>
      <c r="E14" s="41">
        <f>D14/1453</f>
        <v>2.0646937370956643E-3</v>
      </c>
      <c r="F14" s="77">
        <f>SUM(F7:F13)</f>
        <v>67</v>
      </c>
      <c r="G14" s="42">
        <f>F14/19157</f>
        <v>3.4974160881140054E-3</v>
      </c>
      <c r="H14" s="71">
        <f>SUM(H7:H13)</f>
        <v>58</v>
      </c>
      <c r="I14" s="41">
        <f>H14/18564</f>
        <v>3.1243266537384186E-3</v>
      </c>
      <c r="J14" s="37">
        <f>IF(D14=0, "-", IF((B14-D14)/D14&lt;10, (B14-D14)/D14, "&gt;999%"))</f>
        <v>1</v>
      </c>
      <c r="K14" s="38">
        <f>IF(H14=0, "-", IF((F14-H14)/H14&lt;10, (F14-H14)/H14, "&gt;999%"))</f>
        <v>0.15517241379310345</v>
      </c>
    </row>
    <row r="15" spans="1:11" x14ac:dyDescent="0.25">
      <c r="B15" s="83"/>
      <c r="D15" s="83"/>
      <c r="F15" s="83"/>
      <c r="H15" s="83"/>
    </row>
    <row r="16" spans="1:11" x14ac:dyDescent="0.25">
      <c r="A16" s="163" t="s">
        <v>125</v>
      </c>
      <c r="B16" s="61" t="s">
        <v>12</v>
      </c>
      <c r="C16" s="62" t="s">
        <v>13</v>
      </c>
      <c r="D16" s="61" t="s">
        <v>12</v>
      </c>
      <c r="E16" s="63" t="s">
        <v>13</v>
      </c>
      <c r="F16" s="62" t="s">
        <v>12</v>
      </c>
      <c r="G16" s="62" t="s">
        <v>13</v>
      </c>
      <c r="H16" s="61" t="s">
        <v>12</v>
      </c>
      <c r="I16" s="63" t="s">
        <v>13</v>
      </c>
      <c r="J16" s="61"/>
      <c r="K16" s="63"/>
    </row>
    <row r="17" spans="1:11" x14ac:dyDescent="0.25">
      <c r="A17" s="7" t="s">
        <v>450</v>
      </c>
      <c r="B17" s="65">
        <v>0</v>
      </c>
      <c r="C17" s="34" t="str">
        <f>IF(B19=0, "-", B17/B19)</f>
        <v>-</v>
      </c>
      <c r="D17" s="65">
        <v>0</v>
      </c>
      <c r="E17" s="9" t="str">
        <f>IF(D19=0, "-", D17/D19)</f>
        <v>-</v>
      </c>
      <c r="F17" s="81">
        <v>3</v>
      </c>
      <c r="G17" s="34">
        <f>IF(F19=0, "-", F17/F19)</f>
        <v>1</v>
      </c>
      <c r="H17" s="65">
        <v>1</v>
      </c>
      <c r="I17" s="9">
        <f>IF(H19=0, "-", H17/H19)</f>
        <v>1</v>
      </c>
      <c r="J17" s="8" t="str">
        <f>IF(D17=0, "-", IF((B17-D17)/D17&lt;10, (B17-D17)/D17, "&gt;999%"))</f>
        <v>-</v>
      </c>
      <c r="K17" s="9">
        <f>IF(H17=0, "-", IF((F17-H17)/H17&lt;10, (F17-H17)/H17, "&gt;999%"))</f>
        <v>2</v>
      </c>
    </row>
    <row r="18" spans="1:11" x14ac:dyDescent="0.25">
      <c r="A18" s="2"/>
      <c r="B18" s="68"/>
      <c r="C18" s="33"/>
      <c r="D18" s="68"/>
      <c r="E18" s="6"/>
      <c r="F18" s="82"/>
      <c r="G18" s="33"/>
      <c r="H18" s="68"/>
      <c r="I18" s="6"/>
      <c r="J18" s="5"/>
      <c r="K18" s="6"/>
    </row>
    <row r="19" spans="1:11" s="43" customFormat="1" x14ac:dyDescent="0.25">
      <c r="A19" s="162" t="s">
        <v>575</v>
      </c>
      <c r="B19" s="71">
        <f>SUM(B17:B18)</f>
        <v>0</v>
      </c>
      <c r="C19" s="40">
        <f>B19/1668</f>
        <v>0</v>
      </c>
      <c r="D19" s="71">
        <f>SUM(D17:D18)</f>
        <v>0</v>
      </c>
      <c r="E19" s="41">
        <f>D19/1453</f>
        <v>0</v>
      </c>
      <c r="F19" s="77">
        <f>SUM(F17:F18)</f>
        <v>3</v>
      </c>
      <c r="G19" s="42">
        <f>F19/19157</f>
        <v>1.5660072036331366E-4</v>
      </c>
      <c r="H19" s="71">
        <f>SUM(H17:H18)</f>
        <v>1</v>
      </c>
      <c r="I19" s="41">
        <f>H19/18564</f>
        <v>5.3867700926524454E-5</v>
      </c>
      <c r="J19" s="37" t="str">
        <f>IF(D19=0, "-", IF((B19-D19)/D19&lt;10, (B19-D19)/D19, "&gt;999%"))</f>
        <v>-</v>
      </c>
      <c r="K19" s="38">
        <f>IF(H19=0, "-", IF((F19-H19)/H19&lt;10, (F19-H19)/H19, "&gt;999%"))</f>
        <v>2</v>
      </c>
    </row>
    <row r="20" spans="1:11" x14ac:dyDescent="0.25">
      <c r="B20" s="83"/>
      <c r="D20" s="83"/>
      <c r="F20" s="83"/>
      <c r="H20" s="83"/>
    </row>
    <row r="21" spans="1:11" x14ac:dyDescent="0.25">
      <c r="A21" s="163" t="s">
        <v>126</v>
      </c>
      <c r="B21" s="61" t="s">
        <v>12</v>
      </c>
      <c r="C21" s="62" t="s">
        <v>13</v>
      </c>
      <c r="D21" s="61" t="s">
        <v>12</v>
      </c>
      <c r="E21" s="63" t="s">
        <v>13</v>
      </c>
      <c r="F21" s="62" t="s">
        <v>12</v>
      </c>
      <c r="G21" s="62" t="s">
        <v>13</v>
      </c>
      <c r="H21" s="61" t="s">
        <v>12</v>
      </c>
      <c r="I21" s="63" t="s">
        <v>13</v>
      </c>
      <c r="J21" s="61"/>
      <c r="K21" s="63"/>
    </row>
    <row r="22" spans="1:11" x14ac:dyDescent="0.25">
      <c r="A22" s="7" t="s">
        <v>451</v>
      </c>
      <c r="B22" s="65">
        <v>0</v>
      </c>
      <c r="C22" s="34" t="str">
        <f>IF(B26=0, "-", B22/B26)</f>
        <v>-</v>
      </c>
      <c r="D22" s="65">
        <v>0</v>
      </c>
      <c r="E22" s="9">
        <f>IF(D26=0, "-", D22/D26)</f>
        <v>0</v>
      </c>
      <c r="F22" s="81">
        <v>2</v>
      </c>
      <c r="G22" s="34">
        <f>IF(F26=0, "-", F22/F26)</f>
        <v>0.1</v>
      </c>
      <c r="H22" s="65">
        <v>0</v>
      </c>
      <c r="I22" s="9">
        <f>IF(H26=0, "-", H22/H26)</f>
        <v>0</v>
      </c>
      <c r="J22" s="8" t="str">
        <f>IF(D22=0, "-", IF((B22-D22)/D22&lt;10, (B22-D22)/D22, "&gt;999%"))</f>
        <v>-</v>
      </c>
      <c r="K22" s="9" t="str">
        <f>IF(H22=0, "-", IF((F22-H22)/H22&lt;10, (F22-H22)/H22, "&gt;999%"))</f>
        <v>-</v>
      </c>
    </row>
    <row r="23" spans="1:11" x14ac:dyDescent="0.25">
      <c r="A23" s="7" t="s">
        <v>452</v>
      </c>
      <c r="B23" s="65">
        <v>0</v>
      </c>
      <c r="C23" s="34" t="str">
        <f>IF(B26=0, "-", B23/B26)</f>
        <v>-</v>
      </c>
      <c r="D23" s="65">
        <v>0</v>
      </c>
      <c r="E23" s="9">
        <f>IF(D26=0, "-", D23/D26)</f>
        <v>0</v>
      </c>
      <c r="F23" s="81">
        <v>6</v>
      </c>
      <c r="G23" s="34">
        <f>IF(F26=0, "-", F23/F26)</f>
        <v>0.3</v>
      </c>
      <c r="H23" s="65">
        <v>9</v>
      </c>
      <c r="I23" s="9">
        <f>IF(H26=0, "-", H23/H26)</f>
        <v>0.45</v>
      </c>
      <c r="J23" s="8" t="str">
        <f>IF(D23=0, "-", IF((B23-D23)/D23&lt;10, (B23-D23)/D23, "&gt;999%"))</f>
        <v>-</v>
      </c>
      <c r="K23" s="9">
        <f>IF(H23=0, "-", IF((F23-H23)/H23&lt;10, (F23-H23)/H23, "&gt;999%"))</f>
        <v>-0.33333333333333331</v>
      </c>
    </row>
    <row r="24" spans="1:11" x14ac:dyDescent="0.25">
      <c r="A24" s="7" t="s">
        <v>453</v>
      </c>
      <c r="B24" s="65">
        <v>0</v>
      </c>
      <c r="C24" s="34" t="str">
        <f>IF(B26=0, "-", B24/B26)</f>
        <v>-</v>
      </c>
      <c r="D24" s="65">
        <v>1</v>
      </c>
      <c r="E24" s="9">
        <f>IF(D26=0, "-", D24/D26)</f>
        <v>1</v>
      </c>
      <c r="F24" s="81">
        <v>12</v>
      </c>
      <c r="G24" s="34">
        <f>IF(F26=0, "-", F24/F26)</f>
        <v>0.6</v>
      </c>
      <c r="H24" s="65">
        <v>11</v>
      </c>
      <c r="I24" s="9">
        <f>IF(H26=0, "-", H24/H26)</f>
        <v>0.55000000000000004</v>
      </c>
      <c r="J24" s="8">
        <f>IF(D24=0, "-", IF((B24-D24)/D24&lt;10, (B24-D24)/D24, "&gt;999%"))</f>
        <v>-1</v>
      </c>
      <c r="K24" s="9">
        <f>IF(H24=0, "-", IF((F24-H24)/H24&lt;10, (F24-H24)/H24, "&gt;999%"))</f>
        <v>9.0909090909090912E-2</v>
      </c>
    </row>
    <row r="25" spans="1:11" x14ac:dyDescent="0.25">
      <c r="A25" s="2"/>
      <c r="B25" s="68"/>
      <c r="C25" s="33"/>
      <c r="D25" s="68"/>
      <c r="E25" s="6"/>
      <c r="F25" s="82"/>
      <c r="G25" s="33"/>
      <c r="H25" s="68"/>
      <c r="I25" s="6"/>
      <c r="J25" s="5"/>
      <c r="K25" s="6"/>
    </row>
    <row r="26" spans="1:11" s="43" customFormat="1" x14ac:dyDescent="0.25">
      <c r="A26" s="162" t="s">
        <v>574</v>
      </c>
      <c r="B26" s="71">
        <f>SUM(B22:B25)</f>
        <v>0</v>
      </c>
      <c r="C26" s="40">
        <f>B26/1668</f>
        <v>0</v>
      </c>
      <c r="D26" s="71">
        <f>SUM(D22:D25)</f>
        <v>1</v>
      </c>
      <c r="E26" s="41">
        <f>D26/1453</f>
        <v>6.8823124569855469E-4</v>
      </c>
      <c r="F26" s="77">
        <f>SUM(F22:F25)</f>
        <v>20</v>
      </c>
      <c r="G26" s="42">
        <f>F26/19157</f>
        <v>1.0440048024220911E-3</v>
      </c>
      <c r="H26" s="71">
        <f>SUM(H22:H25)</f>
        <v>20</v>
      </c>
      <c r="I26" s="41">
        <f>H26/18564</f>
        <v>1.0773540185304892E-3</v>
      </c>
      <c r="J26" s="37">
        <f>IF(D26=0, "-", IF((B26-D26)/D26&lt;10, (B26-D26)/D26, "&gt;999%"))</f>
        <v>-1</v>
      </c>
      <c r="K26" s="38">
        <f>IF(H26=0, "-", IF((F26-H26)/H26&lt;10, (F26-H26)/H26, "&gt;999%"))</f>
        <v>0</v>
      </c>
    </row>
    <row r="27" spans="1:11" x14ac:dyDescent="0.25">
      <c r="B27" s="83"/>
      <c r="D27" s="83"/>
      <c r="F27" s="83"/>
      <c r="H27" s="83"/>
    </row>
    <row r="28" spans="1:11" x14ac:dyDescent="0.25">
      <c r="A28" s="163" t="s">
        <v>127</v>
      </c>
      <c r="B28" s="61" t="s">
        <v>12</v>
      </c>
      <c r="C28" s="62" t="s">
        <v>13</v>
      </c>
      <c r="D28" s="61" t="s">
        <v>12</v>
      </c>
      <c r="E28" s="63" t="s">
        <v>13</v>
      </c>
      <c r="F28" s="62" t="s">
        <v>12</v>
      </c>
      <c r="G28" s="62" t="s">
        <v>13</v>
      </c>
      <c r="H28" s="61" t="s">
        <v>12</v>
      </c>
      <c r="I28" s="63" t="s">
        <v>13</v>
      </c>
      <c r="J28" s="61"/>
      <c r="K28" s="63"/>
    </row>
    <row r="29" spans="1:11" x14ac:dyDescent="0.25">
      <c r="A29" s="7" t="s">
        <v>454</v>
      </c>
      <c r="B29" s="65">
        <v>3</v>
      </c>
      <c r="C29" s="34">
        <f>IF(B41=0, "-", B29/B41)</f>
        <v>0.125</v>
      </c>
      <c r="D29" s="65">
        <v>0</v>
      </c>
      <c r="E29" s="9">
        <f>IF(D41=0, "-", D29/D41)</f>
        <v>0</v>
      </c>
      <c r="F29" s="81">
        <v>32</v>
      </c>
      <c r="G29" s="34">
        <f>IF(F41=0, "-", F29/F41)</f>
        <v>9.1954022988505746E-2</v>
      </c>
      <c r="H29" s="65">
        <v>52</v>
      </c>
      <c r="I29" s="9">
        <f>IF(H41=0, "-", H29/H41)</f>
        <v>0.12745098039215685</v>
      </c>
      <c r="J29" s="8" t="str">
        <f t="shared" ref="J29:J39" si="2">IF(D29=0, "-", IF((B29-D29)/D29&lt;10, (B29-D29)/D29, "&gt;999%"))</f>
        <v>-</v>
      </c>
      <c r="K29" s="9">
        <f t="shared" ref="K29:K39" si="3">IF(H29=0, "-", IF((F29-H29)/H29&lt;10, (F29-H29)/H29, "&gt;999%"))</f>
        <v>-0.38461538461538464</v>
      </c>
    </row>
    <row r="30" spans="1:11" x14ac:dyDescent="0.25">
      <c r="A30" s="7" t="s">
        <v>455</v>
      </c>
      <c r="B30" s="65">
        <v>0</v>
      </c>
      <c r="C30" s="34">
        <f>IF(B41=0, "-", B30/B41)</f>
        <v>0</v>
      </c>
      <c r="D30" s="65">
        <v>0</v>
      </c>
      <c r="E30" s="9">
        <f>IF(D41=0, "-", D30/D41)</f>
        <v>0</v>
      </c>
      <c r="F30" s="81">
        <v>0</v>
      </c>
      <c r="G30" s="34">
        <f>IF(F41=0, "-", F30/F41)</f>
        <v>0</v>
      </c>
      <c r="H30" s="65">
        <v>25</v>
      </c>
      <c r="I30" s="9">
        <f>IF(H41=0, "-", H30/H41)</f>
        <v>6.1274509803921566E-2</v>
      </c>
      <c r="J30" s="8" t="str">
        <f t="shared" si="2"/>
        <v>-</v>
      </c>
      <c r="K30" s="9">
        <f t="shared" si="3"/>
        <v>-1</v>
      </c>
    </row>
    <row r="31" spans="1:11" x14ac:dyDescent="0.25">
      <c r="A31" s="7" t="s">
        <v>456</v>
      </c>
      <c r="B31" s="65">
        <v>0</v>
      </c>
      <c r="C31" s="34">
        <f>IF(B41=0, "-", B31/B41)</f>
        <v>0</v>
      </c>
      <c r="D31" s="65">
        <v>2</v>
      </c>
      <c r="E31" s="9">
        <f>IF(D41=0, "-", D31/D41)</f>
        <v>8.3333333333333329E-2</v>
      </c>
      <c r="F31" s="81">
        <v>25</v>
      </c>
      <c r="G31" s="34">
        <f>IF(F41=0, "-", F31/F41)</f>
        <v>7.183908045977011E-2</v>
      </c>
      <c r="H31" s="65">
        <v>8</v>
      </c>
      <c r="I31" s="9">
        <f>IF(H41=0, "-", H31/H41)</f>
        <v>1.9607843137254902E-2</v>
      </c>
      <c r="J31" s="8">
        <f t="shared" si="2"/>
        <v>-1</v>
      </c>
      <c r="K31" s="9">
        <f t="shared" si="3"/>
        <v>2.125</v>
      </c>
    </row>
    <row r="32" spans="1:11" x14ac:dyDescent="0.25">
      <c r="A32" s="7" t="s">
        <v>457</v>
      </c>
      <c r="B32" s="65">
        <v>1</v>
      </c>
      <c r="C32" s="34">
        <f>IF(B41=0, "-", B32/B41)</f>
        <v>4.1666666666666664E-2</v>
      </c>
      <c r="D32" s="65">
        <v>2</v>
      </c>
      <c r="E32" s="9">
        <f>IF(D41=0, "-", D32/D41)</f>
        <v>8.3333333333333329E-2</v>
      </c>
      <c r="F32" s="81">
        <v>53</v>
      </c>
      <c r="G32" s="34">
        <f>IF(F41=0, "-", F32/F41)</f>
        <v>0.15229885057471265</v>
      </c>
      <c r="H32" s="65">
        <v>39</v>
      </c>
      <c r="I32" s="9">
        <f>IF(H41=0, "-", H32/H41)</f>
        <v>9.5588235294117641E-2</v>
      </c>
      <c r="J32" s="8">
        <f t="shared" si="2"/>
        <v>-0.5</v>
      </c>
      <c r="K32" s="9">
        <f t="shared" si="3"/>
        <v>0.35897435897435898</v>
      </c>
    </row>
    <row r="33" spans="1:11" x14ac:dyDescent="0.25">
      <c r="A33" s="7" t="s">
        <v>458</v>
      </c>
      <c r="B33" s="65">
        <v>0</v>
      </c>
      <c r="C33" s="34">
        <f>IF(B41=0, "-", B33/B41)</f>
        <v>0</v>
      </c>
      <c r="D33" s="65">
        <v>0</v>
      </c>
      <c r="E33" s="9">
        <f>IF(D41=0, "-", D33/D41)</f>
        <v>0</v>
      </c>
      <c r="F33" s="81">
        <v>5</v>
      </c>
      <c r="G33" s="34">
        <f>IF(F41=0, "-", F33/F41)</f>
        <v>1.4367816091954023E-2</v>
      </c>
      <c r="H33" s="65">
        <v>6</v>
      </c>
      <c r="I33" s="9">
        <f>IF(H41=0, "-", H33/H41)</f>
        <v>1.4705882352941176E-2</v>
      </c>
      <c r="J33" s="8" t="str">
        <f t="shared" si="2"/>
        <v>-</v>
      </c>
      <c r="K33" s="9">
        <f t="shared" si="3"/>
        <v>-0.16666666666666666</v>
      </c>
    </row>
    <row r="34" spans="1:11" x14ac:dyDescent="0.25">
      <c r="A34" s="7" t="s">
        <v>459</v>
      </c>
      <c r="B34" s="65">
        <v>0</v>
      </c>
      <c r="C34" s="34">
        <f>IF(B41=0, "-", B34/B41)</f>
        <v>0</v>
      </c>
      <c r="D34" s="65">
        <v>2</v>
      </c>
      <c r="E34" s="9">
        <f>IF(D41=0, "-", D34/D41)</f>
        <v>8.3333333333333329E-2</v>
      </c>
      <c r="F34" s="81">
        <v>9</v>
      </c>
      <c r="G34" s="34">
        <f>IF(F41=0, "-", F34/F41)</f>
        <v>2.5862068965517241E-2</v>
      </c>
      <c r="H34" s="65">
        <v>7</v>
      </c>
      <c r="I34" s="9">
        <f>IF(H41=0, "-", H34/H41)</f>
        <v>1.7156862745098041E-2</v>
      </c>
      <c r="J34" s="8">
        <f t="shared" si="2"/>
        <v>-1</v>
      </c>
      <c r="K34" s="9">
        <f t="shared" si="3"/>
        <v>0.2857142857142857</v>
      </c>
    </row>
    <row r="35" spans="1:11" x14ac:dyDescent="0.25">
      <c r="A35" s="7" t="s">
        <v>460</v>
      </c>
      <c r="B35" s="65">
        <v>3</v>
      </c>
      <c r="C35" s="34">
        <f>IF(B41=0, "-", B35/B41)</f>
        <v>0.125</v>
      </c>
      <c r="D35" s="65">
        <v>1</v>
      </c>
      <c r="E35" s="9">
        <f>IF(D41=0, "-", D35/D41)</f>
        <v>4.1666666666666664E-2</v>
      </c>
      <c r="F35" s="81">
        <v>19</v>
      </c>
      <c r="G35" s="34">
        <f>IF(F41=0, "-", F35/F41)</f>
        <v>5.459770114942529E-2</v>
      </c>
      <c r="H35" s="65">
        <v>25</v>
      </c>
      <c r="I35" s="9">
        <f>IF(H41=0, "-", H35/H41)</f>
        <v>6.1274509803921566E-2</v>
      </c>
      <c r="J35" s="8">
        <f t="shared" si="2"/>
        <v>2</v>
      </c>
      <c r="K35" s="9">
        <f t="shared" si="3"/>
        <v>-0.24</v>
      </c>
    </row>
    <row r="36" spans="1:11" x14ac:dyDescent="0.25">
      <c r="A36" s="7" t="s">
        <v>461</v>
      </c>
      <c r="B36" s="65">
        <v>0</v>
      </c>
      <c r="C36" s="34">
        <f>IF(B41=0, "-", B36/B41)</f>
        <v>0</v>
      </c>
      <c r="D36" s="65">
        <v>0</v>
      </c>
      <c r="E36" s="9">
        <f>IF(D41=0, "-", D36/D41)</f>
        <v>0</v>
      </c>
      <c r="F36" s="81">
        <v>7</v>
      </c>
      <c r="G36" s="34">
        <f>IF(F41=0, "-", F36/F41)</f>
        <v>2.0114942528735632E-2</v>
      </c>
      <c r="H36" s="65">
        <v>4</v>
      </c>
      <c r="I36" s="9">
        <f>IF(H41=0, "-", H36/H41)</f>
        <v>9.8039215686274508E-3</v>
      </c>
      <c r="J36" s="8" t="str">
        <f t="shared" si="2"/>
        <v>-</v>
      </c>
      <c r="K36" s="9">
        <f t="shared" si="3"/>
        <v>0.75</v>
      </c>
    </row>
    <row r="37" spans="1:11" x14ac:dyDescent="0.25">
      <c r="A37" s="7" t="s">
        <v>462</v>
      </c>
      <c r="B37" s="65">
        <v>3</v>
      </c>
      <c r="C37" s="34">
        <f>IF(B41=0, "-", B37/B41)</f>
        <v>0.125</v>
      </c>
      <c r="D37" s="65">
        <v>3</v>
      </c>
      <c r="E37" s="9">
        <f>IF(D41=0, "-", D37/D41)</f>
        <v>0.125</v>
      </c>
      <c r="F37" s="81">
        <v>55</v>
      </c>
      <c r="G37" s="34">
        <f>IF(F41=0, "-", F37/F41)</f>
        <v>0.15804597701149425</v>
      </c>
      <c r="H37" s="65">
        <v>63</v>
      </c>
      <c r="I37" s="9">
        <f>IF(H41=0, "-", H37/H41)</f>
        <v>0.15441176470588236</v>
      </c>
      <c r="J37" s="8">
        <f t="shared" si="2"/>
        <v>0</v>
      </c>
      <c r="K37" s="9">
        <f t="shared" si="3"/>
        <v>-0.12698412698412698</v>
      </c>
    </row>
    <row r="38" spans="1:11" x14ac:dyDescent="0.25">
      <c r="A38" s="7" t="s">
        <v>463</v>
      </c>
      <c r="B38" s="65">
        <v>7</v>
      </c>
      <c r="C38" s="34">
        <f>IF(B41=0, "-", B38/B41)</f>
        <v>0.29166666666666669</v>
      </c>
      <c r="D38" s="65">
        <v>13</v>
      </c>
      <c r="E38" s="9">
        <f>IF(D41=0, "-", D38/D41)</f>
        <v>0.54166666666666663</v>
      </c>
      <c r="F38" s="81">
        <v>117</v>
      </c>
      <c r="G38" s="34">
        <f>IF(F41=0, "-", F38/F41)</f>
        <v>0.33620689655172414</v>
      </c>
      <c r="H38" s="65">
        <v>140</v>
      </c>
      <c r="I38" s="9">
        <f>IF(H41=0, "-", H38/H41)</f>
        <v>0.34313725490196079</v>
      </c>
      <c r="J38" s="8">
        <f t="shared" si="2"/>
        <v>-0.46153846153846156</v>
      </c>
      <c r="K38" s="9">
        <f t="shared" si="3"/>
        <v>-0.16428571428571428</v>
      </c>
    </row>
    <row r="39" spans="1:11" x14ac:dyDescent="0.25">
      <c r="A39" s="7" t="s">
        <v>464</v>
      </c>
      <c r="B39" s="65">
        <v>7</v>
      </c>
      <c r="C39" s="34">
        <f>IF(B41=0, "-", B39/B41)</f>
        <v>0.29166666666666669</v>
      </c>
      <c r="D39" s="65">
        <v>1</v>
      </c>
      <c r="E39" s="9">
        <f>IF(D41=0, "-", D39/D41)</f>
        <v>4.1666666666666664E-2</v>
      </c>
      <c r="F39" s="81">
        <v>26</v>
      </c>
      <c r="G39" s="34">
        <f>IF(F41=0, "-", F39/F41)</f>
        <v>7.4712643678160925E-2</v>
      </c>
      <c r="H39" s="65">
        <v>39</v>
      </c>
      <c r="I39" s="9">
        <f>IF(H41=0, "-", H39/H41)</f>
        <v>9.5588235294117641E-2</v>
      </c>
      <c r="J39" s="8">
        <f t="shared" si="2"/>
        <v>6</v>
      </c>
      <c r="K39" s="9">
        <f t="shared" si="3"/>
        <v>-0.33333333333333331</v>
      </c>
    </row>
    <row r="40" spans="1:11" x14ac:dyDescent="0.25">
      <c r="A40" s="2"/>
      <c r="B40" s="68"/>
      <c r="C40" s="33"/>
      <c r="D40" s="68"/>
      <c r="E40" s="6"/>
      <c r="F40" s="82"/>
      <c r="G40" s="33"/>
      <c r="H40" s="68"/>
      <c r="I40" s="6"/>
      <c r="J40" s="5"/>
      <c r="K40" s="6"/>
    </row>
    <row r="41" spans="1:11" s="43" customFormat="1" x14ac:dyDescent="0.25">
      <c r="A41" s="162" t="s">
        <v>573</v>
      </c>
      <c r="B41" s="71">
        <f>SUM(B29:B40)</f>
        <v>24</v>
      </c>
      <c r="C41" s="40">
        <f>B41/1668</f>
        <v>1.4388489208633094E-2</v>
      </c>
      <c r="D41" s="71">
        <f>SUM(D29:D40)</f>
        <v>24</v>
      </c>
      <c r="E41" s="41">
        <f>D41/1453</f>
        <v>1.6517549896765314E-2</v>
      </c>
      <c r="F41" s="77">
        <f>SUM(F29:F40)</f>
        <v>348</v>
      </c>
      <c r="G41" s="42">
        <f>F41/19157</f>
        <v>1.8165683562144385E-2</v>
      </c>
      <c r="H41" s="71">
        <f>SUM(H29:H40)</f>
        <v>408</v>
      </c>
      <c r="I41" s="41">
        <f>H41/18564</f>
        <v>2.197802197802198E-2</v>
      </c>
      <c r="J41" s="37">
        <f>IF(D41=0, "-", IF((B41-D41)/D41&lt;10, (B41-D41)/D41, "&gt;999%"))</f>
        <v>0</v>
      </c>
      <c r="K41" s="38">
        <f>IF(H41=0, "-", IF((F41-H41)/H41&lt;10, (F41-H41)/H41, "&gt;999%"))</f>
        <v>-0.14705882352941177</v>
      </c>
    </row>
    <row r="42" spans="1:11" x14ac:dyDescent="0.25">
      <c r="B42" s="83"/>
      <c r="D42" s="83"/>
      <c r="F42" s="83"/>
      <c r="H42" s="83"/>
    </row>
    <row r="43" spans="1:11" x14ac:dyDescent="0.25">
      <c r="A43" s="163" t="s">
        <v>128</v>
      </c>
      <c r="B43" s="61" t="s">
        <v>12</v>
      </c>
      <c r="C43" s="62" t="s">
        <v>13</v>
      </c>
      <c r="D43" s="61" t="s">
        <v>12</v>
      </c>
      <c r="E43" s="63" t="s">
        <v>13</v>
      </c>
      <c r="F43" s="62" t="s">
        <v>12</v>
      </c>
      <c r="G43" s="62" t="s">
        <v>13</v>
      </c>
      <c r="H43" s="61" t="s">
        <v>12</v>
      </c>
      <c r="I43" s="63" t="s">
        <v>13</v>
      </c>
      <c r="J43" s="61"/>
      <c r="K43" s="63"/>
    </row>
    <row r="44" spans="1:11" x14ac:dyDescent="0.25">
      <c r="A44" s="7" t="s">
        <v>465</v>
      </c>
      <c r="B44" s="65">
        <v>9</v>
      </c>
      <c r="C44" s="34">
        <f>IF(B53=0, "-", B44/B53)</f>
        <v>0.18367346938775511</v>
      </c>
      <c r="D44" s="65">
        <v>11</v>
      </c>
      <c r="E44" s="9">
        <f>IF(D53=0, "-", D44/D53)</f>
        <v>0.15942028985507245</v>
      </c>
      <c r="F44" s="81">
        <v>84</v>
      </c>
      <c r="G44" s="34">
        <f>IF(F53=0, "-", F44/F53)</f>
        <v>0.12352941176470589</v>
      </c>
      <c r="H44" s="65">
        <v>81</v>
      </c>
      <c r="I44" s="9">
        <f>IF(H53=0, "-", H44/H53)</f>
        <v>0.13022508038585209</v>
      </c>
      <c r="J44" s="8">
        <f t="shared" ref="J44:J51" si="4">IF(D44=0, "-", IF((B44-D44)/D44&lt;10, (B44-D44)/D44, "&gt;999%"))</f>
        <v>-0.18181818181818182</v>
      </c>
      <c r="K44" s="9">
        <f t="shared" ref="K44:K51" si="5">IF(H44=0, "-", IF((F44-H44)/H44&lt;10, (F44-H44)/H44, "&gt;999%"))</f>
        <v>3.7037037037037035E-2</v>
      </c>
    </row>
    <row r="45" spans="1:11" x14ac:dyDescent="0.25">
      <c r="A45" s="7" t="s">
        <v>466</v>
      </c>
      <c r="B45" s="65">
        <v>0</v>
      </c>
      <c r="C45" s="34">
        <f>IF(B53=0, "-", B45/B53)</f>
        <v>0</v>
      </c>
      <c r="D45" s="65">
        <v>1</v>
      </c>
      <c r="E45" s="9">
        <f>IF(D53=0, "-", D45/D53)</f>
        <v>1.4492753623188406E-2</v>
      </c>
      <c r="F45" s="81">
        <v>0</v>
      </c>
      <c r="G45" s="34">
        <f>IF(F53=0, "-", F45/F53)</f>
        <v>0</v>
      </c>
      <c r="H45" s="65">
        <v>17</v>
      </c>
      <c r="I45" s="9">
        <f>IF(H53=0, "-", H45/H53)</f>
        <v>2.7331189710610933E-2</v>
      </c>
      <c r="J45" s="8">
        <f t="shared" si="4"/>
        <v>-1</v>
      </c>
      <c r="K45" s="9">
        <f t="shared" si="5"/>
        <v>-1</v>
      </c>
    </row>
    <row r="46" spans="1:11" x14ac:dyDescent="0.25">
      <c r="A46" s="7" t="s">
        <v>467</v>
      </c>
      <c r="B46" s="65">
        <v>0</v>
      </c>
      <c r="C46" s="34">
        <f>IF(B53=0, "-", B46/B53)</f>
        <v>0</v>
      </c>
      <c r="D46" s="65">
        <v>2</v>
      </c>
      <c r="E46" s="9">
        <f>IF(D53=0, "-", D46/D53)</f>
        <v>2.8985507246376812E-2</v>
      </c>
      <c r="F46" s="81">
        <v>2</v>
      </c>
      <c r="G46" s="34">
        <f>IF(F53=0, "-", F46/F53)</f>
        <v>2.9411764705882353E-3</v>
      </c>
      <c r="H46" s="65">
        <v>4</v>
      </c>
      <c r="I46" s="9">
        <f>IF(H53=0, "-", H46/H53)</f>
        <v>6.4308681672025723E-3</v>
      </c>
      <c r="J46" s="8">
        <f t="shared" si="4"/>
        <v>-1</v>
      </c>
      <c r="K46" s="9">
        <f t="shared" si="5"/>
        <v>-0.5</v>
      </c>
    </row>
    <row r="47" spans="1:11" x14ac:dyDescent="0.25">
      <c r="A47" s="7" t="s">
        <v>468</v>
      </c>
      <c r="B47" s="65">
        <v>1</v>
      </c>
      <c r="C47" s="34">
        <f>IF(B53=0, "-", B47/B53)</f>
        <v>2.0408163265306121E-2</v>
      </c>
      <c r="D47" s="65">
        <v>12</v>
      </c>
      <c r="E47" s="9">
        <f>IF(D53=0, "-", D47/D53)</f>
        <v>0.17391304347826086</v>
      </c>
      <c r="F47" s="81">
        <v>89</v>
      </c>
      <c r="G47" s="34">
        <f>IF(F53=0, "-", F47/F53)</f>
        <v>0.13088235294117648</v>
      </c>
      <c r="H47" s="65">
        <v>107</v>
      </c>
      <c r="I47" s="9">
        <f>IF(H53=0, "-", H47/H53)</f>
        <v>0.17202572347266881</v>
      </c>
      <c r="J47" s="8">
        <f t="shared" si="4"/>
        <v>-0.91666666666666663</v>
      </c>
      <c r="K47" s="9">
        <f t="shared" si="5"/>
        <v>-0.16822429906542055</v>
      </c>
    </row>
    <row r="48" spans="1:11" x14ac:dyDescent="0.25">
      <c r="A48" s="7" t="s">
        <v>469</v>
      </c>
      <c r="B48" s="65">
        <v>4</v>
      </c>
      <c r="C48" s="34">
        <f>IF(B53=0, "-", B48/B53)</f>
        <v>8.1632653061224483E-2</v>
      </c>
      <c r="D48" s="65">
        <v>8</v>
      </c>
      <c r="E48" s="9">
        <f>IF(D53=0, "-", D48/D53)</f>
        <v>0.11594202898550725</v>
      </c>
      <c r="F48" s="81">
        <v>47</v>
      </c>
      <c r="G48" s="34">
        <f>IF(F53=0, "-", F48/F53)</f>
        <v>6.9117647058823534E-2</v>
      </c>
      <c r="H48" s="65">
        <v>42</v>
      </c>
      <c r="I48" s="9">
        <f>IF(H53=0, "-", H48/H53)</f>
        <v>6.7524115755627015E-2</v>
      </c>
      <c r="J48" s="8">
        <f t="shared" si="4"/>
        <v>-0.5</v>
      </c>
      <c r="K48" s="9">
        <f t="shared" si="5"/>
        <v>0.11904761904761904</v>
      </c>
    </row>
    <row r="49" spans="1:11" x14ac:dyDescent="0.25">
      <c r="A49" s="7" t="s">
        <v>470</v>
      </c>
      <c r="B49" s="65">
        <v>3</v>
      </c>
      <c r="C49" s="34">
        <f>IF(B53=0, "-", B49/B53)</f>
        <v>6.1224489795918366E-2</v>
      </c>
      <c r="D49" s="65">
        <v>5</v>
      </c>
      <c r="E49" s="9">
        <f>IF(D53=0, "-", D49/D53)</f>
        <v>7.2463768115942032E-2</v>
      </c>
      <c r="F49" s="81">
        <v>65</v>
      </c>
      <c r="G49" s="34">
        <f>IF(F53=0, "-", F49/F53)</f>
        <v>9.5588235294117641E-2</v>
      </c>
      <c r="H49" s="65">
        <v>40</v>
      </c>
      <c r="I49" s="9">
        <f>IF(H53=0, "-", H49/H53)</f>
        <v>6.4308681672025719E-2</v>
      </c>
      <c r="J49" s="8">
        <f t="shared" si="4"/>
        <v>-0.4</v>
      </c>
      <c r="K49" s="9">
        <f t="shared" si="5"/>
        <v>0.625</v>
      </c>
    </row>
    <row r="50" spans="1:11" x14ac:dyDescent="0.25">
      <c r="A50" s="7" t="s">
        <v>471</v>
      </c>
      <c r="B50" s="65">
        <v>0</v>
      </c>
      <c r="C50" s="34">
        <f>IF(B53=0, "-", B50/B53)</f>
        <v>0</v>
      </c>
      <c r="D50" s="65">
        <v>1</v>
      </c>
      <c r="E50" s="9">
        <f>IF(D53=0, "-", D50/D53)</f>
        <v>1.4492753623188406E-2</v>
      </c>
      <c r="F50" s="81">
        <v>26</v>
      </c>
      <c r="G50" s="34">
        <f>IF(F53=0, "-", F50/F53)</f>
        <v>3.8235294117647062E-2</v>
      </c>
      <c r="H50" s="65">
        <v>32</v>
      </c>
      <c r="I50" s="9">
        <f>IF(H53=0, "-", H50/H53)</f>
        <v>5.1446945337620578E-2</v>
      </c>
      <c r="J50" s="8">
        <f t="shared" si="4"/>
        <v>-1</v>
      </c>
      <c r="K50" s="9">
        <f t="shared" si="5"/>
        <v>-0.1875</v>
      </c>
    </row>
    <row r="51" spans="1:11" x14ac:dyDescent="0.25">
      <c r="A51" s="7" t="s">
        <v>472</v>
      </c>
      <c r="B51" s="65">
        <v>32</v>
      </c>
      <c r="C51" s="34">
        <f>IF(B53=0, "-", B51/B53)</f>
        <v>0.65306122448979587</v>
      </c>
      <c r="D51" s="65">
        <v>29</v>
      </c>
      <c r="E51" s="9">
        <f>IF(D53=0, "-", D51/D53)</f>
        <v>0.42028985507246375</v>
      </c>
      <c r="F51" s="81">
        <v>367</v>
      </c>
      <c r="G51" s="34">
        <f>IF(F53=0, "-", F51/F53)</f>
        <v>0.53970588235294115</v>
      </c>
      <c r="H51" s="65">
        <v>299</v>
      </c>
      <c r="I51" s="9">
        <f>IF(H53=0, "-", H51/H53)</f>
        <v>0.48070739549839231</v>
      </c>
      <c r="J51" s="8">
        <f t="shared" si="4"/>
        <v>0.10344827586206896</v>
      </c>
      <c r="K51" s="9">
        <f t="shared" si="5"/>
        <v>0.22742474916387959</v>
      </c>
    </row>
    <row r="52" spans="1:11" x14ac:dyDescent="0.25">
      <c r="A52" s="2"/>
      <c r="B52" s="68"/>
      <c r="C52" s="33"/>
      <c r="D52" s="68"/>
      <c r="E52" s="6"/>
      <c r="F52" s="82"/>
      <c r="G52" s="33"/>
      <c r="H52" s="68"/>
      <c r="I52" s="6"/>
      <c r="J52" s="5"/>
      <c r="K52" s="6"/>
    </row>
    <row r="53" spans="1:11" s="43" customFormat="1" x14ac:dyDescent="0.25">
      <c r="A53" s="162" t="s">
        <v>572</v>
      </c>
      <c r="B53" s="71">
        <f>SUM(B44:B52)</f>
        <v>49</v>
      </c>
      <c r="C53" s="40">
        <f>B53/1668</f>
        <v>2.9376498800959234E-2</v>
      </c>
      <c r="D53" s="71">
        <f>SUM(D44:D52)</f>
        <v>69</v>
      </c>
      <c r="E53" s="41">
        <f>D53/1453</f>
        <v>4.7487955953200274E-2</v>
      </c>
      <c r="F53" s="77">
        <f>SUM(F44:F52)</f>
        <v>680</v>
      </c>
      <c r="G53" s="42">
        <f>F53/19157</f>
        <v>3.5496163282351098E-2</v>
      </c>
      <c r="H53" s="71">
        <f>SUM(H44:H52)</f>
        <v>622</v>
      </c>
      <c r="I53" s="41">
        <f>H53/18564</f>
        <v>3.3505709976298211E-2</v>
      </c>
      <c r="J53" s="37">
        <f>IF(D53=0, "-", IF((B53-D53)/D53&lt;10, (B53-D53)/D53, "&gt;999%"))</f>
        <v>-0.28985507246376813</v>
      </c>
      <c r="K53" s="38">
        <f>IF(H53=0, "-", IF((F53-H53)/H53&lt;10, (F53-H53)/H53, "&gt;999%"))</f>
        <v>9.3247588424437297E-2</v>
      </c>
    </row>
    <row r="54" spans="1:11" x14ac:dyDescent="0.25">
      <c r="B54" s="83"/>
      <c r="D54" s="83"/>
      <c r="F54" s="83"/>
      <c r="H54" s="83"/>
    </row>
    <row r="55" spans="1:11" x14ac:dyDescent="0.25">
      <c r="A55" s="163" t="s">
        <v>129</v>
      </c>
      <c r="B55" s="61" t="s">
        <v>12</v>
      </c>
      <c r="C55" s="62" t="s">
        <v>13</v>
      </c>
      <c r="D55" s="61" t="s">
        <v>12</v>
      </c>
      <c r="E55" s="63" t="s">
        <v>13</v>
      </c>
      <c r="F55" s="62" t="s">
        <v>12</v>
      </c>
      <c r="G55" s="62" t="s">
        <v>13</v>
      </c>
      <c r="H55" s="61" t="s">
        <v>12</v>
      </c>
      <c r="I55" s="63" t="s">
        <v>13</v>
      </c>
      <c r="J55" s="61"/>
      <c r="K55" s="63"/>
    </row>
    <row r="56" spans="1:11" x14ac:dyDescent="0.25">
      <c r="A56" s="7" t="s">
        <v>473</v>
      </c>
      <c r="B56" s="65">
        <v>6</v>
      </c>
      <c r="C56" s="34">
        <f>IF(B76=0, "-", B56/B76)</f>
        <v>1.5789473684210527E-2</v>
      </c>
      <c r="D56" s="65">
        <v>5</v>
      </c>
      <c r="E56" s="9">
        <f>IF(D76=0, "-", D56/D76)</f>
        <v>1.5923566878980892E-2</v>
      </c>
      <c r="F56" s="81">
        <v>36</v>
      </c>
      <c r="G56" s="34">
        <f>IF(F76=0, "-", F56/F76)</f>
        <v>8.0808080808080808E-3</v>
      </c>
      <c r="H56" s="65">
        <v>38</v>
      </c>
      <c r="I56" s="9">
        <f>IF(H76=0, "-", H56/H76)</f>
        <v>8.6481565771506595E-3</v>
      </c>
      <c r="J56" s="8">
        <f t="shared" ref="J56:J74" si="6">IF(D56=0, "-", IF((B56-D56)/D56&lt;10, (B56-D56)/D56, "&gt;999%"))</f>
        <v>0.2</v>
      </c>
      <c r="K56" s="9">
        <f t="shared" ref="K56:K74" si="7">IF(H56=0, "-", IF((F56-H56)/H56&lt;10, (F56-H56)/H56, "&gt;999%"))</f>
        <v>-5.2631578947368418E-2</v>
      </c>
    </row>
    <row r="57" spans="1:11" x14ac:dyDescent="0.25">
      <c r="A57" s="7" t="s">
        <v>474</v>
      </c>
      <c r="B57" s="65">
        <v>0</v>
      </c>
      <c r="C57" s="34">
        <f>IF(B76=0, "-", B57/B76)</f>
        <v>0</v>
      </c>
      <c r="D57" s="65">
        <v>0</v>
      </c>
      <c r="E57" s="9">
        <f>IF(D76=0, "-", D57/D76)</f>
        <v>0</v>
      </c>
      <c r="F57" s="81">
        <v>14</v>
      </c>
      <c r="G57" s="34">
        <f>IF(F76=0, "-", F57/F76)</f>
        <v>3.1425364758698093E-3</v>
      </c>
      <c r="H57" s="65">
        <v>0</v>
      </c>
      <c r="I57" s="9">
        <f>IF(H76=0, "-", H57/H76)</f>
        <v>0</v>
      </c>
      <c r="J57" s="8" t="str">
        <f t="shared" si="6"/>
        <v>-</v>
      </c>
      <c r="K57" s="9" t="str">
        <f t="shared" si="7"/>
        <v>-</v>
      </c>
    </row>
    <row r="58" spans="1:11" x14ac:dyDescent="0.25">
      <c r="A58" s="7" t="s">
        <v>475</v>
      </c>
      <c r="B58" s="65">
        <v>96</v>
      </c>
      <c r="C58" s="34">
        <f>IF(B76=0, "-", B58/B76)</f>
        <v>0.25263157894736843</v>
      </c>
      <c r="D58" s="65">
        <v>68</v>
      </c>
      <c r="E58" s="9">
        <f>IF(D76=0, "-", D58/D76)</f>
        <v>0.21656050955414013</v>
      </c>
      <c r="F58" s="81">
        <v>917</v>
      </c>
      <c r="G58" s="34">
        <f>IF(F76=0, "-", F58/F76)</f>
        <v>0.20583613916947249</v>
      </c>
      <c r="H58" s="65">
        <v>1015</v>
      </c>
      <c r="I58" s="9">
        <f>IF(H76=0, "-", H58/H76)</f>
        <v>0.23099681383705054</v>
      </c>
      <c r="J58" s="8">
        <f t="shared" si="6"/>
        <v>0.41176470588235292</v>
      </c>
      <c r="K58" s="9">
        <f t="shared" si="7"/>
        <v>-9.6551724137931033E-2</v>
      </c>
    </row>
    <row r="59" spans="1:11" x14ac:dyDescent="0.25">
      <c r="A59" s="7" t="s">
        <v>476</v>
      </c>
      <c r="B59" s="65">
        <v>0</v>
      </c>
      <c r="C59" s="34">
        <f>IF(B76=0, "-", B59/B76)</f>
        <v>0</v>
      </c>
      <c r="D59" s="65">
        <v>0</v>
      </c>
      <c r="E59" s="9">
        <f>IF(D76=0, "-", D59/D76)</f>
        <v>0</v>
      </c>
      <c r="F59" s="81">
        <v>0</v>
      </c>
      <c r="G59" s="34">
        <f>IF(F76=0, "-", F59/F76)</f>
        <v>0</v>
      </c>
      <c r="H59" s="65">
        <v>24</v>
      </c>
      <c r="I59" s="9">
        <f>IF(H76=0, "-", H59/H76)</f>
        <v>5.4619936276741011E-3</v>
      </c>
      <c r="J59" s="8" t="str">
        <f t="shared" si="6"/>
        <v>-</v>
      </c>
      <c r="K59" s="9">
        <f t="shared" si="7"/>
        <v>-1</v>
      </c>
    </row>
    <row r="60" spans="1:11" x14ac:dyDescent="0.25">
      <c r="A60" s="7" t="s">
        <v>477</v>
      </c>
      <c r="B60" s="65">
        <v>7</v>
      </c>
      <c r="C60" s="34">
        <f>IF(B76=0, "-", B60/B76)</f>
        <v>1.8421052631578946E-2</v>
      </c>
      <c r="D60" s="65">
        <v>8</v>
      </c>
      <c r="E60" s="9">
        <f>IF(D76=0, "-", D60/D76)</f>
        <v>2.5477707006369428E-2</v>
      </c>
      <c r="F60" s="81">
        <v>62</v>
      </c>
      <c r="G60" s="34">
        <f>IF(F76=0, "-", F60/F76)</f>
        <v>1.3916947250280583E-2</v>
      </c>
      <c r="H60" s="65">
        <v>86</v>
      </c>
      <c r="I60" s="9">
        <f>IF(H76=0, "-", H60/H76)</f>
        <v>1.9572143832498862E-2</v>
      </c>
      <c r="J60" s="8">
        <f t="shared" si="6"/>
        <v>-0.125</v>
      </c>
      <c r="K60" s="9">
        <f t="shared" si="7"/>
        <v>-0.27906976744186046</v>
      </c>
    </row>
    <row r="61" spans="1:11" x14ac:dyDescent="0.25">
      <c r="A61" s="7" t="s">
        <v>478</v>
      </c>
      <c r="B61" s="65">
        <v>30</v>
      </c>
      <c r="C61" s="34">
        <f>IF(B76=0, "-", B61/B76)</f>
        <v>7.8947368421052627E-2</v>
      </c>
      <c r="D61" s="65">
        <v>20</v>
      </c>
      <c r="E61" s="9">
        <f>IF(D76=0, "-", D61/D76)</f>
        <v>6.3694267515923567E-2</v>
      </c>
      <c r="F61" s="81">
        <v>460</v>
      </c>
      <c r="G61" s="34">
        <f>IF(F76=0, "-", F61/F76)</f>
        <v>0.10325476992143659</v>
      </c>
      <c r="H61" s="65">
        <v>402</v>
      </c>
      <c r="I61" s="9">
        <f>IF(H76=0, "-", H61/H76)</f>
        <v>9.148839326354119E-2</v>
      </c>
      <c r="J61" s="8">
        <f t="shared" si="6"/>
        <v>0.5</v>
      </c>
      <c r="K61" s="9">
        <f t="shared" si="7"/>
        <v>0.14427860696517414</v>
      </c>
    </row>
    <row r="62" spans="1:11" x14ac:dyDescent="0.25">
      <c r="A62" s="7" t="s">
        <v>479</v>
      </c>
      <c r="B62" s="65">
        <v>2</v>
      </c>
      <c r="C62" s="34">
        <f>IF(B76=0, "-", B62/B76)</f>
        <v>5.263157894736842E-3</v>
      </c>
      <c r="D62" s="65">
        <v>3</v>
      </c>
      <c r="E62" s="9">
        <f>IF(D76=0, "-", D62/D76)</f>
        <v>9.5541401273885346E-3</v>
      </c>
      <c r="F62" s="81">
        <v>31</v>
      </c>
      <c r="G62" s="34">
        <f>IF(F76=0, "-", F62/F76)</f>
        <v>6.9584736251402917E-3</v>
      </c>
      <c r="H62" s="65">
        <v>23</v>
      </c>
      <c r="I62" s="9">
        <f>IF(H76=0, "-", H62/H76)</f>
        <v>5.234410559854347E-3</v>
      </c>
      <c r="J62" s="8">
        <f t="shared" si="6"/>
        <v>-0.33333333333333331</v>
      </c>
      <c r="K62" s="9">
        <f t="shared" si="7"/>
        <v>0.34782608695652173</v>
      </c>
    </row>
    <row r="63" spans="1:11" x14ac:dyDescent="0.25">
      <c r="A63" s="7" t="s">
        <v>480</v>
      </c>
      <c r="B63" s="65">
        <v>16</v>
      </c>
      <c r="C63" s="34">
        <f>IF(B76=0, "-", B63/B76)</f>
        <v>4.2105263157894736E-2</v>
      </c>
      <c r="D63" s="65">
        <v>6</v>
      </c>
      <c r="E63" s="9">
        <f>IF(D76=0, "-", D63/D76)</f>
        <v>1.9108280254777069E-2</v>
      </c>
      <c r="F63" s="81">
        <v>185</v>
      </c>
      <c r="G63" s="34">
        <f>IF(F76=0, "-", F63/F76)</f>
        <v>4.1526374859708191E-2</v>
      </c>
      <c r="H63" s="65">
        <v>179</v>
      </c>
      <c r="I63" s="9">
        <f>IF(H76=0, "-", H63/H76)</f>
        <v>4.0737369139736003E-2</v>
      </c>
      <c r="J63" s="8">
        <f t="shared" si="6"/>
        <v>1.6666666666666667</v>
      </c>
      <c r="K63" s="9">
        <f t="shared" si="7"/>
        <v>3.3519553072625698E-2</v>
      </c>
    </row>
    <row r="64" spans="1:11" x14ac:dyDescent="0.25">
      <c r="A64" s="7" t="s">
        <v>481</v>
      </c>
      <c r="B64" s="65">
        <v>36</v>
      </c>
      <c r="C64" s="34">
        <f>IF(B76=0, "-", B64/B76)</f>
        <v>9.4736842105263161E-2</v>
      </c>
      <c r="D64" s="65">
        <v>25</v>
      </c>
      <c r="E64" s="9">
        <f>IF(D76=0, "-", D64/D76)</f>
        <v>7.9617834394904455E-2</v>
      </c>
      <c r="F64" s="81">
        <v>243</v>
      </c>
      <c r="G64" s="34">
        <f>IF(F76=0, "-", F64/F76)</f>
        <v>5.4545454545454543E-2</v>
      </c>
      <c r="H64" s="65">
        <v>325</v>
      </c>
      <c r="I64" s="9">
        <f>IF(H76=0, "-", H64/H76)</f>
        <v>7.3964497041420121E-2</v>
      </c>
      <c r="J64" s="8">
        <f t="shared" si="6"/>
        <v>0.44</v>
      </c>
      <c r="K64" s="9">
        <f t="shared" si="7"/>
        <v>-0.25230769230769229</v>
      </c>
    </row>
    <row r="65" spans="1:11" x14ac:dyDescent="0.25">
      <c r="A65" s="7" t="s">
        <v>482</v>
      </c>
      <c r="B65" s="65">
        <v>0</v>
      </c>
      <c r="C65" s="34">
        <f>IF(B76=0, "-", B65/B76)</f>
        <v>0</v>
      </c>
      <c r="D65" s="65">
        <v>0</v>
      </c>
      <c r="E65" s="9">
        <f>IF(D76=0, "-", D65/D76)</f>
        <v>0</v>
      </c>
      <c r="F65" s="81">
        <v>0</v>
      </c>
      <c r="G65" s="34">
        <f>IF(F76=0, "-", F65/F76)</f>
        <v>0</v>
      </c>
      <c r="H65" s="65">
        <v>1</v>
      </c>
      <c r="I65" s="9">
        <f>IF(H76=0, "-", H65/H76)</f>
        <v>2.2758306781975421E-4</v>
      </c>
      <c r="J65" s="8" t="str">
        <f t="shared" si="6"/>
        <v>-</v>
      </c>
      <c r="K65" s="9">
        <f t="shared" si="7"/>
        <v>-1</v>
      </c>
    </row>
    <row r="66" spans="1:11" x14ac:dyDescent="0.25">
      <c r="A66" s="7" t="s">
        <v>483</v>
      </c>
      <c r="B66" s="65">
        <v>43</v>
      </c>
      <c r="C66" s="34">
        <f>IF(B76=0, "-", B66/B76)</f>
        <v>0.11315789473684211</v>
      </c>
      <c r="D66" s="65">
        <v>26</v>
      </c>
      <c r="E66" s="9">
        <f>IF(D76=0, "-", D66/D76)</f>
        <v>8.2802547770700632E-2</v>
      </c>
      <c r="F66" s="81">
        <v>748</v>
      </c>
      <c r="G66" s="34">
        <f>IF(F76=0, "-", F66/F76)</f>
        <v>0.16790123456790124</v>
      </c>
      <c r="H66" s="65">
        <v>427</v>
      </c>
      <c r="I66" s="9">
        <f>IF(H76=0, "-", H66/H76)</f>
        <v>9.7177969959035049E-2</v>
      </c>
      <c r="J66" s="8">
        <f t="shared" si="6"/>
        <v>0.65384615384615385</v>
      </c>
      <c r="K66" s="9">
        <f t="shared" si="7"/>
        <v>0.75175644028103039</v>
      </c>
    </row>
    <row r="67" spans="1:11" x14ac:dyDescent="0.25">
      <c r="A67" s="7" t="s">
        <v>484</v>
      </c>
      <c r="B67" s="65">
        <v>10</v>
      </c>
      <c r="C67" s="34">
        <f>IF(B76=0, "-", B67/B76)</f>
        <v>2.6315789473684209E-2</v>
      </c>
      <c r="D67" s="65">
        <v>50</v>
      </c>
      <c r="E67" s="9">
        <f>IF(D76=0, "-", D67/D76)</f>
        <v>0.15923566878980891</v>
      </c>
      <c r="F67" s="81">
        <v>219</v>
      </c>
      <c r="G67" s="34">
        <f>IF(F76=0, "-", F67/F76)</f>
        <v>4.9158249158249158E-2</v>
      </c>
      <c r="H67" s="65">
        <v>376</v>
      </c>
      <c r="I67" s="9">
        <f>IF(H76=0, "-", H67/H76)</f>
        <v>8.5571233500227578E-2</v>
      </c>
      <c r="J67" s="8">
        <f t="shared" si="6"/>
        <v>-0.8</v>
      </c>
      <c r="K67" s="9">
        <f t="shared" si="7"/>
        <v>-0.41755319148936171</v>
      </c>
    </row>
    <row r="68" spans="1:11" x14ac:dyDescent="0.25">
      <c r="A68" s="7" t="s">
        <v>485</v>
      </c>
      <c r="B68" s="65">
        <v>9</v>
      </c>
      <c r="C68" s="34">
        <f>IF(B76=0, "-", B68/B76)</f>
        <v>2.368421052631579E-2</v>
      </c>
      <c r="D68" s="65">
        <v>17</v>
      </c>
      <c r="E68" s="9">
        <f>IF(D76=0, "-", D68/D76)</f>
        <v>5.4140127388535034E-2</v>
      </c>
      <c r="F68" s="81">
        <v>136</v>
      </c>
      <c r="G68" s="34">
        <f>IF(F76=0, "-", F68/F76)</f>
        <v>3.0527497194163859E-2</v>
      </c>
      <c r="H68" s="65">
        <v>108</v>
      </c>
      <c r="I68" s="9">
        <f>IF(H76=0, "-", H68/H76)</f>
        <v>2.4578971324533454E-2</v>
      </c>
      <c r="J68" s="8">
        <f t="shared" si="6"/>
        <v>-0.47058823529411764</v>
      </c>
      <c r="K68" s="9">
        <f t="shared" si="7"/>
        <v>0.25925925925925924</v>
      </c>
    </row>
    <row r="69" spans="1:11" x14ac:dyDescent="0.25">
      <c r="A69" s="7" t="s">
        <v>486</v>
      </c>
      <c r="B69" s="65">
        <v>1</v>
      </c>
      <c r="C69" s="34">
        <f>IF(B76=0, "-", B69/B76)</f>
        <v>2.631578947368421E-3</v>
      </c>
      <c r="D69" s="65">
        <v>0</v>
      </c>
      <c r="E69" s="9">
        <f>IF(D76=0, "-", D69/D76)</f>
        <v>0</v>
      </c>
      <c r="F69" s="81">
        <v>10</v>
      </c>
      <c r="G69" s="34">
        <f>IF(F76=0, "-", F69/F76)</f>
        <v>2.2446689113355782E-3</v>
      </c>
      <c r="H69" s="65">
        <v>1</v>
      </c>
      <c r="I69" s="9">
        <f>IF(H76=0, "-", H69/H76)</f>
        <v>2.2758306781975421E-4</v>
      </c>
      <c r="J69" s="8" t="str">
        <f t="shared" si="6"/>
        <v>-</v>
      </c>
      <c r="K69" s="9">
        <f t="shared" si="7"/>
        <v>9</v>
      </c>
    </row>
    <row r="70" spans="1:11" x14ac:dyDescent="0.25">
      <c r="A70" s="7" t="s">
        <v>487</v>
      </c>
      <c r="B70" s="65">
        <v>0</v>
      </c>
      <c r="C70" s="34">
        <f>IF(B76=0, "-", B70/B76)</f>
        <v>0</v>
      </c>
      <c r="D70" s="65">
        <v>0</v>
      </c>
      <c r="E70" s="9">
        <f>IF(D76=0, "-", D70/D76)</f>
        <v>0</v>
      </c>
      <c r="F70" s="81">
        <v>2</v>
      </c>
      <c r="G70" s="34">
        <f>IF(F76=0, "-", F70/F76)</f>
        <v>4.4893378226711561E-4</v>
      </c>
      <c r="H70" s="65">
        <v>0</v>
      </c>
      <c r="I70" s="9">
        <f>IF(H76=0, "-", H70/H76)</f>
        <v>0</v>
      </c>
      <c r="J70" s="8" t="str">
        <f t="shared" si="6"/>
        <v>-</v>
      </c>
      <c r="K70" s="9" t="str">
        <f t="shared" si="7"/>
        <v>-</v>
      </c>
    </row>
    <row r="71" spans="1:11" x14ac:dyDescent="0.25">
      <c r="A71" s="7" t="s">
        <v>488</v>
      </c>
      <c r="B71" s="65">
        <v>10</v>
      </c>
      <c r="C71" s="34">
        <f>IF(B76=0, "-", B71/B76)</f>
        <v>2.6315789473684209E-2</v>
      </c>
      <c r="D71" s="65">
        <v>2</v>
      </c>
      <c r="E71" s="9">
        <f>IF(D76=0, "-", D71/D76)</f>
        <v>6.369426751592357E-3</v>
      </c>
      <c r="F71" s="81">
        <v>59</v>
      </c>
      <c r="G71" s="34">
        <f>IF(F76=0, "-", F71/F76)</f>
        <v>1.324354657687991E-2</v>
      </c>
      <c r="H71" s="65">
        <v>65</v>
      </c>
      <c r="I71" s="9">
        <f>IF(H76=0, "-", H71/H76)</f>
        <v>1.4792899408284023E-2</v>
      </c>
      <c r="J71" s="8">
        <f t="shared" si="6"/>
        <v>4</v>
      </c>
      <c r="K71" s="9">
        <f t="shared" si="7"/>
        <v>-9.2307692307692313E-2</v>
      </c>
    </row>
    <row r="72" spans="1:11" x14ac:dyDescent="0.25">
      <c r="A72" s="7" t="s">
        <v>489</v>
      </c>
      <c r="B72" s="65">
        <v>77</v>
      </c>
      <c r="C72" s="34">
        <f>IF(B76=0, "-", B72/B76)</f>
        <v>0.20263157894736841</v>
      </c>
      <c r="D72" s="65">
        <v>50</v>
      </c>
      <c r="E72" s="9">
        <f>IF(D76=0, "-", D72/D76)</f>
        <v>0.15923566878980891</v>
      </c>
      <c r="F72" s="81">
        <v>981</v>
      </c>
      <c r="G72" s="34">
        <f>IF(F76=0, "-", F72/F76)</f>
        <v>0.2202020202020202</v>
      </c>
      <c r="H72" s="65">
        <v>796</v>
      </c>
      <c r="I72" s="9">
        <f>IF(H76=0, "-", H72/H76)</f>
        <v>0.18115612198452435</v>
      </c>
      <c r="J72" s="8">
        <f t="shared" si="6"/>
        <v>0.54</v>
      </c>
      <c r="K72" s="9">
        <f t="shared" si="7"/>
        <v>0.23241206030150754</v>
      </c>
    </row>
    <row r="73" spans="1:11" x14ac:dyDescent="0.25">
      <c r="A73" s="7" t="s">
        <v>490</v>
      </c>
      <c r="B73" s="65">
        <v>13</v>
      </c>
      <c r="C73" s="34">
        <f>IF(B76=0, "-", B73/B76)</f>
        <v>3.4210526315789476E-2</v>
      </c>
      <c r="D73" s="65">
        <v>23</v>
      </c>
      <c r="E73" s="9">
        <f>IF(D76=0, "-", D73/D76)</f>
        <v>7.32484076433121E-2</v>
      </c>
      <c r="F73" s="81">
        <v>194</v>
      </c>
      <c r="G73" s="34">
        <f>IF(F76=0, "-", F73/F76)</f>
        <v>4.3546576879910211E-2</v>
      </c>
      <c r="H73" s="65">
        <v>244</v>
      </c>
      <c r="I73" s="9">
        <f>IF(H76=0, "-", H73/H76)</f>
        <v>5.5530268548020026E-2</v>
      </c>
      <c r="J73" s="8">
        <f t="shared" si="6"/>
        <v>-0.43478260869565216</v>
      </c>
      <c r="K73" s="9">
        <f t="shared" si="7"/>
        <v>-0.20491803278688525</v>
      </c>
    </row>
    <row r="74" spans="1:11" x14ac:dyDescent="0.25">
      <c r="A74" s="7" t="s">
        <v>491</v>
      </c>
      <c r="B74" s="65">
        <v>24</v>
      </c>
      <c r="C74" s="34">
        <f>IF(B76=0, "-", B74/B76)</f>
        <v>6.3157894736842107E-2</v>
      </c>
      <c r="D74" s="65">
        <v>11</v>
      </c>
      <c r="E74" s="9">
        <f>IF(D76=0, "-", D74/D76)</f>
        <v>3.5031847133757961E-2</v>
      </c>
      <c r="F74" s="81">
        <v>158</v>
      </c>
      <c r="G74" s="34">
        <f>IF(F76=0, "-", F74/F76)</f>
        <v>3.5465768799102133E-2</v>
      </c>
      <c r="H74" s="65">
        <v>284</v>
      </c>
      <c r="I74" s="9">
        <f>IF(H76=0, "-", H74/H76)</f>
        <v>6.4633591260810197E-2</v>
      </c>
      <c r="J74" s="8">
        <f t="shared" si="6"/>
        <v>1.1818181818181819</v>
      </c>
      <c r="K74" s="9">
        <f t="shared" si="7"/>
        <v>-0.44366197183098594</v>
      </c>
    </row>
    <row r="75" spans="1:11" x14ac:dyDescent="0.25">
      <c r="A75" s="2"/>
      <c r="B75" s="68"/>
      <c r="C75" s="33"/>
      <c r="D75" s="68"/>
      <c r="E75" s="6"/>
      <c r="F75" s="82"/>
      <c r="G75" s="33"/>
      <c r="H75" s="68"/>
      <c r="I75" s="6"/>
      <c r="J75" s="5"/>
      <c r="K75" s="6"/>
    </row>
    <row r="76" spans="1:11" s="43" customFormat="1" x14ac:dyDescent="0.25">
      <c r="A76" s="162" t="s">
        <v>571</v>
      </c>
      <c r="B76" s="71">
        <f>SUM(B56:B75)</f>
        <v>380</v>
      </c>
      <c r="C76" s="40">
        <f>B76/1668</f>
        <v>0.22781774580335731</v>
      </c>
      <c r="D76" s="71">
        <f>SUM(D56:D75)</f>
        <v>314</v>
      </c>
      <c r="E76" s="41">
        <f>D76/1453</f>
        <v>0.21610461114934618</v>
      </c>
      <c r="F76" s="77">
        <f>SUM(F56:F75)</f>
        <v>4455</v>
      </c>
      <c r="G76" s="42">
        <f>F76/19157</f>
        <v>0.23255206973952081</v>
      </c>
      <c r="H76" s="71">
        <f>SUM(H56:H75)</f>
        <v>4394</v>
      </c>
      <c r="I76" s="41">
        <f>H76/18564</f>
        <v>0.23669467787114845</v>
      </c>
      <c r="J76" s="37">
        <f>IF(D76=0, "-", IF((B76-D76)/D76&lt;10, (B76-D76)/D76, "&gt;999%"))</f>
        <v>0.21019108280254778</v>
      </c>
      <c r="K76" s="38">
        <f>IF(H76=0, "-", IF((F76-H76)/H76&lt;10, (F76-H76)/H76, "&gt;999%"))</f>
        <v>1.3882567137005006E-2</v>
      </c>
    </row>
    <row r="77" spans="1:11" x14ac:dyDescent="0.25">
      <c r="B77" s="83"/>
      <c r="D77" s="83"/>
      <c r="F77" s="83"/>
      <c r="H77" s="83"/>
    </row>
    <row r="78" spans="1:11" x14ac:dyDescent="0.25">
      <c r="A78" s="27" t="s">
        <v>570</v>
      </c>
      <c r="B78" s="71">
        <v>459</v>
      </c>
      <c r="C78" s="40">
        <f>B78/1668</f>
        <v>0.27517985611510792</v>
      </c>
      <c r="D78" s="71">
        <v>411</v>
      </c>
      <c r="E78" s="41">
        <f>D78/1453</f>
        <v>0.28286304198210599</v>
      </c>
      <c r="F78" s="77">
        <v>5573</v>
      </c>
      <c r="G78" s="42">
        <f>F78/19157</f>
        <v>0.29091193819491568</v>
      </c>
      <c r="H78" s="71">
        <v>5503</v>
      </c>
      <c r="I78" s="41">
        <f>H78/18564</f>
        <v>0.29643395819866408</v>
      </c>
      <c r="J78" s="37">
        <f>IF(D78=0, "-", IF((B78-D78)/D78&lt;10, (B78-D78)/D78, "&gt;999%"))</f>
        <v>0.11678832116788321</v>
      </c>
      <c r="K78" s="38">
        <f>IF(H78=0, "-", IF((F78-H78)/H78&lt;10, (F78-H78)/H78, "&gt;999%"))</f>
        <v>1.2720334363074686E-2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3" max="16383" man="1"/>
    <brk id="7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583</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38</v>
      </c>
      <c r="B7" s="65">
        <v>6</v>
      </c>
      <c r="C7" s="39">
        <f>IF(B25=0, "-", B7/B25)</f>
        <v>1.3071895424836602E-2</v>
      </c>
      <c r="D7" s="65">
        <v>5</v>
      </c>
      <c r="E7" s="21">
        <f>IF(D25=0, "-", D7/D25)</f>
        <v>1.2165450121654502E-2</v>
      </c>
      <c r="F7" s="81">
        <v>50</v>
      </c>
      <c r="G7" s="39">
        <f>IF(F25=0, "-", F7/F25)</f>
        <v>8.9718284586398703E-3</v>
      </c>
      <c r="H7" s="65">
        <v>38</v>
      </c>
      <c r="I7" s="21">
        <f>IF(H25=0, "-", H7/H25)</f>
        <v>6.9053243685262581E-3</v>
      </c>
      <c r="J7" s="20">
        <f t="shared" ref="J7:J23" si="0">IF(D7=0, "-", IF((B7-D7)/D7&lt;10, (B7-D7)/D7, "&gt;999%"))</f>
        <v>0.2</v>
      </c>
      <c r="K7" s="21">
        <f t="shared" ref="K7:K23" si="1">IF(H7=0, "-", IF((F7-H7)/H7&lt;10, (F7-H7)/H7, "&gt;999%"))</f>
        <v>0.31578947368421051</v>
      </c>
    </row>
    <row r="8" spans="1:11" x14ac:dyDescent="0.25">
      <c r="A8" s="7" t="s">
        <v>47</v>
      </c>
      <c r="B8" s="65">
        <v>108</v>
      </c>
      <c r="C8" s="39">
        <f>IF(B25=0, "-", B8/B25)</f>
        <v>0.23529411764705882</v>
      </c>
      <c r="D8" s="65">
        <v>79</v>
      </c>
      <c r="E8" s="21">
        <f>IF(D25=0, "-", D8/D25)</f>
        <v>0.19221411192214111</v>
      </c>
      <c r="F8" s="81">
        <v>1034</v>
      </c>
      <c r="G8" s="39">
        <f>IF(F25=0, "-", F8/F25)</f>
        <v>0.18553741252467254</v>
      </c>
      <c r="H8" s="65">
        <v>1151</v>
      </c>
      <c r="I8" s="21">
        <f>IF(H25=0, "-", H8/H25)</f>
        <v>0.20915864074141377</v>
      </c>
      <c r="J8" s="20">
        <f t="shared" si="0"/>
        <v>0.36708860759493672</v>
      </c>
      <c r="K8" s="21">
        <f t="shared" si="1"/>
        <v>-0.10165073848827107</v>
      </c>
    </row>
    <row r="9" spans="1:11" x14ac:dyDescent="0.25">
      <c r="A9" s="7" t="s">
        <v>51</v>
      </c>
      <c r="B9" s="65">
        <v>7</v>
      </c>
      <c r="C9" s="39">
        <f>IF(B25=0, "-", B9/B25)</f>
        <v>1.5250544662309368E-2</v>
      </c>
      <c r="D9" s="65">
        <v>11</v>
      </c>
      <c r="E9" s="21">
        <f>IF(D25=0, "-", D9/D25)</f>
        <v>2.6763990267639901E-2</v>
      </c>
      <c r="F9" s="81">
        <v>64</v>
      </c>
      <c r="G9" s="39">
        <f>IF(F25=0, "-", F9/F25)</f>
        <v>1.1483940427059035E-2</v>
      </c>
      <c r="H9" s="65">
        <v>131</v>
      </c>
      <c r="I9" s="21">
        <f>IF(H25=0, "-", H9/H25)</f>
        <v>2.3805197165182628E-2</v>
      </c>
      <c r="J9" s="20">
        <f t="shared" si="0"/>
        <v>-0.36363636363636365</v>
      </c>
      <c r="K9" s="21">
        <f t="shared" si="1"/>
        <v>-0.51145038167938928</v>
      </c>
    </row>
    <row r="10" spans="1:11" x14ac:dyDescent="0.25">
      <c r="A10" s="7" t="s">
        <v>54</v>
      </c>
      <c r="B10" s="65">
        <v>0</v>
      </c>
      <c r="C10" s="39">
        <f>IF(B25=0, "-", B10/B25)</f>
        <v>0</v>
      </c>
      <c r="D10" s="65">
        <v>2</v>
      </c>
      <c r="E10" s="21">
        <f>IF(D25=0, "-", D10/D25)</f>
        <v>4.8661800486618006E-3</v>
      </c>
      <c r="F10" s="81">
        <v>25</v>
      </c>
      <c r="G10" s="39">
        <f>IF(F25=0, "-", F10/F25)</f>
        <v>4.4859142293199351E-3</v>
      </c>
      <c r="H10" s="65">
        <v>33</v>
      </c>
      <c r="I10" s="21">
        <f>IF(H25=0, "-", H10/H25)</f>
        <v>5.9967290568780666E-3</v>
      </c>
      <c r="J10" s="20">
        <f t="shared" si="0"/>
        <v>-1</v>
      </c>
      <c r="K10" s="21">
        <f t="shared" si="1"/>
        <v>-0.24242424242424243</v>
      </c>
    </row>
    <row r="11" spans="1:11" x14ac:dyDescent="0.25">
      <c r="A11" s="7" t="s">
        <v>57</v>
      </c>
      <c r="B11" s="65">
        <v>31</v>
      </c>
      <c r="C11" s="39">
        <f>IF(B25=0, "-", B11/B25)</f>
        <v>6.7538126361655779E-2</v>
      </c>
      <c r="D11" s="65">
        <v>32</v>
      </c>
      <c r="E11" s="21">
        <f>IF(D25=0, "-", D11/D25)</f>
        <v>7.785888077858881E-2</v>
      </c>
      <c r="F11" s="81">
        <v>549</v>
      </c>
      <c r="G11" s="39">
        <f>IF(F25=0, "-", F11/F25)</f>
        <v>9.8510676475865783E-2</v>
      </c>
      <c r="H11" s="65">
        <v>509</v>
      </c>
      <c r="I11" s="21">
        <f>IF(H25=0, "-", H11/H25)</f>
        <v>9.2495002725785938E-2</v>
      </c>
      <c r="J11" s="20">
        <f t="shared" si="0"/>
        <v>-3.125E-2</v>
      </c>
      <c r="K11" s="21">
        <f t="shared" si="1"/>
        <v>7.8585461689587424E-2</v>
      </c>
    </row>
    <row r="12" spans="1:11" x14ac:dyDescent="0.25">
      <c r="A12" s="7" t="s">
        <v>60</v>
      </c>
      <c r="B12" s="65">
        <v>2</v>
      </c>
      <c r="C12" s="39">
        <f>IF(B25=0, "-", B12/B25)</f>
        <v>4.3572984749455342E-3</v>
      </c>
      <c r="D12" s="65">
        <v>3</v>
      </c>
      <c r="E12" s="21">
        <f>IF(D25=0, "-", D12/D25)</f>
        <v>7.2992700729927005E-3</v>
      </c>
      <c r="F12" s="81">
        <v>31</v>
      </c>
      <c r="G12" s="39">
        <f>IF(F25=0, "-", F12/F25)</f>
        <v>5.5625336443567196E-3</v>
      </c>
      <c r="H12" s="65">
        <v>23</v>
      </c>
      <c r="I12" s="21">
        <f>IF(H25=0, "-", H12/H25)</f>
        <v>4.1795384335816827E-3</v>
      </c>
      <c r="J12" s="20">
        <f t="shared" si="0"/>
        <v>-0.33333333333333331</v>
      </c>
      <c r="K12" s="21">
        <f t="shared" si="1"/>
        <v>0.34782608695652173</v>
      </c>
    </row>
    <row r="13" spans="1:11" x14ac:dyDescent="0.25">
      <c r="A13" s="7" t="s">
        <v>64</v>
      </c>
      <c r="B13" s="65">
        <v>19</v>
      </c>
      <c r="C13" s="39">
        <f>IF(B25=0, "-", B13/B25)</f>
        <v>4.1394335511982572E-2</v>
      </c>
      <c r="D13" s="65">
        <v>8</v>
      </c>
      <c r="E13" s="21">
        <f>IF(D25=0, "-", D13/D25)</f>
        <v>1.9464720194647202E-2</v>
      </c>
      <c r="F13" s="81">
        <v>261</v>
      </c>
      <c r="G13" s="39">
        <f>IF(F25=0, "-", F13/F25)</f>
        <v>4.6832944554100128E-2</v>
      </c>
      <c r="H13" s="65">
        <v>231</v>
      </c>
      <c r="I13" s="21">
        <f>IF(H25=0, "-", H13/H25)</f>
        <v>4.1977103398146469E-2</v>
      </c>
      <c r="J13" s="20">
        <f t="shared" si="0"/>
        <v>1.375</v>
      </c>
      <c r="K13" s="21">
        <f t="shared" si="1"/>
        <v>0.12987012987012986</v>
      </c>
    </row>
    <row r="14" spans="1:11" x14ac:dyDescent="0.25">
      <c r="A14" s="7" t="s">
        <v>70</v>
      </c>
      <c r="B14" s="65">
        <v>40</v>
      </c>
      <c r="C14" s="39">
        <f>IF(B25=0, "-", B14/B25)</f>
        <v>8.714596949891068E-2</v>
      </c>
      <c r="D14" s="65">
        <v>33</v>
      </c>
      <c r="E14" s="21">
        <f>IF(D25=0, "-", D14/D25)</f>
        <v>8.0291970802919707E-2</v>
      </c>
      <c r="F14" s="81">
        <v>290</v>
      </c>
      <c r="G14" s="39">
        <f>IF(F25=0, "-", F14/F25)</f>
        <v>5.2036605060111249E-2</v>
      </c>
      <c r="H14" s="65">
        <v>367</v>
      </c>
      <c r="I14" s="21">
        <f>IF(H25=0, "-", H14/H25)</f>
        <v>6.6690895874977285E-2</v>
      </c>
      <c r="J14" s="20">
        <f t="shared" si="0"/>
        <v>0.21212121212121213</v>
      </c>
      <c r="K14" s="21">
        <f t="shared" si="1"/>
        <v>-0.2098092643051771</v>
      </c>
    </row>
    <row r="15" spans="1:11" x14ac:dyDescent="0.25">
      <c r="A15" s="7" t="s">
        <v>74</v>
      </c>
      <c r="B15" s="65">
        <v>0</v>
      </c>
      <c r="C15" s="39">
        <f>IF(B25=0, "-", B15/B25)</f>
        <v>0</v>
      </c>
      <c r="D15" s="65">
        <v>3</v>
      </c>
      <c r="E15" s="21">
        <f>IF(D25=0, "-", D15/D25)</f>
        <v>7.2992700729927005E-3</v>
      </c>
      <c r="F15" s="81">
        <v>10</v>
      </c>
      <c r="G15" s="39">
        <f>IF(F25=0, "-", F15/F25)</f>
        <v>1.7943656917279742E-3</v>
      </c>
      <c r="H15" s="65">
        <v>10</v>
      </c>
      <c r="I15" s="21">
        <f>IF(H25=0, "-", H15/H25)</f>
        <v>1.8171906232963837E-3</v>
      </c>
      <c r="J15" s="20">
        <f t="shared" si="0"/>
        <v>-1</v>
      </c>
      <c r="K15" s="21">
        <f t="shared" si="1"/>
        <v>0</v>
      </c>
    </row>
    <row r="16" spans="1:11" x14ac:dyDescent="0.25">
      <c r="A16" s="7" t="s">
        <v>77</v>
      </c>
      <c r="B16" s="65">
        <v>49</v>
      </c>
      <c r="C16" s="39">
        <f>IF(B25=0, "-", B16/B25)</f>
        <v>0.10675381263616558</v>
      </c>
      <c r="D16" s="65">
        <v>32</v>
      </c>
      <c r="E16" s="21">
        <f>IF(D25=0, "-", D16/D25)</f>
        <v>7.785888077858881E-2</v>
      </c>
      <c r="F16" s="81">
        <v>832</v>
      </c>
      <c r="G16" s="39">
        <f>IF(F25=0, "-", F16/F25)</f>
        <v>0.14929122555176744</v>
      </c>
      <c r="H16" s="65">
        <v>492</v>
      </c>
      <c r="I16" s="21">
        <f>IF(H25=0, "-", H16/H25)</f>
        <v>8.9405778666182087E-2</v>
      </c>
      <c r="J16" s="20">
        <f t="shared" si="0"/>
        <v>0.53125</v>
      </c>
      <c r="K16" s="21">
        <f t="shared" si="1"/>
        <v>0.69105691056910568</v>
      </c>
    </row>
    <row r="17" spans="1:11" x14ac:dyDescent="0.25">
      <c r="A17" s="7" t="s">
        <v>78</v>
      </c>
      <c r="B17" s="65">
        <v>10</v>
      </c>
      <c r="C17" s="39">
        <f>IF(B25=0, "-", B17/B25)</f>
        <v>2.178649237472767E-2</v>
      </c>
      <c r="D17" s="65">
        <v>51</v>
      </c>
      <c r="E17" s="21">
        <f>IF(D25=0, "-", D17/D25)</f>
        <v>0.12408759124087591</v>
      </c>
      <c r="F17" s="81">
        <v>245</v>
      </c>
      <c r="G17" s="39">
        <f>IF(F25=0, "-", F17/F25)</f>
        <v>4.3961959447335365E-2</v>
      </c>
      <c r="H17" s="65">
        <v>408</v>
      </c>
      <c r="I17" s="21">
        <f>IF(H25=0, "-", H17/H25)</f>
        <v>7.4141377430492456E-2</v>
      </c>
      <c r="J17" s="20">
        <f t="shared" si="0"/>
        <v>-0.80392156862745101</v>
      </c>
      <c r="K17" s="21">
        <f t="shared" si="1"/>
        <v>-0.39950980392156865</v>
      </c>
    </row>
    <row r="18" spans="1:11" x14ac:dyDescent="0.25">
      <c r="A18" s="7" t="s">
        <v>79</v>
      </c>
      <c r="B18" s="65">
        <v>0</v>
      </c>
      <c r="C18" s="39">
        <f>IF(B25=0, "-", B18/B25)</f>
        <v>0</v>
      </c>
      <c r="D18" s="65">
        <v>0</v>
      </c>
      <c r="E18" s="21">
        <f>IF(D25=0, "-", D18/D25)</f>
        <v>0</v>
      </c>
      <c r="F18" s="81">
        <v>9</v>
      </c>
      <c r="G18" s="39">
        <f>IF(F25=0, "-", F18/F25)</f>
        <v>1.6149291225551767E-3</v>
      </c>
      <c r="H18" s="65">
        <v>4</v>
      </c>
      <c r="I18" s="21">
        <f>IF(H25=0, "-", H18/H25)</f>
        <v>7.2687624931855354E-4</v>
      </c>
      <c r="J18" s="20" t="str">
        <f t="shared" si="0"/>
        <v>-</v>
      </c>
      <c r="K18" s="21">
        <f t="shared" si="1"/>
        <v>1.25</v>
      </c>
    </row>
    <row r="19" spans="1:11" x14ac:dyDescent="0.25">
      <c r="A19" s="7" t="s">
        <v>82</v>
      </c>
      <c r="B19" s="65">
        <v>10</v>
      </c>
      <c r="C19" s="39">
        <f>IF(B25=0, "-", B19/B25)</f>
        <v>2.178649237472767E-2</v>
      </c>
      <c r="D19" s="65">
        <v>17</v>
      </c>
      <c r="E19" s="21">
        <f>IF(D25=0, "-", D19/D25)</f>
        <v>4.1362530413625302E-2</v>
      </c>
      <c r="F19" s="81">
        <v>148</v>
      </c>
      <c r="G19" s="39">
        <f>IF(F25=0, "-", F19/F25)</f>
        <v>2.6556612237574016E-2</v>
      </c>
      <c r="H19" s="65">
        <v>109</v>
      </c>
      <c r="I19" s="21">
        <f>IF(H25=0, "-", H19/H25)</f>
        <v>1.9807377793930582E-2</v>
      </c>
      <c r="J19" s="20">
        <f t="shared" si="0"/>
        <v>-0.41176470588235292</v>
      </c>
      <c r="K19" s="21">
        <f t="shared" si="1"/>
        <v>0.3577981651376147</v>
      </c>
    </row>
    <row r="20" spans="1:11" x14ac:dyDescent="0.25">
      <c r="A20" s="7" t="s">
        <v>83</v>
      </c>
      <c r="B20" s="65">
        <v>3</v>
      </c>
      <c r="C20" s="39">
        <f>IF(B25=0, "-", B20/B25)</f>
        <v>6.5359477124183009E-3</v>
      </c>
      <c r="D20" s="65">
        <v>3</v>
      </c>
      <c r="E20" s="21">
        <f>IF(D25=0, "-", D20/D25)</f>
        <v>7.2992700729927005E-3</v>
      </c>
      <c r="F20" s="81">
        <v>62</v>
      </c>
      <c r="G20" s="39">
        <f>IF(F25=0, "-", F20/F25)</f>
        <v>1.1125067288713439E-2</v>
      </c>
      <c r="H20" s="65">
        <v>74</v>
      </c>
      <c r="I20" s="21">
        <f>IF(H25=0, "-", H20/H25)</f>
        <v>1.344721061239324E-2</v>
      </c>
      <c r="J20" s="20">
        <f t="shared" si="0"/>
        <v>0</v>
      </c>
      <c r="K20" s="21">
        <f t="shared" si="1"/>
        <v>-0.16216216216216217</v>
      </c>
    </row>
    <row r="21" spans="1:11" x14ac:dyDescent="0.25">
      <c r="A21" s="7" t="s">
        <v>86</v>
      </c>
      <c r="B21" s="65">
        <v>10</v>
      </c>
      <c r="C21" s="39">
        <f>IF(B25=0, "-", B21/B25)</f>
        <v>2.178649237472767E-2</v>
      </c>
      <c r="D21" s="65">
        <v>2</v>
      </c>
      <c r="E21" s="21">
        <f>IF(D25=0, "-", D21/D25)</f>
        <v>4.8661800486618006E-3</v>
      </c>
      <c r="F21" s="81">
        <v>59</v>
      </c>
      <c r="G21" s="39">
        <f>IF(F25=0, "-", F21/F25)</f>
        <v>1.0586757581195047E-2</v>
      </c>
      <c r="H21" s="65">
        <v>65</v>
      </c>
      <c r="I21" s="21">
        <f>IF(H25=0, "-", H21/H25)</f>
        <v>1.1811739051426495E-2</v>
      </c>
      <c r="J21" s="20">
        <f t="shared" si="0"/>
        <v>4</v>
      </c>
      <c r="K21" s="21">
        <f t="shared" si="1"/>
        <v>-9.2307692307692313E-2</v>
      </c>
    </row>
    <row r="22" spans="1:11" x14ac:dyDescent="0.25">
      <c r="A22" s="7" t="s">
        <v>90</v>
      </c>
      <c r="B22" s="65">
        <v>133</v>
      </c>
      <c r="C22" s="39">
        <f>IF(B25=0, "-", B22/B25)</f>
        <v>0.289760348583878</v>
      </c>
      <c r="D22" s="65">
        <v>117</v>
      </c>
      <c r="E22" s="21">
        <f>IF(D25=0, "-", D22/D25)</f>
        <v>0.28467153284671531</v>
      </c>
      <c r="F22" s="81">
        <v>1706</v>
      </c>
      <c r="G22" s="39">
        <f>IF(F25=0, "-", F22/F25)</f>
        <v>0.30611878700879241</v>
      </c>
      <c r="H22" s="65">
        <v>1523</v>
      </c>
      <c r="I22" s="21">
        <f>IF(H25=0, "-", H22/H25)</f>
        <v>0.27675813192803927</v>
      </c>
      <c r="J22" s="20">
        <f t="shared" si="0"/>
        <v>0.13675213675213677</v>
      </c>
      <c r="K22" s="21">
        <f t="shared" si="1"/>
        <v>0.12015758371634931</v>
      </c>
    </row>
    <row r="23" spans="1:11" x14ac:dyDescent="0.25">
      <c r="A23" s="7" t="s">
        <v>92</v>
      </c>
      <c r="B23" s="65">
        <v>31</v>
      </c>
      <c r="C23" s="39">
        <f>IF(B25=0, "-", B23/B25)</f>
        <v>6.7538126361655779E-2</v>
      </c>
      <c r="D23" s="65">
        <v>13</v>
      </c>
      <c r="E23" s="21">
        <f>IF(D25=0, "-", D23/D25)</f>
        <v>3.1630170316301706E-2</v>
      </c>
      <c r="F23" s="81">
        <v>198</v>
      </c>
      <c r="G23" s="39">
        <f>IF(F25=0, "-", F23/F25)</f>
        <v>3.5528440696213887E-2</v>
      </c>
      <c r="H23" s="65">
        <v>335</v>
      </c>
      <c r="I23" s="21">
        <f>IF(H25=0, "-", H23/H25)</f>
        <v>6.0875885880428859E-2</v>
      </c>
      <c r="J23" s="20">
        <f t="shared" si="0"/>
        <v>1.3846153846153846</v>
      </c>
      <c r="K23" s="21">
        <f t="shared" si="1"/>
        <v>-0.40895522388059702</v>
      </c>
    </row>
    <row r="24" spans="1:11" x14ac:dyDescent="0.25">
      <c r="A24" s="2"/>
      <c r="B24" s="68"/>
      <c r="C24" s="33"/>
      <c r="D24" s="68"/>
      <c r="E24" s="6"/>
      <c r="F24" s="82"/>
      <c r="G24" s="33"/>
      <c r="H24" s="68"/>
      <c r="I24" s="6"/>
      <c r="J24" s="5"/>
      <c r="K24" s="6"/>
    </row>
    <row r="25" spans="1:11" s="43" customFormat="1" x14ac:dyDescent="0.25">
      <c r="A25" s="162" t="s">
        <v>570</v>
      </c>
      <c r="B25" s="71">
        <f>SUM(B7:B24)</f>
        <v>459</v>
      </c>
      <c r="C25" s="40">
        <v>1</v>
      </c>
      <c r="D25" s="71">
        <f>SUM(D7:D24)</f>
        <v>411</v>
      </c>
      <c r="E25" s="41">
        <v>1</v>
      </c>
      <c r="F25" s="77">
        <f>SUM(F7:F24)</f>
        <v>5573</v>
      </c>
      <c r="G25" s="42">
        <v>1</v>
      </c>
      <c r="H25" s="71">
        <f>SUM(H7:H24)</f>
        <v>5503</v>
      </c>
      <c r="I25" s="41">
        <v>1</v>
      </c>
      <c r="J25" s="37">
        <f>IF(D25=0, "-", (B25-D25)/D25)</f>
        <v>0.11678832116788321</v>
      </c>
      <c r="K25" s="38">
        <f>IF(H25=0, "-", (F25-H25)/H25)</f>
        <v>1.2720334363074686E-2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5"/>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164" t="s">
        <v>123</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130</v>
      </c>
      <c r="B6" s="61" t="s">
        <v>12</v>
      </c>
      <c r="C6" s="62" t="s">
        <v>13</v>
      </c>
      <c r="D6" s="61" t="s">
        <v>12</v>
      </c>
      <c r="E6" s="63" t="s">
        <v>13</v>
      </c>
      <c r="F6" s="62" t="s">
        <v>12</v>
      </c>
      <c r="G6" s="62" t="s">
        <v>13</v>
      </c>
      <c r="H6" s="61" t="s">
        <v>12</v>
      </c>
      <c r="I6" s="63" t="s">
        <v>13</v>
      </c>
      <c r="J6" s="61"/>
      <c r="K6" s="63"/>
    </row>
    <row r="7" spans="1:11" x14ac:dyDescent="0.25">
      <c r="A7" s="7" t="s">
        <v>492</v>
      </c>
      <c r="B7" s="65">
        <v>7</v>
      </c>
      <c r="C7" s="34">
        <f>IF(B22=0, "-", B7/B22)</f>
        <v>0.1891891891891892</v>
      </c>
      <c r="D7" s="65">
        <v>36</v>
      </c>
      <c r="E7" s="9">
        <f>IF(D22=0, "-", D7/D22)</f>
        <v>0.53731343283582089</v>
      </c>
      <c r="F7" s="81">
        <v>26</v>
      </c>
      <c r="G7" s="34">
        <f>IF(F22=0, "-", F7/F22)</f>
        <v>5.7395143487858721E-2</v>
      </c>
      <c r="H7" s="65">
        <v>81</v>
      </c>
      <c r="I7" s="9">
        <f>IF(H22=0, "-", H7/H22)</f>
        <v>0.16770186335403728</v>
      </c>
      <c r="J7" s="8">
        <f t="shared" ref="J7:J20" si="0">IF(D7=0, "-", IF((B7-D7)/D7&lt;10, (B7-D7)/D7, "&gt;999%"))</f>
        <v>-0.80555555555555558</v>
      </c>
      <c r="K7" s="9">
        <f t="shared" ref="K7:K20" si="1">IF(H7=0, "-", IF((F7-H7)/H7&lt;10, (F7-H7)/H7, "&gt;999%"))</f>
        <v>-0.67901234567901236</v>
      </c>
    </row>
    <row r="8" spans="1:11" x14ac:dyDescent="0.25">
      <c r="A8" s="7" t="s">
        <v>493</v>
      </c>
      <c r="B8" s="65">
        <v>0</v>
      </c>
      <c r="C8" s="34">
        <f>IF(B22=0, "-", B8/B22)</f>
        <v>0</v>
      </c>
      <c r="D8" s="65">
        <v>1</v>
      </c>
      <c r="E8" s="9">
        <f>IF(D22=0, "-", D8/D22)</f>
        <v>1.4925373134328358E-2</v>
      </c>
      <c r="F8" s="81">
        <v>9</v>
      </c>
      <c r="G8" s="34">
        <f>IF(F22=0, "-", F8/F22)</f>
        <v>1.9867549668874173E-2</v>
      </c>
      <c r="H8" s="65">
        <v>34</v>
      </c>
      <c r="I8" s="9">
        <f>IF(H22=0, "-", H8/H22)</f>
        <v>7.0393374741200831E-2</v>
      </c>
      <c r="J8" s="8">
        <f t="shared" si="0"/>
        <v>-1</v>
      </c>
      <c r="K8" s="9">
        <f t="shared" si="1"/>
        <v>-0.73529411764705888</v>
      </c>
    </row>
    <row r="9" spans="1:11" x14ac:dyDescent="0.25">
      <c r="A9" s="7" t="s">
        <v>494</v>
      </c>
      <c r="B9" s="65">
        <v>0</v>
      </c>
      <c r="C9" s="34">
        <f>IF(B22=0, "-", B9/B22)</f>
        <v>0</v>
      </c>
      <c r="D9" s="65">
        <v>8</v>
      </c>
      <c r="E9" s="9">
        <f>IF(D22=0, "-", D9/D22)</f>
        <v>0.11940298507462686</v>
      </c>
      <c r="F9" s="81">
        <v>36</v>
      </c>
      <c r="G9" s="34">
        <f>IF(F22=0, "-", F9/F22)</f>
        <v>7.9470198675496692E-2</v>
      </c>
      <c r="H9" s="65">
        <v>33</v>
      </c>
      <c r="I9" s="9">
        <f>IF(H22=0, "-", H9/H22)</f>
        <v>6.8322981366459631E-2</v>
      </c>
      <c r="J9" s="8">
        <f t="shared" si="0"/>
        <v>-1</v>
      </c>
      <c r="K9" s="9">
        <f t="shared" si="1"/>
        <v>9.0909090909090912E-2</v>
      </c>
    </row>
    <row r="10" spans="1:11" x14ac:dyDescent="0.25">
      <c r="A10" s="7" t="s">
        <v>495</v>
      </c>
      <c r="B10" s="65">
        <v>0</v>
      </c>
      <c r="C10" s="34">
        <f>IF(B22=0, "-", B10/B22)</f>
        <v>0</v>
      </c>
      <c r="D10" s="65">
        <v>5</v>
      </c>
      <c r="E10" s="9">
        <f>IF(D22=0, "-", D10/D22)</f>
        <v>7.4626865671641784E-2</v>
      </c>
      <c r="F10" s="81">
        <v>56</v>
      </c>
      <c r="G10" s="34">
        <f>IF(F22=0, "-", F10/F22)</f>
        <v>0.12362030905077263</v>
      </c>
      <c r="H10" s="65">
        <v>72</v>
      </c>
      <c r="I10" s="9">
        <f>IF(H22=0, "-", H10/H22)</f>
        <v>0.14906832298136646</v>
      </c>
      <c r="J10" s="8">
        <f t="shared" si="0"/>
        <v>-1</v>
      </c>
      <c r="K10" s="9">
        <f t="shared" si="1"/>
        <v>-0.22222222222222221</v>
      </c>
    </row>
    <row r="11" spans="1:11" x14ac:dyDescent="0.25">
      <c r="A11" s="7" t="s">
        <v>496</v>
      </c>
      <c r="B11" s="65">
        <v>0</v>
      </c>
      <c r="C11" s="34">
        <f>IF(B22=0, "-", B11/B22)</f>
        <v>0</v>
      </c>
      <c r="D11" s="65">
        <v>0</v>
      </c>
      <c r="E11" s="9">
        <f>IF(D22=0, "-", D11/D22)</f>
        <v>0</v>
      </c>
      <c r="F11" s="81">
        <v>0</v>
      </c>
      <c r="G11" s="34">
        <f>IF(F22=0, "-", F11/F22)</f>
        <v>0</v>
      </c>
      <c r="H11" s="65">
        <v>4</v>
      </c>
      <c r="I11" s="9">
        <f>IF(H22=0, "-", H11/H22)</f>
        <v>8.2815734989648039E-3</v>
      </c>
      <c r="J11" s="8" t="str">
        <f t="shared" si="0"/>
        <v>-</v>
      </c>
      <c r="K11" s="9">
        <f t="shared" si="1"/>
        <v>-1</v>
      </c>
    </row>
    <row r="12" spans="1:11" x14ac:dyDescent="0.25">
      <c r="A12" s="7" t="s">
        <v>497</v>
      </c>
      <c r="B12" s="65">
        <v>0</v>
      </c>
      <c r="C12" s="34">
        <f>IF(B22=0, "-", B12/B22)</f>
        <v>0</v>
      </c>
      <c r="D12" s="65">
        <v>0</v>
      </c>
      <c r="E12" s="9">
        <f>IF(D22=0, "-", D12/D22)</f>
        <v>0</v>
      </c>
      <c r="F12" s="81">
        <v>1</v>
      </c>
      <c r="G12" s="34">
        <f>IF(F22=0, "-", F12/F22)</f>
        <v>2.2075055187637969E-3</v>
      </c>
      <c r="H12" s="65">
        <v>0</v>
      </c>
      <c r="I12" s="9">
        <f>IF(H22=0, "-", H12/H22)</f>
        <v>0</v>
      </c>
      <c r="J12" s="8" t="str">
        <f t="shared" si="0"/>
        <v>-</v>
      </c>
      <c r="K12" s="9" t="str">
        <f t="shared" si="1"/>
        <v>-</v>
      </c>
    </row>
    <row r="13" spans="1:11" x14ac:dyDescent="0.25">
      <c r="A13" s="7" t="s">
        <v>498</v>
      </c>
      <c r="B13" s="65">
        <v>14</v>
      </c>
      <c r="C13" s="34">
        <f>IF(B22=0, "-", B13/B22)</f>
        <v>0.3783783783783784</v>
      </c>
      <c r="D13" s="65">
        <v>14</v>
      </c>
      <c r="E13" s="9">
        <f>IF(D22=0, "-", D13/D22)</f>
        <v>0.20895522388059701</v>
      </c>
      <c r="F13" s="81">
        <v>158</v>
      </c>
      <c r="G13" s="34">
        <f>IF(F22=0, "-", F13/F22)</f>
        <v>0.34878587196467992</v>
      </c>
      <c r="H13" s="65">
        <v>124</v>
      </c>
      <c r="I13" s="9">
        <f>IF(H22=0, "-", H13/H22)</f>
        <v>0.25672877846790892</v>
      </c>
      <c r="J13" s="8">
        <f t="shared" si="0"/>
        <v>0</v>
      </c>
      <c r="K13" s="9">
        <f t="shared" si="1"/>
        <v>0.27419354838709675</v>
      </c>
    </row>
    <row r="14" spans="1:11" x14ac:dyDescent="0.25">
      <c r="A14" s="7" t="s">
        <v>499</v>
      </c>
      <c r="B14" s="65">
        <v>0</v>
      </c>
      <c r="C14" s="34">
        <f>IF(B22=0, "-", B14/B22)</f>
        <v>0</v>
      </c>
      <c r="D14" s="65">
        <v>0</v>
      </c>
      <c r="E14" s="9">
        <f>IF(D22=0, "-", D14/D22)</f>
        <v>0</v>
      </c>
      <c r="F14" s="81">
        <v>0</v>
      </c>
      <c r="G14" s="34">
        <f>IF(F22=0, "-", F14/F22)</f>
        <v>0</v>
      </c>
      <c r="H14" s="65">
        <v>13</v>
      </c>
      <c r="I14" s="9">
        <f>IF(H22=0, "-", H14/H22)</f>
        <v>2.6915113871635612E-2</v>
      </c>
      <c r="J14" s="8" t="str">
        <f t="shared" si="0"/>
        <v>-</v>
      </c>
      <c r="K14" s="9">
        <f t="shared" si="1"/>
        <v>-1</v>
      </c>
    </row>
    <row r="15" spans="1:11" x14ac:dyDescent="0.25">
      <c r="A15" s="7" t="s">
        <v>500</v>
      </c>
      <c r="B15" s="65">
        <v>0</v>
      </c>
      <c r="C15" s="34">
        <f>IF(B22=0, "-", B15/B22)</f>
        <v>0</v>
      </c>
      <c r="D15" s="65">
        <v>0</v>
      </c>
      <c r="E15" s="9">
        <f>IF(D22=0, "-", D15/D22)</f>
        <v>0</v>
      </c>
      <c r="F15" s="81">
        <v>0</v>
      </c>
      <c r="G15" s="34">
        <f>IF(F22=0, "-", F15/F22)</f>
        <v>0</v>
      </c>
      <c r="H15" s="65">
        <v>1</v>
      </c>
      <c r="I15" s="9">
        <f>IF(H22=0, "-", H15/H22)</f>
        <v>2.070393374741201E-3</v>
      </c>
      <c r="J15" s="8" t="str">
        <f t="shared" si="0"/>
        <v>-</v>
      </c>
      <c r="K15" s="9">
        <f t="shared" si="1"/>
        <v>-1</v>
      </c>
    </row>
    <row r="16" spans="1:11" x14ac:dyDescent="0.25">
      <c r="A16" s="7" t="s">
        <v>501</v>
      </c>
      <c r="B16" s="65">
        <v>7</v>
      </c>
      <c r="C16" s="34">
        <f>IF(B22=0, "-", B16/B22)</f>
        <v>0.1891891891891892</v>
      </c>
      <c r="D16" s="65">
        <v>1</v>
      </c>
      <c r="E16" s="9">
        <f>IF(D22=0, "-", D16/D22)</f>
        <v>1.4925373134328358E-2</v>
      </c>
      <c r="F16" s="81">
        <v>43</v>
      </c>
      <c r="G16" s="34">
        <f>IF(F22=0, "-", F16/F22)</f>
        <v>9.4922737306843266E-2</v>
      </c>
      <c r="H16" s="65">
        <v>31</v>
      </c>
      <c r="I16" s="9">
        <f>IF(H22=0, "-", H16/H22)</f>
        <v>6.4182194616977231E-2</v>
      </c>
      <c r="J16" s="8">
        <f t="shared" si="0"/>
        <v>6</v>
      </c>
      <c r="K16" s="9">
        <f t="shared" si="1"/>
        <v>0.38709677419354838</v>
      </c>
    </row>
    <row r="17" spans="1:11" x14ac:dyDescent="0.25">
      <c r="A17" s="7" t="s">
        <v>502</v>
      </c>
      <c r="B17" s="65">
        <v>5</v>
      </c>
      <c r="C17" s="34">
        <f>IF(B22=0, "-", B17/B22)</f>
        <v>0.13513513513513514</v>
      </c>
      <c r="D17" s="65">
        <v>0</v>
      </c>
      <c r="E17" s="9">
        <f>IF(D22=0, "-", D17/D22)</f>
        <v>0</v>
      </c>
      <c r="F17" s="81">
        <v>50</v>
      </c>
      <c r="G17" s="34">
        <f>IF(F22=0, "-", F17/F22)</f>
        <v>0.11037527593818984</v>
      </c>
      <c r="H17" s="65">
        <v>36</v>
      </c>
      <c r="I17" s="9">
        <f>IF(H22=0, "-", H17/H22)</f>
        <v>7.4534161490683232E-2</v>
      </c>
      <c r="J17" s="8" t="str">
        <f t="shared" si="0"/>
        <v>-</v>
      </c>
      <c r="K17" s="9">
        <f t="shared" si="1"/>
        <v>0.3888888888888889</v>
      </c>
    </row>
    <row r="18" spans="1:11" x14ac:dyDescent="0.25">
      <c r="A18" s="7" t="s">
        <v>503</v>
      </c>
      <c r="B18" s="65">
        <v>0</v>
      </c>
      <c r="C18" s="34">
        <f>IF(B22=0, "-", B18/B22)</f>
        <v>0</v>
      </c>
      <c r="D18" s="65">
        <v>0</v>
      </c>
      <c r="E18" s="9">
        <f>IF(D22=0, "-", D18/D22)</f>
        <v>0</v>
      </c>
      <c r="F18" s="81">
        <v>0</v>
      </c>
      <c r="G18" s="34">
        <f>IF(F22=0, "-", F18/F22)</f>
        <v>0</v>
      </c>
      <c r="H18" s="65">
        <v>1</v>
      </c>
      <c r="I18" s="9">
        <f>IF(H22=0, "-", H18/H22)</f>
        <v>2.070393374741201E-3</v>
      </c>
      <c r="J18" s="8" t="str">
        <f t="shared" si="0"/>
        <v>-</v>
      </c>
      <c r="K18" s="9">
        <f t="shared" si="1"/>
        <v>-1</v>
      </c>
    </row>
    <row r="19" spans="1:11" x14ac:dyDescent="0.25">
      <c r="A19" s="7" t="s">
        <v>504</v>
      </c>
      <c r="B19" s="65">
        <v>3</v>
      </c>
      <c r="C19" s="34">
        <f>IF(B22=0, "-", B19/B22)</f>
        <v>8.1081081081081086E-2</v>
      </c>
      <c r="D19" s="65">
        <v>1</v>
      </c>
      <c r="E19" s="9">
        <f>IF(D22=0, "-", D19/D22)</f>
        <v>1.4925373134328358E-2</v>
      </c>
      <c r="F19" s="81">
        <v>55</v>
      </c>
      <c r="G19" s="34">
        <f>IF(F22=0, "-", F19/F22)</f>
        <v>0.12141280353200883</v>
      </c>
      <c r="H19" s="65">
        <v>37</v>
      </c>
      <c r="I19" s="9">
        <f>IF(H22=0, "-", H19/H22)</f>
        <v>7.6604554865424432E-2</v>
      </c>
      <c r="J19" s="8">
        <f t="shared" si="0"/>
        <v>2</v>
      </c>
      <c r="K19" s="9">
        <f t="shared" si="1"/>
        <v>0.48648648648648651</v>
      </c>
    </row>
    <row r="20" spans="1:11" x14ac:dyDescent="0.25">
      <c r="A20" s="7" t="s">
        <v>505</v>
      </c>
      <c r="B20" s="65">
        <v>1</v>
      </c>
      <c r="C20" s="34">
        <f>IF(B22=0, "-", B20/B22)</f>
        <v>2.7027027027027029E-2</v>
      </c>
      <c r="D20" s="65">
        <v>1</v>
      </c>
      <c r="E20" s="9">
        <f>IF(D22=0, "-", D20/D22)</f>
        <v>1.4925373134328358E-2</v>
      </c>
      <c r="F20" s="81">
        <v>19</v>
      </c>
      <c r="G20" s="34">
        <f>IF(F22=0, "-", F20/F22)</f>
        <v>4.194260485651214E-2</v>
      </c>
      <c r="H20" s="65">
        <v>16</v>
      </c>
      <c r="I20" s="9">
        <f>IF(H22=0, "-", H20/H22)</f>
        <v>3.3126293995859216E-2</v>
      </c>
      <c r="J20" s="8">
        <f t="shared" si="0"/>
        <v>0</v>
      </c>
      <c r="K20" s="9">
        <f t="shared" si="1"/>
        <v>0.1875</v>
      </c>
    </row>
    <row r="21" spans="1:11" x14ac:dyDescent="0.25">
      <c r="A21" s="2"/>
      <c r="B21" s="68"/>
      <c r="C21" s="33"/>
      <c r="D21" s="68"/>
      <c r="E21" s="6"/>
      <c r="F21" s="82"/>
      <c r="G21" s="33"/>
      <c r="H21" s="68"/>
      <c r="I21" s="6"/>
      <c r="J21" s="5"/>
      <c r="K21" s="6"/>
    </row>
    <row r="22" spans="1:11" s="43" customFormat="1" x14ac:dyDescent="0.25">
      <c r="A22" s="162" t="s">
        <v>580</v>
      </c>
      <c r="B22" s="71">
        <f>SUM(B7:B21)</f>
        <v>37</v>
      </c>
      <c r="C22" s="40">
        <f>B22/1668</f>
        <v>2.2182254196642687E-2</v>
      </c>
      <c r="D22" s="71">
        <f>SUM(D7:D21)</f>
        <v>67</v>
      </c>
      <c r="E22" s="41">
        <f>D22/1453</f>
        <v>4.6111493461803169E-2</v>
      </c>
      <c r="F22" s="77">
        <f>SUM(F7:F21)</f>
        <v>453</v>
      </c>
      <c r="G22" s="42">
        <f>F22/19157</f>
        <v>2.3646708774860366E-2</v>
      </c>
      <c r="H22" s="71">
        <f>SUM(H7:H21)</f>
        <v>483</v>
      </c>
      <c r="I22" s="41">
        <f>H22/18564</f>
        <v>2.6018099547511313E-2</v>
      </c>
      <c r="J22" s="37">
        <f>IF(D22=0, "-", IF((B22-D22)/D22&lt;10, (B22-D22)/D22, "&gt;999%"))</f>
        <v>-0.44776119402985076</v>
      </c>
      <c r="K22" s="38">
        <f>IF(H22=0, "-", IF((F22-H22)/H22&lt;10, (F22-H22)/H22, "&gt;999%"))</f>
        <v>-6.2111801242236024E-2</v>
      </c>
    </row>
    <row r="23" spans="1:11" x14ac:dyDescent="0.25">
      <c r="B23" s="83"/>
      <c r="D23" s="83"/>
      <c r="F23" s="83"/>
      <c r="H23" s="83"/>
    </row>
    <row r="24" spans="1:11" x14ac:dyDescent="0.25">
      <c r="A24" s="163" t="s">
        <v>131</v>
      </c>
      <c r="B24" s="61" t="s">
        <v>12</v>
      </c>
      <c r="C24" s="62" t="s">
        <v>13</v>
      </c>
      <c r="D24" s="61" t="s">
        <v>12</v>
      </c>
      <c r="E24" s="63" t="s">
        <v>13</v>
      </c>
      <c r="F24" s="62" t="s">
        <v>12</v>
      </c>
      <c r="G24" s="62" t="s">
        <v>13</v>
      </c>
      <c r="H24" s="61" t="s">
        <v>12</v>
      </c>
      <c r="I24" s="63" t="s">
        <v>13</v>
      </c>
      <c r="J24" s="61"/>
      <c r="K24" s="63"/>
    </row>
    <row r="25" spans="1:11" x14ac:dyDescent="0.25">
      <c r="A25" s="7" t="s">
        <v>506</v>
      </c>
      <c r="B25" s="65">
        <v>0</v>
      </c>
      <c r="C25" s="34">
        <f>IF(B35=0, "-", B25/B35)</f>
        <v>0</v>
      </c>
      <c r="D25" s="65">
        <v>0</v>
      </c>
      <c r="E25" s="9">
        <f>IF(D35=0, "-", D25/D35)</f>
        <v>0</v>
      </c>
      <c r="F25" s="81">
        <v>4</v>
      </c>
      <c r="G25" s="34">
        <f>IF(F35=0, "-", F25/F35)</f>
        <v>3.007518796992481E-2</v>
      </c>
      <c r="H25" s="65">
        <v>3</v>
      </c>
      <c r="I25" s="9">
        <f>IF(H35=0, "-", H25/H35)</f>
        <v>2.3622047244094488E-2</v>
      </c>
      <c r="J25" s="8" t="str">
        <f t="shared" ref="J25:J33" si="2">IF(D25=0, "-", IF((B25-D25)/D25&lt;10, (B25-D25)/D25, "&gt;999%"))</f>
        <v>-</v>
      </c>
      <c r="K25" s="9">
        <f t="shared" ref="K25:K33" si="3">IF(H25=0, "-", IF((F25-H25)/H25&lt;10, (F25-H25)/H25, "&gt;999%"))</f>
        <v>0.33333333333333331</v>
      </c>
    </row>
    <row r="26" spans="1:11" x14ac:dyDescent="0.25">
      <c r="A26" s="7" t="s">
        <v>507</v>
      </c>
      <c r="B26" s="65">
        <v>0</v>
      </c>
      <c r="C26" s="34">
        <f>IF(B35=0, "-", B26/B35)</f>
        <v>0</v>
      </c>
      <c r="D26" s="65">
        <v>1</v>
      </c>
      <c r="E26" s="9">
        <f>IF(D35=0, "-", D26/D35)</f>
        <v>6.25E-2</v>
      </c>
      <c r="F26" s="81">
        <v>0</v>
      </c>
      <c r="G26" s="34">
        <f>IF(F35=0, "-", F26/F35)</f>
        <v>0</v>
      </c>
      <c r="H26" s="65">
        <v>1</v>
      </c>
      <c r="I26" s="9">
        <f>IF(H35=0, "-", H26/H35)</f>
        <v>7.874015748031496E-3</v>
      </c>
      <c r="J26" s="8">
        <f t="shared" si="2"/>
        <v>-1</v>
      </c>
      <c r="K26" s="9">
        <f t="shared" si="3"/>
        <v>-1</v>
      </c>
    </row>
    <row r="27" spans="1:11" x14ac:dyDescent="0.25">
      <c r="A27" s="7" t="s">
        <v>508</v>
      </c>
      <c r="B27" s="65">
        <v>2</v>
      </c>
      <c r="C27" s="34">
        <f>IF(B35=0, "-", B27/B35)</f>
        <v>0.22222222222222221</v>
      </c>
      <c r="D27" s="65">
        <v>1</v>
      </c>
      <c r="E27" s="9">
        <f>IF(D35=0, "-", D27/D35)</f>
        <v>6.25E-2</v>
      </c>
      <c r="F27" s="81">
        <v>14</v>
      </c>
      <c r="G27" s="34">
        <f>IF(F35=0, "-", F27/F35)</f>
        <v>0.10526315789473684</v>
      </c>
      <c r="H27" s="65">
        <v>25</v>
      </c>
      <c r="I27" s="9">
        <f>IF(H35=0, "-", H27/H35)</f>
        <v>0.19685039370078741</v>
      </c>
      <c r="J27" s="8">
        <f t="shared" si="2"/>
        <v>1</v>
      </c>
      <c r="K27" s="9">
        <f t="shared" si="3"/>
        <v>-0.44</v>
      </c>
    </row>
    <row r="28" spans="1:11" x14ac:dyDescent="0.25">
      <c r="A28" s="7" t="s">
        <v>509</v>
      </c>
      <c r="B28" s="65">
        <v>1</v>
      </c>
      <c r="C28" s="34">
        <f>IF(B35=0, "-", B28/B35)</f>
        <v>0.1111111111111111</v>
      </c>
      <c r="D28" s="65">
        <v>3</v>
      </c>
      <c r="E28" s="9">
        <f>IF(D35=0, "-", D28/D35)</f>
        <v>0.1875</v>
      </c>
      <c r="F28" s="81">
        <v>37</v>
      </c>
      <c r="G28" s="34">
        <f>IF(F35=0, "-", F28/F35)</f>
        <v>0.2781954887218045</v>
      </c>
      <c r="H28" s="65">
        <v>34</v>
      </c>
      <c r="I28" s="9">
        <f>IF(H35=0, "-", H28/H35)</f>
        <v>0.26771653543307089</v>
      </c>
      <c r="J28" s="8">
        <f t="shared" si="2"/>
        <v>-0.66666666666666663</v>
      </c>
      <c r="K28" s="9">
        <f t="shared" si="3"/>
        <v>8.8235294117647065E-2</v>
      </c>
    </row>
    <row r="29" spans="1:11" x14ac:dyDescent="0.25">
      <c r="A29" s="7" t="s">
        <v>510</v>
      </c>
      <c r="B29" s="65">
        <v>6</v>
      </c>
      <c r="C29" s="34">
        <f>IF(B35=0, "-", B29/B35)</f>
        <v>0.66666666666666663</v>
      </c>
      <c r="D29" s="65">
        <v>9</v>
      </c>
      <c r="E29" s="9">
        <f>IF(D35=0, "-", D29/D35)</f>
        <v>0.5625</v>
      </c>
      <c r="F29" s="81">
        <v>71</v>
      </c>
      <c r="G29" s="34">
        <f>IF(F35=0, "-", F29/F35)</f>
        <v>0.53383458646616544</v>
      </c>
      <c r="H29" s="65">
        <v>52</v>
      </c>
      <c r="I29" s="9">
        <f>IF(H35=0, "-", H29/H35)</f>
        <v>0.40944881889763779</v>
      </c>
      <c r="J29" s="8">
        <f t="shared" si="2"/>
        <v>-0.33333333333333331</v>
      </c>
      <c r="K29" s="9">
        <f t="shared" si="3"/>
        <v>0.36538461538461536</v>
      </c>
    </row>
    <row r="30" spans="1:11" x14ac:dyDescent="0.25">
      <c r="A30" s="7" t="s">
        <v>511</v>
      </c>
      <c r="B30" s="65">
        <v>0</v>
      </c>
      <c r="C30" s="34">
        <f>IF(B35=0, "-", B30/B35)</f>
        <v>0</v>
      </c>
      <c r="D30" s="65">
        <v>1</v>
      </c>
      <c r="E30" s="9">
        <f>IF(D35=0, "-", D30/D35)</f>
        <v>6.25E-2</v>
      </c>
      <c r="F30" s="81">
        <v>0</v>
      </c>
      <c r="G30" s="34">
        <f>IF(F35=0, "-", F30/F35)</f>
        <v>0</v>
      </c>
      <c r="H30" s="65">
        <v>3</v>
      </c>
      <c r="I30" s="9">
        <f>IF(H35=0, "-", H30/H35)</f>
        <v>2.3622047244094488E-2</v>
      </c>
      <c r="J30" s="8">
        <f t="shared" si="2"/>
        <v>-1</v>
      </c>
      <c r="K30" s="9">
        <f t="shared" si="3"/>
        <v>-1</v>
      </c>
    </row>
    <row r="31" spans="1:11" x14ac:dyDescent="0.25">
      <c r="A31" s="7" t="s">
        <v>512</v>
      </c>
      <c r="B31" s="65">
        <v>0</v>
      </c>
      <c r="C31" s="34">
        <f>IF(B35=0, "-", B31/B35)</f>
        <v>0</v>
      </c>
      <c r="D31" s="65">
        <v>1</v>
      </c>
      <c r="E31" s="9">
        <f>IF(D35=0, "-", D31/D35)</f>
        <v>6.25E-2</v>
      </c>
      <c r="F31" s="81">
        <v>0</v>
      </c>
      <c r="G31" s="34">
        <f>IF(F35=0, "-", F31/F35)</f>
        <v>0</v>
      </c>
      <c r="H31" s="65">
        <v>3</v>
      </c>
      <c r="I31" s="9">
        <f>IF(H35=0, "-", H31/H35)</f>
        <v>2.3622047244094488E-2</v>
      </c>
      <c r="J31" s="8">
        <f t="shared" si="2"/>
        <v>-1</v>
      </c>
      <c r="K31" s="9">
        <f t="shared" si="3"/>
        <v>-1</v>
      </c>
    </row>
    <row r="32" spans="1:11" x14ac:dyDescent="0.25">
      <c r="A32" s="7" t="s">
        <v>513</v>
      </c>
      <c r="B32" s="65">
        <v>0</v>
      </c>
      <c r="C32" s="34">
        <f>IF(B35=0, "-", B32/B35)</f>
        <v>0</v>
      </c>
      <c r="D32" s="65">
        <v>0</v>
      </c>
      <c r="E32" s="9">
        <f>IF(D35=0, "-", D32/D35)</f>
        <v>0</v>
      </c>
      <c r="F32" s="81">
        <v>4</v>
      </c>
      <c r="G32" s="34">
        <f>IF(F35=0, "-", F32/F35)</f>
        <v>3.007518796992481E-2</v>
      </c>
      <c r="H32" s="65">
        <v>4</v>
      </c>
      <c r="I32" s="9">
        <f>IF(H35=0, "-", H32/H35)</f>
        <v>3.1496062992125984E-2</v>
      </c>
      <c r="J32" s="8" t="str">
        <f t="shared" si="2"/>
        <v>-</v>
      </c>
      <c r="K32" s="9">
        <f t="shared" si="3"/>
        <v>0</v>
      </c>
    </row>
    <row r="33" spans="1:11" x14ac:dyDescent="0.25">
      <c r="A33" s="7" t="s">
        <v>514</v>
      </c>
      <c r="B33" s="65">
        <v>0</v>
      </c>
      <c r="C33" s="34">
        <f>IF(B35=0, "-", B33/B35)</f>
        <v>0</v>
      </c>
      <c r="D33" s="65">
        <v>0</v>
      </c>
      <c r="E33" s="9">
        <f>IF(D35=0, "-", D33/D35)</f>
        <v>0</v>
      </c>
      <c r="F33" s="81">
        <v>3</v>
      </c>
      <c r="G33" s="34">
        <f>IF(F35=0, "-", F33/F35)</f>
        <v>2.2556390977443608E-2</v>
      </c>
      <c r="H33" s="65">
        <v>2</v>
      </c>
      <c r="I33" s="9">
        <f>IF(H35=0, "-", H33/H35)</f>
        <v>1.5748031496062992E-2</v>
      </c>
      <c r="J33" s="8" t="str">
        <f t="shared" si="2"/>
        <v>-</v>
      </c>
      <c r="K33" s="9">
        <f t="shared" si="3"/>
        <v>0.5</v>
      </c>
    </row>
    <row r="34" spans="1:11" x14ac:dyDescent="0.25">
      <c r="A34" s="2"/>
      <c r="B34" s="68"/>
      <c r="C34" s="33"/>
      <c r="D34" s="68"/>
      <c r="E34" s="6"/>
      <c r="F34" s="82"/>
      <c r="G34" s="33"/>
      <c r="H34" s="68"/>
      <c r="I34" s="6"/>
      <c r="J34" s="5"/>
      <c r="K34" s="6"/>
    </row>
    <row r="35" spans="1:11" s="43" customFormat="1" x14ac:dyDescent="0.25">
      <c r="A35" s="162" t="s">
        <v>579</v>
      </c>
      <c r="B35" s="71">
        <f>SUM(B25:B34)</f>
        <v>9</v>
      </c>
      <c r="C35" s="40">
        <f>B35/1668</f>
        <v>5.3956834532374104E-3</v>
      </c>
      <c r="D35" s="71">
        <f>SUM(D25:D34)</f>
        <v>16</v>
      </c>
      <c r="E35" s="41">
        <f>D35/1453</f>
        <v>1.1011699931176875E-2</v>
      </c>
      <c r="F35" s="77">
        <f>SUM(F25:F34)</f>
        <v>133</v>
      </c>
      <c r="G35" s="42">
        <f>F35/19157</f>
        <v>6.9426319361069059E-3</v>
      </c>
      <c r="H35" s="71">
        <f>SUM(H25:H34)</f>
        <v>127</v>
      </c>
      <c r="I35" s="41">
        <f>H35/18564</f>
        <v>6.8411980176686059E-3</v>
      </c>
      <c r="J35" s="37">
        <f>IF(D35=0, "-", IF((B35-D35)/D35&lt;10, (B35-D35)/D35, "&gt;999%"))</f>
        <v>-0.4375</v>
      </c>
      <c r="K35" s="38">
        <f>IF(H35=0, "-", IF((F35-H35)/H35&lt;10, (F35-H35)/H35, "&gt;999%"))</f>
        <v>4.7244094488188976E-2</v>
      </c>
    </row>
    <row r="36" spans="1:11" x14ac:dyDescent="0.25">
      <c r="B36" s="83"/>
      <c r="D36" s="83"/>
      <c r="F36" s="83"/>
      <c r="H36" s="83"/>
    </row>
    <row r="37" spans="1:11" x14ac:dyDescent="0.25">
      <c r="A37" s="163" t="s">
        <v>132</v>
      </c>
      <c r="B37" s="61" t="s">
        <v>12</v>
      </c>
      <c r="C37" s="62" t="s">
        <v>13</v>
      </c>
      <c r="D37" s="61" t="s">
        <v>12</v>
      </c>
      <c r="E37" s="63" t="s">
        <v>13</v>
      </c>
      <c r="F37" s="62" t="s">
        <v>12</v>
      </c>
      <c r="G37" s="62" t="s">
        <v>13</v>
      </c>
      <c r="H37" s="61" t="s">
        <v>12</v>
      </c>
      <c r="I37" s="63" t="s">
        <v>13</v>
      </c>
      <c r="J37" s="61"/>
      <c r="K37" s="63"/>
    </row>
    <row r="38" spans="1:11" x14ac:dyDescent="0.25">
      <c r="A38" s="7" t="s">
        <v>515</v>
      </c>
      <c r="B38" s="65">
        <v>1</v>
      </c>
      <c r="C38" s="34">
        <f>IF(B53=0, "-", B38/B53)</f>
        <v>9.0909090909090912E-2</v>
      </c>
      <c r="D38" s="65">
        <v>3</v>
      </c>
      <c r="E38" s="9">
        <f>IF(D53=0, "-", D38/D53)</f>
        <v>0.2</v>
      </c>
      <c r="F38" s="81">
        <v>16</v>
      </c>
      <c r="G38" s="34">
        <f>IF(F53=0, "-", F38/F53)</f>
        <v>0.1</v>
      </c>
      <c r="H38" s="65">
        <v>17</v>
      </c>
      <c r="I38" s="9">
        <f>IF(H53=0, "-", H38/H53)</f>
        <v>8.8541666666666671E-2</v>
      </c>
      <c r="J38" s="8">
        <f t="shared" ref="J38:J51" si="4">IF(D38=0, "-", IF((B38-D38)/D38&lt;10, (B38-D38)/D38, "&gt;999%"))</f>
        <v>-0.66666666666666663</v>
      </c>
      <c r="K38" s="9">
        <f t="shared" ref="K38:K51" si="5">IF(H38=0, "-", IF((F38-H38)/H38&lt;10, (F38-H38)/H38, "&gt;999%"))</f>
        <v>-5.8823529411764705E-2</v>
      </c>
    </row>
    <row r="39" spans="1:11" x14ac:dyDescent="0.25">
      <c r="A39" s="7" t="s">
        <v>516</v>
      </c>
      <c r="B39" s="65">
        <v>0</v>
      </c>
      <c r="C39" s="34">
        <f>IF(B53=0, "-", B39/B53)</f>
        <v>0</v>
      </c>
      <c r="D39" s="65">
        <v>0</v>
      </c>
      <c r="E39" s="9">
        <f>IF(D53=0, "-", D39/D53)</f>
        <v>0</v>
      </c>
      <c r="F39" s="81">
        <v>2</v>
      </c>
      <c r="G39" s="34">
        <f>IF(F53=0, "-", F39/F53)</f>
        <v>1.2500000000000001E-2</v>
      </c>
      <c r="H39" s="65">
        <v>4</v>
      </c>
      <c r="I39" s="9">
        <f>IF(H53=0, "-", H39/H53)</f>
        <v>2.0833333333333332E-2</v>
      </c>
      <c r="J39" s="8" t="str">
        <f t="shared" si="4"/>
        <v>-</v>
      </c>
      <c r="K39" s="9">
        <f t="shared" si="5"/>
        <v>-0.5</v>
      </c>
    </row>
    <row r="40" spans="1:11" x14ac:dyDescent="0.25">
      <c r="A40" s="7" t="s">
        <v>517</v>
      </c>
      <c r="B40" s="65">
        <v>0</v>
      </c>
      <c r="C40" s="34">
        <f>IF(B53=0, "-", B40/B53)</f>
        <v>0</v>
      </c>
      <c r="D40" s="65">
        <v>1</v>
      </c>
      <c r="E40" s="9">
        <f>IF(D53=0, "-", D40/D53)</f>
        <v>6.6666666666666666E-2</v>
      </c>
      <c r="F40" s="81">
        <v>5</v>
      </c>
      <c r="G40" s="34">
        <f>IF(F53=0, "-", F40/F53)</f>
        <v>3.125E-2</v>
      </c>
      <c r="H40" s="65">
        <v>6</v>
      </c>
      <c r="I40" s="9">
        <f>IF(H53=0, "-", H40/H53)</f>
        <v>3.125E-2</v>
      </c>
      <c r="J40" s="8">
        <f t="shared" si="4"/>
        <v>-1</v>
      </c>
      <c r="K40" s="9">
        <f t="shared" si="5"/>
        <v>-0.16666666666666666</v>
      </c>
    </row>
    <row r="41" spans="1:11" x14ac:dyDescent="0.25">
      <c r="A41" s="7" t="s">
        <v>518</v>
      </c>
      <c r="B41" s="65">
        <v>0</v>
      </c>
      <c r="C41" s="34">
        <f>IF(B53=0, "-", B41/B53)</f>
        <v>0</v>
      </c>
      <c r="D41" s="65">
        <v>0</v>
      </c>
      <c r="E41" s="9">
        <f>IF(D53=0, "-", D41/D53)</f>
        <v>0</v>
      </c>
      <c r="F41" s="81">
        <v>6</v>
      </c>
      <c r="G41" s="34">
        <f>IF(F53=0, "-", F41/F53)</f>
        <v>3.7499999999999999E-2</v>
      </c>
      <c r="H41" s="65">
        <v>3</v>
      </c>
      <c r="I41" s="9">
        <f>IF(H53=0, "-", H41/H53)</f>
        <v>1.5625E-2</v>
      </c>
      <c r="J41" s="8" t="str">
        <f t="shared" si="4"/>
        <v>-</v>
      </c>
      <c r="K41" s="9">
        <f t="shared" si="5"/>
        <v>1</v>
      </c>
    </row>
    <row r="42" spans="1:11" x14ac:dyDescent="0.25">
      <c r="A42" s="7" t="s">
        <v>519</v>
      </c>
      <c r="B42" s="65">
        <v>0</v>
      </c>
      <c r="C42" s="34">
        <f>IF(B53=0, "-", B42/B53)</f>
        <v>0</v>
      </c>
      <c r="D42" s="65">
        <v>1</v>
      </c>
      <c r="E42" s="9">
        <f>IF(D53=0, "-", D42/D53)</f>
        <v>6.6666666666666666E-2</v>
      </c>
      <c r="F42" s="81">
        <v>20</v>
      </c>
      <c r="G42" s="34">
        <f>IF(F53=0, "-", F42/F53)</f>
        <v>0.125</v>
      </c>
      <c r="H42" s="65">
        <v>13</v>
      </c>
      <c r="I42" s="9">
        <f>IF(H53=0, "-", H42/H53)</f>
        <v>6.7708333333333329E-2</v>
      </c>
      <c r="J42" s="8">
        <f t="shared" si="4"/>
        <v>-1</v>
      </c>
      <c r="K42" s="9">
        <f t="shared" si="5"/>
        <v>0.53846153846153844</v>
      </c>
    </row>
    <row r="43" spans="1:11" x14ac:dyDescent="0.25">
      <c r="A43" s="7" t="s">
        <v>520</v>
      </c>
      <c r="B43" s="65">
        <v>0</v>
      </c>
      <c r="C43" s="34">
        <f>IF(B53=0, "-", B43/B53)</f>
        <v>0</v>
      </c>
      <c r="D43" s="65">
        <v>0</v>
      </c>
      <c r="E43" s="9">
        <f>IF(D53=0, "-", D43/D53)</f>
        <v>0</v>
      </c>
      <c r="F43" s="81">
        <v>0</v>
      </c>
      <c r="G43" s="34">
        <f>IF(F53=0, "-", F43/F53)</f>
        <v>0</v>
      </c>
      <c r="H43" s="65">
        <v>9</v>
      </c>
      <c r="I43" s="9">
        <f>IF(H53=0, "-", H43/H53)</f>
        <v>4.6875E-2</v>
      </c>
      <c r="J43" s="8" t="str">
        <f t="shared" si="4"/>
        <v>-</v>
      </c>
      <c r="K43" s="9">
        <f t="shared" si="5"/>
        <v>-1</v>
      </c>
    </row>
    <row r="44" spans="1:11" x14ac:dyDescent="0.25">
      <c r="A44" s="7" t="s">
        <v>61</v>
      </c>
      <c r="B44" s="65">
        <v>3</v>
      </c>
      <c r="C44" s="34">
        <f>IF(B53=0, "-", B44/B53)</f>
        <v>0.27272727272727271</v>
      </c>
      <c r="D44" s="65">
        <v>6</v>
      </c>
      <c r="E44" s="9">
        <f>IF(D53=0, "-", D44/D53)</f>
        <v>0.4</v>
      </c>
      <c r="F44" s="81">
        <v>35</v>
      </c>
      <c r="G44" s="34">
        <f>IF(F53=0, "-", F44/F53)</f>
        <v>0.21875</v>
      </c>
      <c r="H44" s="65">
        <v>48</v>
      </c>
      <c r="I44" s="9">
        <f>IF(H53=0, "-", H44/H53)</f>
        <v>0.25</v>
      </c>
      <c r="J44" s="8">
        <f t="shared" si="4"/>
        <v>-0.5</v>
      </c>
      <c r="K44" s="9">
        <f t="shared" si="5"/>
        <v>-0.27083333333333331</v>
      </c>
    </row>
    <row r="45" spans="1:11" x14ac:dyDescent="0.25">
      <c r="A45" s="7" t="s">
        <v>521</v>
      </c>
      <c r="B45" s="65">
        <v>0</v>
      </c>
      <c r="C45" s="34">
        <f>IF(B53=0, "-", B45/B53)</f>
        <v>0</v>
      </c>
      <c r="D45" s="65">
        <v>0</v>
      </c>
      <c r="E45" s="9">
        <f>IF(D53=0, "-", D45/D53)</f>
        <v>0</v>
      </c>
      <c r="F45" s="81">
        <v>8</v>
      </c>
      <c r="G45" s="34">
        <f>IF(F53=0, "-", F45/F53)</f>
        <v>0.05</v>
      </c>
      <c r="H45" s="65">
        <v>10</v>
      </c>
      <c r="I45" s="9">
        <f>IF(H53=0, "-", H45/H53)</f>
        <v>5.2083333333333336E-2</v>
      </c>
      <c r="J45" s="8" t="str">
        <f t="shared" si="4"/>
        <v>-</v>
      </c>
      <c r="K45" s="9">
        <f t="shared" si="5"/>
        <v>-0.2</v>
      </c>
    </row>
    <row r="46" spans="1:11" x14ac:dyDescent="0.25">
      <c r="A46" s="7" t="s">
        <v>522</v>
      </c>
      <c r="B46" s="65">
        <v>0</v>
      </c>
      <c r="C46" s="34">
        <f>IF(B53=0, "-", B46/B53)</f>
        <v>0</v>
      </c>
      <c r="D46" s="65">
        <v>0</v>
      </c>
      <c r="E46" s="9">
        <f>IF(D53=0, "-", D46/D53)</f>
        <v>0</v>
      </c>
      <c r="F46" s="81">
        <v>1</v>
      </c>
      <c r="G46" s="34">
        <f>IF(F53=0, "-", F46/F53)</f>
        <v>6.2500000000000003E-3</v>
      </c>
      <c r="H46" s="65">
        <v>1</v>
      </c>
      <c r="I46" s="9">
        <f>IF(H53=0, "-", H46/H53)</f>
        <v>5.208333333333333E-3</v>
      </c>
      <c r="J46" s="8" t="str">
        <f t="shared" si="4"/>
        <v>-</v>
      </c>
      <c r="K46" s="9">
        <f t="shared" si="5"/>
        <v>0</v>
      </c>
    </row>
    <row r="47" spans="1:11" x14ac:dyDescent="0.25">
      <c r="A47" s="7" t="s">
        <v>523</v>
      </c>
      <c r="B47" s="65">
        <v>0</v>
      </c>
      <c r="C47" s="34">
        <f>IF(B53=0, "-", B47/B53)</f>
        <v>0</v>
      </c>
      <c r="D47" s="65">
        <v>1</v>
      </c>
      <c r="E47" s="9">
        <f>IF(D53=0, "-", D47/D53)</f>
        <v>6.6666666666666666E-2</v>
      </c>
      <c r="F47" s="81">
        <v>0</v>
      </c>
      <c r="G47" s="34">
        <f>IF(F53=0, "-", F47/F53)</f>
        <v>0</v>
      </c>
      <c r="H47" s="65">
        <v>7</v>
      </c>
      <c r="I47" s="9">
        <f>IF(H53=0, "-", H47/H53)</f>
        <v>3.6458333333333336E-2</v>
      </c>
      <c r="J47" s="8">
        <f t="shared" si="4"/>
        <v>-1</v>
      </c>
      <c r="K47" s="9">
        <f t="shared" si="5"/>
        <v>-1</v>
      </c>
    </row>
    <row r="48" spans="1:11" x14ac:dyDescent="0.25">
      <c r="A48" s="7" t="s">
        <v>524</v>
      </c>
      <c r="B48" s="65">
        <v>0</v>
      </c>
      <c r="C48" s="34">
        <f>IF(B53=0, "-", B48/B53)</f>
        <v>0</v>
      </c>
      <c r="D48" s="65">
        <v>1</v>
      </c>
      <c r="E48" s="9">
        <f>IF(D53=0, "-", D48/D53)</f>
        <v>6.6666666666666666E-2</v>
      </c>
      <c r="F48" s="81">
        <v>16</v>
      </c>
      <c r="G48" s="34">
        <f>IF(F53=0, "-", F48/F53)</f>
        <v>0.1</v>
      </c>
      <c r="H48" s="65">
        <v>15</v>
      </c>
      <c r="I48" s="9">
        <f>IF(H53=0, "-", H48/H53)</f>
        <v>7.8125E-2</v>
      </c>
      <c r="J48" s="8">
        <f t="shared" si="4"/>
        <v>-1</v>
      </c>
      <c r="K48" s="9">
        <f t="shared" si="5"/>
        <v>6.6666666666666666E-2</v>
      </c>
    </row>
    <row r="49" spans="1:11" x14ac:dyDescent="0.25">
      <c r="A49" s="7" t="s">
        <v>525</v>
      </c>
      <c r="B49" s="65">
        <v>1</v>
      </c>
      <c r="C49" s="34">
        <f>IF(B53=0, "-", B49/B53)</f>
        <v>9.0909090909090912E-2</v>
      </c>
      <c r="D49" s="65">
        <v>0</v>
      </c>
      <c r="E49" s="9">
        <f>IF(D53=0, "-", D49/D53)</f>
        <v>0</v>
      </c>
      <c r="F49" s="81">
        <v>9</v>
      </c>
      <c r="G49" s="34">
        <f>IF(F53=0, "-", F49/F53)</f>
        <v>5.6250000000000001E-2</v>
      </c>
      <c r="H49" s="65">
        <v>7</v>
      </c>
      <c r="I49" s="9">
        <f>IF(H53=0, "-", H49/H53)</f>
        <v>3.6458333333333336E-2</v>
      </c>
      <c r="J49" s="8" t="str">
        <f t="shared" si="4"/>
        <v>-</v>
      </c>
      <c r="K49" s="9">
        <f t="shared" si="5"/>
        <v>0.2857142857142857</v>
      </c>
    </row>
    <row r="50" spans="1:11" x14ac:dyDescent="0.25">
      <c r="A50" s="7" t="s">
        <v>526</v>
      </c>
      <c r="B50" s="65">
        <v>6</v>
      </c>
      <c r="C50" s="34">
        <f>IF(B53=0, "-", B50/B53)</f>
        <v>0.54545454545454541</v>
      </c>
      <c r="D50" s="65">
        <v>2</v>
      </c>
      <c r="E50" s="9">
        <f>IF(D53=0, "-", D50/D53)</f>
        <v>0.13333333333333333</v>
      </c>
      <c r="F50" s="81">
        <v>42</v>
      </c>
      <c r="G50" s="34">
        <f>IF(F53=0, "-", F50/F53)</f>
        <v>0.26250000000000001</v>
      </c>
      <c r="H50" s="65">
        <v>47</v>
      </c>
      <c r="I50" s="9">
        <f>IF(H53=0, "-", H50/H53)</f>
        <v>0.24479166666666666</v>
      </c>
      <c r="J50" s="8">
        <f t="shared" si="4"/>
        <v>2</v>
      </c>
      <c r="K50" s="9">
        <f t="shared" si="5"/>
        <v>-0.10638297872340426</v>
      </c>
    </row>
    <row r="51" spans="1:11" x14ac:dyDescent="0.25">
      <c r="A51" s="7" t="s">
        <v>527</v>
      </c>
      <c r="B51" s="65">
        <v>0</v>
      </c>
      <c r="C51" s="34">
        <f>IF(B53=0, "-", B51/B53)</f>
        <v>0</v>
      </c>
      <c r="D51" s="65">
        <v>0</v>
      </c>
      <c r="E51" s="9">
        <f>IF(D53=0, "-", D51/D53)</f>
        <v>0</v>
      </c>
      <c r="F51" s="81">
        <v>0</v>
      </c>
      <c r="G51" s="34">
        <f>IF(F53=0, "-", F51/F53)</f>
        <v>0</v>
      </c>
      <c r="H51" s="65">
        <v>5</v>
      </c>
      <c r="I51" s="9">
        <f>IF(H53=0, "-", H51/H53)</f>
        <v>2.6041666666666668E-2</v>
      </c>
      <c r="J51" s="8" t="str">
        <f t="shared" si="4"/>
        <v>-</v>
      </c>
      <c r="K51" s="9">
        <f t="shared" si="5"/>
        <v>-1</v>
      </c>
    </row>
    <row r="52" spans="1:11" x14ac:dyDescent="0.25">
      <c r="A52" s="2"/>
      <c r="B52" s="68"/>
      <c r="C52" s="33"/>
      <c r="D52" s="68"/>
      <c r="E52" s="6"/>
      <c r="F52" s="82"/>
      <c r="G52" s="33"/>
      <c r="H52" s="68"/>
      <c r="I52" s="6"/>
      <c r="J52" s="5"/>
      <c r="K52" s="6"/>
    </row>
    <row r="53" spans="1:11" s="43" customFormat="1" x14ac:dyDescent="0.25">
      <c r="A53" s="162" t="s">
        <v>578</v>
      </c>
      <c r="B53" s="71">
        <f>SUM(B38:B52)</f>
        <v>11</v>
      </c>
      <c r="C53" s="40">
        <f>B53/1668</f>
        <v>6.594724220623501E-3</v>
      </c>
      <c r="D53" s="71">
        <f>SUM(D38:D52)</f>
        <v>15</v>
      </c>
      <c r="E53" s="41">
        <f>D53/1453</f>
        <v>1.0323468685478321E-2</v>
      </c>
      <c r="F53" s="77">
        <f>SUM(F38:F52)</f>
        <v>160</v>
      </c>
      <c r="G53" s="42">
        <f>F53/19157</f>
        <v>8.3520384193767287E-3</v>
      </c>
      <c r="H53" s="71">
        <f>SUM(H38:H52)</f>
        <v>192</v>
      </c>
      <c r="I53" s="41">
        <f>H53/18564</f>
        <v>1.0342598577892695E-2</v>
      </c>
      <c r="J53" s="37">
        <f>IF(D53=0, "-", IF((B53-D53)/D53&lt;10, (B53-D53)/D53, "&gt;999%"))</f>
        <v>-0.26666666666666666</v>
      </c>
      <c r="K53" s="38">
        <f>IF(H53=0, "-", IF((F53-H53)/H53&lt;10, (F53-H53)/H53, "&gt;999%"))</f>
        <v>-0.16666666666666666</v>
      </c>
    </row>
    <row r="54" spans="1:11" x14ac:dyDescent="0.25">
      <c r="B54" s="83"/>
      <c r="D54" s="83"/>
      <c r="F54" s="83"/>
      <c r="H54" s="83"/>
    </row>
    <row r="55" spans="1:11" x14ac:dyDescent="0.25">
      <c r="A55" s="27" t="s">
        <v>577</v>
      </c>
      <c r="B55" s="71">
        <v>57</v>
      </c>
      <c r="C55" s="40">
        <f>B55/1668</f>
        <v>3.41726618705036E-2</v>
      </c>
      <c r="D55" s="71">
        <v>98</v>
      </c>
      <c r="E55" s="41">
        <f>D55/1453</f>
        <v>6.7446662078458355E-2</v>
      </c>
      <c r="F55" s="77">
        <v>746</v>
      </c>
      <c r="G55" s="42">
        <f>F55/19157</f>
        <v>3.8941379130343998E-2</v>
      </c>
      <c r="H55" s="71">
        <v>802</v>
      </c>
      <c r="I55" s="41">
        <f>H55/18564</f>
        <v>4.3201896143072613E-2</v>
      </c>
      <c r="J55" s="37">
        <f>IF(D55=0, "-", IF((B55-D55)/D55&lt;10, (B55-D55)/D55, "&gt;999%"))</f>
        <v>-0.41836734693877553</v>
      </c>
      <c r="K55" s="38">
        <f>IF(H55=0, "-", IF((F55-H55)/H55&lt;10, (F55-H55)/H55, "&gt;999%"))</f>
        <v>-6.9825436408977551E-2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5"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584</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42</v>
      </c>
      <c r="B7" s="65">
        <v>1</v>
      </c>
      <c r="C7" s="39">
        <f>IF(B31=0, "-", B7/B31)</f>
        <v>1.7543859649122806E-2</v>
      </c>
      <c r="D7" s="65">
        <v>3</v>
      </c>
      <c r="E7" s="21">
        <f>IF(D31=0, "-", D7/D31)</f>
        <v>3.0612244897959183E-2</v>
      </c>
      <c r="F7" s="81">
        <v>20</v>
      </c>
      <c r="G7" s="39">
        <f>IF(F31=0, "-", F7/F31)</f>
        <v>2.6809651474530832E-2</v>
      </c>
      <c r="H7" s="65">
        <v>20</v>
      </c>
      <c r="I7" s="21">
        <f>IF(H31=0, "-", H7/H31)</f>
        <v>2.4937655860349128E-2</v>
      </c>
      <c r="J7" s="20">
        <f t="shared" ref="J7:J29" si="0">IF(D7=0, "-", IF((B7-D7)/D7&lt;10, (B7-D7)/D7, "&gt;999%"))</f>
        <v>-0.66666666666666663</v>
      </c>
      <c r="K7" s="21">
        <f t="shared" ref="K7:K29" si="1">IF(H7=0, "-", IF((F7-H7)/H7&lt;10, (F7-H7)/H7, "&gt;999%"))</f>
        <v>0</v>
      </c>
    </row>
    <row r="8" spans="1:11" x14ac:dyDescent="0.25">
      <c r="A8" s="7" t="s">
        <v>43</v>
      </c>
      <c r="B8" s="65">
        <v>0</v>
      </c>
      <c r="C8" s="39">
        <f>IF(B31=0, "-", B8/B31)</f>
        <v>0</v>
      </c>
      <c r="D8" s="65">
        <v>1</v>
      </c>
      <c r="E8" s="21">
        <f>IF(D31=0, "-", D8/D31)</f>
        <v>1.020408163265306E-2</v>
      </c>
      <c r="F8" s="81">
        <v>0</v>
      </c>
      <c r="G8" s="39">
        <f>IF(F31=0, "-", F8/F31)</f>
        <v>0</v>
      </c>
      <c r="H8" s="65">
        <v>1</v>
      </c>
      <c r="I8" s="21">
        <f>IF(H31=0, "-", H8/H31)</f>
        <v>1.2468827930174563E-3</v>
      </c>
      <c r="J8" s="20">
        <f t="shared" si="0"/>
        <v>-1</v>
      </c>
      <c r="K8" s="21">
        <f t="shared" si="1"/>
        <v>-1</v>
      </c>
    </row>
    <row r="9" spans="1:11" x14ac:dyDescent="0.25">
      <c r="A9" s="7" t="s">
        <v>46</v>
      </c>
      <c r="B9" s="65">
        <v>7</v>
      </c>
      <c r="C9" s="39">
        <f>IF(B31=0, "-", B9/B31)</f>
        <v>0.12280701754385964</v>
      </c>
      <c r="D9" s="65">
        <v>36</v>
      </c>
      <c r="E9" s="21">
        <f>IF(D31=0, "-", D9/D31)</f>
        <v>0.36734693877551022</v>
      </c>
      <c r="F9" s="81">
        <v>26</v>
      </c>
      <c r="G9" s="39">
        <f>IF(F31=0, "-", F9/F31)</f>
        <v>3.4852546916890083E-2</v>
      </c>
      <c r="H9" s="65">
        <v>81</v>
      </c>
      <c r="I9" s="21">
        <f>IF(H31=0, "-", H9/H31)</f>
        <v>0.10099750623441396</v>
      </c>
      <c r="J9" s="20">
        <f t="shared" si="0"/>
        <v>-0.80555555555555558</v>
      </c>
      <c r="K9" s="21">
        <f t="shared" si="1"/>
        <v>-0.67901234567901236</v>
      </c>
    </row>
    <row r="10" spans="1:11" x14ac:dyDescent="0.25">
      <c r="A10" s="7" t="s">
        <v>47</v>
      </c>
      <c r="B10" s="65">
        <v>0</v>
      </c>
      <c r="C10" s="39">
        <f>IF(B31=0, "-", B10/B31)</f>
        <v>0</v>
      </c>
      <c r="D10" s="65">
        <v>1</v>
      </c>
      <c r="E10" s="21">
        <f>IF(D31=0, "-", D10/D31)</f>
        <v>1.020408163265306E-2</v>
      </c>
      <c r="F10" s="81">
        <v>9</v>
      </c>
      <c r="G10" s="39">
        <f>IF(F31=0, "-", F10/F31)</f>
        <v>1.2064343163538873E-2</v>
      </c>
      <c r="H10" s="65">
        <v>34</v>
      </c>
      <c r="I10" s="21">
        <f>IF(H31=0, "-", H10/H31)</f>
        <v>4.2394014962593519E-2</v>
      </c>
      <c r="J10" s="20">
        <f t="shared" si="0"/>
        <v>-1</v>
      </c>
      <c r="K10" s="21">
        <f t="shared" si="1"/>
        <v>-0.73529411764705888</v>
      </c>
    </row>
    <row r="11" spans="1:11" x14ac:dyDescent="0.25">
      <c r="A11" s="7" t="s">
        <v>48</v>
      </c>
      <c r="B11" s="65">
        <v>0</v>
      </c>
      <c r="C11" s="39">
        <f>IF(B31=0, "-", B11/B31)</f>
        <v>0</v>
      </c>
      <c r="D11" s="65">
        <v>0</v>
      </c>
      <c r="E11" s="21">
        <f>IF(D31=0, "-", D11/D31)</f>
        <v>0</v>
      </c>
      <c r="F11" s="81">
        <v>2</v>
      </c>
      <c r="G11" s="39">
        <f>IF(F31=0, "-", F11/F31)</f>
        <v>2.6809651474530832E-3</v>
      </c>
      <c r="H11" s="65">
        <v>4</v>
      </c>
      <c r="I11" s="21">
        <f>IF(H31=0, "-", H11/H31)</f>
        <v>4.9875311720698253E-3</v>
      </c>
      <c r="J11" s="20" t="str">
        <f t="shared" si="0"/>
        <v>-</v>
      </c>
      <c r="K11" s="21">
        <f t="shared" si="1"/>
        <v>-0.5</v>
      </c>
    </row>
    <row r="12" spans="1:11" x14ac:dyDescent="0.25">
      <c r="A12" s="7" t="s">
        <v>49</v>
      </c>
      <c r="B12" s="65">
        <v>2</v>
      </c>
      <c r="C12" s="39">
        <f>IF(B31=0, "-", B12/B31)</f>
        <v>3.5087719298245612E-2</v>
      </c>
      <c r="D12" s="65">
        <v>10</v>
      </c>
      <c r="E12" s="21">
        <f>IF(D31=0, "-", D12/D31)</f>
        <v>0.10204081632653061</v>
      </c>
      <c r="F12" s="81">
        <v>55</v>
      </c>
      <c r="G12" s="39">
        <f>IF(F31=0, "-", F12/F31)</f>
        <v>7.3726541554959779E-2</v>
      </c>
      <c r="H12" s="65">
        <v>64</v>
      </c>
      <c r="I12" s="21">
        <f>IF(H31=0, "-", H12/H31)</f>
        <v>7.9800498753117205E-2</v>
      </c>
      <c r="J12" s="20">
        <f t="shared" si="0"/>
        <v>-0.8</v>
      </c>
      <c r="K12" s="21">
        <f t="shared" si="1"/>
        <v>-0.140625</v>
      </c>
    </row>
    <row r="13" spans="1:11" x14ac:dyDescent="0.25">
      <c r="A13" s="7" t="s">
        <v>52</v>
      </c>
      <c r="B13" s="65">
        <v>1</v>
      </c>
      <c r="C13" s="39">
        <f>IF(B31=0, "-", B13/B31)</f>
        <v>1.7543859649122806E-2</v>
      </c>
      <c r="D13" s="65">
        <v>8</v>
      </c>
      <c r="E13" s="21">
        <f>IF(D31=0, "-", D13/D31)</f>
        <v>8.1632653061224483E-2</v>
      </c>
      <c r="F13" s="81">
        <v>99</v>
      </c>
      <c r="G13" s="39">
        <f>IF(F31=0, "-", F13/F31)</f>
        <v>0.13270777479892762</v>
      </c>
      <c r="H13" s="65">
        <v>109</v>
      </c>
      <c r="I13" s="21">
        <f>IF(H31=0, "-", H13/H31)</f>
        <v>0.13591022443890274</v>
      </c>
      <c r="J13" s="20">
        <f t="shared" si="0"/>
        <v>-0.875</v>
      </c>
      <c r="K13" s="21">
        <f t="shared" si="1"/>
        <v>-9.1743119266055051E-2</v>
      </c>
    </row>
    <row r="14" spans="1:11" x14ac:dyDescent="0.25">
      <c r="A14" s="7" t="s">
        <v>55</v>
      </c>
      <c r="B14" s="65">
        <v>0</v>
      </c>
      <c r="C14" s="39">
        <f>IF(B31=0, "-", B14/B31)</f>
        <v>0</v>
      </c>
      <c r="D14" s="65">
        <v>0</v>
      </c>
      <c r="E14" s="21">
        <f>IF(D31=0, "-", D14/D31)</f>
        <v>0</v>
      </c>
      <c r="F14" s="81">
        <v>1</v>
      </c>
      <c r="G14" s="39">
        <f>IF(F31=0, "-", F14/F31)</f>
        <v>1.3404825737265416E-3</v>
      </c>
      <c r="H14" s="65">
        <v>4</v>
      </c>
      <c r="I14" s="21">
        <f>IF(H31=0, "-", H14/H31)</f>
        <v>4.9875311720698253E-3</v>
      </c>
      <c r="J14" s="20" t="str">
        <f t="shared" si="0"/>
        <v>-</v>
      </c>
      <c r="K14" s="21">
        <f t="shared" si="1"/>
        <v>-0.75</v>
      </c>
    </row>
    <row r="15" spans="1:11" x14ac:dyDescent="0.25">
      <c r="A15" s="7" t="s">
        <v>56</v>
      </c>
      <c r="B15" s="65">
        <v>20</v>
      </c>
      <c r="C15" s="39">
        <f>IF(B31=0, "-", B15/B31)</f>
        <v>0.35087719298245612</v>
      </c>
      <c r="D15" s="65">
        <v>24</v>
      </c>
      <c r="E15" s="21">
        <f>IF(D31=0, "-", D15/D31)</f>
        <v>0.24489795918367346</v>
      </c>
      <c r="F15" s="81">
        <v>249</v>
      </c>
      <c r="G15" s="39">
        <f>IF(F31=0, "-", F15/F31)</f>
        <v>0.33378016085790885</v>
      </c>
      <c r="H15" s="65">
        <v>189</v>
      </c>
      <c r="I15" s="21">
        <f>IF(H31=0, "-", H15/H31)</f>
        <v>0.23566084788029926</v>
      </c>
      <c r="J15" s="20">
        <f t="shared" si="0"/>
        <v>-0.16666666666666666</v>
      </c>
      <c r="K15" s="21">
        <f t="shared" si="1"/>
        <v>0.31746031746031744</v>
      </c>
    </row>
    <row r="16" spans="1:11" x14ac:dyDescent="0.25">
      <c r="A16" s="7" t="s">
        <v>58</v>
      </c>
      <c r="B16" s="65">
        <v>0</v>
      </c>
      <c r="C16" s="39">
        <f>IF(B31=0, "-", B16/B31)</f>
        <v>0</v>
      </c>
      <c r="D16" s="65">
        <v>1</v>
      </c>
      <c r="E16" s="21">
        <f>IF(D31=0, "-", D16/D31)</f>
        <v>1.020408163265306E-2</v>
      </c>
      <c r="F16" s="81">
        <v>0</v>
      </c>
      <c r="G16" s="39">
        <f>IF(F31=0, "-", F16/F31)</f>
        <v>0</v>
      </c>
      <c r="H16" s="65">
        <v>26</v>
      </c>
      <c r="I16" s="21">
        <f>IF(H31=0, "-", H16/H31)</f>
        <v>3.2418952618453865E-2</v>
      </c>
      <c r="J16" s="20">
        <f t="shared" si="0"/>
        <v>-1</v>
      </c>
      <c r="K16" s="21">
        <f t="shared" si="1"/>
        <v>-1</v>
      </c>
    </row>
    <row r="17" spans="1:11" x14ac:dyDescent="0.25">
      <c r="A17" s="7" t="s">
        <v>61</v>
      </c>
      <c r="B17" s="65">
        <v>3</v>
      </c>
      <c r="C17" s="39">
        <f>IF(B31=0, "-", B17/B31)</f>
        <v>5.2631578947368418E-2</v>
      </c>
      <c r="D17" s="65">
        <v>6</v>
      </c>
      <c r="E17" s="21">
        <f>IF(D31=0, "-", D17/D31)</f>
        <v>6.1224489795918366E-2</v>
      </c>
      <c r="F17" s="81">
        <v>35</v>
      </c>
      <c r="G17" s="39">
        <f>IF(F31=0, "-", F17/F31)</f>
        <v>4.6916890080428951E-2</v>
      </c>
      <c r="H17" s="65">
        <v>48</v>
      </c>
      <c r="I17" s="21">
        <f>IF(H31=0, "-", H17/H31)</f>
        <v>5.9850374064837904E-2</v>
      </c>
      <c r="J17" s="20">
        <f t="shared" si="0"/>
        <v>-0.5</v>
      </c>
      <c r="K17" s="21">
        <f t="shared" si="1"/>
        <v>-0.27083333333333331</v>
      </c>
    </row>
    <row r="18" spans="1:11" x14ac:dyDescent="0.25">
      <c r="A18" s="7" t="s">
        <v>64</v>
      </c>
      <c r="B18" s="65">
        <v>7</v>
      </c>
      <c r="C18" s="39">
        <f>IF(B31=0, "-", B18/B31)</f>
        <v>0.12280701754385964</v>
      </c>
      <c r="D18" s="65">
        <v>1</v>
      </c>
      <c r="E18" s="21">
        <f>IF(D31=0, "-", D18/D31)</f>
        <v>1.020408163265306E-2</v>
      </c>
      <c r="F18" s="81">
        <v>43</v>
      </c>
      <c r="G18" s="39">
        <f>IF(F31=0, "-", F18/F31)</f>
        <v>5.7640750670241284E-2</v>
      </c>
      <c r="H18" s="65">
        <v>31</v>
      </c>
      <c r="I18" s="21">
        <f>IF(H31=0, "-", H18/H31)</f>
        <v>3.8653366583541147E-2</v>
      </c>
      <c r="J18" s="20">
        <f t="shared" si="0"/>
        <v>6</v>
      </c>
      <c r="K18" s="21">
        <f t="shared" si="1"/>
        <v>0.38709677419354838</v>
      </c>
    </row>
    <row r="19" spans="1:11" x14ac:dyDescent="0.25">
      <c r="A19" s="7" t="s">
        <v>67</v>
      </c>
      <c r="B19" s="65">
        <v>0</v>
      </c>
      <c r="C19" s="39">
        <f>IF(B31=0, "-", B19/B31)</f>
        <v>0</v>
      </c>
      <c r="D19" s="65">
        <v>0</v>
      </c>
      <c r="E19" s="21">
        <f>IF(D31=0, "-", D19/D31)</f>
        <v>0</v>
      </c>
      <c r="F19" s="81">
        <v>8</v>
      </c>
      <c r="G19" s="39">
        <f>IF(F31=0, "-", F19/F31)</f>
        <v>1.0723860589812333E-2</v>
      </c>
      <c r="H19" s="65">
        <v>10</v>
      </c>
      <c r="I19" s="21">
        <f>IF(H31=0, "-", H19/H31)</f>
        <v>1.2468827930174564E-2</v>
      </c>
      <c r="J19" s="20" t="str">
        <f t="shared" si="0"/>
        <v>-</v>
      </c>
      <c r="K19" s="21">
        <f t="shared" si="1"/>
        <v>-0.2</v>
      </c>
    </row>
    <row r="20" spans="1:11" x14ac:dyDescent="0.25">
      <c r="A20" s="7" t="s">
        <v>68</v>
      </c>
      <c r="B20" s="65">
        <v>0</v>
      </c>
      <c r="C20" s="39">
        <f>IF(B31=0, "-", B20/B31)</f>
        <v>0</v>
      </c>
      <c r="D20" s="65">
        <v>1</v>
      </c>
      <c r="E20" s="21">
        <f>IF(D31=0, "-", D20/D31)</f>
        <v>1.020408163265306E-2</v>
      </c>
      <c r="F20" s="81">
        <v>1</v>
      </c>
      <c r="G20" s="39">
        <f>IF(F31=0, "-", F20/F31)</f>
        <v>1.3404825737265416E-3</v>
      </c>
      <c r="H20" s="65">
        <v>4</v>
      </c>
      <c r="I20" s="21">
        <f>IF(H31=0, "-", H20/H31)</f>
        <v>4.9875311720698253E-3</v>
      </c>
      <c r="J20" s="20">
        <f t="shared" si="0"/>
        <v>-1</v>
      </c>
      <c r="K20" s="21">
        <f t="shared" si="1"/>
        <v>-0.75</v>
      </c>
    </row>
    <row r="21" spans="1:11" x14ac:dyDescent="0.25">
      <c r="A21" s="7" t="s">
        <v>73</v>
      </c>
      <c r="B21" s="65">
        <v>0</v>
      </c>
      <c r="C21" s="39">
        <f>IF(B31=0, "-", B21/B31)</f>
        <v>0</v>
      </c>
      <c r="D21" s="65">
        <v>1</v>
      </c>
      <c r="E21" s="21">
        <f>IF(D31=0, "-", D21/D31)</f>
        <v>1.020408163265306E-2</v>
      </c>
      <c r="F21" s="81">
        <v>0</v>
      </c>
      <c r="G21" s="39">
        <f>IF(F31=0, "-", F21/F31)</f>
        <v>0</v>
      </c>
      <c r="H21" s="65">
        <v>7</v>
      </c>
      <c r="I21" s="21">
        <f>IF(H31=0, "-", H21/H31)</f>
        <v>8.7281795511221939E-3</v>
      </c>
      <c r="J21" s="20">
        <f t="shared" si="0"/>
        <v>-1</v>
      </c>
      <c r="K21" s="21">
        <f t="shared" si="1"/>
        <v>-1</v>
      </c>
    </row>
    <row r="22" spans="1:11" x14ac:dyDescent="0.25">
      <c r="A22" s="7" t="s">
        <v>74</v>
      </c>
      <c r="B22" s="65">
        <v>5</v>
      </c>
      <c r="C22" s="39">
        <f>IF(B31=0, "-", B22/B31)</f>
        <v>8.771929824561403E-2</v>
      </c>
      <c r="D22" s="65">
        <v>0</v>
      </c>
      <c r="E22" s="21">
        <f>IF(D31=0, "-", D22/D31)</f>
        <v>0</v>
      </c>
      <c r="F22" s="81">
        <v>50</v>
      </c>
      <c r="G22" s="39">
        <f>IF(F31=0, "-", F22/F31)</f>
        <v>6.7024128686327081E-2</v>
      </c>
      <c r="H22" s="65">
        <v>36</v>
      </c>
      <c r="I22" s="21">
        <f>IF(H31=0, "-", H22/H31)</f>
        <v>4.488778054862843E-2</v>
      </c>
      <c r="J22" s="20" t="str">
        <f t="shared" si="0"/>
        <v>-</v>
      </c>
      <c r="K22" s="21">
        <f t="shared" si="1"/>
        <v>0.3888888888888889</v>
      </c>
    </row>
    <row r="23" spans="1:11" x14ac:dyDescent="0.25">
      <c r="A23" s="7" t="s">
        <v>79</v>
      </c>
      <c r="B23" s="65">
        <v>0</v>
      </c>
      <c r="C23" s="39">
        <f>IF(B31=0, "-", B23/B31)</f>
        <v>0</v>
      </c>
      <c r="D23" s="65">
        <v>0</v>
      </c>
      <c r="E23" s="21">
        <f>IF(D31=0, "-", D23/D31)</f>
        <v>0</v>
      </c>
      <c r="F23" s="81">
        <v>0</v>
      </c>
      <c r="G23" s="39">
        <f>IF(F31=0, "-", F23/F31)</f>
        <v>0</v>
      </c>
      <c r="H23" s="65">
        <v>1</v>
      </c>
      <c r="I23" s="21">
        <f>IF(H31=0, "-", H23/H31)</f>
        <v>1.2468827930174563E-3</v>
      </c>
      <c r="J23" s="20" t="str">
        <f t="shared" si="0"/>
        <v>-</v>
      </c>
      <c r="K23" s="21">
        <f t="shared" si="1"/>
        <v>-1</v>
      </c>
    </row>
    <row r="24" spans="1:11" x14ac:dyDescent="0.25">
      <c r="A24" s="7" t="s">
        <v>83</v>
      </c>
      <c r="B24" s="65">
        <v>3</v>
      </c>
      <c r="C24" s="39">
        <f>IF(B31=0, "-", B24/B31)</f>
        <v>5.2631578947368418E-2</v>
      </c>
      <c r="D24" s="65">
        <v>1</v>
      </c>
      <c r="E24" s="21">
        <f>IF(D31=0, "-", D24/D31)</f>
        <v>1.020408163265306E-2</v>
      </c>
      <c r="F24" s="81">
        <v>55</v>
      </c>
      <c r="G24" s="39">
        <f>IF(F31=0, "-", F24/F31)</f>
        <v>7.3726541554959779E-2</v>
      </c>
      <c r="H24" s="65">
        <v>37</v>
      </c>
      <c r="I24" s="21">
        <f>IF(H31=0, "-", H24/H31)</f>
        <v>4.6134663341645885E-2</v>
      </c>
      <c r="J24" s="20">
        <f t="shared" si="0"/>
        <v>2</v>
      </c>
      <c r="K24" s="21">
        <f t="shared" si="1"/>
        <v>0.48648648648648651</v>
      </c>
    </row>
    <row r="25" spans="1:11" x14ac:dyDescent="0.25">
      <c r="A25" s="7" t="s">
        <v>84</v>
      </c>
      <c r="B25" s="65">
        <v>0</v>
      </c>
      <c r="C25" s="39">
        <f>IF(B31=0, "-", B25/B31)</f>
        <v>0</v>
      </c>
      <c r="D25" s="65">
        <v>1</v>
      </c>
      <c r="E25" s="21">
        <f>IF(D31=0, "-", D25/D31)</f>
        <v>1.020408163265306E-2</v>
      </c>
      <c r="F25" s="81">
        <v>16</v>
      </c>
      <c r="G25" s="39">
        <f>IF(F31=0, "-", F25/F31)</f>
        <v>2.1447721179624665E-2</v>
      </c>
      <c r="H25" s="65">
        <v>15</v>
      </c>
      <c r="I25" s="21">
        <f>IF(H31=0, "-", H25/H31)</f>
        <v>1.8703241895261846E-2</v>
      </c>
      <c r="J25" s="20">
        <f t="shared" si="0"/>
        <v>-1</v>
      </c>
      <c r="K25" s="21">
        <f t="shared" si="1"/>
        <v>6.6666666666666666E-2</v>
      </c>
    </row>
    <row r="26" spans="1:11" x14ac:dyDescent="0.25">
      <c r="A26" s="7" t="s">
        <v>91</v>
      </c>
      <c r="B26" s="65">
        <v>1</v>
      </c>
      <c r="C26" s="39">
        <f>IF(B31=0, "-", B26/B31)</f>
        <v>1.7543859649122806E-2</v>
      </c>
      <c r="D26" s="65">
        <v>0</v>
      </c>
      <c r="E26" s="21">
        <f>IF(D31=0, "-", D26/D31)</f>
        <v>0</v>
      </c>
      <c r="F26" s="81">
        <v>13</v>
      </c>
      <c r="G26" s="39">
        <f>IF(F31=0, "-", F26/F31)</f>
        <v>1.7426273458445041E-2</v>
      </c>
      <c r="H26" s="65">
        <v>11</v>
      </c>
      <c r="I26" s="21">
        <f>IF(H31=0, "-", H26/H31)</f>
        <v>1.3715710723192019E-2</v>
      </c>
      <c r="J26" s="20" t="str">
        <f t="shared" si="0"/>
        <v>-</v>
      </c>
      <c r="K26" s="21">
        <f t="shared" si="1"/>
        <v>0.18181818181818182</v>
      </c>
    </row>
    <row r="27" spans="1:11" x14ac:dyDescent="0.25">
      <c r="A27" s="7" t="s">
        <v>92</v>
      </c>
      <c r="B27" s="65">
        <v>1</v>
      </c>
      <c r="C27" s="39">
        <f>IF(B31=0, "-", B27/B31)</f>
        <v>1.7543859649122806E-2</v>
      </c>
      <c r="D27" s="65">
        <v>1</v>
      </c>
      <c r="E27" s="21">
        <f>IF(D31=0, "-", D27/D31)</f>
        <v>1.020408163265306E-2</v>
      </c>
      <c r="F27" s="81">
        <v>19</v>
      </c>
      <c r="G27" s="39">
        <f>IF(F31=0, "-", F27/F31)</f>
        <v>2.5469168900804289E-2</v>
      </c>
      <c r="H27" s="65">
        <v>16</v>
      </c>
      <c r="I27" s="21">
        <f>IF(H31=0, "-", H27/H31)</f>
        <v>1.9950124688279301E-2</v>
      </c>
      <c r="J27" s="20">
        <f t="shared" si="0"/>
        <v>0</v>
      </c>
      <c r="K27" s="21">
        <f t="shared" si="1"/>
        <v>0.1875</v>
      </c>
    </row>
    <row r="28" spans="1:11" x14ac:dyDescent="0.25">
      <c r="A28" s="7" t="s">
        <v>94</v>
      </c>
      <c r="B28" s="65">
        <v>6</v>
      </c>
      <c r="C28" s="39">
        <f>IF(B31=0, "-", B28/B31)</f>
        <v>0.10526315789473684</v>
      </c>
      <c r="D28" s="65">
        <v>2</v>
      </c>
      <c r="E28" s="21">
        <f>IF(D31=0, "-", D28/D31)</f>
        <v>2.0408163265306121E-2</v>
      </c>
      <c r="F28" s="81">
        <v>45</v>
      </c>
      <c r="G28" s="39">
        <f>IF(F31=0, "-", F28/F31)</f>
        <v>6.0321715817694369E-2</v>
      </c>
      <c r="H28" s="65">
        <v>49</v>
      </c>
      <c r="I28" s="21">
        <f>IF(H31=0, "-", H28/H31)</f>
        <v>6.1097256857855359E-2</v>
      </c>
      <c r="J28" s="20">
        <f t="shared" si="0"/>
        <v>2</v>
      </c>
      <c r="K28" s="21">
        <f t="shared" si="1"/>
        <v>-8.1632653061224483E-2</v>
      </c>
    </row>
    <row r="29" spans="1:11" x14ac:dyDescent="0.25">
      <c r="A29" s="7" t="s">
        <v>95</v>
      </c>
      <c r="B29" s="65">
        <v>0</v>
      </c>
      <c r="C29" s="39">
        <f>IF(B31=0, "-", B29/B31)</f>
        <v>0</v>
      </c>
      <c r="D29" s="65">
        <v>0</v>
      </c>
      <c r="E29" s="21">
        <f>IF(D31=0, "-", D29/D31)</f>
        <v>0</v>
      </c>
      <c r="F29" s="81">
        <v>0</v>
      </c>
      <c r="G29" s="39">
        <f>IF(F31=0, "-", F29/F31)</f>
        <v>0</v>
      </c>
      <c r="H29" s="65">
        <v>5</v>
      </c>
      <c r="I29" s="21">
        <f>IF(H31=0, "-", H29/H31)</f>
        <v>6.2344139650872821E-3</v>
      </c>
      <c r="J29" s="20" t="str">
        <f t="shared" si="0"/>
        <v>-</v>
      </c>
      <c r="K29" s="21">
        <f t="shared" si="1"/>
        <v>-1</v>
      </c>
    </row>
    <row r="30" spans="1:11" x14ac:dyDescent="0.25">
      <c r="A30" s="2"/>
      <c r="B30" s="68"/>
      <c r="C30" s="33"/>
      <c r="D30" s="68"/>
      <c r="E30" s="6"/>
      <c r="F30" s="82"/>
      <c r="G30" s="33"/>
      <c r="H30" s="68"/>
      <c r="I30" s="6"/>
      <c r="J30" s="5"/>
      <c r="K30" s="6"/>
    </row>
    <row r="31" spans="1:11" s="43" customFormat="1" x14ac:dyDescent="0.25">
      <c r="A31" s="162" t="s">
        <v>577</v>
      </c>
      <c r="B31" s="71">
        <f>SUM(B7:B30)</f>
        <v>57</v>
      </c>
      <c r="C31" s="40">
        <v>1</v>
      </c>
      <c r="D31" s="71">
        <f>SUM(D7:D30)</f>
        <v>98</v>
      </c>
      <c r="E31" s="41">
        <v>1</v>
      </c>
      <c r="F31" s="77">
        <f>SUM(F7:F30)</f>
        <v>746</v>
      </c>
      <c r="G31" s="42">
        <v>1</v>
      </c>
      <c r="H31" s="71">
        <f>SUM(H7:H30)</f>
        <v>802</v>
      </c>
      <c r="I31" s="41">
        <v>1</v>
      </c>
      <c r="J31" s="37">
        <f>IF(D31=0, "-", (B31-D31)/D31)</f>
        <v>-0.41836734693877553</v>
      </c>
      <c r="K31" s="38">
        <f>IF(H31=0, "-", (F31-H31)/H31)</f>
        <v>-6.9825436408977551E-2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37"/>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243</v>
      </c>
      <c r="B8" s="143">
        <v>0</v>
      </c>
      <c r="C8" s="144">
        <v>0</v>
      </c>
      <c r="D8" s="143">
        <v>4</v>
      </c>
      <c r="E8" s="144">
        <v>5</v>
      </c>
      <c r="F8" s="145"/>
      <c r="G8" s="143">
        <f>B8-C8</f>
        <v>0</v>
      </c>
      <c r="H8" s="144">
        <f>D8-E8</f>
        <v>-1</v>
      </c>
      <c r="I8" s="151" t="str">
        <f>IF(C8=0, "-", IF(G8/C8&lt;10, G8/C8, "&gt;999%"))</f>
        <v>-</v>
      </c>
      <c r="J8" s="152">
        <f>IF(E8=0, "-", IF(H8/E8&lt;10, H8/E8, "&gt;999%"))</f>
        <v>-0.2</v>
      </c>
    </row>
    <row r="9" spans="1:10" x14ac:dyDescent="0.25">
      <c r="A9" s="158" t="s">
        <v>211</v>
      </c>
      <c r="B9" s="65">
        <v>0</v>
      </c>
      <c r="C9" s="66">
        <v>0</v>
      </c>
      <c r="D9" s="65">
        <v>0</v>
      </c>
      <c r="E9" s="66">
        <v>3</v>
      </c>
      <c r="F9" s="67"/>
      <c r="G9" s="65">
        <f>B9-C9</f>
        <v>0</v>
      </c>
      <c r="H9" s="66">
        <f>D9-E9</f>
        <v>-3</v>
      </c>
      <c r="I9" s="20" t="str">
        <f>IF(C9=0, "-", IF(G9/C9&lt;10, G9/C9, "&gt;999%"))</f>
        <v>-</v>
      </c>
      <c r="J9" s="21">
        <f>IF(E9=0, "-", IF(H9/E9&lt;10, H9/E9, "&gt;999%"))</f>
        <v>-1</v>
      </c>
    </row>
    <row r="10" spans="1:10" x14ac:dyDescent="0.25">
      <c r="A10" s="158" t="s">
        <v>375</v>
      </c>
      <c r="B10" s="65">
        <v>0</v>
      </c>
      <c r="C10" s="66">
        <v>0</v>
      </c>
      <c r="D10" s="65">
        <v>2</v>
      </c>
      <c r="E10" s="66">
        <v>3</v>
      </c>
      <c r="F10" s="67"/>
      <c r="G10" s="65">
        <f>B10-C10</f>
        <v>0</v>
      </c>
      <c r="H10" s="66">
        <f>D10-E10</f>
        <v>-1</v>
      </c>
      <c r="I10" s="20" t="str">
        <f>IF(C10=0, "-", IF(G10/C10&lt;10, G10/C10, "&gt;999%"))</f>
        <v>-</v>
      </c>
      <c r="J10" s="21">
        <f>IF(E10=0, "-", IF(H10/E10&lt;10, H10/E10, "&gt;999%"))</f>
        <v>-0.33333333333333331</v>
      </c>
    </row>
    <row r="11" spans="1:10" s="160" customFormat="1" x14ac:dyDescent="0.25">
      <c r="A11" s="178" t="s">
        <v>585</v>
      </c>
      <c r="B11" s="71">
        <v>0</v>
      </c>
      <c r="C11" s="72">
        <v>0</v>
      </c>
      <c r="D11" s="71">
        <v>6</v>
      </c>
      <c r="E11" s="72">
        <v>11</v>
      </c>
      <c r="F11" s="73"/>
      <c r="G11" s="71">
        <f>B11-C11</f>
        <v>0</v>
      </c>
      <c r="H11" s="72">
        <f>D11-E11</f>
        <v>-5</v>
      </c>
      <c r="I11" s="37" t="str">
        <f>IF(C11=0, "-", IF(G11/C11&lt;10, G11/C11, "&gt;999%"))</f>
        <v>-</v>
      </c>
      <c r="J11" s="38">
        <f>IF(E11=0, "-", IF(H11/E11&lt;10, H11/E11, "&gt;999%"))</f>
        <v>-0.45454545454545453</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293</v>
      </c>
      <c r="B14" s="65">
        <v>0</v>
      </c>
      <c r="C14" s="66">
        <v>0</v>
      </c>
      <c r="D14" s="65">
        <v>0</v>
      </c>
      <c r="E14" s="66">
        <v>2</v>
      </c>
      <c r="F14" s="67"/>
      <c r="G14" s="65">
        <f>B14-C14</f>
        <v>0</v>
      </c>
      <c r="H14" s="66">
        <f>D14-E14</f>
        <v>-2</v>
      </c>
      <c r="I14" s="20" t="str">
        <f>IF(C14=0, "-", IF(G14/C14&lt;10, G14/C14, "&gt;999%"))</f>
        <v>-</v>
      </c>
      <c r="J14" s="21">
        <f>IF(E14=0, "-", IF(H14/E14&lt;10, H14/E14, "&gt;999%"))</f>
        <v>-1</v>
      </c>
    </row>
    <row r="15" spans="1:10" s="160" customFormat="1" x14ac:dyDescent="0.25">
      <c r="A15" s="178" t="s">
        <v>586</v>
      </c>
      <c r="B15" s="71">
        <v>0</v>
      </c>
      <c r="C15" s="72">
        <v>0</v>
      </c>
      <c r="D15" s="71">
        <v>0</v>
      </c>
      <c r="E15" s="72">
        <v>2</v>
      </c>
      <c r="F15" s="73"/>
      <c r="G15" s="71">
        <f>B15-C15</f>
        <v>0</v>
      </c>
      <c r="H15" s="72">
        <f>D15-E15</f>
        <v>-2</v>
      </c>
      <c r="I15" s="37" t="str">
        <f>IF(C15=0, "-", IF(G15/C15&lt;10, G15/C15, "&gt;999%"))</f>
        <v>-</v>
      </c>
      <c r="J15" s="38">
        <f>IF(E15=0, "-", IF(H15/E15&lt;10, H15/E15, "&gt;999%"))</f>
        <v>-1</v>
      </c>
    </row>
    <row r="16" spans="1:10" x14ac:dyDescent="0.25">
      <c r="A16" s="177"/>
      <c r="B16" s="143"/>
      <c r="C16" s="144"/>
      <c r="D16" s="143"/>
      <c r="E16" s="144"/>
      <c r="F16" s="145"/>
      <c r="G16" s="143"/>
      <c r="H16" s="144"/>
      <c r="I16" s="151"/>
      <c r="J16" s="152"/>
    </row>
    <row r="17" spans="1:10" s="139" customFormat="1" x14ac:dyDescent="0.25">
      <c r="A17" s="159" t="s">
        <v>33</v>
      </c>
      <c r="B17" s="65"/>
      <c r="C17" s="66"/>
      <c r="D17" s="65"/>
      <c r="E17" s="66"/>
      <c r="F17" s="67"/>
      <c r="G17" s="65"/>
      <c r="H17" s="66"/>
      <c r="I17" s="20"/>
      <c r="J17" s="21"/>
    </row>
    <row r="18" spans="1:10" x14ac:dyDescent="0.25">
      <c r="A18" s="158" t="s">
        <v>305</v>
      </c>
      <c r="B18" s="65">
        <v>0</v>
      </c>
      <c r="C18" s="66">
        <v>0</v>
      </c>
      <c r="D18" s="65">
        <v>1</v>
      </c>
      <c r="E18" s="66">
        <v>0</v>
      </c>
      <c r="F18" s="67"/>
      <c r="G18" s="65">
        <f>B18-C18</f>
        <v>0</v>
      </c>
      <c r="H18" s="66">
        <f>D18-E18</f>
        <v>1</v>
      </c>
      <c r="I18" s="20" t="str">
        <f>IF(C18=0, "-", IF(G18/C18&lt;10, G18/C18, "&gt;999%"))</f>
        <v>-</v>
      </c>
      <c r="J18" s="21" t="str">
        <f>IF(E18=0, "-", IF(H18/E18&lt;10, H18/E18, "&gt;999%"))</f>
        <v>-</v>
      </c>
    </row>
    <row r="19" spans="1:10" s="160" customFormat="1" x14ac:dyDescent="0.25">
      <c r="A19" s="178" t="s">
        <v>587</v>
      </c>
      <c r="B19" s="71">
        <v>0</v>
      </c>
      <c r="C19" s="72">
        <v>0</v>
      </c>
      <c r="D19" s="71">
        <v>1</v>
      </c>
      <c r="E19" s="72">
        <v>0</v>
      </c>
      <c r="F19" s="73"/>
      <c r="G19" s="71">
        <f>B19-C19</f>
        <v>0</v>
      </c>
      <c r="H19" s="72">
        <f>D19-E19</f>
        <v>1</v>
      </c>
      <c r="I19" s="37" t="str">
        <f>IF(C19=0, "-", IF(G19/C19&lt;10, G19/C19, "&gt;999%"))</f>
        <v>-</v>
      </c>
      <c r="J19" s="38" t="str">
        <f>IF(E19=0, "-", IF(H19/E19&lt;10, H19/E19, "&gt;999%"))</f>
        <v>-</v>
      </c>
    </row>
    <row r="20" spans="1:10" x14ac:dyDescent="0.25">
      <c r="A20" s="177"/>
      <c r="B20" s="143"/>
      <c r="C20" s="144"/>
      <c r="D20" s="143"/>
      <c r="E20" s="144"/>
      <c r="F20" s="145"/>
      <c r="G20" s="143"/>
      <c r="H20" s="144"/>
      <c r="I20" s="151"/>
      <c r="J20" s="152"/>
    </row>
    <row r="21" spans="1:10" s="139" customFormat="1" x14ac:dyDescent="0.25">
      <c r="A21" s="159" t="s">
        <v>34</v>
      </c>
      <c r="B21" s="65"/>
      <c r="C21" s="66"/>
      <c r="D21" s="65"/>
      <c r="E21" s="66"/>
      <c r="F21" s="67"/>
      <c r="G21" s="65"/>
      <c r="H21" s="66"/>
      <c r="I21" s="20"/>
      <c r="J21" s="21"/>
    </row>
    <row r="22" spans="1:10" x14ac:dyDescent="0.25">
      <c r="A22" s="158" t="s">
        <v>208</v>
      </c>
      <c r="B22" s="65">
        <v>1</v>
      </c>
      <c r="C22" s="66">
        <v>0</v>
      </c>
      <c r="D22" s="65">
        <v>3</v>
      </c>
      <c r="E22" s="66">
        <v>3</v>
      </c>
      <c r="F22" s="67"/>
      <c r="G22" s="65">
        <f t="shared" ref="G22:G37" si="0">B22-C22</f>
        <v>1</v>
      </c>
      <c r="H22" s="66">
        <f t="shared" ref="H22:H37" si="1">D22-E22</f>
        <v>0</v>
      </c>
      <c r="I22" s="20" t="str">
        <f t="shared" ref="I22:I37" si="2">IF(C22=0, "-", IF(G22/C22&lt;10, G22/C22, "&gt;999%"))</f>
        <v>-</v>
      </c>
      <c r="J22" s="21">
        <f t="shared" ref="J22:J37" si="3">IF(E22=0, "-", IF(H22/E22&lt;10, H22/E22, "&gt;999%"))</f>
        <v>0</v>
      </c>
    </row>
    <row r="23" spans="1:10" x14ac:dyDescent="0.25">
      <c r="A23" s="158" t="s">
        <v>228</v>
      </c>
      <c r="B23" s="65">
        <v>4</v>
      </c>
      <c r="C23" s="66">
        <v>0</v>
      </c>
      <c r="D23" s="65">
        <v>19</v>
      </c>
      <c r="E23" s="66">
        <v>8</v>
      </c>
      <c r="F23" s="67"/>
      <c r="G23" s="65">
        <f t="shared" si="0"/>
        <v>4</v>
      </c>
      <c r="H23" s="66">
        <f t="shared" si="1"/>
        <v>11</v>
      </c>
      <c r="I23" s="20" t="str">
        <f t="shared" si="2"/>
        <v>-</v>
      </c>
      <c r="J23" s="21">
        <f t="shared" si="3"/>
        <v>1.375</v>
      </c>
    </row>
    <row r="24" spans="1:10" x14ac:dyDescent="0.25">
      <c r="A24" s="158" t="s">
        <v>284</v>
      </c>
      <c r="B24" s="65">
        <v>0</v>
      </c>
      <c r="C24" s="66">
        <v>0</v>
      </c>
      <c r="D24" s="65">
        <v>0</v>
      </c>
      <c r="E24" s="66">
        <v>1</v>
      </c>
      <c r="F24" s="67"/>
      <c r="G24" s="65">
        <f t="shared" si="0"/>
        <v>0</v>
      </c>
      <c r="H24" s="66">
        <f t="shared" si="1"/>
        <v>-1</v>
      </c>
      <c r="I24" s="20" t="str">
        <f t="shared" si="2"/>
        <v>-</v>
      </c>
      <c r="J24" s="21">
        <f t="shared" si="3"/>
        <v>-1</v>
      </c>
    </row>
    <row r="25" spans="1:10" x14ac:dyDescent="0.25">
      <c r="A25" s="158" t="s">
        <v>244</v>
      </c>
      <c r="B25" s="65">
        <v>1</v>
      </c>
      <c r="C25" s="66">
        <v>1</v>
      </c>
      <c r="D25" s="65">
        <v>4</v>
      </c>
      <c r="E25" s="66">
        <v>9</v>
      </c>
      <c r="F25" s="67"/>
      <c r="G25" s="65">
        <f t="shared" si="0"/>
        <v>0</v>
      </c>
      <c r="H25" s="66">
        <f t="shared" si="1"/>
        <v>-5</v>
      </c>
      <c r="I25" s="20">
        <f t="shared" si="2"/>
        <v>0</v>
      </c>
      <c r="J25" s="21">
        <f t="shared" si="3"/>
        <v>-0.55555555555555558</v>
      </c>
    </row>
    <row r="26" spans="1:10" x14ac:dyDescent="0.25">
      <c r="A26" s="158" t="s">
        <v>294</v>
      </c>
      <c r="B26" s="65">
        <v>0</v>
      </c>
      <c r="C26" s="66">
        <v>0</v>
      </c>
      <c r="D26" s="65">
        <v>1</v>
      </c>
      <c r="E26" s="66">
        <v>1</v>
      </c>
      <c r="F26" s="67"/>
      <c r="G26" s="65">
        <f t="shared" si="0"/>
        <v>0</v>
      </c>
      <c r="H26" s="66">
        <f t="shared" si="1"/>
        <v>0</v>
      </c>
      <c r="I26" s="20" t="str">
        <f t="shared" si="2"/>
        <v>-</v>
      </c>
      <c r="J26" s="21">
        <f t="shared" si="3"/>
        <v>0</v>
      </c>
    </row>
    <row r="27" spans="1:10" x14ac:dyDescent="0.25">
      <c r="A27" s="158" t="s">
        <v>245</v>
      </c>
      <c r="B27" s="65">
        <v>1</v>
      </c>
      <c r="C27" s="66">
        <v>0</v>
      </c>
      <c r="D27" s="65">
        <v>2</v>
      </c>
      <c r="E27" s="66">
        <v>6</v>
      </c>
      <c r="F27" s="67"/>
      <c r="G27" s="65">
        <f t="shared" si="0"/>
        <v>1</v>
      </c>
      <c r="H27" s="66">
        <f t="shared" si="1"/>
        <v>-4</v>
      </c>
      <c r="I27" s="20" t="str">
        <f t="shared" si="2"/>
        <v>-</v>
      </c>
      <c r="J27" s="21">
        <f t="shared" si="3"/>
        <v>-0.66666666666666663</v>
      </c>
    </row>
    <row r="28" spans="1:10" x14ac:dyDescent="0.25">
      <c r="A28" s="158" t="s">
        <v>261</v>
      </c>
      <c r="B28" s="65">
        <v>0</v>
      </c>
      <c r="C28" s="66">
        <v>1</v>
      </c>
      <c r="D28" s="65">
        <v>3</v>
      </c>
      <c r="E28" s="66">
        <v>2</v>
      </c>
      <c r="F28" s="67"/>
      <c r="G28" s="65">
        <f t="shared" si="0"/>
        <v>-1</v>
      </c>
      <c r="H28" s="66">
        <f t="shared" si="1"/>
        <v>1</v>
      </c>
      <c r="I28" s="20">
        <f t="shared" si="2"/>
        <v>-1</v>
      </c>
      <c r="J28" s="21">
        <f t="shared" si="3"/>
        <v>0.5</v>
      </c>
    </row>
    <row r="29" spans="1:10" x14ac:dyDescent="0.25">
      <c r="A29" s="158" t="s">
        <v>262</v>
      </c>
      <c r="B29" s="65">
        <v>1</v>
      </c>
      <c r="C29" s="66">
        <v>0</v>
      </c>
      <c r="D29" s="65">
        <v>1</v>
      </c>
      <c r="E29" s="66">
        <v>0</v>
      </c>
      <c r="F29" s="67"/>
      <c r="G29" s="65">
        <f t="shared" si="0"/>
        <v>1</v>
      </c>
      <c r="H29" s="66">
        <f t="shared" si="1"/>
        <v>1</v>
      </c>
      <c r="I29" s="20" t="str">
        <f t="shared" si="2"/>
        <v>-</v>
      </c>
      <c r="J29" s="21" t="str">
        <f t="shared" si="3"/>
        <v>-</v>
      </c>
    </row>
    <row r="30" spans="1:10" x14ac:dyDescent="0.25">
      <c r="A30" s="158" t="s">
        <v>415</v>
      </c>
      <c r="B30" s="65">
        <v>1</v>
      </c>
      <c r="C30" s="66">
        <v>1</v>
      </c>
      <c r="D30" s="65">
        <v>7</v>
      </c>
      <c r="E30" s="66">
        <v>5</v>
      </c>
      <c r="F30" s="67"/>
      <c r="G30" s="65">
        <f t="shared" si="0"/>
        <v>0</v>
      </c>
      <c r="H30" s="66">
        <f t="shared" si="1"/>
        <v>2</v>
      </c>
      <c r="I30" s="20">
        <f t="shared" si="2"/>
        <v>0</v>
      </c>
      <c r="J30" s="21">
        <f t="shared" si="3"/>
        <v>0.4</v>
      </c>
    </row>
    <row r="31" spans="1:10" x14ac:dyDescent="0.25">
      <c r="A31" s="158" t="s">
        <v>344</v>
      </c>
      <c r="B31" s="65">
        <v>1</v>
      </c>
      <c r="C31" s="66">
        <v>1</v>
      </c>
      <c r="D31" s="65">
        <v>9</v>
      </c>
      <c r="E31" s="66">
        <v>18</v>
      </c>
      <c r="F31" s="67"/>
      <c r="G31" s="65">
        <f t="shared" si="0"/>
        <v>0</v>
      </c>
      <c r="H31" s="66">
        <f t="shared" si="1"/>
        <v>-9</v>
      </c>
      <c r="I31" s="20">
        <f t="shared" si="2"/>
        <v>0</v>
      </c>
      <c r="J31" s="21">
        <f t="shared" si="3"/>
        <v>-0.5</v>
      </c>
    </row>
    <row r="32" spans="1:10" x14ac:dyDescent="0.25">
      <c r="A32" s="158" t="s">
        <v>345</v>
      </c>
      <c r="B32" s="65">
        <v>7</v>
      </c>
      <c r="C32" s="66">
        <v>9</v>
      </c>
      <c r="D32" s="65">
        <v>66</v>
      </c>
      <c r="E32" s="66">
        <v>64</v>
      </c>
      <c r="F32" s="67"/>
      <c r="G32" s="65">
        <f t="shared" si="0"/>
        <v>-2</v>
      </c>
      <c r="H32" s="66">
        <f t="shared" si="1"/>
        <v>2</v>
      </c>
      <c r="I32" s="20">
        <f t="shared" si="2"/>
        <v>-0.22222222222222221</v>
      </c>
      <c r="J32" s="21">
        <f t="shared" si="3"/>
        <v>3.125E-2</v>
      </c>
    </row>
    <row r="33" spans="1:10" x14ac:dyDescent="0.25">
      <c r="A33" s="158" t="s">
        <v>376</v>
      </c>
      <c r="B33" s="65">
        <v>2</v>
      </c>
      <c r="C33" s="66">
        <v>1</v>
      </c>
      <c r="D33" s="65">
        <v>42</v>
      </c>
      <c r="E33" s="66">
        <v>47</v>
      </c>
      <c r="F33" s="67"/>
      <c r="G33" s="65">
        <f t="shared" si="0"/>
        <v>1</v>
      </c>
      <c r="H33" s="66">
        <f t="shared" si="1"/>
        <v>-5</v>
      </c>
      <c r="I33" s="20">
        <f t="shared" si="2"/>
        <v>1</v>
      </c>
      <c r="J33" s="21">
        <f t="shared" si="3"/>
        <v>-0.10638297872340426</v>
      </c>
    </row>
    <row r="34" spans="1:10" x14ac:dyDescent="0.25">
      <c r="A34" s="158" t="s">
        <v>416</v>
      </c>
      <c r="B34" s="65">
        <v>1</v>
      </c>
      <c r="C34" s="66">
        <v>1</v>
      </c>
      <c r="D34" s="65">
        <v>10</v>
      </c>
      <c r="E34" s="66">
        <v>12</v>
      </c>
      <c r="F34" s="67"/>
      <c r="G34" s="65">
        <f t="shared" si="0"/>
        <v>0</v>
      </c>
      <c r="H34" s="66">
        <f t="shared" si="1"/>
        <v>-2</v>
      </c>
      <c r="I34" s="20">
        <f t="shared" si="2"/>
        <v>0</v>
      </c>
      <c r="J34" s="21">
        <f t="shared" si="3"/>
        <v>-0.16666666666666666</v>
      </c>
    </row>
    <row r="35" spans="1:10" x14ac:dyDescent="0.25">
      <c r="A35" s="158" t="s">
        <v>437</v>
      </c>
      <c r="B35" s="65">
        <v>0</v>
      </c>
      <c r="C35" s="66">
        <v>0</v>
      </c>
      <c r="D35" s="65">
        <v>7</v>
      </c>
      <c r="E35" s="66">
        <v>2</v>
      </c>
      <c r="F35" s="67"/>
      <c r="G35" s="65">
        <f t="shared" si="0"/>
        <v>0</v>
      </c>
      <c r="H35" s="66">
        <f t="shared" si="1"/>
        <v>5</v>
      </c>
      <c r="I35" s="20" t="str">
        <f t="shared" si="2"/>
        <v>-</v>
      </c>
      <c r="J35" s="21">
        <f t="shared" si="3"/>
        <v>2.5</v>
      </c>
    </row>
    <row r="36" spans="1:10" x14ac:dyDescent="0.25">
      <c r="A36" s="158" t="s">
        <v>295</v>
      </c>
      <c r="B36" s="65">
        <v>0</v>
      </c>
      <c r="C36" s="66">
        <v>0</v>
      </c>
      <c r="D36" s="65">
        <v>1</v>
      </c>
      <c r="E36" s="66">
        <v>1</v>
      </c>
      <c r="F36" s="67"/>
      <c r="G36" s="65">
        <f t="shared" si="0"/>
        <v>0</v>
      </c>
      <c r="H36" s="66">
        <f t="shared" si="1"/>
        <v>0</v>
      </c>
      <c r="I36" s="20" t="str">
        <f t="shared" si="2"/>
        <v>-</v>
      </c>
      <c r="J36" s="21">
        <f t="shared" si="3"/>
        <v>0</v>
      </c>
    </row>
    <row r="37" spans="1:10" s="160" customFormat="1" x14ac:dyDescent="0.25">
      <c r="A37" s="178" t="s">
        <v>588</v>
      </c>
      <c r="B37" s="71">
        <v>20</v>
      </c>
      <c r="C37" s="72">
        <v>15</v>
      </c>
      <c r="D37" s="71">
        <v>175</v>
      </c>
      <c r="E37" s="72">
        <v>179</v>
      </c>
      <c r="F37" s="73"/>
      <c r="G37" s="71">
        <f t="shared" si="0"/>
        <v>5</v>
      </c>
      <c r="H37" s="72">
        <f t="shared" si="1"/>
        <v>-4</v>
      </c>
      <c r="I37" s="37">
        <f t="shared" si="2"/>
        <v>0.33333333333333331</v>
      </c>
      <c r="J37" s="38">
        <f t="shared" si="3"/>
        <v>-2.23463687150838E-2</v>
      </c>
    </row>
    <row r="38" spans="1:10" x14ac:dyDescent="0.25">
      <c r="A38" s="177"/>
      <c r="B38" s="143"/>
      <c r="C38" s="144"/>
      <c r="D38" s="143"/>
      <c r="E38" s="144"/>
      <c r="F38" s="145"/>
      <c r="G38" s="143"/>
      <c r="H38" s="144"/>
      <c r="I38" s="151"/>
      <c r="J38" s="152"/>
    </row>
    <row r="39" spans="1:10" s="139" customFormat="1" x14ac:dyDescent="0.25">
      <c r="A39" s="159" t="s">
        <v>35</v>
      </c>
      <c r="B39" s="65"/>
      <c r="C39" s="66"/>
      <c r="D39" s="65"/>
      <c r="E39" s="66"/>
      <c r="F39" s="67"/>
      <c r="G39" s="65"/>
      <c r="H39" s="66"/>
      <c r="I39" s="20"/>
      <c r="J39" s="21"/>
    </row>
    <row r="40" spans="1:10" x14ac:dyDescent="0.25">
      <c r="A40" s="158" t="s">
        <v>306</v>
      </c>
      <c r="B40" s="65">
        <v>0</v>
      </c>
      <c r="C40" s="66">
        <v>0</v>
      </c>
      <c r="D40" s="65">
        <v>1</v>
      </c>
      <c r="E40" s="66">
        <v>0</v>
      </c>
      <c r="F40" s="67"/>
      <c r="G40" s="65">
        <f>B40-C40</f>
        <v>0</v>
      </c>
      <c r="H40" s="66">
        <f>D40-E40</f>
        <v>1</v>
      </c>
      <c r="I40" s="20" t="str">
        <f>IF(C40=0, "-", IF(G40/C40&lt;10, G40/C40, "&gt;999%"))</f>
        <v>-</v>
      </c>
      <c r="J40" s="21" t="str">
        <f>IF(E40=0, "-", IF(H40/E40&lt;10, H40/E40, "&gt;999%"))</f>
        <v>-</v>
      </c>
    </row>
    <row r="41" spans="1:10" s="160" customFormat="1" x14ac:dyDescent="0.25">
      <c r="A41" s="178" t="s">
        <v>589</v>
      </c>
      <c r="B41" s="71">
        <v>0</v>
      </c>
      <c r="C41" s="72">
        <v>0</v>
      </c>
      <c r="D41" s="71">
        <v>1</v>
      </c>
      <c r="E41" s="72">
        <v>0</v>
      </c>
      <c r="F41" s="73"/>
      <c r="G41" s="71">
        <f>B41-C41</f>
        <v>0</v>
      </c>
      <c r="H41" s="72">
        <f>D41-E41</f>
        <v>1</v>
      </c>
      <c r="I41" s="37" t="str">
        <f>IF(C41=0, "-", IF(G41/C41&lt;10, G41/C41, "&gt;999%"))</f>
        <v>-</v>
      </c>
      <c r="J41" s="38" t="str">
        <f>IF(E41=0, "-", IF(H41/E41&lt;10, H41/E41, "&gt;999%"))</f>
        <v>-</v>
      </c>
    </row>
    <row r="42" spans="1:10" x14ac:dyDescent="0.25">
      <c r="A42" s="177"/>
      <c r="B42" s="143"/>
      <c r="C42" s="144"/>
      <c r="D42" s="143"/>
      <c r="E42" s="144"/>
      <c r="F42" s="145"/>
      <c r="G42" s="143"/>
      <c r="H42" s="144"/>
      <c r="I42" s="151"/>
      <c r="J42" s="152"/>
    </row>
    <row r="43" spans="1:10" s="139" customFormat="1" x14ac:dyDescent="0.25">
      <c r="A43" s="159" t="s">
        <v>36</v>
      </c>
      <c r="B43" s="65"/>
      <c r="C43" s="66"/>
      <c r="D43" s="65"/>
      <c r="E43" s="66"/>
      <c r="F43" s="67"/>
      <c r="G43" s="65"/>
      <c r="H43" s="66"/>
      <c r="I43" s="20"/>
      <c r="J43" s="21"/>
    </row>
    <row r="44" spans="1:10" x14ac:dyDescent="0.25">
      <c r="A44" s="158" t="s">
        <v>229</v>
      </c>
      <c r="B44" s="65">
        <v>0</v>
      </c>
      <c r="C44" s="66">
        <v>3</v>
      </c>
      <c r="D44" s="65">
        <v>12</v>
      </c>
      <c r="E44" s="66">
        <v>19</v>
      </c>
      <c r="F44" s="67"/>
      <c r="G44" s="65">
        <f t="shared" ref="G44:G61" si="4">B44-C44</f>
        <v>-3</v>
      </c>
      <c r="H44" s="66">
        <f t="shared" ref="H44:H61" si="5">D44-E44</f>
        <v>-7</v>
      </c>
      <c r="I44" s="20">
        <f t="shared" ref="I44:I61" si="6">IF(C44=0, "-", IF(G44/C44&lt;10, G44/C44, "&gt;999%"))</f>
        <v>-1</v>
      </c>
      <c r="J44" s="21">
        <f t="shared" ref="J44:J61" si="7">IF(E44=0, "-", IF(H44/E44&lt;10, H44/E44, "&gt;999%"))</f>
        <v>-0.36842105263157893</v>
      </c>
    </row>
    <row r="45" spans="1:10" x14ac:dyDescent="0.25">
      <c r="A45" s="158" t="s">
        <v>285</v>
      </c>
      <c r="B45" s="65">
        <v>0</v>
      </c>
      <c r="C45" s="66">
        <v>0</v>
      </c>
      <c r="D45" s="65">
        <v>3</v>
      </c>
      <c r="E45" s="66">
        <v>6</v>
      </c>
      <c r="F45" s="67"/>
      <c r="G45" s="65">
        <f t="shared" si="4"/>
        <v>0</v>
      </c>
      <c r="H45" s="66">
        <f t="shared" si="5"/>
        <v>-3</v>
      </c>
      <c r="I45" s="20" t="str">
        <f t="shared" si="6"/>
        <v>-</v>
      </c>
      <c r="J45" s="21">
        <f t="shared" si="7"/>
        <v>-0.5</v>
      </c>
    </row>
    <row r="46" spans="1:10" x14ac:dyDescent="0.25">
      <c r="A46" s="158" t="s">
        <v>230</v>
      </c>
      <c r="B46" s="65">
        <v>0</v>
      </c>
      <c r="C46" s="66">
        <v>1</v>
      </c>
      <c r="D46" s="65">
        <v>6</v>
      </c>
      <c r="E46" s="66">
        <v>6</v>
      </c>
      <c r="F46" s="67"/>
      <c r="G46" s="65">
        <f t="shared" si="4"/>
        <v>-1</v>
      </c>
      <c r="H46" s="66">
        <f t="shared" si="5"/>
        <v>0</v>
      </c>
      <c r="I46" s="20">
        <f t="shared" si="6"/>
        <v>-1</v>
      </c>
      <c r="J46" s="21">
        <f t="shared" si="7"/>
        <v>0</v>
      </c>
    </row>
    <row r="47" spans="1:10" x14ac:dyDescent="0.25">
      <c r="A47" s="158" t="s">
        <v>246</v>
      </c>
      <c r="B47" s="65">
        <v>0</v>
      </c>
      <c r="C47" s="66">
        <v>2</v>
      </c>
      <c r="D47" s="65">
        <v>18</v>
      </c>
      <c r="E47" s="66">
        <v>17</v>
      </c>
      <c r="F47" s="67"/>
      <c r="G47" s="65">
        <f t="shared" si="4"/>
        <v>-2</v>
      </c>
      <c r="H47" s="66">
        <f t="shared" si="5"/>
        <v>1</v>
      </c>
      <c r="I47" s="20">
        <f t="shared" si="6"/>
        <v>-1</v>
      </c>
      <c r="J47" s="21">
        <f t="shared" si="7"/>
        <v>5.8823529411764705E-2</v>
      </c>
    </row>
    <row r="48" spans="1:10" x14ac:dyDescent="0.25">
      <c r="A48" s="158" t="s">
        <v>296</v>
      </c>
      <c r="B48" s="65">
        <v>0</v>
      </c>
      <c r="C48" s="66">
        <v>1</v>
      </c>
      <c r="D48" s="65">
        <v>5</v>
      </c>
      <c r="E48" s="66">
        <v>12</v>
      </c>
      <c r="F48" s="67"/>
      <c r="G48" s="65">
        <f t="shared" si="4"/>
        <v>-1</v>
      </c>
      <c r="H48" s="66">
        <f t="shared" si="5"/>
        <v>-7</v>
      </c>
      <c r="I48" s="20">
        <f t="shared" si="6"/>
        <v>-1</v>
      </c>
      <c r="J48" s="21">
        <f t="shared" si="7"/>
        <v>-0.58333333333333337</v>
      </c>
    </row>
    <row r="49" spans="1:10" x14ac:dyDescent="0.25">
      <c r="A49" s="158" t="s">
        <v>247</v>
      </c>
      <c r="B49" s="65">
        <v>0</v>
      </c>
      <c r="C49" s="66">
        <v>0</v>
      </c>
      <c r="D49" s="65">
        <v>4</v>
      </c>
      <c r="E49" s="66">
        <v>0</v>
      </c>
      <c r="F49" s="67"/>
      <c r="G49" s="65">
        <f t="shared" si="4"/>
        <v>0</v>
      </c>
      <c r="H49" s="66">
        <f t="shared" si="5"/>
        <v>4</v>
      </c>
      <c r="I49" s="20" t="str">
        <f t="shared" si="6"/>
        <v>-</v>
      </c>
      <c r="J49" s="21" t="str">
        <f t="shared" si="7"/>
        <v>-</v>
      </c>
    </row>
    <row r="50" spans="1:10" x14ac:dyDescent="0.25">
      <c r="A50" s="158" t="s">
        <v>263</v>
      </c>
      <c r="B50" s="65">
        <v>0</v>
      </c>
      <c r="C50" s="66">
        <v>0</v>
      </c>
      <c r="D50" s="65">
        <v>2</v>
      </c>
      <c r="E50" s="66">
        <v>2</v>
      </c>
      <c r="F50" s="67"/>
      <c r="G50" s="65">
        <f t="shared" si="4"/>
        <v>0</v>
      </c>
      <c r="H50" s="66">
        <f t="shared" si="5"/>
        <v>0</v>
      </c>
      <c r="I50" s="20" t="str">
        <f t="shared" si="6"/>
        <v>-</v>
      </c>
      <c r="J50" s="21">
        <f t="shared" si="7"/>
        <v>0</v>
      </c>
    </row>
    <row r="51" spans="1:10" x14ac:dyDescent="0.25">
      <c r="A51" s="158" t="s">
        <v>248</v>
      </c>
      <c r="B51" s="65">
        <v>0</v>
      </c>
      <c r="C51" s="66">
        <v>0</v>
      </c>
      <c r="D51" s="65">
        <v>5</v>
      </c>
      <c r="E51" s="66">
        <v>0</v>
      </c>
      <c r="F51" s="67"/>
      <c r="G51" s="65">
        <f t="shared" si="4"/>
        <v>0</v>
      </c>
      <c r="H51" s="66">
        <f t="shared" si="5"/>
        <v>5</v>
      </c>
      <c r="I51" s="20" t="str">
        <f t="shared" si="6"/>
        <v>-</v>
      </c>
      <c r="J51" s="21" t="str">
        <f t="shared" si="7"/>
        <v>-</v>
      </c>
    </row>
    <row r="52" spans="1:10" x14ac:dyDescent="0.25">
      <c r="A52" s="158" t="s">
        <v>417</v>
      </c>
      <c r="B52" s="65">
        <v>0</v>
      </c>
      <c r="C52" s="66">
        <v>0</v>
      </c>
      <c r="D52" s="65">
        <v>3</v>
      </c>
      <c r="E52" s="66">
        <v>0</v>
      </c>
      <c r="F52" s="67"/>
      <c r="G52" s="65">
        <f t="shared" si="4"/>
        <v>0</v>
      </c>
      <c r="H52" s="66">
        <f t="shared" si="5"/>
        <v>3</v>
      </c>
      <c r="I52" s="20" t="str">
        <f t="shared" si="6"/>
        <v>-</v>
      </c>
      <c r="J52" s="21" t="str">
        <f t="shared" si="7"/>
        <v>-</v>
      </c>
    </row>
    <row r="53" spans="1:10" x14ac:dyDescent="0.25">
      <c r="A53" s="158" t="s">
        <v>346</v>
      </c>
      <c r="B53" s="65">
        <v>1</v>
      </c>
      <c r="C53" s="66">
        <v>0</v>
      </c>
      <c r="D53" s="65">
        <v>26</v>
      </c>
      <c r="E53" s="66">
        <v>34</v>
      </c>
      <c r="F53" s="67"/>
      <c r="G53" s="65">
        <f t="shared" si="4"/>
        <v>1</v>
      </c>
      <c r="H53" s="66">
        <f t="shared" si="5"/>
        <v>-8</v>
      </c>
      <c r="I53" s="20" t="str">
        <f t="shared" si="6"/>
        <v>-</v>
      </c>
      <c r="J53" s="21">
        <f t="shared" si="7"/>
        <v>-0.23529411764705882</v>
      </c>
    </row>
    <row r="54" spans="1:10" x14ac:dyDescent="0.25">
      <c r="A54" s="158" t="s">
        <v>347</v>
      </c>
      <c r="B54" s="65">
        <v>0</v>
      </c>
      <c r="C54" s="66">
        <v>1</v>
      </c>
      <c r="D54" s="65">
        <v>1</v>
      </c>
      <c r="E54" s="66">
        <v>9</v>
      </c>
      <c r="F54" s="67"/>
      <c r="G54" s="65">
        <f t="shared" si="4"/>
        <v>-1</v>
      </c>
      <c r="H54" s="66">
        <f t="shared" si="5"/>
        <v>-8</v>
      </c>
      <c r="I54" s="20">
        <f t="shared" si="6"/>
        <v>-1</v>
      </c>
      <c r="J54" s="21">
        <f t="shared" si="7"/>
        <v>-0.88888888888888884</v>
      </c>
    </row>
    <row r="55" spans="1:10" x14ac:dyDescent="0.25">
      <c r="A55" s="158" t="s">
        <v>377</v>
      </c>
      <c r="B55" s="65">
        <v>4</v>
      </c>
      <c r="C55" s="66">
        <v>6</v>
      </c>
      <c r="D55" s="65">
        <v>36</v>
      </c>
      <c r="E55" s="66">
        <v>38</v>
      </c>
      <c r="F55" s="67"/>
      <c r="G55" s="65">
        <f t="shared" si="4"/>
        <v>-2</v>
      </c>
      <c r="H55" s="66">
        <f t="shared" si="5"/>
        <v>-2</v>
      </c>
      <c r="I55" s="20">
        <f t="shared" si="6"/>
        <v>-0.33333333333333331</v>
      </c>
      <c r="J55" s="21">
        <f t="shared" si="7"/>
        <v>-5.2631578947368418E-2</v>
      </c>
    </row>
    <row r="56" spans="1:10" x14ac:dyDescent="0.25">
      <c r="A56" s="158" t="s">
        <v>378</v>
      </c>
      <c r="B56" s="65">
        <v>0</v>
      </c>
      <c r="C56" s="66">
        <v>1</v>
      </c>
      <c r="D56" s="65">
        <v>4</v>
      </c>
      <c r="E56" s="66">
        <v>2</v>
      </c>
      <c r="F56" s="67"/>
      <c r="G56" s="65">
        <f t="shared" si="4"/>
        <v>-1</v>
      </c>
      <c r="H56" s="66">
        <f t="shared" si="5"/>
        <v>2</v>
      </c>
      <c r="I56" s="20">
        <f t="shared" si="6"/>
        <v>-1</v>
      </c>
      <c r="J56" s="21">
        <f t="shared" si="7"/>
        <v>1</v>
      </c>
    </row>
    <row r="57" spans="1:10" x14ac:dyDescent="0.25">
      <c r="A57" s="158" t="s">
        <v>418</v>
      </c>
      <c r="B57" s="65">
        <v>1</v>
      </c>
      <c r="C57" s="66">
        <v>2</v>
      </c>
      <c r="D57" s="65">
        <v>25</v>
      </c>
      <c r="E57" s="66">
        <v>26</v>
      </c>
      <c r="F57" s="67"/>
      <c r="G57" s="65">
        <f t="shared" si="4"/>
        <v>-1</v>
      </c>
      <c r="H57" s="66">
        <f t="shared" si="5"/>
        <v>-1</v>
      </c>
      <c r="I57" s="20">
        <f t="shared" si="6"/>
        <v>-0.5</v>
      </c>
      <c r="J57" s="21">
        <f t="shared" si="7"/>
        <v>-3.8461538461538464E-2</v>
      </c>
    </row>
    <row r="58" spans="1:10" x14ac:dyDescent="0.25">
      <c r="A58" s="158" t="s">
        <v>419</v>
      </c>
      <c r="B58" s="65">
        <v>0</v>
      </c>
      <c r="C58" s="66">
        <v>0</v>
      </c>
      <c r="D58" s="65">
        <v>0</v>
      </c>
      <c r="E58" s="66">
        <v>3</v>
      </c>
      <c r="F58" s="67"/>
      <c r="G58" s="65">
        <f t="shared" si="4"/>
        <v>0</v>
      </c>
      <c r="H58" s="66">
        <f t="shared" si="5"/>
        <v>-3</v>
      </c>
      <c r="I58" s="20" t="str">
        <f t="shared" si="6"/>
        <v>-</v>
      </c>
      <c r="J58" s="21">
        <f t="shared" si="7"/>
        <v>-1</v>
      </c>
    </row>
    <row r="59" spans="1:10" x14ac:dyDescent="0.25">
      <c r="A59" s="158" t="s">
        <v>438</v>
      </c>
      <c r="B59" s="65">
        <v>1</v>
      </c>
      <c r="C59" s="66">
        <v>0</v>
      </c>
      <c r="D59" s="65">
        <v>6</v>
      </c>
      <c r="E59" s="66">
        <v>0</v>
      </c>
      <c r="F59" s="67"/>
      <c r="G59" s="65">
        <f t="shared" si="4"/>
        <v>1</v>
      </c>
      <c r="H59" s="66">
        <f t="shared" si="5"/>
        <v>6</v>
      </c>
      <c r="I59" s="20" t="str">
        <f t="shared" si="6"/>
        <v>-</v>
      </c>
      <c r="J59" s="21" t="str">
        <f t="shared" si="7"/>
        <v>-</v>
      </c>
    </row>
    <row r="60" spans="1:10" x14ac:dyDescent="0.25">
      <c r="A60" s="158" t="s">
        <v>297</v>
      </c>
      <c r="B60" s="65">
        <v>0</v>
      </c>
      <c r="C60" s="66">
        <v>0</v>
      </c>
      <c r="D60" s="65">
        <v>0</v>
      </c>
      <c r="E60" s="66">
        <v>1</v>
      </c>
      <c r="F60" s="67"/>
      <c r="G60" s="65">
        <f t="shared" si="4"/>
        <v>0</v>
      </c>
      <c r="H60" s="66">
        <f t="shared" si="5"/>
        <v>-1</v>
      </c>
      <c r="I60" s="20" t="str">
        <f t="shared" si="6"/>
        <v>-</v>
      </c>
      <c r="J60" s="21">
        <f t="shared" si="7"/>
        <v>-1</v>
      </c>
    </row>
    <row r="61" spans="1:10" s="160" customFormat="1" x14ac:dyDescent="0.25">
      <c r="A61" s="178" t="s">
        <v>590</v>
      </c>
      <c r="B61" s="71">
        <v>7</v>
      </c>
      <c r="C61" s="72">
        <v>17</v>
      </c>
      <c r="D61" s="71">
        <v>156</v>
      </c>
      <c r="E61" s="72">
        <v>175</v>
      </c>
      <c r="F61" s="73"/>
      <c r="G61" s="71">
        <f t="shared" si="4"/>
        <v>-10</v>
      </c>
      <c r="H61" s="72">
        <f t="shared" si="5"/>
        <v>-19</v>
      </c>
      <c r="I61" s="37">
        <f t="shared" si="6"/>
        <v>-0.58823529411764708</v>
      </c>
      <c r="J61" s="38">
        <f t="shared" si="7"/>
        <v>-0.10857142857142857</v>
      </c>
    </row>
    <row r="62" spans="1:10" x14ac:dyDescent="0.25">
      <c r="A62" s="177"/>
      <c r="B62" s="143"/>
      <c r="C62" s="144"/>
      <c r="D62" s="143"/>
      <c r="E62" s="144"/>
      <c r="F62" s="145"/>
      <c r="G62" s="143"/>
      <c r="H62" s="144"/>
      <c r="I62" s="151"/>
      <c r="J62" s="152"/>
    </row>
    <row r="63" spans="1:10" s="139" customFormat="1" x14ac:dyDescent="0.25">
      <c r="A63" s="159" t="s">
        <v>37</v>
      </c>
      <c r="B63" s="65"/>
      <c r="C63" s="66"/>
      <c r="D63" s="65"/>
      <c r="E63" s="66"/>
      <c r="F63" s="67"/>
      <c r="G63" s="65"/>
      <c r="H63" s="66"/>
      <c r="I63" s="20"/>
      <c r="J63" s="21"/>
    </row>
    <row r="64" spans="1:10" x14ac:dyDescent="0.25">
      <c r="A64" s="158" t="s">
        <v>355</v>
      </c>
      <c r="B64" s="65">
        <v>23</v>
      </c>
      <c r="C64" s="66">
        <v>0</v>
      </c>
      <c r="D64" s="65">
        <v>67</v>
      </c>
      <c r="E64" s="66">
        <v>0</v>
      </c>
      <c r="F64" s="67"/>
      <c r="G64" s="65">
        <f>B64-C64</f>
        <v>23</v>
      </c>
      <c r="H64" s="66">
        <f>D64-E64</f>
        <v>67</v>
      </c>
      <c r="I64" s="20" t="str">
        <f>IF(C64=0, "-", IF(G64/C64&lt;10, G64/C64, "&gt;999%"))</f>
        <v>-</v>
      </c>
      <c r="J64" s="21" t="str">
        <f>IF(E64=0, "-", IF(H64/E64&lt;10, H64/E64, "&gt;999%"))</f>
        <v>-</v>
      </c>
    </row>
    <row r="65" spans="1:10" s="160" customFormat="1" x14ac:dyDescent="0.25">
      <c r="A65" s="178" t="s">
        <v>591</v>
      </c>
      <c r="B65" s="71">
        <v>23</v>
      </c>
      <c r="C65" s="72">
        <v>0</v>
      </c>
      <c r="D65" s="71">
        <v>67</v>
      </c>
      <c r="E65" s="72">
        <v>0</v>
      </c>
      <c r="F65" s="73"/>
      <c r="G65" s="71">
        <f>B65-C65</f>
        <v>23</v>
      </c>
      <c r="H65" s="72">
        <f>D65-E65</f>
        <v>67</v>
      </c>
      <c r="I65" s="37" t="str">
        <f>IF(C65=0, "-", IF(G65/C65&lt;10, G65/C65, "&gt;999%"))</f>
        <v>-</v>
      </c>
      <c r="J65" s="38" t="str">
        <f>IF(E65=0, "-", IF(H65/E65&lt;10, H65/E65, "&gt;999%"))</f>
        <v>-</v>
      </c>
    </row>
    <row r="66" spans="1:10" x14ac:dyDescent="0.25">
      <c r="A66" s="177"/>
      <c r="B66" s="143"/>
      <c r="C66" s="144"/>
      <c r="D66" s="143"/>
      <c r="E66" s="144"/>
      <c r="F66" s="145"/>
      <c r="G66" s="143"/>
      <c r="H66" s="144"/>
      <c r="I66" s="151"/>
      <c r="J66" s="152"/>
    </row>
    <row r="67" spans="1:10" s="139" customFormat="1" x14ac:dyDescent="0.25">
      <c r="A67" s="159" t="s">
        <v>38</v>
      </c>
      <c r="B67" s="65"/>
      <c r="C67" s="66"/>
      <c r="D67" s="65"/>
      <c r="E67" s="66"/>
      <c r="F67" s="67"/>
      <c r="G67" s="65"/>
      <c r="H67" s="66"/>
      <c r="I67" s="20"/>
      <c r="J67" s="21"/>
    </row>
    <row r="68" spans="1:10" x14ac:dyDescent="0.25">
      <c r="A68" s="158" t="s">
        <v>298</v>
      </c>
      <c r="B68" s="65">
        <v>0</v>
      </c>
      <c r="C68" s="66">
        <v>0</v>
      </c>
      <c r="D68" s="65">
        <v>4</v>
      </c>
      <c r="E68" s="66">
        <v>0</v>
      </c>
      <c r="F68" s="67"/>
      <c r="G68" s="65">
        <f>B68-C68</f>
        <v>0</v>
      </c>
      <c r="H68" s="66">
        <f>D68-E68</f>
        <v>4</v>
      </c>
      <c r="I68" s="20" t="str">
        <f>IF(C68=0, "-", IF(G68/C68&lt;10, G68/C68, "&gt;999%"))</f>
        <v>-</v>
      </c>
      <c r="J68" s="21" t="str">
        <f>IF(E68=0, "-", IF(H68/E68&lt;10, H68/E68, "&gt;999%"))</f>
        <v>-</v>
      </c>
    </row>
    <row r="69" spans="1:10" x14ac:dyDescent="0.25">
      <c r="A69" s="158" t="s">
        <v>473</v>
      </c>
      <c r="B69" s="65">
        <v>6</v>
      </c>
      <c r="C69" s="66">
        <v>5</v>
      </c>
      <c r="D69" s="65">
        <v>36</v>
      </c>
      <c r="E69" s="66">
        <v>38</v>
      </c>
      <c r="F69" s="67"/>
      <c r="G69" s="65">
        <f>B69-C69</f>
        <v>1</v>
      </c>
      <c r="H69" s="66">
        <f>D69-E69</f>
        <v>-2</v>
      </c>
      <c r="I69" s="20">
        <f>IF(C69=0, "-", IF(G69/C69&lt;10, G69/C69, "&gt;999%"))</f>
        <v>0.2</v>
      </c>
      <c r="J69" s="21">
        <f>IF(E69=0, "-", IF(H69/E69&lt;10, H69/E69, "&gt;999%"))</f>
        <v>-5.2631578947368418E-2</v>
      </c>
    </row>
    <row r="70" spans="1:10" x14ac:dyDescent="0.25">
      <c r="A70" s="158" t="s">
        <v>474</v>
      </c>
      <c r="B70" s="65">
        <v>0</v>
      </c>
      <c r="C70" s="66">
        <v>0</v>
      </c>
      <c r="D70" s="65">
        <v>14</v>
      </c>
      <c r="E70" s="66">
        <v>0</v>
      </c>
      <c r="F70" s="67"/>
      <c r="G70" s="65">
        <f>B70-C70</f>
        <v>0</v>
      </c>
      <c r="H70" s="66">
        <f>D70-E70</f>
        <v>14</v>
      </c>
      <c r="I70" s="20" t="str">
        <f>IF(C70=0, "-", IF(G70/C70&lt;10, G70/C70, "&gt;999%"))</f>
        <v>-</v>
      </c>
      <c r="J70" s="21" t="str">
        <f>IF(E70=0, "-", IF(H70/E70&lt;10, H70/E70, "&gt;999%"))</f>
        <v>-</v>
      </c>
    </row>
    <row r="71" spans="1:10" s="160" customFormat="1" x14ac:dyDescent="0.25">
      <c r="A71" s="178" t="s">
        <v>592</v>
      </c>
      <c r="B71" s="71">
        <v>6</v>
      </c>
      <c r="C71" s="72">
        <v>5</v>
      </c>
      <c r="D71" s="71">
        <v>54</v>
      </c>
      <c r="E71" s="72">
        <v>38</v>
      </c>
      <c r="F71" s="73"/>
      <c r="G71" s="71">
        <f>B71-C71</f>
        <v>1</v>
      </c>
      <c r="H71" s="72">
        <f>D71-E71</f>
        <v>16</v>
      </c>
      <c r="I71" s="37">
        <f>IF(C71=0, "-", IF(G71/C71&lt;10, G71/C71, "&gt;999%"))</f>
        <v>0.2</v>
      </c>
      <c r="J71" s="38">
        <f>IF(E71=0, "-", IF(H71/E71&lt;10, H71/E71, "&gt;999%"))</f>
        <v>0.42105263157894735</v>
      </c>
    </row>
    <row r="72" spans="1:10" x14ac:dyDescent="0.25">
      <c r="A72" s="177"/>
      <c r="B72" s="143"/>
      <c r="C72" s="144"/>
      <c r="D72" s="143"/>
      <c r="E72" s="144"/>
      <c r="F72" s="145"/>
      <c r="G72" s="143"/>
      <c r="H72" s="144"/>
      <c r="I72" s="151"/>
      <c r="J72" s="152"/>
    </row>
    <row r="73" spans="1:10" s="139" customFormat="1" x14ac:dyDescent="0.25">
      <c r="A73" s="159" t="s">
        <v>39</v>
      </c>
      <c r="B73" s="65"/>
      <c r="C73" s="66"/>
      <c r="D73" s="65"/>
      <c r="E73" s="66"/>
      <c r="F73" s="67"/>
      <c r="G73" s="65"/>
      <c r="H73" s="66"/>
      <c r="I73" s="20"/>
      <c r="J73" s="21"/>
    </row>
    <row r="74" spans="1:10" x14ac:dyDescent="0.25">
      <c r="A74" s="158" t="s">
        <v>268</v>
      </c>
      <c r="B74" s="65">
        <v>0</v>
      </c>
      <c r="C74" s="66">
        <v>0</v>
      </c>
      <c r="D74" s="65">
        <v>0</v>
      </c>
      <c r="E74" s="66">
        <v>1</v>
      </c>
      <c r="F74" s="67"/>
      <c r="G74" s="65">
        <f>B74-C74</f>
        <v>0</v>
      </c>
      <c r="H74" s="66">
        <f>D74-E74</f>
        <v>-1</v>
      </c>
      <c r="I74" s="20" t="str">
        <f>IF(C74=0, "-", IF(G74/C74&lt;10, G74/C74, "&gt;999%"))</f>
        <v>-</v>
      </c>
      <c r="J74" s="21">
        <f>IF(E74=0, "-", IF(H74/E74&lt;10, H74/E74, "&gt;999%"))</f>
        <v>-1</v>
      </c>
    </row>
    <row r="75" spans="1:10" s="160" customFormat="1" x14ac:dyDescent="0.25">
      <c r="A75" s="178" t="s">
        <v>593</v>
      </c>
      <c r="B75" s="71">
        <v>0</v>
      </c>
      <c r="C75" s="72">
        <v>0</v>
      </c>
      <c r="D75" s="71">
        <v>0</v>
      </c>
      <c r="E75" s="72">
        <v>1</v>
      </c>
      <c r="F75" s="73"/>
      <c r="G75" s="71">
        <f>B75-C75</f>
        <v>0</v>
      </c>
      <c r="H75" s="72">
        <f>D75-E75</f>
        <v>-1</v>
      </c>
      <c r="I75" s="37" t="str">
        <f>IF(C75=0, "-", IF(G75/C75&lt;10, G75/C75, "&gt;999%"))</f>
        <v>-</v>
      </c>
      <c r="J75" s="38">
        <f>IF(E75=0, "-", IF(H75/E75&lt;10, H75/E75, "&gt;999%"))</f>
        <v>-1</v>
      </c>
    </row>
    <row r="76" spans="1:10" x14ac:dyDescent="0.25">
      <c r="A76" s="177"/>
      <c r="B76" s="143"/>
      <c r="C76" s="144"/>
      <c r="D76" s="143"/>
      <c r="E76" s="144"/>
      <c r="F76" s="145"/>
      <c r="G76" s="143"/>
      <c r="H76" s="144"/>
      <c r="I76" s="151"/>
      <c r="J76" s="152"/>
    </row>
    <row r="77" spans="1:10" s="139" customFormat="1" x14ac:dyDescent="0.25">
      <c r="A77" s="159" t="s">
        <v>40</v>
      </c>
      <c r="B77" s="65"/>
      <c r="C77" s="66"/>
      <c r="D77" s="65"/>
      <c r="E77" s="66"/>
      <c r="F77" s="67"/>
      <c r="G77" s="65"/>
      <c r="H77" s="66"/>
      <c r="I77" s="20"/>
      <c r="J77" s="21"/>
    </row>
    <row r="78" spans="1:10" x14ac:dyDescent="0.25">
      <c r="A78" s="158" t="s">
        <v>209</v>
      </c>
      <c r="B78" s="65">
        <v>0</v>
      </c>
      <c r="C78" s="66">
        <v>0</v>
      </c>
      <c r="D78" s="65">
        <v>1</v>
      </c>
      <c r="E78" s="66">
        <v>0</v>
      </c>
      <c r="F78" s="67"/>
      <c r="G78" s="65">
        <f>B78-C78</f>
        <v>0</v>
      </c>
      <c r="H78" s="66">
        <f>D78-E78</f>
        <v>1</v>
      </c>
      <c r="I78" s="20" t="str">
        <f>IF(C78=0, "-", IF(G78/C78&lt;10, G78/C78, "&gt;999%"))</f>
        <v>-</v>
      </c>
      <c r="J78" s="21" t="str">
        <f>IF(E78=0, "-", IF(H78/E78&lt;10, H78/E78, "&gt;999%"))</f>
        <v>-</v>
      </c>
    </row>
    <row r="79" spans="1:10" x14ac:dyDescent="0.25">
      <c r="A79" s="158" t="s">
        <v>321</v>
      </c>
      <c r="B79" s="65">
        <v>0</v>
      </c>
      <c r="C79" s="66">
        <v>0</v>
      </c>
      <c r="D79" s="65">
        <v>1</v>
      </c>
      <c r="E79" s="66">
        <v>0</v>
      </c>
      <c r="F79" s="67"/>
      <c r="G79" s="65">
        <f>B79-C79</f>
        <v>0</v>
      </c>
      <c r="H79" s="66">
        <f>D79-E79</f>
        <v>1</v>
      </c>
      <c r="I79" s="20" t="str">
        <f>IF(C79=0, "-", IF(G79/C79&lt;10, G79/C79, "&gt;999%"))</f>
        <v>-</v>
      </c>
      <c r="J79" s="21" t="str">
        <f>IF(E79=0, "-", IF(H79/E79&lt;10, H79/E79, "&gt;999%"))</f>
        <v>-</v>
      </c>
    </row>
    <row r="80" spans="1:10" s="160" customFormat="1" x14ac:dyDescent="0.25">
      <c r="A80" s="178" t="s">
        <v>594</v>
      </c>
      <c r="B80" s="71">
        <v>0</v>
      </c>
      <c r="C80" s="72">
        <v>0</v>
      </c>
      <c r="D80" s="71">
        <v>2</v>
      </c>
      <c r="E80" s="72">
        <v>0</v>
      </c>
      <c r="F80" s="73"/>
      <c r="G80" s="71">
        <f>B80-C80</f>
        <v>0</v>
      </c>
      <c r="H80" s="72">
        <f>D80-E80</f>
        <v>2</v>
      </c>
      <c r="I80" s="37" t="str">
        <f>IF(C80=0, "-", IF(G80/C80&lt;10, G80/C80, "&gt;999%"))</f>
        <v>-</v>
      </c>
      <c r="J80" s="38" t="str">
        <f>IF(E80=0, "-", IF(H80/E80&lt;10, H80/E80, "&gt;999%"))</f>
        <v>-</v>
      </c>
    </row>
    <row r="81" spans="1:10" x14ac:dyDescent="0.25">
      <c r="A81" s="177"/>
      <c r="B81" s="143"/>
      <c r="C81" s="144"/>
      <c r="D81" s="143"/>
      <c r="E81" s="144"/>
      <c r="F81" s="145"/>
      <c r="G81" s="143"/>
      <c r="H81" s="144"/>
      <c r="I81" s="151"/>
      <c r="J81" s="152"/>
    </row>
    <row r="82" spans="1:10" s="139" customFormat="1" x14ac:dyDescent="0.25">
      <c r="A82" s="159" t="s">
        <v>41</v>
      </c>
      <c r="B82" s="65"/>
      <c r="C82" s="66"/>
      <c r="D82" s="65"/>
      <c r="E82" s="66"/>
      <c r="F82" s="67"/>
      <c r="G82" s="65"/>
      <c r="H82" s="66"/>
      <c r="I82" s="20"/>
      <c r="J82" s="21"/>
    </row>
    <row r="83" spans="1:10" x14ac:dyDescent="0.25">
      <c r="A83" s="158" t="s">
        <v>356</v>
      </c>
      <c r="B83" s="65">
        <v>1</v>
      </c>
      <c r="C83" s="66">
        <v>0</v>
      </c>
      <c r="D83" s="65">
        <v>1</v>
      </c>
      <c r="E83" s="66">
        <v>0</v>
      </c>
      <c r="F83" s="67"/>
      <c r="G83" s="65">
        <f>B83-C83</f>
        <v>1</v>
      </c>
      <c r="H83" s="66">
        <f>D83-E83</f>
        <v>1</v>
      </c>
      <c r="I83" s="20" t="str">
        <f>IF(C83=0, "-", IF(G83/C83&lt;10, G83/C83, "&gt;999%"))</f>
        <v>-</v>
      </c>
      <c r="J83" s="21" t="str">
        <f>IF(E83=0, "-", IF(H83/E83&lt;10, H83/E83, "&gt;999%"))</f>
        <v>-</v>
      </c>
    </row>
    <row r="84" spans="1:10" s="160" customFormat="1" x14ac:dyDescent="0.25">
      <c r="A84" s="178" t="s">
        <v>595</v>
      </c>
      <c r="B84" s="71">
        <v>1</v>
      </c>
      <c r="C84" s="72">
        <v>0</v>
      </c>
      <c r="D84" s="71">
        <v>1</v>
      </c>
      <c r="E84" s="72">
        <v>0</v>
      </c>
      <c r="F84" s="73"/>
      <c r="G84" s="71">
        <f>B84-C84</f>
        <v>1</v>
      </c>
      <c r="H84" s="72">
        <f>D84-E84</f>
        <v>1</v>
      </c>
      <c r="I84" s="37" t="str">
        <f>IF(C84=0, "-", IF(G84/C84&lt;10, G84/C84, "&gt;999%"))</f>
        <v>-</v>
      </c>
      <c r="J84" s="38" t="str">
        <f>IF(E84=0, "-", IF(H84/E84&lt;10, H84/E84, "&gt;999%"))</f>
        <v>-</v>
      </c>
    </row>
    <row r="85" spans="1:10" x14ac:dyDescent="0.25">
      <c r="A85" s="177"/>
      <c r="B85" s="143"/>
      <c r="C85" s="144"/>
      <c r="D85" s="143"/>
      <c r="E85" s="144"/>
      <c r="F85" s="145"/>
      <c r="G85" s="143"/>
      <c r="H85" s="144"/>
      <c r="I85" s="151"/>
      <c r="J85" s="152"/>
    </row>
    <row r="86" spans="1:10" s="139" customFormat="1" x14ac:dyDescent="0.25">
      <c r="A86" s="159" t="s">
        <v>42</v>
      </c>
      <c r="B86" s="65"/>
      <c r="C86" s="66"/>
      <c r="D86" s="65"/>
      <c r="E86" s="66"/>
      <c r="F86" s="67"/>
      <c r="G86" s="65"/>
      <c r="H86" s="66"/>
      <c r="I86" s="20"/>
      <c r="J86" s="21"/>
    </row>
    <row r="87" spans="1:10" x14ac:dyDescent="0.25">
      <c r="A87" s="158" t="s">
        <v>515</v>
      </c>
      <c r="B87" s="65">
        <v>1</v>
      </c>
      <c r="C87" s="66">
        <v>3</v>
      </c>
      <c r="D87" s="65">
        <v>16</v>
      </c>
      <c r="E87" s="66">
        <v>17</v>
      </c>
      <c r="F87" s="67"/>
      <c r="G87" s="65">
        <f>B87-C87</f>
        <v>-2</v>
      </c>
      <c r="H87" s="66">
        <f>D87-E87</f>
        <v>-1</v>
      </c>
      <c r="I87" s="20">
        <f>IF(C87=0, "-", IF(G87/C87&lt;10, G87/C87, "&gt;999%"))</f>
        <v>-0.66666666666666663</v>
      </c>
      <c r="J87" s="21">
        <f>IF(E87=0, "-", IF(H87/E87&lt;10, H87/E87, "&gt;999%"))</f>
        <v>-5.8823529411764705E-2</v>
      </c>
    </row>
    <row r="88" spans="1:10" x14ac:dyDescent="0.25">
      <c r="A88" s="158" t="s">
        <v>506</v>
      </c>
      <c r="B88" s="65">
        <v>0</v>
      </c>
      <c r="C88" s="66">
        <v>0</v>
      </c>
      <c r="D88" s="65">
        <v>4</v>
      </c>
      <c r="E88" s="66">
        <v>3</v>
      </c>
      <c r="F88" s="67"/>
      <c r="G88" s="65">
        <f>B88-C88</f>
        <v>0</v>
      </c>
      <c r="H88" s="66">
        <f>D88-E88</f>
        <v>1</v>
      </c>
      <c r="I88" s="20" t="str">
        <f>IF(C88=0, "-", IF(G88/C88&lt;10, G88/C88, "&gt;999%"))</f>
        <v>-</v>
      </c>
      <c r="J88" s="21">
        <f>IF(E88=0, "-", IF(H88/E88&lt;10, H88/E88, "&gt;999%"))</f>
        <v>0.33333333333333331</v>
      </c>
    </row>
    <row r="89" spans="1:10" s="160" customFormat="1" x14ac:dyDescent="0.25">
      <c r="A89" s="178" t="s">
        <v>596</v>
      </c>
      <c r="B89" s="71">
        <v>1</v>
      </c>
      <c r="C89" s="72">
        <v>3</v>
      </c>
      <c r="D89" s="71">
        <v>20</v>
      </c>
      <c r="E89" s="72">
        <v>20</v>
      </c>
      <c r="F89" s="73"/>
      <c r="G89" s="71">
        <f>B89-C89</f>
        <v>-2</v>
      </c>
      <c r="H89" s="72">
        <f>D89-E89</f>
        <v>0</v>
      </c>
      <c r="I89" s="37">
        <f>IF(C89=0, "-", IF(G89/C89&lt;10, G89/C89, "&gt;999%"))</f>
        <v>-0.66666666666666663</v>
      </c>
      <c r="J89" s="38">
        <f>IF(E89=0, "-", IF(H89/E89&lt;10, H89/E89, "&gt;999%"))</f>
        <v>0</v>
      </c>
    </row>
    <row r="90" spans="1:10" x14ac:dyDescent="0.25">
      <c r="A90" s="177"/>
      <c r="B90" s="143"/>
      <c r="C90" s="144"/>
      <c r="D90" s="143"/>
      <c r="E90" s="144"/>
      <c r="F90" s="145"/>
      <c r="G90" s="143"/>
      <c r="H90" s="144"/>
      <c r="I90" s="151"/>
      <c r="J90" s="152"/>
    </row>
    <row r="91" spans="1:10" s="139" customFormat="1" x14ac:dyDescent="0.25">
      <c r="A91" s="159" t="s">
        <v>43</v>
      </c>
      <c r="B91" s="65"/>
      <c r="C91" s="66"/>
      <c r="D91" s="65"/>
      <c r="E91" s="66"/>
      <c r="F91" s="67"/>
      <c r="G91" s="65"/>
      <c r="H91" s="66"/>
      <c r="I91" s="20"/>
      <c r="J91" s="21"/>
    </row>
    <row r="92" spans="1:10" x14ac:dyDescent="0.25">
      <c r="A92" s="158" t="s">
        <v>507</v>
      </c>
      <c r="B92" s="65">
        <v>0</v>
      </c>
      <c r="C92" s="66">
        <v>1</v>
      </c>
      <c r="D92" s="65">
        <v>0</v>
      </c>
      <c r="E92" s="66">
        <v>1</v>
      </c>
      <c r="F92" s="67"/>
      <c r="G92" s="65">
        <f>B92-C92</f>
        <v>-1</v>
      </c>
      <c r="H92" s="66">
        <f>D92-E92</f>
        <v>-1</v>
      </c>
      <c r="I92" s="20">
        <f>IF(C92=0, "-", IF(G92/C92&lt;10, G92/C92, "&gt;999%"))</f>
        <v>-1</v>
      </c>
      <c r="J92" s="21">
        <f>IF(E92=0, "-", IF(H92/E92&lt;10, H92/E92, "&gt;999%"))</f>
        <v>-1</v>
      </c>
    </row>
    <row r="93" spans="1:10" s="160" customFormat="1" x14ac:dyDescent="0.25">
      <c r="A93" s="178" t="s">
        <v>597</v>
      </c>
      <c r="B93" s="71">
        <v>0</v>
      </c>
      <c r="C93" s="72">
        <v>1</v>
      </c>
      <c r="D93" s="71">
        <v>0</v>
      </c>
      <c r="E93" s="72">
        <v>1</v>
      </c>
      <c r="F93" s="73"/>
      <c r="G93" s="71">
        <f>B93-C93</f>
        <v>-1</v>
      </c>
      <c r="H93" s="72">
        <f>D93-E93</f>
        <v>-1</v>
      </c>
      <c r="I93" s="37">
        <f>IF(C93=0, "-", IF(G93/C93&lt;10, G93/C93, "&gt;999%"))</f>
        <v>-1</v>
      </c>
      <c r="J93" s="38">
        <f>IF(E93=0, "-", IF(H93/E93&lt;10, H93/E93, "&gt;999%"))</f>
        <v>-1</v>
      </c>
    </row>
    <row r="94" spans="1:10" x14ac:dyDescent="0.25">
      <c r="A94" s="177"/>
      <c r="B94" s="143"/>
      <c r="C94" s="144"/>
      <c r="D94" s="143"/>
      <c r="E94" s="144"/>
      <c r="F94" s="145"/>
      <c r="G94" s="143"/>
      <c r="H94" s="144"/>
      <c r="I94" s="151"/>
      <c r="J94" s="152"/>
    </row>
    <row r="95" spans="1:10" s="139" customFormat="1" x14ac:dyDescent="0.25">
      <c r="A95" s="159" t="s">
        <v>44</v>
      </c>
      <c r="B95" s="65"/>
      <c r="C95" s="66"/>
      <c r="D95" s="65"/>
      <c r="E95" s="66"/>
      <c r="F95" s="67"/>
      <c r="G95" s="65"/>
      <c r="H95" s="66"/>
      <c r="I95" s="20"/>
      <c r="J95" s="21"/>
    </row>
    <row r="96" spans="1:10" x14ac:dyDescent="0.25">
      <c r="A96" s="158" t="s">
        <v>307</v>
      </c>
      <c r="B96" s="65">
        <v>0</v>
      </c>
      <c r="C96" s="66">
        <v>0</v>
      </c>
      <c r="D96" s="65">
        <v>0</v>
      </c>
      <c r="E96" s="66">
        <v>1</v>
      </c>
      <c r="F96" s="67"/>
      <c r="G96" s="65">
        <f>B96-C96</f>
        <v>0</v>
      </c>
      <c r="H96" s="66">
        <f>D96-E96</f>
        <v>-1</v>
      </c>
      <c r="I96" s="20" t="str">
        <f>IF(C96=0, "-", IF(G96/C96&lt;10, G96/C96, "&gt;999%"))</f>
        <v>-</v>
      </c>
      <c r="J96" s="21">
        <f>IF(E96=0, "-", IF(H96/E96&lt;10, H96/E96, "&gt;999%"))</f>
        <v>-1</v>
      </c>
    </row>
    <row r="97" spans="1:10" s="160" customFormat="1" x14ac:dyDescent="0.25">
      <c r="A97" s="178" t="s">
        <v>598</v>
      </c>
      <c r="B97" s="71">
        <v>0</v>
      </c>
      <c r="C97" s="72">
        <v>0</v>
      </c>
      <c r="D97" s="71">
        <v>0</v>
      </c>
      <c r="E97" s="72">
        <v>1</v>
      </c>
      <c r="F97" s="73"/>
      <c r="G97" s="71">
        <f>B97-C97</f>
        <v>0</v>
      </c>
      <c r="H97" s="72">
        <f>D97-E97</f>
        <v>-1</v>
      </c>
      <c r="I97" s="37" t="str">
        <f>IF(C97=0, "-", IF(G97/C97&lt;10, G97/C97, "&gt;999%"))</f>
        <v>-</v>
      </c>
      <c r="J97" s="38">
        <f>IF(E97=0, "-", IF(H97/E97&lt;10, H97/E97, "&gt;999%"))</f>
        <v>-1</v>
      </c>
    </row>
    <row r="98" spans="1:10" x14ac:dyDescent="0.25">
      <c r="A98" s="177"/>
      <c r="B98" s="143"/>
      <c r="C98" s="144"/>
      <c r="D98" s="143"/>
      <c r="E98" s="144"/>
      <c r="F98" s="145"/>
      <c r="G98" s="143"/>
      <c r="H98" s="144"/>
      <c r="I98" s="151"/>
      <c r="J98" s="152"/>
    </row>
    <row r="99" spans="1:10" s="139" customFormat="1" x14ac:dyDescent="0.25">
      <c r="A99" s="159" t="s">
        <v>45</v>
      </c>
      <c r="B99" s="65"/>
      <c r="C99" s="66"/>
      <c r="D99" s="65"/>
      <c r="E99" s="66"/>
      <c r="F99" s="67"/>
      <c r="G99" s="65"/>
      <c r="H99" s="66"/>
      <c r="I99" s="20"/>
      <c r="J99" s="21"/>
    </row>
    <row r="100" spans="1:10" x14ac:dyDescent="0.25">
      <c r="A100" s="158" t="s">
        <v>194</v>
      </c>
      <c r="B100" s="65">
        <v>0</v>
      </c>
      <c r="C100" s="66">
        <v>1</v>
      </c>
      <c r="D100" s="65">
        <v>4</v>
      </c>
      <c r="E100" s="66">
        <v>3</v>
      </c>
      <c r="F100" s="67"/>
      <c r="G100" s="65">
        <f>B100-C100</f>
        <v>-1</v>
      </c>
      <c r="H100" s="66">
        <f>D100-E100</f>
        <v>1</v>
      </c>
      <c r="I100" s="20">
        <f>IF(C100=0, "-", IF(G100/C100&lt;10, G100/C100, "&gt;999%"))</f>
        <v>-1</v>
      </c>
      <c r="J100" s="21">
        <f>IF(E100=0, "-", IF(H100/E100&lt;10, H100/E100, "&gt;999%"))</f>
        <v>0.33333333333333331</v>
      </c>
    </row>
    <row r="101" spans="1:10" s="160" customFormat="1" x14ac:dyDescent="0.25">
      <c r="A101" s="178" t="s">
        <v>599</v>
      </c>
      <c r="B101" s="71">
        <v>0</v>
      </c>
      <c r="C101" s="72">
        <v>1</v>
      </c>
      <c r="D101" s="71">
        <v>4</v>
      </c>
      <c r="E101" s="72">
        <v>3</v>
      </c>
      <c r="F101" s="73"/>
      <c r="G101" s="71">
        <f>B101-C101</f>
        <v>-1</v>
      </c>
      <c r="H101" s="72">
        <f>D101-E101</f>
        <v>1</v>
      </c>
      <c r="I101" s="37">
        <f>IF(C101=0, "-", IF(G101/C101&lt;10, G101/C101, "&gt;999%"))</f>
        <v>-1</v>
      </c>
      <c r="J101" s="38">
        <f>IF(E101=0, "-", IF(H101/E101&lt;10, H101/E101, "&gt;999%"))</f>
        <v>0.33333333333333331</v>
      </c>
    </row>
    <row r="102" spans="1:10" x14ac:dyDescent="0.25">
      <c r="A102" s="177"/>
      <c r="B102" s="143"/>
      <c r="C102" s="144"/>
      <c r="D102" s="143"/>
      <c r="E102" s="144"/>
      <c r="F102" s="145"/>
      <c r="G102" s="143"/>
      <c r="H102" s="144"/>
      <c r="I102" s="151"/>
      <c r="J102" s="152"/>
    </row>
    <row r="103" spans="1:10" s="139" customFormat="1" x14ac:dyDescent="0.25">
      <c r="A103" s="159" t="s">
        <v>46</v>
      </c>
      <c r="B103" s="65"/>
      <c r="C103" s="66"/>
      <c r="D103" s="65"/>
      <c r="E103" s="66"/>
      <c r="F103" s="67"/>
      <c r="G103" s="65"/>
      <c r="H103" s="66"/>
      <c r="I103" s="20"/>
      <c r="J103" s="21"/>
    </row>
    <row r="104" spans="1:10" x14ac:dyDescent="0.25">
      <c r="A104" s="158" t="s">
        <v>492</v>
      </c>
      <c r="B104" s="65">
        <v>7</v>
      </c>
      <c r="C104" s="66">
        <v>36</v>
      </c>
      <c r="D104" s="65">
        <v>26</v>
      </c>
      <c r="E104" s="66">
        <v>81</v>
      </c>
      <c r="F104" s="67"/>
      <c r="G104" s="65">
        <f>B104-C104</f>
        <v>-29</v>
      </c>
      <c r="H104" s="66">
        <f>D104-E104</f>
        <v>-55</v>
      </c>
      <c r="I104" s="20">
        <f>IF(C104=0, "-", IF(G104/C104&lt;10, G104/C104, "&gt;999%"))</f>
        <v>-0.80555555555555558</v>
      </c>
      <c r="J104" s="21">
        <f>IF(E104=0, "-", IF(H104/E104&lt;10, H104/E104, "&gt;999%"))</f>
        <v>-0.67901234567901236</v>
      </c>
    </row>
    <row r="105" spans="1:10" s="160" customFormat="1" x14ac:dyDescent="0.25">
      <c r="A105" s="178" t="s">
        <v>600</v>
      </c>
      <c r="B105" s="71">
        <v>7</v>
      </c>
      <c r="C105" s="72">
        <v>36</v>
      </c>
      <c r="D105" s="71">
        <v>26</v>
      </c>
      <c r="E105" s="72">
        <v>81</v>
      </c>
      <c r="F105" s="73"/>
      <c r="G105" s="71">
        <f>B105-C105</f>
        <v>-29</v>
      </c>
      <c r="H105" s="72">
        <f>D105-E105</f>
        <v>-55</v>
      </c>
      <c r="I105" s="37">
        <f>IF(C105=0, "-", IF(G105/C105&lt;10, G105/C105, "&gt;999%"))</f>
        <v>-0.80555555555555558</v>
      </c>
      <c r="J105" s="38">
        <f>IF(E105=0, "-", IF(H105/E105&lt;10, H105/E105, "&gt;999%"))</f>
        <v>-0.67901234567901236</v>
      </c>
    </row>
    <row r="106" spans="1:10" x14ac:dyDescent="0.25">
      <c r="A106" s="177"/>
      <c r="B106" s="143"/>
      <c r="C106" s="144"/>
      <c r="D106" s="143"/>
      <c r="E106" s="144"/>
      <c r="F106" s="145"/>
      <c r="G106" s="143"/>
      <c r="H106" s="144"/>
      <c r="I106" s="151"/>
      <c r="J106" s="152"/>
    </row>
    <row r="107" spans="1:10" s="139" customFormat="1" x14ac:dyDescent="0.25">
      <c r="A107" s="159" t="s">
        <v>47</v>
      </c>
      <c r="B107" s="65"/>
      <c r="C107" s="66"/>
      <c r="D107" s="65"/>
      <c r="E107" s="66"/>
      <c r="F107" s="67"/>
      <c r="G107" s="65"/>
      <c r="H107" s="66"/>
      <c r="I107" s="20"/>
      <c r="J107" s="21"/>
    </row>
    <row r="108" spans="1:10" x14ac:dyDescent="0.25">
      <c r="A108" s="158" t="s">
        <v>393</v>
      </c>
      <c r="B108" s="65">
        <v>0</v>
      </c>
      <c r="C108" s="66">
        <v>0</v>
      </c>
      <c r="D108" s="65">
        <v>0</v>
      </c>
      <c r="E108" s="66">
        <v>4</v>
      </c>
      <c r="F108" s="67"/>
      <c r="G108" s="65">
        <f t="shared" ref="G108:G120" si="8">B108-C108</f>
        <v>0</v>
      </c>
      <c r="H108" s="66">
        <f t="shared" ref="H108:H120" si="9">D108-E108</f>
        <v>-4</v>
      </c>
      <c r="I108" s="20" t="str">
        <f t="shared" ref="I108:I120" si="10">IF(C108=0, "-", IF(G108/C108&lt;10, G108/C108, "&gt;999%"))</f>
        <v>-</v>
      </c>
      <c r="J108" s="21">
        <f t="shared" ref="J108:J120" si="11">IF(E108=0, "-", IF(H108/E108&lt;10, H108/E108, "&gt;999%"))</f>
        <v>-1</v>
      </c>
    </row>
    <row r="109" spans="1:10" x14ac:dyDescent="0.25">
      <c r="A109" s="158" t="s">
        <v>357</v>
      </c>
      <c r="B109" s="65">
        <v>4</v>
      </c>
      <c r="C109" s="66">
        <v>2</v>
      </c>
      <c r="D109" s="65">
        <v>41</v>
      </c>
      <c r="E109" s="66">
        <v>28</v>
      </c>
      <c r="F109" s="67"/>
      <c r="G109" s="65">
        <f t="shared" si="8"/>
        <v>2</v>
      </c>
      <c r="H109" s="66">
        <f t="shared" si="9"/>
        <v>13</v>
      </c>
      <c r="I109" s="20">
        <f t="shared" si="10"/>
        <v>1</v>
      </c>
      <c r="J109" s="21">
        <f t="shared" si="11"/>
        <v>0.4642857142857143</v>
      </c>
    </row>
    <row r="110" spans="1:10" x14ac:dyDescent="0.25">
      <c r="A110" s="158" t="s">
        <v>394</v>
      </c>
      <c r="B110" s="65">
        <v>14</v>
      </c>
      <c r="C110" s="66">
        <v>15</v>
      </c>
      <c r="D110" s="65">
        <v>177</v>
      </c>
      <c r="E110" s="66">
        <v>143</v>
      </c>
      <c r="F110" s="67"/>
      <c r="G110" s="65">
        <f t="shared" si="8"/>
        <v>-1</v>
      </c>
      <c r="H110" s="66">
        <f t="shared" si="9"/>
        <v>34</v>
      </c>
      <c r="I110" s="20">
        <f t="shared" si="10"/>
        <v>-6.6666666666666666E-2</v>
      </c>
      <c r="J110" s="21">
        <f t="shared" si="11"/>
        <v>0.23776223776223776</v>
      </c>
    </row>
    <row r="111" spans="1:10" x14ac:dyDescent="0.25">
      <c r="A111" s="158" t="s">
        <v>197</v>
      </c>
      <c r="B111" s="65">
        <v>0</v>
      </c>
      <c r="C111" s="66">
        <v>0</v>
      </c>
      <c r="D111" s="65">
        <v>1</v>
      </c>
      <c r="E111" s="66">
        <v>5</v>
      </c>
      <c r="F111" s="67"/>
      <c r="G111" s="65">
        <f t="shared" si="8"/>
        <v>0</v>
      </c>
      <c r="H111" s="66">
        <f t="shared" si="9"/>
        <v>-4</v>
      </c>
      <c r="I111" s="20" t="str">
        <f t="shared" si="10"/>
        <v>-</v>
      </c>
      <c r="J111" s="21">
        <f t="shared" si="11"/>
        <v>-0.8</v>
      </c>
    </row>
    <row r="112" spans="1:10" x14ac:dyDescent="0.25">
      <c r="A112" s="158" t="s">
        <v>212</v>
      </c>
      <c r="B112" s="65">
        <v>0</v>
      </c>
      <c r="C112" s="66">
        <v>0</v>
      </c>
      <c r="D112" s="65">
        <v>1</v>
      </c>
      <c r="E112" s="66">
        <v>10</v>
      </c>
      <c r="F112" s="67"/>
      <c r="G112" s="65">
        <f t="shared" si="8"/>
        <v>0</v>
      </c>
      <c r="H112" s="66">
        <f t="shared" si="9"/>
        <v>-9</v>
      </c>
      <c r="I112" s="20" t="str">
        <f t="shared" si="10"/>
        <v>-</v>
      </c>
      <c r="J112" s="21">
        <f t="shared" si="11"/>
        <v>-0.9</v>
      </c>
    </row>
    <row r="113" spans="1:10" x14ac:dyDescent="0.25">
      <c r="A113" s="158" t="s">
        <v>286</v>
      </c>
      <c r="B113" s="65">
        <v>1</v>
      </c>
      <c r="C113" s="66">
        <v>0</v>
      </c>
      <c r="D113" s="65">
        <v>24</v>
      </c>
      <c r="E113" s="66">
        <v>30</v>
      </c>
      <c r="F113" s="67"/>
      <c r="G113" s="65">
        <f t="shared" si="8"/>
        <v>1</v>
      </c>
      <c r="H113" s="66">
        <f t="shared" si="9"/>
        <v>-6</v>
      </c>
      <c r="I113" s="20" t="str">
        <f t="shared" si="10"/>
        <v>-</v>
      </c>
      <c r="J113" s="21">
        <f t="shared" si="11"/>
        <v>-0.2</v>
      </c>
    </row>
    <row r="114" spans="1:10" x14ac:dyDescent="0.25">
      <c r="A114" s="158" t="s">
        <v>311</v>
      </c>
      <c r="B114" s="65">
        <v>4</v>
      </c>
      <c r="C114" s="66">
        <v>3</v>
      </c>
      <c r="D114" s="65">
        <v>29</v>
      </c>
      <c r="E114" s="66">
        <v>47</v>
      </c>
      <c r="F114" s="67"/>
      <c r="G114" s="65">
        <f t="shared" si="8"/>
        <v>1</v>
      </c>
      <c r="H114" s="66">
        <f t="shared" si="9"/>
        <v>-18</v>
      </c>
      <c r="I114" s="20">
        <f t="shared" si="10"/>
        <v>0.33333333333333331</v>
      </c>
      <c r="J114" s="21">
        <f t="shared" si="11"/>
        <v>-0.38297872340425532</v>
      </c>
    </row>
    <row r="115" spans="1:10" x14ac:dyDescent="0.25">
      <c r="A115" s="158" t="s">
        <v>465</v>
      </c>
      <c r="B115" s="65">
        <v>9</v>
      </c>
      <c r="C115" s="66">
        <v>11</v>
      </c>
      <c r="D115" s="65">
        <v>84</v>
      </c>
      <c r="E115" s="66">
        <v>81</v>
      </c>
      <c r="F115" s="67"/>
      <c r="G115" s="65">
        <f t="shared" si="8"/>
        <v>-2</v>
      </c>
      <c r="H115" s="66">
        <f t="shared" si="9"/>
        <v>3</v>
      </c>
      <c r="I115" s="20">
        <f t="shared" si="10"/>
        <v>-0.18181818181818182</v>
      </c>
      <c r="J115" s="21">
        <f t="shared" si="11"/>
        <v>3.7037037037037035E-2</v>
      </c>
    </row>
    <row r="116" spans="1:10" x14ac:dyDescent="0.25">
      <c r="A116" s="158" t="s">
        <v>475</v>
      </c>
      <c r="B116" s="65">
        <v>96</v>
      </c>
      <c r="C116" s="66">
        <v>68</v>
      </c>
      <c r="D116" s="65">
        <v>917</v>
      </c>
      <c r="E116" s="66">
        <v>1015</v>
      </c>
      <c r="F116" s="67"/>
      <c r="G116" s="65">
        <f t="shared" si="8"/>
        <v>28</v>
      </c>
      <c r="H116" s="66">
        <f t="shared" si="9"/>
        <v>-98</v>
      </c>
      <c r="I116" s="20">
        <f t="shared" si="10"/>
        <v>0.41176470588235292</v>
      </c>
      <c r="J116" s="21">
        <f t="shared" si="11"/>
        <v>-9.6551724137931033E-2</v>
      </c>
    </row>
    <row r="117" spans="1:10" x14ac:dyDescent="0.25">
      <c r="A117" s="158" t="s">
        <v>444</v>
      </c>
      <c r="B117" s="65">
        <v>0</v>
      </c>
      <c r="C117" s="66">
        <v>0</v>
      </c>
      <c r="D117" s="65">
        <v>1</v>
      </c>
      <c r="E117" s="66">
        <v>3</v>
      </c>
      <c r="F117" s="67"/>
      <c r="G117" s="65">
        <f t="shared" si="8"/>
        <v>0</v>
      </c>
      <c r="H117" s="66">
        <f t="shared" si="9"/>
        <v>-2</v>
      </c>
      <c r="I117" s="20" t="str">
        <f t="shared" si="10"/>
        <v>-</v>
      </c>
      <c r="J117" s="21">
        <f t="shared" si="11"/>
        <v>-0.66666666666666663</v>
      </c>
    </row>
    <row r="118" spans="1:10" x14ac:dyDescent="0.25">
      <c r="A118" s="158" t="s">
        <v>454</v>
      </c>
      <c r="B118" s="65">
        <v>3</v>
      </c>
      <c r="C118" s="66">
        <v>0</v>
      </c>
      <c r="D118" s="65">
        <v>32</v>
      </c>
      <c r="E118" s="66">
        <v>52</v>
      </c>
      <c r="F118" s="67"/>
      <c r="G118" s="65">
        <f t="shared" si="8"/>
        <v>3</v>
      </c>
      <c r="H118" s="66">
        <f t="shared" si="9"/>
        <v>-20</v>
      </c>
      <c r="I118" s="20" t="str">
        <f t="shared" si="10"/>
        <v>-</v>
      </c>
      <c r="J118" s="21">
        <f t="shared" si="11"/>
        <v>-0.38461538461538464</v>
      </c>
    </row>
    <row r="119" spans="1:10" x14ac:dyDescent="0.25">
      <c r="A119" s="158" t="s">
        <v>493</v>
      </c>
      <c r="B119" s="65">
        <v>0</v>
      </c>
      <c r="C119" s="66">
        <v>1</v>
      </c>
      <c r="D119" s="65">
        <v>9</v>
      </c>
      <c r="E119" s="66">
        <v>34</v>
      </c>
      <c r="F119" s="67"/>
      <c r="G119" s="65">
        <f t="shared" si="8"/>
        <v>-1</v>
      </c>
      <c r="H119" s="66">
        <f t="shared" si="9"/>
        <v>-25</v>
      </c>
      <c r="I119" s="20">
        <f t="shared" si="10"/>
        <v>-1</v>
      </c>
      <c r="J119" s="21">
        <f t="shared" si="11"/>
        <v>-0.73529411764705888</v>
      </c>
    </row>
    <row r="120" spans="1:10" s="160" customFormat="1" x14ac:dyDescent="0.25">
      <c r="A120" s="178" t="s">
        <v>601</v>
      </c>
      <c r="B120" s="71">
        <v>131</v>
      </c>
      <c r="C120" s="72">
        <v>100</v>
      </c>
      <c r="D120" s="71">
        <v>1316</v>
      </c>
      <c r="E120" s="72">
        <v>1452</v>
      </c>
      <c r="F120" s="73"/>
      <c r="G120" s="71">
        <f t="shared" si="8"/>
        <v>31</v>
      </c>
      <c r="H120" s="72">
        <f t="shared" si="9"/>
        <v>-136</v>
      </c>
      <c r="I120" s="37">
        <f t="shared" si="10"/>
        <v>0.31</v>
      </c>
      <c r="J120" s="38">
        <f t="shared" si="11"/>
        <v>-9.366391184573003E-2</v>
      </c>
    </row>
    <row r="121" spans="1:10" x14ac:dyDescent="0.25">
      <c r="A121" s="177"/>
      <c r="B121" s="143"/>
      <c r="C121" s="144"/>
      <c r="D121" s="143"/>
      <c r="E121" s="144"/>
      <c r="F121" s="145"/>
      <c r="G121" s="143"/>
      <c r="H121" s="144"/>
      <c r="I121" s="151"/>
      <c r="J121" s="152"/>
    </row>
    <row r="122" spans="1:10" s="139" customFormat="1" x14ac:dyDescent="0.25">
      <c r="A122" s="159" t="s">
        <v>48</v>
      </c>
      <c r="B122" s="65"/>
      <c r="C122" s="66"/>
      <c r="D122" s="65"/>
      <c r="E122" s="66"/>
      <c r="F122" s="67"/>
      <c r="G122" s="65"/>
      <c r="H122" s="66"/>
      <c r="I122" s="20"/>
      <c r="J122" s="21"/>
    </row>
    <row r="123" spans="1:10" x14ac:dyDescent="0.25">
      <c r="A123" s="158" t="s">
        <v>516</v>
      </c>
      <c r="B123" s="65">
        <v>0</v>
      </c>
      <c r="C123" s="66">
        <v>0</v>
      </c>
      <c r="D123" s="65">
        <v>2</v>
      </c>
      <c r="E123" s="66">
        <v>4</v>
      </c>
      <c r="F123" s="67"/>
      <c r="G123" s="65">
        <f>B123-C123</f>
        <v>0</v>
      </c>
      <c r="H123" s="66">
        <f>D123-E123</f>
        <v>-2</v>
      </c>
      <c r="I123" s="20" t="str">
        <f>IF(C123=0, "-", IF(G123/C123&lt;10, G123/C123, "&gt;999%"))</f>
        <v>-</v>
      </c>
      <c r="J123" s="21">
        <f>IF(E123=0, "-", IF(H123/E123&lt;10, H123/E123, "&gt;999%"))</f>
        <v>-0.5</v>
      </c>
    </row>
    <row r="124" spans="1:10" s="160" customFormat="1" x14ac:dyDescent="0.25">
      <c r="A124" s="178" t="s">
        <v>602</v>
      </c>
      <c r="B124" s="71">
        <v>0</v>
      </c>
      <c r="C124" s="72">
        <v>0</v>
      </c>
      <c r="D124" s="71">
        <v>2</v>
      </c>
      <c r="E124" s="72">
        <v>4</v>
      </c>
      <c r="F124" s="73"/>
      <c r="G124" s="71">
        <f>B124-C124</f>
        <v>0</v>
      </c>
      <c r="H124" s="72">
        <f>D124-E124</f>
        <v>-2</v>
      </c>
      <c r="I124" s="37" t="str">
        <f>IF(C124=0, "-", IF(G124/C124&lt;10, G124/C124, "&gt;999%"))</f>
        <v>-</v>
      </c>
      <c r="J124" s="38">
        <f>IF(E124=0, "-", IF(H124/E124&lt;10, H124/E124, "&gt;999%"))</f>
        <v>-0.5</v>
      </c>
    </row>
    <row r="125" spans="1:10" x14ac:dyDescent="0.25">
      <c r="A125" s="177"/>
      <c r="B125" s="143"/>
      <c r="C125" s="144"/>
      <c r="D125" s="143"/>
      <c r="E125" s="144"/>
      <c r="F125" s="145"/>
      <c r="G125" s="143"/>
      <c r="H125" s="144"/>
      <c r="I125" s="151"/>
      <c r="J125" s="152"/>
    </row>
    <row r="126" spans="1:10" s="139" customFormat="1" x14ac:dyDescent="0.25">
      <c r="A126" s="159" t="s">
        <v>49</v>
      </c>
      <c r="B126" s="65"/>
      <c r="C126" s="66"/>
      <c r="D126" s="65"/>
      <c r="E126" s="66"/>
      <c r="F126" s="67"/>
      <c r="G126" s="65"/>
      <c r="H126" s="66"/>
      <c r="I126" s="20"/>
      <c r="J126" s="21"/>
    </row>
    <row r="127" spans="1:10" x14ac:dyDescent="0.25">
      <c r="A127" s="158" t="s">
        <v>494</v>
      </c>
      <c r="B127" s="65">
        <v>0</v>
      </c>
      <c r="C127" s="66">
        <v>8</v>
      </c>
      <c r="D127" s="65">
        <v>36</v>
      </c>
      <c r="E127" s="66">
        <v>33</v>
      </c>
      <c r="F127" s="67"/>
      <c r="G127" s="65">
        <f>B127-C127</f>
        <v>-8</v>
      </c>
      <c r="H127" s="66">
        <f>D127-E127</f>
        <v>3</v>
      </c>
      <c r="I127" s="20">
        <f>IF(C127=0, "-", IF(G127/C127&lt;10, G127/C127, "&gt;999%"))</f>
        <v>-1</v>
      </c>
      <c r="J127" s="21">
        <f>IF(E127=0, "-", IF(H127/E127&lt;10, H127/E127, "&gt;999%"))</f>
        <v>9.0909090909090912E-2</v>
      </c>
    </row>
    <row r="128" spans="1:10" x14ac:dyDescent="0.25">
      <c r="A128" s="158" t="s">
        <v>508</v>
      </c>
      <c r="B128" s="65">
        <v>2</v>
      </c>
      <c r="C128" s="66">
        <v>1</v>
      </c>
      <c r="D128" s="65">
        <v>14</v>
      </c>
      <c r="E128" s="66">
        <v>25</v>
      </c>
      <c r="F128" s="67"/>
      <c r="G128" s="65">
        <f>B128-C128</f>
        <v>1</v>
      </c>
      <c r="H128" s="66">
        <f>D128-E128</f>
        <v>-11</v>
      </c>
      <c r="I128" s="20">
        <f>IF(C128=0, "-", IF(G128/C128&lt;10, G128/C128, "&gt;999%"))</f>
        <v>1</v>
      </c>
      <c r="J128" s="21">
        <f>IF(E128=0, "-", IF(H128/E128&lt;10, H128/E128, "&gt;999%"))</f>
        <v>-0.44</v>
      </c>
    </row>
    <row r="129" spans="1:10" x14ac:dyDescent="0.25">
      <c r="A129" s="158" t="s">
        <v>517</v>
      </c>
      <c r="B129" s="65">
        <v>0</v>
      </c>
      <c r="C129" s="66">
        <v>1</v>
      </c>
      <c r="D129" s="65">
        <v>5</v>
      </c>
      <c r="E129" s="66">
        <v>6</v>
      </c>
      <c r="F129" s="67"/>
      <c r="G129" s="65">
        <f>B129-C129</f>
        <v>-1</v>
      </c>
      <c r="H129" s="66">
        <f>D129-E129</f>
        <v>-1</v>
      </c>
      <c r="I129" s="20">
        <f>IF(C129=0, "-", IF(G129/C129&lt;10, G129/C129, "&gt;999%"))</f>
        <v>-1</v>
      </c>
      <c r="J129" s="21">
        <f>IF(E129=0, "-", IF(H129/E129&lt;10, H129/E129, "&gt;999%"))</f>
        <v>-0.16666666666666666</v>
      </c>
    </row>
    <row r="130" spans="1:10" s="160" customFormat="1" x14ac:dyDescent="0.25">
      <c r="A130" s="178" t="s">
        <v>603</v>
      </c>
      <c r="B130" s="71">
        <v>2</v>
      </c>
      <c r="C130" s="72">
        <v>10</v>
      </c>
      <c r="D130" s="71">
        <v>55</v>
      </c>
      <c r="E130" s="72">
        <v>64</v>
      </c>
      <c r="F130" s="73"/>
      <c r="G130" s="71">
        <f>B130-C130</f>
        <v>-8</v>
      </c>
      <c r="H130" s="72">
        <f>D130-E130</f>
        <v>-9</v>
      </c>
      <c r="I130" s="37">
        <f>IF(C130=0, "-", IF(G130/C130&lt;10, G130/C130, "&gt;999%"))</f>
        <v>-0.8</v>
      </c>
      <c r="J130" s="38">
        <f>IF(E130=0, "-", IF(H130/E130&lt;10, H130/E130, "&gt;999%"))</f>
        <v>-0.140625</v>
      </c>
    </row>
    <row r="131" spans="1:10" x14ac:dyDescent="0.25">
      <c r="A131" s="177"/>
      <c r="B131" s="143"/>
      <c r="C131" s="144"/>
      <c r="D131" s="143"/>
      <c r="E131" s="144"/>
      <c r="F131" s="145"/>
      <c r="G131" s="143"/>
      <c r="H131" s="144"/>
      <c r="I131" s="151"/>
      <c r="J131" s="152"/>
    </row>
    <row r="132" spans="1:10" s="139" customFormat="1" x14ac:dyDescent="0.25">
      <c r="A132" s="159" t="s">
        <v>50</v>
      </c>
      <c r="B132" s="65"/>
      <c r="C132" s="66"/>
      <c r="D132" s="65"/>
      <c r="E132" s="66"/>
      <c r="F132" s="67"/>
      <c r="G132" s="65"/>
      <c r="H132" s="66"/>
      <c r="I132" s="20"/>
      <c r="J132" s="21"/>
    </row>
    <row r="133" spans="1:10" x14ac:dyDescent="0.25">
      <c r="A133" s="158" t="s">
        <v>264</v>
      </c>
      <c r="B133" s="65">
        <v>0</v>
      </c>
      <c r="C133" s="66">
        <v>0</v>
      </c>
      <c r="D133" s="65">
        <v>0</v>
      </c>
      <c r="E133" s="66">
        <v>1</v>
      </c>
      <c r="F133" s="67"/>
      <c r="G133" s="65">
        <f>B133-C133</f>
        <v>0</v>
      </c>
      <c r="H133" s="66">
        <f>D133-E133</f>
        <v>-1</v>
      </c>
      <c r="I133" s="20" t="str">
        <f>IF(C133=0, "-", IF(G133/C133&lt;10, G133/C133, "&gt;999%"))</f>
        <v>-</v>
      </c>
      <c r="J133" s="21">
        <f>IF(E133=0, "-", IF(H133/E133&lt;10, H133/E133, "&gt;999%"))</f>
        <v>-1</v>
      </c>
    </row>
    <row r="134" spans="1:10" x14ac:dyDescent="0.25">
      <c r="A134" s="158" t="s">
        <v>379</v>
      </c>
      <c r="B134" s="65">
        <v>0</v>
      </c>
      <c r="C134" s="66">
        <v>0</v>
      </c>
      <c r="D134" s="65">
        <v>1</v>
      </c>
      <c r="E134" s="66">
        <v>0</v>
      </c>
      <c r="F134" s="67"/>
      <c r="G134" s="65">
        <f>B134-C134</f>
        <v>0</v>
      </c>
      <c r="H134" s="66">
        <f>D134-E134</f>
        <v>1</v>
      </c>
      <c r="I134" s="20" t="str">
        <f>IF(C134=0, "-", IF(G134/C134&lt;10, G134/C134, "&gt;999%"))</f>
        <v>-</v>
      </c>
      <c r="J134" s="21" t="str">
        <f>IF(E134=0, "-", IF(H134/E134&lt;10, H134/E134, "&gt;999%"))</f>
        <v>-</v>
      </c>
    </row>
    <row r="135" spans="1:10" x14ac:dyDescent="0.25">
      <c r="A135" s="158" t="s">
        <v>380</v>
      </c>
      <c r="B135" s="65">
        <v>0</v>
      </c>
      <c r="C135" s="66">
        <v>0</v>
      </c>
      <c r="D135" s="65">
        <v>6</v>
      </c>
      <c r="E135" s="66">
        <v>1</v>
      </c>
      <c r="F135" s="67"/>
      <c r="G135" s="65">
        <f>B135-C135</f>
        <v>0</v>
      </c>
      <c r="H135" s="66">
        <f>D135-E135</f>
        <v>5</v>
      </c>
      <c r="I135" s="20" t="str">
        <f>IF(C135=0, "-", IF(G135/C135&lt;10, G135/C135, "&gt;999%"))</f>
        <v>-</v>
      </c>
      <c r="J135" s="21">
        <f>IF(E135=0, "-", IF(H135/E135&lt;10, H135/E135, "&gt;999%"))</f>
        <v>5</v>
      </c>
    </row>
    <row r="136" spans="1:10" x14ac:dyDescent="0.25">
      <c r="A136" s="158" t="s">
        <v>420</v>
      </c>
      <c r="B136" s="65">
        <v>0</v>
      </c>
      <c r="C136" s="66">
        <v>0</v>
      </c>
      <c r="D136" s="65">
        <v>0</v>
      </c>
      <c r="E136" s="66">
        <v>2</v>
      </c>
      <c r="F136" s="67"/>
      <c r="G136" s="65">
        <f>B136-C136</f>
        <v>0</v>
      </c>
      <c r="H136" s="66">
        <f>D136-E136</f>
        <v>-2</v>
      </c>
      <c r="I136" s="20" t="str">
        <f>IF(C136=0, "-", IF(G136/C136&lt;10, G136/C136, "&gt;999%"))</f>
        <v>-</v>
      </c>
      <c r="J136" s="21">
        <f>IF(E136=0, "-", IF(H136/E136&lt;10, H136/E136, "&gt;999%"))</f>
        <v>-1</v>
      </c>
    </row>
    <row r="137" spans="1:10" s="160" customFormat="1" x14ac:dyDescent="0.25">
      <c r="A137" s="178" t="s">
        <v>604</v>
      </c>
      <c r="B137" s="71">
        <v>0</v>
      </c>
      <c r="C137" s="72">
        <v>0</v>
      </c>
      <c r="D137" s="71">
        <v>7</v>
      </c>
      <c r="E137" s="72">
        <v>4</v>
      </c>
      <c r="F137" s="73"/>
      <c r="G137" s="71">
        <f>B137-C137</f>
        <v>0</v>
      </c>
      <c r="H137" s="72">
        <f>D137-E137</f>
        <v>3</v>
      </c>
      <c r="I137" s="37" t="str">
        <f>IF(C137=0, "-", IF(G137/C137&lt;10, G137/C137, "&gt;999%"))</f>
        <v>-</v>
      </c>
      <c r="J137" s="38">
        <f>IF(E137=0, "-", IF(H137/E137&lt;10, H137/E137, "&gt;999%"))</f>
        <v>0.75</v>
      </c>
    </row>
    <row r="138" spans="1:10" x14ac:dyDescent="0.25">
      <c r="A138" s="177"/>
      <c r="B138" s="143"/>
      <c r="C138" s="144"/>
      <c r="D138" s="143"/>
      <c r="E138" s="144"/>
      <c r="F138" s="145"/>
      <c r="G138" s="143"/>
      <c r="H138" s="144"/>
      <c r="I138" s="151"/>
      <c r="J138" s="152"/>
    </row>
    <row r="139" spans="1:10" s="139" customFormat="1" x14ac:dyDescent="0.25">
      <c r="A139" s="159" t="s">
        <v>51</v>
      </c>
      <c r="B139" s="65"/>
      <c r="C139" s="66"/>
      <c r="D139" s="65"/>
      <c r="E139" s="66"/>
      <c r="F139" s="67"/>
      <c r="G139" s="65"/>
      <c r="H139" s="66"/>
      <c r="I139" s="20"/>
      <c r="J139" s="21"/>
    </row>
    <row r="140" spans="1:10" x14ac:dyDescent="0.25">
      <c r="A140" s="158" t="s">
        <v>322</v>
      </c>
      <c r="B140" s="65">
        <v>0</v>
      </c>
      <c r="C140" s="66">
        <v>0</v>
      </c>
      <c r="D140" s="65">
        <v>0</v>
      </c>
      <c r="E140" s="66">
        <v>12</v>
      </c>
      <c r="F140" s="67"/>
      <c r="G140" s="65">
        <f t="shared" ref="G140:G147" si="12">B140-C140</f>
        <v>0</v>
      </c>
      <c r="H140" s="66">
        <f t="shared" ref="H140:H147" si="13">D140-E140</f>
        <v>-12</v>
      </c>
      <c r="I140" s="20" t="str">
        <f t="shared" ref="I140:I147" si="14">IF(C140=0, "-", IF(G140/C140&lt;10, G140/C140, "&gt;999%"))</f>
        <v>-</v>
      </c>
      <c r="J140" s="21">
        <f t="shared" ref="J140:J147" si="15">IF(E140=0, "-", IF(H140/E140&lt;10, H140/E140, "&gt;999%"))</f>
        <v>-1</v>
      </c>
    </row>
    <row r="141" spans="1:10" x14ac:dyDescent="0.25">
      <c r="A141" s="158" t="s">
        <v>358</v>
      </c>
      <c r="B141" s="65">
        <v>2</v>
      </c>
      <c r="C141" s="66">
        <v>0</v>
      </c>
      <c r="D141" s="65">
        <v>14</v>
      </c>
      <c r="E141" s="66">
        <v>1</v>
      </c>
      <c r="F141" s="67"/>
      <c r="G141" s="65">
        <f t="shared" si="12"/>
        <v>2</v>
      </c>
      <c r="H141" s="66">
        <f t="shared" si="13"/>
        <v>13</v>
      </c>
      <c r="I141" s="20" t="str">
        <f t="shared" si="14"/>
        <v>-</v>
      </c>
      <c r="J141" s="21" t="str">
        <f t="shared" si="15"/>
        <v>&gt;999%</v>
      </c>
    </row>
    <row r="142" spans="1:10" x14ac:dyDescent="0.25">
      <c r="A142" s="158" t="s">
        <v>323</v>
      </c>
      <c r="B142" s="65">
        <v>20</v>
      </c>
      <c r="C142" s="66">
        <v>0</v>
      </c>
      <c r="D142" s="65">
        <v>79</v>
      </c>
      <c r="E142" s="66">
        <v>17</v>
      </c>
      <c r="F142" s="67"/>
      <c r="G142" s="65">
        <f t="shared" si="12"/>
        <v>20</v>
      </c>
      <c r="H142" s="66">
        <f t="shared" si="13"/>
        <v>62</v>
      </c>
      <c r="I142" s="20" t="str">
        <f t="shared" si="14"/>
        <v>-</v>
      </c>
      <c r="J142" s="21">
        <f t="shared" si="15"/>
        <v>3.6470588235294117</v>
      </c>
    </row>
    <row r="143" spans="1:10" x14ac:dyDescent="0.25">
      <c r="A143" s="158" t="s">
        <v>466</v>
      </c>
      <c r="B143" s="65">
        <v>0</v>
      </c>
      <c r="C143" s="66">
        <v>1</v>
      </c>
      <c r="D143" s="65">
        <v>0</v>
      </c>
      <c r="E143" s="66">
        <v>17</v>
      </c>
      <c r="F143" s="67"/>
      <c r="G143" s="65">
        <f t="shared" si="12"/>
        <v>-1</v>
      </c>
      <c r="H143" s="66">
        <f t="shared" si="13"/>
        <v>-17</v>
      </c>
      <c r="I143" s="20">
        <f t="shared" si="14"/>
        <v>-1</v>
      </c>
      <c r="J143" s="21">
        <f t="shared" si="15"/>
        <v>-1</v>
      </c>
    </row>
    <row r="144" spans="1:10" x14ac:dyDescent="0.25">
      <c r="A144" s="158" t="s">
        <v>476</v>
      </c>
      <c r="B144" s="65">
        <v>0</v>
      </c>
      <c r="C144" s="66">
        <v>0</v>
      </c>
      <c r="D144" s="65">
        <v>0</v>
      </c>
      <c r="E144" s="66">
        <v>24</v>
      </c>
      <c r="F144" s="67"/>
      <c r="G144" s="65">
        <f t="shared" si="12"/>
        <v>0</v>
      </c>
      <c r="H144" s="66">
        <f t="shared" si="13"/>
        <v>-24</v>
      </c>
      <c r="I144" s="20" t="str">
        <f t="shared" si="14"/>
        <v>-</v>
      </c>
      <c r="J144" s="21">
        <f t="shared" si="15"/>
        <v>-1</v>
      </c>
    </row>
    <row r="145" spans="1:10" x14ac:dyDescent="0.25">
      <c r="A145" s="158" t="s">
        <v>467</v>
      </c>
      <c r="B145" s="65">
        <v>0</v>
      </c>
      <c r="C145" s="66">
        <v>2</v>
      </c>
      <c r="D145" s="65">
        <v>2</v>
      </c>
      <c r="E145" s="66">
        <v>4</v>
      </c>
      <c r="F145" s="67"/>
      <c r="G145" s="65">
        <f t="shared" si="12"/>
        <v>-2</v>
      </c>
      <c r="H145" s="66">
        <f t="shared" si="13"/>
        <v>-2</v>
      </c>
      <c r="I145" s="20">
        <f t="shared" si="14"/>
        <v>-1</v>
      </c>
      <c r="J145" s="21">
        <f t="shared" si="15"/>
        <v>-0.5</v>
      </c>
    </row>
    <row r="146" spans="1:10" x14ac:dyDescent="0.25">
      <c r="A146" s="158" t="s">
        <v>477</v>
      </c>
      <c r="B146" s="65">
        <v>7</v>
      </c>
      <c r="C146" s="66">
        <v>8</v>
      </c>
      <c r="D146" s="65">
        <v>62</v>
      </c>
      <c r="E146" s="66">
        <v>86</v>
      </c>
      <c r="F146" s="67"/>
      <c r="G146" s="65">
        <f t="shared" si="12"/>
        <v>-1</v>
      </c>
      <c r="H146" s="66">
        <f t="shared" si="13"/>
        <v>-24</v>
      </c>
      <c r="I146" s="20">
        <f t="shared" si="14"/>
        <v>-0.125</v>
      </c>
      <c r="J146" s="21">
        <f t="shared" si="15"/>
        <v>-0.27906976744186046</v>
      </c>
    </row>
    <row r="147" spans="1:10" s="160" customFormat="1" x14ac:dyDescent="0.25">
      <c r="A147" s="178" t="s">
        <v>605</v>
      </c>
      <c r="B147" s="71">
        <v>29</v>
      </c>
      <c r="C147" s="72">
        <v>11</v>
      </c>
      <c r="D147" s="71">
        <v>157</v>
      </c>
      <c r="E147" s="72">
        <v>161</v>
      </c>
      <c r="F147" s="73"/>
      <c r="G147" s="71">
        <f t="shared" si="12"/>
        <v>18</v>
      </c>
      <c r="H147" s="72">
        <f t="shared" si="13"/>
        <v>-4</v>
      </c>
      <c r="I147" s="37">
        <f t="shared" si="14"/>
        <v>1.6363636363636365</v>
      </c>
      <c r="J147" s="38">
        <f t="shared" si="15"/>
        <v>-2.4844720496894408E-2</v>
      </c>
    </row>
    <row r="148" spans="1:10" x14ac:dyDescent="0.25">
      <c r="A148" s="177"/>
      <c r="B148" s="143"/>
      <c r="C148" s="144"/>
      <c r="D148" s="143"/>
      <c r="E148" s="144"/>
      <c r="F148" s="145"/>
      <c r="G148" s="143"/>
      <c r="H148" s="144"/>
      <c r="I148" s="151"/>
      <c r="J148" s="152"/>
    </row>
    <row r="149" spans="1:10" s="139" customFormat="1" x14ac:dyDescent="0.25">
      <c r="A149" s="159" t="s">
        <v>52</v>
      </c>
      <c r="B149" s="65"/>
      <c r="C149" s="66"/>
      <c r="D149" s="65"/>
      <c r="E149" s="66"/>
      <c r="F149" s="67"/>
      <c r="G149" s="65"/>
      <c r="H149" s="66"/>
      <c r="I149" s="20"/>
      <c r="J149" s="21"/>
    </row>
    <row r="150" spans="1:10" x14ac:dyDescent="0.25">
      <c r="A150" s="158" t="s">
        <v>518</v>
      </c>
      <c r="B150" s="65">
        <v>0</v>
      </c>
      <c r="C150" s="66">
        <v>0</v>
      </c>
      <c r="D150" s="65">
        <v>6</v>
      </c>
      <c r="E150" s="66">
        <v>3</v>
      </c>
      <c r="F150" s="67"/>
      <c r="G150" s="65">
        <f>B150-C150</f>
        <v>0</v>
      </c>
      <c r="H150" s="66">
        <f>D150-E150</f>
        <v>3</v>
      </c>
      <c r="I150" s="20" t="str">
        <f>IF(C150=0, "-", IF(G150/C150&lt;10, G150/C150, "&gt;999%"))</f>
        <v>-</v>
      </c>
      <c r="J150" s="21">
        <f>IF(E150=0, "-", IF(H150/E150&lt;10, H150/E150, "&gt;999%"))</f>
        <v>1</v>
      </c>
    </row>
    <row r="151" spans="1:10" x14ac:dyDescent="0.25">
      <c r="A151" s="158" t="s">
        <v>495</v>
      </c>
      <c r="B151" s="65">
        <v>0</v>
      </c>
      <c r="C151" s="66">
        <v>5</v>
      </c>
      <c r="D151" s="65">
        <v>56</v>
      </c>
      <c r="E151" s="66">
        <v>72</v>
      </c>
      <c r="F151" s="67"/>
      <c r="G151" s="65">
        <f>B151-C151</f>
        <v>-5</v>
      </c>
      <c r="H151" s="66">
        <f>D151-E151</f>
        <v>-16</v>
      </c>
      <c r="I151" s="20">
        <f>IF(C151=0, "-", IF(G151/C151&lt;10, G151/C151, "&gt;999%"))</f>
        <v>-1</v>
      </c>
      <c r="J151" s="21">
        <f>IF(E151=0, "-", IF(H151/E151&lt;10, H151/E151, "&gt;999%"))</f>
        <v>-0.22222222222222221</v>
      </c>
    </row>
    <row r="152" spans="1:10" x14ac:dyDescent="0.25">
      <c r="A152" s="158" t="s">
        <v>509</v>
      </c>
      <c r="B152" s="65">
        <v>1</v>
      </c>
      <c r="C152" s="66">
        <v>3</v>
      </c>
      <c r="D152" s="65">
        <v>37</v>
      </c>
      <c r="E152" s="66">
        <v>34</v>
      </c>
      <c r="F152" s="67"/>
      <c r="G152" s="65">
        <f>B152-C152</f>
        <v>-2</v>
      </c>
      <c r="H152" s="66">
        <f>D152-E152</f>
        <v>3</v>
      </c>
      <c r="I152" s="20">
        <f>IF(C152=0, "-", IF(G152/C152&lt;10, G152/C152, "&gt;999%"))</f>
        <v>-0.66666666666666663</v>
      </c>
      <c r="J152" s="21">
        <f>IF(E152=0, "-", IF(H152/E152&lt;10, H152/E152, "&gt;999%"))</f>
        <v>8.8235294117647065E-2</v>
      </c>
    </row>
    <row r="153" spans="1:10" s="160" customFormat="1" x14ac:dyDescent="0.25">
      <c r="A153" s="178" t="s">
        <v>606</v>
      </c>
      <c r="B153" s="71">
        <v>1</v>
      </c>
      <c r="C153" s="72">
        <v>8</v>
      </c>
      <c r="D153" s="71">
        <v>99</v>
      </c>
      <c r="E153" s="72">
        <v>109</v>
      </c>
      <c r="F153" s="73"/>
      <c r="G153" s="71">
        <f>B153-C153</f>
        <v>-7</v>
      </c>
      <c r="H153" s="72">
        <f>D153-E153</f>
        <v>-10</v>
      </c>
      <c r="I153" s="37">
        <f>IF(C153=0, "-", IF(G153/C153&lt;10, G153/C153, "&gt;999%"))</f>
        <v>-0.875</v>
      </c>
      <c r="J153" s="38">
        <f>IF(E153=0, "-", IF(H153/E153&lt;10, H153/E153, "&gt;999%"))</f>
        <v>-9.1743119266055051E-2</v>
      </c>
    </row>
    <row r="154" spans="1:10" x14ac:dyDescent="0.25">
      <c r="A154" s="177"/>
      <c r="B154" s="143"/>
      <c r="C154" s="144"/>
      <c r="D154" s="143"/>
      <c r="E154" s="144"/>
      <c r="F154" s="145"/>
      <c r="G154" s="143"/>
      <c r="H154" s="144"/>
      <c r="I154" s="151"/>
      <c r="J154" s="152"/>
    </row>
    <row r="155" spans="1:10" s="139" customFormat="1" x14ac:dyDescent="0.25">
      <c r="A155" s="159" t="s">
        <v>53</v>
      </c>
      <c r="B155" s="65"/>
      <c r="C155" s="66"/>
      <c r="D155" s="65"/>
      <c r="E155" s="66"/>
      <c r="F155" s="67"/>
      <c r="G155" s="65"/>
      <c r="H155" s="66"/>
      <c r="I155" s="20"/>
      <c r="J155" s="21"/>
    </row>
    <row r="156" spans="1:10" x14ac:dyDescent="0.25">
      <c r="A156" s="158" t="s">
        <v>235</v>
      </c>
      <c r="B156" s="65">
        <v>1</v>
      </c>
      <c r="C156" s="66">
        <v>0</v>
      </c>
      <c r="D156" s="65">
        <v>1</v>
      </c>
      <c r="E156" s="66">
        <v>1</v>
      </c>
      <c r="F156" s="67"/>
      <c r="G156" s="65">
        <f t="shared" ref="G156:G162" si="16">B156-C156</f>
        <v>1</v>
      </c>
      <c r="H156" s="66">
        <f t="shared" ref="H156:H162" si="17">D156-E156</f>
        <v>0</v>
      </c>
      <c r="I156" s="20" t="str">
        <f t="shared" ref="I156:I162" si="18">IF(C156=0, "-", IF(G156/C156&lt;10, G156/C156, "&gt;999%"))</f>
        <v>-</v>
      </c>
      <c r="J156" s="21">
        <f t="shared" ref="J156:J162" si="19">IF(E156=0, "-", IF(H156/E156&lt;10, H156/E156, "&gt;999%"))</f>
        <v>0</v>
      </c>
    </row>
    <row r="157" spans="1:10" x14ac:dyDescent="0.25">
      <c r="A157" s="158" t="s">
        <v>213</v>
      </c>
      <c r="B157" s="65">
        <v>0</v>
      </c>
      <c r="C157" s="66">
        <v>0</v>
      </c>
      <c r="D157" s="65">
        <v>7</v>
      </c>
      <c r="E157" s="66">
        <v>38</v>
      </c>
      <c r="F157" s="67"/>
      <c r="G157" s="65">
        <f t="shared" si="16"/>
        <v>0</v>
      </c>
      <c r="H157" s="66">
        <f t="shared" si="17"/>
        <v>-31</v>
      </c>
      <c r="I157" s="20" t="str">
        <f t="shared" si="18"/>
        <v>-</v>
      </c>
      <c r="J157" s="21">
        <f t="shared" si="19"/>
        <v>-0.81578947368421051</v>
      </c>
    </row>
    <row r="158" spans="1:10" x14ac:dyDescent="0.25">
      <c r="A158" s="158" t="s">
        <v>359</v>
      </c>
      <c r="B158" s="65">
        <v>8</v>
      </c>
      <c r="C158" s="66">
        <v>14</v>
      </c>
      <c r="D158" s="65">
        <v>134</v>
      </c>
      <c r="E158" s="66">
        <v>162</v>
      </c>
      <c r="F158" s="67"/>
      <c r="G158" s="65">
        <f t="shared" si="16"/>
        <v>-6</v>
      </c>
      <c r="H158" s="66">
        <f t="shared" si="17"/>
        <v>-28</v>
      </c>
      <c r="I158" s="20">
        <f t="shared" si="18"/>
        <v>-0.42857142857142855</v>
      </c>
      <c r="J158" s="21">
        <f t="shared" si="19"/>
        <v>-0.1728395061728395</v>
      </c>
    </row>
    <row r="159" spans="1:10" x14ac:dyDescent="0.25">
      <c r="A159" s="158" t="s">
        <v>324</v>
      </c>
      <c r="B159" s="65">
        <v>5</v>
      </c>
      <c r="C159" s="66">
        <v>25</v>
      </c>
      <c r="D159" s="65">
        <v>94</v>
      </c>
      <c r="E159" s="66">
        <v>165</v>
      </c>
      <c r="F159" s="67"/>
      <c r="G159" s="65">
        <f t="shared" si="16"/>
        <v>-20</v>
      </c>
      <c r="H159" s="66">
        <f t="shared" si="17"/>
        <v>-71</v>
      </c>
      <c r="I159" s="20">
        <f t="shared" si="18"/>
        <v>-0.8</v>
      </c>
      <c r="J159" s="21">
        <f t="shared" si="19"/>
        <v>-0.4303030303030303</v>
      </c>
    </row>
    <row r="160" spans="1:10" x14ac:dyDescent="0.25">
      <c r="A160" s="158" t="s">
        <v>198</v>
      </c>
      <c r="B160" s="65">
        <v>0</v>
      </c>
      <c r="C160" s="66">
        <v>0</v>
      </c>
      <c r="D160" s="65">
        <v>0</v>
      </c>
      <c r="E160" s="66">
        <v>13</v>
      </c>
      <c r="F160" s="67"/>
      <c r="G160" s="65">
        <f t="shared" si="16"/>
        <v>0</v>
      </c>
      <c r="H160" s="66">
        <f t="shared" si="17"/>
        <v>-13</v>
      </c>
      <c r="I160" s="20" t="str">
        <f t="shared" si="18"/>
        <v>-</v>
      </c>
      <c r="J160" s="21">
        <f t="shared" si="19"/>
        <v>-1</v>
      </c>
    </row>
    <row r="161" spans="1:10" x14ac:dyDescent="0.25">
      <c r="A161" s="158" t="s">
        <v>272</v>
      </c>
      <c r="B161" s="65">
        <v>0</v>
      </c>
      <c r="C161" s="66">
        <v>2</v>
      </c>
      <c r="D161" s="65">
        <v>2</v>
      </c>
      <c r="E161" s="66">
        <v>11</v>
      </c>
      <c r="F161" s="67"/>
      <c r="G161" s="65">
        <f t="shared" si="16"/>
        <v>-2</v>
      </c>
      <c r="H161" s="66">
        <f t="shared" si="17"/>
        <v>-9</v>
      </c>
      <c r="I161" s="20">
        <f t="shared" si="18"/>
        <v>-1</v>
      </c>
      <c r="J161" s="21">
        <f t="shared" si="19"/>
        <v>-0.81818181818181823</v>
      </c>
    </row>
    <row r="162" spans="1:10" s="160" customFormat="1" x14ac:dyDescent="0.25">
      <c r="A162" s="178" t="s">
        <v>607</v>
      </c>
      <c r="B162" s="71">
        <v>14</v>
      </c>
      <c r="C162" s="72">
        <v>41</v>
      </c>
      <c r="D162" s="71">
        <v>238</v>
      </c>
      <c r="E162" s="72">
        <v>390</v>
      </c>
      <c r="F162" s="73"/>
      <c r="G162" s="71">
        <f t="shared" si="16"/>
        <v>-27</v>
      </c>
      <c r="H162" s="72">
        <f t="shared" si="17"/>
        <v>-152</v>
      </c>
      <c r="I162" s="37">
        <f t="shared" si="18"/>
        <v>-0.65853658536585369</v>
      </c>
      <c r="J162" s="38">
        <f t="shared" si="19"/>
        <v>-0.38974358974358975</v>
      </c>
    </row>
    <row r="163" spans="1:10" x14ac:dyDescent="0.25">
      <c r="A163" s="177"/>
      <c r="B163" s="143"/>
      <c r="C163" s="144"/>
      <c r="D163" s="143"/>
      <c r="E163" s="144"/>
      <c r="F163" s="145"/>
      <c r="G163" s="143"/>
      <c r="H163" s="144"/>
      <c r="I163" s="151"/>
      <c r="J163" s="152"/>
    </row>
    <row r="164" spans="1:10" s="139" customFormat="1" x14ac:dyDescent="0.25">
      <c r="A164" s="159" t="s">
        <v>54</v>
      </c>
      <c r="B164" s="65"/>
      <c r="C164" s="66"/>
      <c r="D164" s="65"/>
      <c r="E164" s="66"/>
      <c r="F164" s="67"/>
      <c r="G164" s="65"/>
      <c r="H164" s="66"/>
      <c r="I164" s="20"/>
      <c r="J164" s="21"/>
    </row>
    <row r="165" spans="1:10" x14ac:dyDescent="0.25">
      <c r="A165" s="158" t="s">
        <v>214</v>
      </c>
      <c r="B165" s="65">
        <v>0</v>
      </c>
      <c r="C165" s="66">
        <v>0</v>
      </c>
      <c r="D165" s="65">
        <v>0</v>
      </c>
      <c r="E165" s="66">
        <v>3</v>
      </c>
      <c r="F165" s="67"/>
      <c r="G165" s="65">
        <f t="shared" ref="G165:G180" si="20">B165-C165</f>
        <v>0</v>
      </c>
      <c r="H165" s="66">
        <f t="shared" ref="H165:H180" si="21">D165-E165</f>
        <v>-3</v>
      </c>
      <c r="I165" s="20" t="str">
        <f t="shared" ref="I165:I180" si="22">IF(C165=0, "-", IF(G165/C165&lt;10, G165/C165, "&gt;999%"))</f>
        <v>-</v>
      </c>
      <c r="J165" s="21">
        <f t="shared" ref="J165:J180" si="23">IF(E165=0, "-", IF(H165/E165&lt;10, H165/E165, "&gt;999%"))</f>
        <v>-1</v>
      </c>
    </row>
    <row r="166" spans="1:10" x14ac:dyDescent="0.25">
      <c r="A166" s="158" t="s">
        <v>199</v>
      </c>
      <c r="B166" s="65">
        <v>0</v>
      </c>
      <c r="C166" s="66">
        <v>5</v>
      </c>
      <c r="D166" s="65">
        <v>7</v>
      </c>
      <c r="E166" s="66">
        <v>5</v>
      </c>
      <c r="F166" s="67"/>
      <c r="G166" s="65">
        <f t="shared" si="20"/>
        <v>-5</v>
      </c>
      <c r="H166" s="66">
        <f t="shared" si="21"/>
        <v>2</v>
      </c>
      <c r="I166" s="20">
        <f t="shared" si="22"/>
        <v>-1</v>
      </c>
      <c r="J166" s="21">
        <f t="shared" si="23"/>
        <v>0.4</v>
      </c>
    </row>
    <row r="167" spans="1:10" x14ac:dyDescent="0.25">
      <c r="A167" s="158" t="s">
        <v>215</v>
      </c>
      <c r="B167" s="65">
        <v>25</v>
      </c>
      <c r="C167" s="66">
        <v>52</v>
      </c>
      <c r="D167" s="65">
        <v>268</v>
      </c>
      <c r="E167" s="66">
        <v>384</v>
      </c>
      <c r="F167" s="67"/>
      <c r="G167" s="65">
        <f t="shared" si="20"/>
        <v>-27</v>
      </c>
      <c r="H167" s="66">
        <f t="shared" si="21"/>
        <v>-116</v>
      </c>
      <c r="I167" s="20">
        <f t="shared" si="22"/>
        <v>-0.51923076923076927</v>
      </c>
      <c r="J167" s="21">
        <f t="shared" si="23"/>
        <v>-0.30208333333333331</v>
      </c>
    </row>
    <row r="168" spans="1:10" x14ac:dyDescent="0.25">
      <c r="A168" s="158" t="s">
        <v>455</v>
      </c>
      <c r="B168" s="65">
        <v>0</v>
      </c>
      <c r="C168" s="66">
        <v>0</v>
      </c>
      <c r="D168" s="65">
        <v>0</v>
      </c>
      <c r="E168" s="66">
        <v>25</v>
      </c>
      <c r="F168" s="67"/>
      <c r="G168" s="65">
        <f t="shared" si="20"/>
        <v>0</v>
      </c>
      <c r="H168" s="66">
        <f t="shared" si="21"/>
        <v>-25</v>
      </c>
      <c r="I168" s="20" t="str">
        <f t="shared" si="22"/>
        <v>-</v>
      </c>
      <c r="J168" s="21">
        <f t="shared" si="23"/>
        <v>-1</v>
      </c>
    </row>
    <row r="169" spans="1:10" x14ac:dyDescent="0.25">
      <c r="A169" s="158" t="s">
        <v>273</v>
      </c>
      <c r="B169" s="65">
        <v>0</v>
      </c>
      <c r="C169" s="66">
        <v>0</v>
      </c>
      <c r="D169" s="65">
        <v>0</v>
      </c>
      <c r="E169" s="66">
        <v>8</v>
      </c>
      <c r="F169" s="67"/>
      <c r="G169" s="65">
        <f t="shared" si="20"/>
        <v>0</v>
      </c>
      <c r="H169" s="66">
        <f t="shared" si="21"/>
        <v>-8</v>
      </c>
      <c r="I169" s="20" t="str">
        <f t="shared" si="22"/>
        <v>-</v>
      </c>
      <c r="J169" s="21">
        <f t="shared" si="23"/>
        <v>-1</v>
      </c>
    </row>
    <row r="170" spans="1:10" x14ac:dyDescent="0.25">
      <c r="A170" s="158" t="s">
        <v>216</v>
      </c>
      <c r="B170" s="65">
        <v>0</v>
      </c>
      <c r="C170" s="66">
        <v>3</v>
      </c>
      <c r="D170" s="65">
        <v>21</v>
      </c>
      <c r="E170" s="66">
        <v>16</v>
      </c>
      <c r="F170" s="67"/>
      <c r="G170" s="65">
        <f t="shared" si="20"/>
        <v>-3</v>
      </c>
      <c r="H170" s="66">
        <f t="shared" si="21"/>
        <v>5</v>
      </c>
      <c r="I170" s="20">
        <f t="shared" si="22"/>
        <v>-1</v>
      </c>
      <c r="J170" s="21">
        <f t="shared" si="23"/>
        <v>0.3125</v>
      </c>
    </row>
    <row r="171" spans="1:10" x14ac:dyDescent="0.25">
      <c r="A171" s="158" t="s">
        <v>381</v>
      </c>
      <c r="B171" s="65">
        <v>4</v>
      </c>
      <c r="C171" s="66">
        <v>3</v>
      </c>
      <c r="D171" s="65">
        <v>24</v>
      </c>
      <c r="E171" s="66">
        <v>3</v>
      </c>
      <c r="F171" s="67"/>
      <c r="G171" s="65">
        <f t="shared" si="20"/>
        <v>1</v>
      </c>
      <c r="H171" s="66">
        <f t="shared" si="21"/>
        <v>21</v>
      </c>
      <c r="I171" s="20">
        <f t="shared" si="22"/>
        <v>0.33333333333333331</v>
      </c>
      <c r="J171" s="21">
        <f t="shared" si="23"/>
        <v>7</v>
      </c>
    </row>
    <row r="172" spans="1:10" x14ac:dyDescent="0.25">
      <c r="A172" s="158" t="s">
        <v>325</v>
      </c>
      <c r="B172" s="65">
        <v>6</v>
      </c>
      <c r="C172" s="66">
        <v>21</v>
      </c>
      <c r="D172" s="65">
        <v>255</v>
      </c>
      <c r="E172" s="66">
        <v>339</v>
      </c>
      <c r="F172" s="67"/>
      <c r="G172" s="65">
        <f t="shared" si="20"/>
        <v>-15</v>
      </c>
      <c r="H172" s="66">
        <f t="shared" si="21"/>
        <v>-84</v>
      </c>
      <c r="I172" s="20">
        <f t="shared" si="22"/>
        <v>-0.7142857142857143</v>
      </c>
      <c r="J172" s="21">
        <f t="shared" si="23"/>
        <v>-0.24778761061946902</v>
      </c>
    </row>
    <row r="173" spans="1:10" x14ac:dyDescent="0.25">
      <c r="A173" s="158" t="s">
        <v>395</v>
      </c>
      <c r="B173" s="65">
        <v>5</v>
      </c>
      <c r="C173" s="66">
        <v>5</v>
      </c>
      <c r="D173" s="65">
        <v>34</v>
      </c>
      <c r="E173" s="66">
        <v>31</v>
      </c>
      <c r="F173" s="67"/>
      <c r="G173" s="65">
        <f t="shared" si="20"/>
        <v>0</v>
      </c>
      <c r="H173" s="66">
        <f t="shared" si="21"/>
        <v>3</v>
      </c>
      <c r="I173" s="20">
        <f t="shared" si="22"/>
        <v>0</v>
      </c>
      <c r="J173" s="21">
        <f t="shared" si="23"/>
        <v>9.6774193548387094E-2</v>
      </c>
    </row>
    <row r="174" spans="1:10" x14ac:dyDescent="0.25">
      <c r="A174" s="158" t="s">
        <v>396</v>
      </c>
      <c r="B174" s="65">
        <v>6</v>
      </c>
      <c r="C174" s="66">
        <v>3</v>
      </c>
      <c r="D174" s="65">
        <v>82</v>
      </c>
      <c r="E174" s="66">
        <v>90</v>
      </c>
      <c r="F174" s="67"/>
      <c r="G174" s="65">
        <f t="shared" si="20"/>
        <v>3</v>
      </c>
      <c r="H174" s="66">
        <f t="shared" si="21"/>
        <v>-8</v>
      </c>
      <c r="I174" s="20">
        <f t="shared" si="22"/>
        <v>1</v>
      </c>
      <c r="J174" s="21">
        <f t="shared" si="23"/>
        <v>-8.8888888888888892E-2</v>
      </c>
    </row>
    <row r="175" spans="1:10" x14ac:dyDescent="0.25">
      <c r="A175" s="158" t="s">
        <v>236</v>
      </c>
      <c r="B175" s="65">
        <v>0</v>
      </c>
      <c r="C175" s="66">
        <v>2</v>
      </c>
      <c r="D175" s="65">
        <v>7</v>
      </c>
      <c r="E175" s="66">
        <v>5</v>
      </c>
      <c r="F175" s="67"/>
      <c r="G175" s="65">
        <f t="shared" si="20"/>
        <v>-2</v>
      </c>
      <c r="H175" s="66">
        <f t="shared" si="21"/>
        <v>2</v>
      </c>
      <c r="I175" s="20">
        <f t="shared" si="22"/>
        <v>-1</v>
      </c>
      <c r="J175" s="21">
        <f t="shared" si="23"/>
        <v>0.4</v>
      </c>
    </row>
    <row r="176" spans="1:10" x14ac:dyDescent="0.25">
      <c r="A176" s="158" t="s">
        <v>274</v>
      </c>
      <c r="B176" s="65">
        <v>0</v>
      </c>
      <c r="C176" s="66">
        <v>1</v>
      </c>
      <c r="D176" s="65">
        <v>72</v>
      </c>
      <c r="E176" s="66">
        <v>6</v>
      </c>
      <c r="F176" s="67"/>
      <c r="G176" s="65">
        <f t="shared" si="20"/>
        <v>-1</v>
      </c>
      <c r="H176" s="66">
        <f t="shared" si="21"/>
        <v>66</v>
      </c>
      <c r="I176" s="20">
        <f t="shared" si="22"/>
        <v>-1</v>
      </c>
      <c r="J176" s="21" t="str">
        <f t="shared" si="23"/>
        <v>&gt;999%</v>
      </c>
    </row>
    <row r="177" spans="1:10" x14ac:dyDescent="0.25">
      <c r="A177" s="158" t="s">
        <v>456</v>
      </c>
      <c r="B177" s="65">
        <v>0</v>
      </c>
      <c r="C177" s="66">
        <v>2</v>
      </c>
      <c r="D177" s="65">
        <v>25</v>
      </c>
      <c r="E177" s="66">
        <v>8</v>
      </c>
      <c r="F177" s="67"/>
      <c r="G177" s="65">
        <f t="shared" si="20"/>
        <v>-2</v>
      </c>
      <c r="H177" s="66">
        <f t="shared" si="21"/>
        <v>17</v>
      </c>
      <c r="I177" s="20">
        <f t="shared" si="22"/>
        <v>-1</v>
      </c>
      <c r="J177" s="21">
        <f t="shared" si="23"/>
        <v>2.125</v>
      </c>
    </row>
    <row r="178" spans="1:10" x14ac:dyDescent="0.25">
      <c r="A178" s="158" t="s">
        <v>360</v>
      </c>
      <c r="B178" s="65">
        <v>28</v>
      </c>
      <c r="C178" s="66">
        <v>21</v>
      </c>
      <c r="D178" s="65">
        <v>288</v>
      </c>
      <c r="E178" s="66">
        <v>272</v>
      </c>
      <c r="F178" s="67"/>
      <c r="G178" s="65">
        <f t="shared" si="20"/>
        <v>7</v>
      </c>
      <c r="H178" s="66">
        <f t="shared" si="21"/>
        <v>16</v>
      </c>
      <c r="I178" s="20">
        <f t="shared" si="22"/>
        <v>0.33333333333333331</v>
      </c>
      <c r="J178" s="21">
        <f t="shared" si="23"/>
        <v>5.8823529411764705E-2</v>
      </c>
    </row>
    <row r="179" spans="1:10" x14ac:dyDescent="0.25">
      <c r="A179" s="158" t="s">
        <v>312</v>
      </c>
      <c r="B179" s="65">
        <v>0</v>
      </c>
      <c r="C179" s="66">
        <v>2</v>
      </c>
      <c r="D179" s="65">
        <v>117</v>
      </c>
      <c r="E179" s="66">
        <v>100</v>
      </c>
      <c r="F179" s="67"/>
      <c r="G179" s="65">
        <f t="shared" si="20"/>
        <v>-2</v>
      </c>
      <c r="H179" s="66">
        <f t="shared" si="21"/>
        <v>17</v>
      </c>
      <c r="I179" s="20">
        <f t="shared" si="22"/>
        <v>-1</v>
      </c>
      <c r="J179" s="21">
        <f t="shared" si="23"/>
        <v>0.17</v>
      </c>
    </row>
    <row r="180" spans="1:10" s="160" customFormat="1" x14ac:dyDescent="0.25">
      <c r="A180" s="178" t="s">
        <v>608</v>
      </c>
      <c r="B180" s="71">
        <v>74</v>
      </c>
      <c r="C180" s="72">
        <v>120</v>
      </c>
      <c r="D180" s="71">
        <v>1200</v>
      </c>
      <c r="E180" s="72">
        <v>1295</v>
      </c>
      <c r="F180" s="73"/>
      <c r="G180" s="71">
        <f t="shared" si="20"/>
        <v>-46</v>
      </c>
      <c r="H180" s="72">
        <f t="shared" si="21"/>
        <v>-95</v>
      </c>
      <c r="I180" s="37">
        <f t="shared" si="22"/>
        <v>-0.38333333333333336</v>
      </c>
      <c r="J180" s="38">
        <f t="shared" si="23"/>
        <v>-7.3359073359073365E-2</v>
      </c>
    </row>
    <row r="181" spans="1:10" x14ac:dyDescent="0.25">
      <c r="A181" s="177"/>
      <c r="B181" s="143"/>
      <c r="C181" s="144"/>
      <c r="D181" s="143"/>
      <c r="E181" s="144"/>
      <c r="F181" s="145"/>
      <c r="G181" s="143"/>
      <c r="H181" s="144"/>
      <c r="I181" s="151"/>
      <c r="J181" s="152"/>
    </row>
    <row r="182" spans="1:10" s="139" customFormat="1" x14ac:dyDescent="0.25">
      <c r="A182" s="159" t="s">
        <v>55</v>
      </c>
      <c r="B182" s="65"/>
      <c r="C182" s="66"/>
      <c r="D182" s="65"/>
      <c r="E182" s="66"/>
      <c r="F182" s="67"/>
      <c r="G182" s="65"/>
      <c r="H182" s="66"/>
      <c r="I182" s="20"/>
      <c r="J182" s="21"/>
    </row>
    <row r="183" spans="1:10" x14ac:dyDescent="0.25">
      <c r="A183" s="158" t="s">
        <v>496</v>
      </c>
      <c r="B183" s="65">
        <v>0</v>
      </c>
      <c r="C183" s="66">
        <v>0</v>
      </c>
      <c r="D183" s="65">
        <v>0</v>
      </c>
      <c r="E183" s="66">
        <v>4</v>
      </c>
      <c r="F183" s="67"/>
      <c r="G183" s="65">
        <f>B183-C183</f>
        <v>0</v>
      </c>
      <c r="H183" s="66">
        <f>D183-E183</f>
        <v>-4</v>
      </c>
      <c r="I183" s="20" t="str">
        <f>IF(C183=0, "-", IF(G183/C183&lt;10, G183/C183, "&gt;999%"))</f>
        <v>-</v>
      </c>
      <c r="J183" s="21">
        <f>IF(E183=0, "-", IF(H183/E183&lt;10, H183/E183, "&gt;999%"))</f>
        <v>-1</v>
      </c>
    </row>
    <row r="184" spans="1:10" x14ac:dyDescent="0.25">
      <c r="A184" s="158" t="s">
        <v>497</v>
      </c>
      <c r="B184" s="65">
        <v>0</v>
      </c>
      <c r="C184" s="66">
        <v>0</v>
      </c>
      <c r="D184" s="65">
        <v>1</v>
      </c>
      <c r="E184" s="66">
        <v>0</v>
      </c>
      <c r="F184" s="67"/>
      <c r="G184" s="65">
        <f>B184-C184</f>
        <v>0</v>
      </c>
      <c r="H184" s="66">
        <f>D184-E184</f>
        <v>1</v>
      </c>
      <c r="I184" s="20" t="str">
        <f>IF(C184=0, "-", IF(G184/C184&lt;10, G184/C184, "&gt;999%"))</f>
        <v>-</v>
      </c>
      <c r="J184" s="21" t="str">
        <f>IF(E184=0, "-", IF(H184/E184&lt;10, H184/E184, "&gt;999%"))</f>
        <v>-</v>
      </c>
    </row>
    <row r="185" spans="1:10" s="160" customFormat="1" x14ac:dyDescent="0.25">
      <c r="A185" s="178" t="s">
        <v>609</v>
      </c>
      <c r="B185" s="71">
        <v>0</v>
      </c>
      <c r="C185" s="72">
        <v>0</v>
      </c>
      <c r="D185" s="71">
        <v>1</v>
      </c>
      <c r="E185" s="72">
        <v>4</v>
      </c>
      <c r="F185" s="73"/>
      <c r="G185" s="71">
        <f>B185-C185</f>
        <v>0</v>
      </c>
      <c r="H185" s="72">
        <f>D185-E185</f>
        <v>-3</v>
      </c>
      <c r="I185" s="37" t="str">
        <f>IF(C185=0, "-", IF(G185/C185&lt;10, G185/C185, "&gt;999%"))</f>
        <v>-</v>
      </c>
      <c r="J185" s="38">
        <f>IF(E185=0, "-", IF(H185/E185&lt;10, H185/E185, "&gt;999%"))</f>
        <v>-0.75</v>
      </c>
    </row>
    <row r="186" spans="1:10" x14ac:dyDescent="0.25">
      <c r="A186" s="177"/>
      <c r="B186" s="143"/>
      <c r="C186" s="144"/>
      <c r="D186" s="143"/>
      <c r="E186" s="144"/>
      <c r="F186" s="145"/>
      <c r="G186" s="143"/>
      <c r="H186" s="144"/>
      <c r="I186" s="151"/>
      <c r="J186" s="152"/>
    </row>
    <row r="187" spans="1:10" s="139" customFormat="1" x14ac:dyDescent="0.25">
      <c r="A187" s="159" t="s">
        <v>56</v>
      </c>
      <c r="B187" s="65"/>
      <c r="C187" s="66"/>
      <c r="D187" s="65"/>
      <c r="E187" s="66"/>
      <c r="F187" s="67"/>
      <c r="G187" s="65"/>
      <c r="H187" s="66"/>
      <c r="I187" s="20"/>
      <c r="J187" s="21"/>
    </row>
    <row r="188" spans="1:10" x14ac:dyDescent="0.25">
      <c r="A188" s="158" t="s">
        <v>519</v>
      </c>
      <c r="B188" s="65">
        <v>0</v>
      </c>
      <c r="C188" s="66">
        <v>1</v>
      </c>
      <c r="D188" s="65">
        <v>20</v>
      </c>
      <c r="E188" s="66">
        <v>13</v>
      </c>
      <c r="F188" s="67"/>
      <c r="G188" s="65">
        <f>B188-C188</f>
        <v>-1</v>
      </c>
      <c r="H188" s="66">
        <f>D188-E188</f>
        <v>7</v>
      </c>
      <c r="I188" s="20">
        <f>IF(C188=0, "-", IF(G188/C188&lt;10, G188/C188, "&gt;999%"))</f>
        <v>-1</v>
      </c>
      <c r="J188" s="21">
        <f>IF(E188=0, "-", IF(H188/E188&lt;10, H188/E188, "&gt;999%"))</f>
        <v>0.53846153846153844</v>
      </c>
    </row>
    <row r="189" spans="1:10" x14ac:dyDescent="0.25">
      <c r="A189" s="158" t="s">
        <v>498</v>
      </c>
      <c r="B189" s="65">
        <v>14</v>
      </c>
      <c r="C189" s="66">
        <v>14</v>
      </c>
      <c r="D189" s="65">
        <v>158</v>
      </c>
      <c r="E189" s="66">
        <v>124</v>
      </c>
      <c r="F189" s="67"/>
      <c r="G189" s="65">
        <f>B189-C189</f>
        <v>0</v>
      </c>
      <c r="H189" s="66">
        <f>D189-E189</f>
        <v>34</v>
      </c>
      <c r="I189" s="20">
        <f>IF(C189=0, "-", IF(G189/C189&lt;10, G189/C189, "&gt;999%"))</f>
        <v>0</v>
      </c>
      <c r="J189" s="21">
        <f>IF(E189=0, "-", IF(H189/E189&lt;10, H189/E189, "&gt;999%"))</f>
        <v>0.27419354838709675</v>
      </c>
    </row>
    <row r="190" spans="1:10" x14ac:dyDescent="0.25">
      <c r="A190" s="158" t="s">
        <v>510</v>
      </c>
      <c r="B190" s="65">
        <v>6</v>
      </c>
      <c r="C190" s="66">
        <v>9</v>
      </c>
      <c r="D190" s="65">
        <v>71</v>
      </c>
      <c r="E190" s="66">
        <v>52</v>
      </c>
      <c r="F190" s="67"/>
      <c r="G190" s="65">
        <f>B190-C190</f>
        <v>-3</v>
      </c>
      <c r="H190" s="66">
        <f>D190-E190</f>
        <v>19</v>
      </c>
      <c r="I190" s="20">
        <f>IF(C190=0, "-", IF(G190/C190&lt;10, G190/C190, "&gt;999%"))</f>
        <v>-0.33333333333333331</v>
      </c>
      <c r="J190" s="21">
        <f>IF(E190=0, "-", IF(H190/E190&lt;10, H190/E190, "&gt;999%"))</f>
        <v>0.36538461538461536</v>
      </c>
    </row>
    <row r="191" spans="1:10" s="160" customFormat="1" x14ac:dyDescent="0.25">
      <c r="A191" s="178" t="s">
        <v>610</v>
      </c>
      <c r="B191" s="71">
        <v>20</v>
      </c>
      <c r="C191" s="72">
        <v>24</v>
      </c>
      <c r="D191" s="71">
        <v>249</v>
      </c>
      <c r="E191" s="72">
        <v>189</v>
      </c>
      <c r="F191" s="73"/>
      <c r="G191" s="71">
        <f>B191-C191</f>
        <v>-4</v>
      </c>
      <c r="H191" s="72">
        <f>D191-E191</f>
        <v>60</v>
      </c>
      <c r="I191" s="37">
        <f>IF(C191=0, "-", IF(G191/C191&lt;10, G191/C191, "&gt;999%"))</f>
        <v>-0.16666666666666666</v>
      </c>
      <c r="J191" s="38">
        <f>IF(E191=0, "-", IF(H191/E191&lt;10, H191/E191, "&gt;999%"))</f>
        <v>0.31746031746031744</v>
      </c>
    </row>
    <row r="192" spans="1:10" x14ac:dyDescent="0.25">
      <c r="A192" s="177"/>
      <c r="B192" s="143"/>
      <c r="C192" s="144"/>
      <c r="D192" s="143"/>
      <c r="E192" s="144"/>
      <c r="F192" s="145"/>
      <c r="G192" s="143"/>
      <c r="H192" s="144"/>
      <c r="I192" s="151"/>
      <c r="J192" s="152"/>
    </row>
    <row r="193" spans="1:10" s="139" customFormat="1" x14ac:dyDescent="0.25">
      <c r="A193" s="159" t="s">
        <v>57</v>
      </c>
      <c r="B193" s="65"/>
      <c r="C193" s="66"/>
      <c r="D193" s="65"/>
      <c r="E193" s="66"/>
      <c r="F193" s="67"/>
      <c r="G193" s="65"/>
      <c r="H193" s="66"/>
      <c r="I193" s="20"/>
      <c r="J193" s="21"/>
    </row>
    <row r="194" spans="1:10" x14ac:dyDescent="0.25">
      <c r="A194" s="158" t="s">
        <v>468</v>
      </c>
      <c r="B194" s="65">
        <v>1</v>
      </c>
      <c r="C194" s="66">
        <v>12</v>
      </c>
      <c r="D194" s="65">
        <v>89</v>
      </c>
      <c r="E194" s="66">
        <v>107</v>
      </c>
      <c r="F194" s="67"/>
      <c r="G194" s="65">
        <f>B194-C194</f>
        <v>-11</v>
      </c>
      <c r="H194" s="66">
        <f>D194-E194</f>
        <v>-18</v>
      </c>
      <c r="I194" s="20">
        <f>IF(C194=0, "-", IF(G194/C194&lt;10, G194/C194, "&gt;999%"))</f>
        <v>-0.91666666666666663</v>
      </c>
      <c r="J194" s="21">
        <f>IF(E194=0, "-", IF(H194/E194&lt;10, H194/E194, "&gt;999%"))</f>
        <v>-0.16822429906542055</v>
      </c>
    </row>
    <row r="195" spans="1:10" x14ac:dyDescent="0.25">
      <c r="A195" s="158" t="s">
        <v>478</v>
      </c>
      <c r="B195" s="65">
        <v>30</v>
      </c>
      <c r="C195" s="66">
        <v>20</v>
      </c>
      <c r="D195" s="65">
        <v>460</v>
      </c>
      <c r="E195" s="66">
        <v>402</v>
      </c>
      <c r="F195" s="67"/>
      <c r="G195" s="65">
        <f>B195-C195</f>
        <v>10</v>
      </c>
      <c r="H195" s="66">
        <f>D195-E195</f>
        <v>58</v>
      </c>
      <c r="I195" s="20">
        <f>IF(C195=0, "-", IF(G195/C195&lt;10, G195/C195, "&gt;999%"))</f>
        <v>0.5</v>
      </c>
      <c r="J195" s="21">
        <f>IF(E195=0, "-", IF(H195/E195&lt;10, H195/E195, "&gt;999%"))</f>
        <v>0.14427860696517414</v>
      </c>
    </row>
    <row r="196" spans="1:10" x14ac:dyDescent="0.25">
      <c r="A196" s="158" t="s">
        <v>397</v>
      </c>
      <c r="B196" s="65">
        <v>28</v>
      </c>
      <c r="C196" s="66">
        <v>18</v>
      </c>
      <c r="D196" s="65">
        <v>238</v>
      </c>
      <c r="E196" s="66">
        <v>171</v>
      </c>
      <c r="F196" s="67"/>
      <c r="G196" s="65">
        <f>B196-C196</f>
        <v>10</v>
      </c>
      <c r="H196" s="66">
        <f>D196-E196</f>
        <v>67</v>
      </c>
      <c r="I196" s="20">
        <f>IF(C196=0, "-", IF(G196/C196&lt;10, G196/C196, "&gt;999%"))</f>
        <v>0.55555555555555558</v>
      </c>
      <c r="J196" s="21">
        <f>IF(E196=0, "-", IF(H196/E196&lt;10, H196/E196, "&gt;999%"))</f>
        <v>0.391812865497076</v>
      </c>
    </row>
    <row r="197" spans="1:10" s="160" customFormat="1" x14ac:dyDescent="0.25">
      <c r="A197" s="178" t="s">
        <v>611</v>
      </c>
      <c r="B197" s="71">
        <v>59</v>
      </c>
      <c r="C197" s="72">
        <v>50</v>
      </c>
      <c r="D197" s="71">
        <v>787</v>
      </c>
      <c r="E197" s="72">
        <v>680</v>
      </c>
      <c r="F197" s="73"/>
      <c r="G197" s="71">
        <f>B197-C197</f>
        <v>9</v>
      </c>
      <c r="H197" s="72">
        <f>D197-E197</f>
        <v>107</v>
      </c>
      <c r="I197" s="37">
        <f>IF(C197=0, "-", IF(G197/C197&lt;10, G197/C197, "&gt;999%"))</f>
        <v>0.18</v>
      </c>
      <c r="J197" s="38">
        <f>IF(E197=0, "-", IF(H197/E197&lt;10, H197/E197, "&gt;999%"))</f>
        <v>0.15735294117647058</v>
      </c>
    </row>
    <row r="198" spans="1:10" x14ac:dyDescent="0.25">
      <c r="A198" s="177"/>
      <c r="B198" s="143"/>
      <c r="C198" s="144"/>
      <c r="D198" s="143"/>
      <c r="E198" s="144"/>
      <c r="F198" s="145"/>
      <c r="G198" s="143"/>
      <c r="H198" s="144"/>
      <c r="I198" s="151"/>
      <c r="J198" s="152"/>
    </row>
    <row r="199" spans="1:10" s="139" customFormat="1" x14ac:dyDescent="0.25">
      <c r="A199" s="159" t="s">
        <v>58</v>
      </c>
      <c r="B199" s="65"/>
      <c r="C199" s="66"/>
      <c r="D199" s="65"/>
      <c r="E199" s="66"/>
      <c r="F199" s="67"/>
      <c r="G199" s="65"/>
      <c r="H199" s="66"/>
      <c r="I199" s="20"/>
      <c r="J199" s="21"/>
    </row>
    <row r="200" spans="1:10" x14ac:dyDescent="0.25">
      <c r="A200" s="158" t="s">
        <v>520</v>
      </c>
      <c r="B200" s="65">
        <v>0</v>
      </c>
      <c r="C200" s="66">
        <v>0</v>
      </c>
      <c r="D200" s="65">
        <v>0</v>
      </c>
      <c r="E200" s="66">
        <v>9</v>
      </c>
      <c r="F200" s="67"/>
      <c r="G200" s="65">
        <f>B200-C200</f>
        <v>0</v>
      </c>
      <c r="H200" s="66">
        <f>D200-E200</f>
        <v>-9</v>
      </c>
      <c r="I200" s="20" t="str">
        <f>IF(C200=0, "-", IF(G200/C200&lt;10, G200/C200, "&gt;999%"))</f>
        <v>-</v>
      </c>
      <c r="J200" s="21">
        <f>IF(E200=0, "-", IF(H200/E200&lt;10, H200/E200, "&gt;999%"))</f>
        <v>-1</v>
      </c>
    </row>
    <row r="201" spans="1:10" x14ac:dyDescent="0.25">
      <c r="A201" s="158" t="s">
        <v>511</v>
      </c>
      <c r="B201" s="65">
        <v>0</v>
      </c>
      <c r="C201" s="66">
        <v>1</v>
      </c>
      <c r="D201" s="65">
        <v>0</v>
      </c>
      <c r="E201" s="66">
        <v>3</v>
      </c>
      <c r="F201" s="67"/>
      <c r="G201" s="65">
        <f>B201-C201</f>
        <v>-1</v>
      </c>
      <c r="H201" s="66">
        <f>D201-E201</f>
        <v>-3</v>
      </c>
      <c r="I201" s="20">
        <f>IF(C201=0, "-", IF(G201/C201&lt;10, G201/C201, "&gt;999%"))</f>
        <v>-1</v>
      </c>
      <c r="J201" s="21">
        <f>IF(E201=0, "-", IF(H201/E201&lt;10, H201/E201, "&gt;999%"))</f>
        <v>-1</v>
      </c>
    </row>
    <row r="202" spans="1:10" x14ac:dyDescent="0.25">
      <c r="A202" s="158" t="s">
        <v>499</v>
      </c>
      <c r="B202" s="65">
        <v>0</v>
      </c>
      <c r="C202" s="66">
        <v>0</v>
      </c>
      <c r="D202" s="65">
        <v>0</v>
      </c>
      <c r="E202" s="66">
        <v>13</v>
      </c>
      <c r="F202" s="67"/>
      <c r="G202" s="65">
        <f>B202-C202</f>
        <v>0</v>
      </c>
      <c r="H202" s="66">
        <f>D202-E202</f>
        <v>-13</v>
      </c>
      <c r="I202" s="20" t="str">
        <f>IF(C202=0, "-", IF(G202/C202&lt;10, G202/C202, "&gt;999%"))</f>
        <v>-</v>
      </c>
      <c r="J202" s="21">
        <f>IF(E202=0, "-", IF(H202/E202&lt;10, H202/E202, "&gt;999%"))</f>
        <v>-1</v>
      </c>
    </row>
    <row r="203" spans="1:10" x14ac:dyDescent="0.25">
      <c r="A203" s="158" t="s">
        <v>500</v>
      </c>
      <c r="B203" s="65">
        <v>0</v>
      </c>
      <c r="C203" s="66">
        <v>0</v>
      </c>
      <c r="D203" s="65">
        <v>0</v>
      </c>
      <c r="E203" s="66">
        <v>1</v>
      </c>
      <c r="F203" s="67"/>
      <c r="G203" s="65">
        <f>B203-C203</f>
        <v>0</v>
      </c>
      <c r="H203" s="66">
        <f>D203-E203</f>
        <v>-1</v>
      </c>
      <c r="I203" s="20" t="str">
        <f>IF(C203=0, "-", IF(G203/C203&lt;10, G203/C203, "&gt;999%"))</f>
        <v>-</v>
      </c>
      <c r="J203" s="21">
        <f>IF(E203=0, "-", IF(H203/E203&lt;10, H203/E203, "&gt;999%"))</f>
        <v>-1</v>
      </c>
    </row>
    <row r="204" spans="1:10" s="160" customFormat="1" x14ac:dyDescent="0.25">
      <c r="A204" s="178" t="s">
        <v>612</v>
      </c>
      <c r="B204" s="71">
        <v>0</v>
      </c>
      <c r="C204" s="72">
        <v>1</v>
      </c>
      <c r="D204" s="71">
        <v>0</v>
      </c>
      <c r="E204" s="72">
        <v>26</v>
      </c>
      <c r="F204" s="73"/>
      <c r="G204" s="71">
        <f>B204-C204</f>
        <v>-1</v>
      </c>
      <c r="H204" s="72">
        <f>D204-E204</f>
        <v>-26</v>
      </c>
      <c r="I204" s="37">
        <f>IF(C204=0, "-", IF(G204/C204&lt;10, G204/C204, "&gt;999%"))</f>
        <v>-1</v>
      </c>
      <c r="J204" s="38">
        <f>IF(E204=0, "-", IF(H204/E204&lt;10, H204/E204, "&gt;999%"))</f>
        <v>-1</v>
      </c>
    </row>
    <row r="205" spans="1:10" x14ac:dyDescent="0.25">
      <c r="A205" s="177"/>
      <c r="B205" s="143"/>
      <c r="C205" s="144"/>
      <c r="D205" s="143"/>
      <c r="E205" s="144"/>
      <c r="F205" s="145"/>
      <c r="G205" s="143"/>
      <c r="H205" s="144"/>
      <c r="I205" s="151"/>
      <c r="J205" s="152"/>
    </row>
    <row r="206" spans="1:10" s="139" customFormat="1" x14ac:dyDescent="0.25">
      <c r="A206" s="159" t="s">
        <v>59</v>
      </c>
      <c r="B206" s="65"/>
      <c r="C206" s="66"/>
      <c r="D206" s="65"/>
      <c r="E206" s="66"/>
      <c r="F206" s="67"/>
      <c r="G206" s="65"/>
      <c r="H206" s="66"/>
      <c r="I206" s="20"/>
      <c r="J206" s="21"/>
    </row>
    <row r="207" spans="1:10" x14ac:dyDescent="0.25">
      <c r="A207" s="158" t="s">
        <v>348</v>
      </c>
      <c r="B207" s="65">
        <v>0</v>
      </c>
      <c r="C207" s="66">
        <v>1</v>
      </c>
      <c r="D207" s="65">
        <v>3</v>
      </c>
      <c r="E207" s="66">
        <v>16</v>
      </c>
      <c r="F207" s="67"/>
      <c r="G207" s="65">
        <f>B207-C207</f>
        <v>-1</v>
      </c>
      <c r="H207" s="66">
        <f>D207-E207</f>
        <v>-13</v>
      </c>
      <c r="I207" s="20">
        <f>IF(C207=0, "-", IF(G207/C207&lt;10, G207/C207, "&gt;999%"))</f>
        <v>-1</v>
      </c>
      <c r="J207" s="21">
        <f>IF(E207=0, "-", IF(H207/E207&lt;10, H207/E207, "&gt;999%"))</f>
        <v>-0.8125</v>
      </c>
    </row>
    <row r="208" spans="1:10" x14ac:dyDescent="0.25">
      <c r="A208" s="158" t="s">
        <v>421</v>
      </c>
      <c r="B208" s="65">
        <v>0</v>
      </c>
      <c r="C208" s="66">
        <v>0</v>
      </c>
      <c r="D208" s="65">
        <v>4</v>
      </c>
      <c r="E208" s="66">
        <v>11</v>
      </c>
      <c r="F208" s="67"/>
      <c r="G208" s="65">
        <f>B208-C208</f>
        <v>0</v>
      </c>
      <c r="H208" s="66">
        <f>D208-E208</f>
        <v>-7</v>
      </c>
      <c r="I208" s="20" t="str">
        <f>IF(C208=0, "-", IF(G208/C208&lt;10, G208/C208, "&gt;999%"))</f>
        <v>-</v>
      </c>
      <c r="J208" s="21">
        <f>IF(E208=0, "-", IF(H208/E208&lt;10, H208/E208, "&gt;999%"))</f>
        <v>-0.63636363636363635</v>
      </c>
    </row>
    <row r="209" spans="1:10" x14ac:dyDescent="0.25">
      <c r="A209" s="158" t="s">
        <v>422</v>
      </c>
      <c r="B209" s="65">
        <v>0</v>
      </c>
      <c r="C209" s="66">
        <v>0</v>
      </c>
      <c r="D209" s="65">
        <v>2</v>
      </c>
      <c r="E209" s="66">
        <v>1</v>
      </c>
      <c r="F209" s="67"/>
      <c r="G209" s="65">
        <f>B209-C209</f>
        <v>0</v>
      </c>
      <c r="H209" s="66">
        <f>D209-E209</f>
        <v>1</v>
      </c>
      <c r="I209" s="20" t="str">
        <f>IF(C209=0, "-", IF(G209/C209&lt;10, G209/C209, "&gt;999%"))</f>
        <v>-</v>
      </c>
      <c r="J209" s="21">
        <f>IF(E209=0, "-", IF(H209/E209&lt;10, H209/E209, "&gt;999%"))</f>
        <v>1</v>
      </c>
    </row>
    <row r="210" spans="1:10" x14ac:dyDescent="0.25">
      <c r="A210" s="158" t="s">
        <v>249</v>
      </c>
      <c r="B210" s="65">
        <v>0</v>
      </c>
      <c r="C210" s="66">
        <v>0</v>
      </c>
      <c r="D210" s="65">
        <v>0</v>
      </c>
      <c r="E210" s="66">
        <v>2</v>
      </c>
      <c r="F210" s="67"/>
      <c r="G210" s="65">
        <f>B210-C210</f>
        <v>0</v>
      </c>
      <c r="H210" s="66">
        <f>D210-E210</f>
        <v>-2</v>
      </c>
      <c r="I210" s="20" t="str">
        <f>IF(C210=0, "-", IF(G210/C210&lt;10, G210/C210, "&gt;999%"))</f>
        <v>-</v>
      </c>
      <c r="J210" s="21">
        <f>IF(E210=0, "-", IF(H210/E210&lt;10, H210/E210, "&gt;999%"))</f>
        <v>-1</v>
      </c>
    </row>
    <row r="211" spans="1:10" s="160" customFormat="1" x14ac:dyDescent="0.25">
      <c r="A211" s="178" t="s">
        <v>613</v>
      </c>
      <c r="B211" s="71">
        <v>0</v>
      </c>
      <c r="C211" s="72">
        <v>1</v>
      </c>
      <c r="D211" s="71">
        <v>9</v>
      </c>
      <c r="E211" s="72">
        <v>30</v>
      </c>
      <c r="F211" s="73"/>
      <c r="G211" s="71">
        <f>B211-C211</f>
        <v>-1</v>
      </c>
      <c r="H211" s="72">
        <f>D211-E211</f>
        <v>-21</v>
      </c>
      <c r="I211" s="37">
        <f>IF(C211=0, "-", IF(G211/C211&lt;10, G211/C211, "&gt;999%"))</f>
        <v>-1</v>
      </c>
      <c r="J211" s="38">
        <f>IF(E211=0, "-", IF(H211/E211&lt;10, H211/E211, "&gt;999%"))</f>
        <v>-0.7</v>
      </c>
    </row>
    <row r="212" spans="1:10" x14ac:dyDescent="0.25">
      <c r="A212" s="177"/>
      <c r="B212" s="143"/>
      <c r="C212" s="144"/>
      <c r="D212" s="143"/>
      <c r="E212" s="144"/>
      <c r="F212" s="145"/>
      <c r="G212" s="143"/>
      <c r="H212" s="144"/>
      <c r="I212" s="151"/>
      <c r="J212" s="152"/>
    </row>
    <row r="213" spans="1:10" s="139" customFormat="1" x14ac:dyDescent="0.25">
      <c r="A213" s="159" t="s">
        <v>60</v>
      </c>
      <c r="B213" s="65"/>
      <c r="C213" s="66"/>
      <c r="D213" s="65"/>
      <c r="E213" s="66"/>
      <c r="F213" s="67"/>
      <c r="G213" s="65"/>
      <c r="H213" s="66"/>
      <c r="I213" s="20"/>
      <c r="J213" s="21"/>
    </row>
    <row r="214" spans="1:10" x14ac:dyDescent="0.25">
      <c r="A214" s="158" t="s">
        <v>361</v>
      </c>
      <c r="B214" s="65">
        <v>0</v>
      </c>
      <c r="C214" s="66">
        <v>0</v>
      </c>
      <c r="D214" s="65">
        <v>8</v>
      </c>
      <c r="E214" s="66">
        <v>6</v>
      </c>
      <c r="F214" s="67"/>
      <c r="G214" s="65">
        <f t="shared" ref="G214:G219" si="24">B214-C214</f>
        <v>0</v>
      </c>
      <c r="H214" s="66">
        <f t="shared" ref="H214:H219" si="25">D214-E214</f>
        <v>2</v>
      </c>
      <c r="I214" s="20" t="str">
        <f t="shared" ref="I214:I219" si="26">IF(C214=0, "-", IF(G214/C214&lt;10, G214/C214, "&gt;999%"))</f>
        <v>-</v>
      </c>
      <c r="J214" s="21">
        <f t="shared" ref="J214:J219" si="27">IF(E214=0, "-", IF(H214/E214&lt;10, H214/E214, "&gt;999%"))</f>
        <v>0.33333333333333331</v>
      </c>
    </row>
    <row r="215" spans="1:10" x14ac:dyDescent="0.25">
      <c r="A215" s="158" t="s">
        <v>326</v>
      </c>
      <c r="B215" s="65">
        <v>1</v>
      </c>
      <c r="C215" s="66">
        <v>4</v>
      </c>
      <c r="D215" s="65">
        <v>16</v>
      </c>
      <c r="E215" s="66">
        <v>22</v>
      </c>
      <c r="F215" s="67"/>
      <c r="G215" s="65">
        <f t="shared" si="24"/>
        <v>-3</v>
      </c>
      <c r="H215" s="66">
        <f t="shared" si="25"/>
        <v>-6</v>
      </c>
      <c r="I215" s="20">
        <f t="shared" si="26"/>
        <v>-0.75</v>
      </c>
      <c r="J215" s="21">
        <f t="shared" si="27"/>
        <v>-0.27272727272727271</v>
      </c>
    </row>
    <row r="216" spans="1:10" x14ac:dyDescent="0.25">
      <c r="A216" s="158" t="s">
        <v>479</v>
      </c>
      <c r="B216" s="65">
        <v>2</v>
      </c>
      <c r="C216" s="66">
        <v>3</v>
      </c>
      <c r="D216" s="65">
        <v>31</v>
      </c>
      <c r="E216" s="66">
        <v>23</v>
      </c>
      <c r="F216" s="67"/>
      <c r="G216" s="65">
        <f t="shared" si="24"/>
        <v>-1</v>
      </c>
      <c r="H216" s="66">
        <f t="shared" si="25"/>
        <v>8</v>
      </c>
      <c r="I216" s="20">
        <f t="shared" si="26"/>
        <v>-0.33333333333333331</v>
      </c>
      <c r="J216" s="21">
        <f t="shared" si="27"/>
        <v>0.34782608695652173</v>
      </c>
    </row>
    <row r="217" spans="1:10" x14ac:dyDescent="0.25">
      <c r="A217" s="158" t="s">
        <v>398</v>
      </c>
      <c r="B217" s="65">
        <v>0</v>
      </c>
      <c r="C217" s="66">
        <v>2</v>
      </c>
      <c r="D217" s="65">
        <v>27</v>
      </c>
      <c r="E217" s="66">
        <v>47</v>
      </c>
      <c r="F217" s="67"/>
      <c r="G217" s="65">
        <f t="shared" si="24"/>
        <v>-2</v>
      </c>
      <c r="H217" s="66">
        <f t="shared" si="25"/>
        <v>-20</v>
      </c>
      <c r="I217" s="20">
        <f t="shared" si="26"/>
        <v>-1</v>
      </c>
      <c r="J217" s="21">
        <f t="shared" si="27"/>
        <v>-0.42553191489361702</v>
      </c>
    </row>
    <row r="218" spans="1:10" x14ac:dyDescent="0.25">
      <c r="A218" s="158" t="s">
        <v>399</v>
      </c>
      <c r="B218" s="65">
        <v>0</v>
      </c>
      <c r="C218" s="66">
        <v>2</v>
      </c>
      <c r="D218" s="65">
        <v>14</v>
      </c>
      <c r="E218" s="66">
        <v>21</v>
      </c>
      <c r="F218" s="67"/>
      <c r="G218" s="65">
        <f t="shared" si="24"/>
        <v>-2</v>
      </c>
      <c r="H218" s="66">
        <f t="shared" si="25"/>
        <v>-7</v>
      </c>
      <c r="I218" s="20">
        <f t="shared" si="26"/>
        <v>-1</v>
      </c>
      <c r="J218" s="21">
        <f t="shared" si="27"/>
        <v>-0.33333333333333331</v>
      </c>
    </row>
    <row r="219" spans="1:10" s="160" customFormat="1" x14ac:dyDescent="0.25">
      <c r="A219" s="178" t="s">
        <v>614</v>
      </c>
      <c r="B219" s="71">
        <v>3</v>
      </c>
      <c r="C219" s="72">
        <v>11</v>
      </c>
      <c r="D219" s="71">
        <v>96</v>
      </c>
      <c r="E219" s="72">
        <v>119</v>
      </c>
      <c r="F219" s="73"/>
      <c r="G219" s="71">
        <f t="shared" si="24"/>
        <v>-8</v>
      </c>
      <c r="H219" s="72">
        <f t="shared" si="25"/>
        <v>-23</v>
      </c>
      <c r="I219" s="37">
        <f t="shared" si="26"/>
        <v>-0.72727272727272729</v>
      </c>
      <c r="J219" s="38">
        <f t="shared" si="27"/>
        <v>-0.19327731092436976</v>
      </c>
    </row>
    <row r="220" spans="1:10" x14ac:dyDescent="0.25">
      <c r="A220" s="177"/>
      <c r="B220" s="143"/>
      <c r="C220" s="144"/>
      <c r="D220" s="143"/>
      <c r="E220" s="144"/>
      <c r="F220" s="145"/>
      <c r="G220" s="143"/>
      <c r="H220" s="144"/>
      <c r="I220" s="151"/>
      <c r="J220" s="152"/>
    </row>
    <row r="221" spans="1:10" s="139" customFormat="1" x14ac:dyDescent="0.25">
      <c r="A221" s="159" t="s">
        <v>61</v>
      </c>
      <c r="B221" s="65"/>
      <c r="C221" s="66"/>
      <c r="D221" s="65"/>
      <c r="E221" s="66"/>
      <c r="F221" s="67"/>
      <c r="G221" s="65"/>
      <c r="H221" s="66"/>
      <c r="I221" s="20"/>
      <c r="J221" s="21"/>
    </row>
    <row r="222" spans="1:10" x14ac:dyDescent="0.25">
      <c r="A222" s="158" t="s">
        <v>61</v>
      </c>
      <c r="B222" s="65">
        <v>3</v>
      </c>
      <c r="C222" s="66">
        <v>6</v>
      </c>
      <c r="D222" s="65">
        <v>35</v>
      </c>
      <c r="E222" s="66">
        <v>48</v>
      </c>
      <c r="F222" s="67"/>
      <c r="G222" s="65">
        <f>B222-C222</f>
        <v>-3</v>
      </c>
      <c r="H222" s="66">
        <f>D222-E222</f>
        <v>-13</v>
      </c>
      <c r="I222" s="20">
        <f>IF(C222=0, "-", IF(G222/C222&lt;10, G222/C222, "&gt;999%"))</f>
        <v>-0.5</v>
      </c>
      <c r="J222" s="21">
        <f>IF(E222=0, "-", IF(H222/E222&lt;10, H222/E222, "&gt;999%"))</f>
        <v>-0.27083333333333331</v>
      </c>
    </row>
    <row r="223" spans="1:10" s="160" customFormat="1" x14ac:dyDescent="0.25">
      <c r="A223" s="178" t="s">
        <v>615</v>
      </c>
      <c r="B223" s="71">
        <v>3</v>
      </c>
      <c r="C223" s="72">
        <v>6</v>
      </c>
      <c r="D223" s="71">
        <v>35</v>
      </c>
      <c r="E223" s="72">
        <v>48</v>
      </c>
      <c r="F223" s="73"/>
      <c r="G223" s="71">
        <f>B223-C223</f>
        <v>-3</v>
      </c>
      <c r="H223" s="72">
        <f>D223-E223</f>
        <v>-13</v>
      </c>
      <c r="I223" s="37">
        <f>IF(C223=0, "-", IF(G223/C223&lt;10, G223/C223, "&gt;999%"))</f>
        <v>-0.5</v>
      </c>
      <c r="J223" s="38">
        <f>IF(E223=0, "-", IF(H223/E223&lt;10, H223/E223, "&gt;999%"))</f>
        <v>-0.27083333333333331</v>
      </c>
    </row>
    <row r="224" spans="1:10" x14ac:dyDescent="0.25">
      <c r="A224" s="177"/>
      <c r="B224" s="143"/>
      <c r="C224" s="144"/>
      <c r="D224" s="143"/>
      <c r="E224" s="144"/>
      <c r="F224" s="145"/>
      <c r="G224" s="143"/>
      <c r="H224" s="144"/>
      <c r="I224" s="151"/>
      <c r="J224" s="152"/>
    </row>
    <row r="225" spans="1:10" s="139" customFormat="1" x14ac:dyDescent="0.25">
      <c r="A225" s="159" t="s">
        <v>62</v>
      </c>
      <c r="B225" s="65"/>
      <c r="C225" s="66"/>
      <c r="D225" s="65"/>
      <c r="E225" s="66"/>
      <c r="F225" s="67"/>
      <c r="G225" s="65"/>
      <c r="H225" s="66"/>
      <c r="I225" s="20"/>
      <c r="J225" s="21"/>
    </row>
    <row r="226" spans="1:10" x14ac:dyDescent="0.25">
      <c r="A226" s="158" t="s">
        <v>275</v>
      </c>
      <c r="B226" s="65">
        <v>6</v>
      </c>
      <c r="C226" s="66">
        <v>6</v>
      </c>
      <c r="D226" s="65">
        <v>78</v>
      </c>
      <c r="E226" s="66">
        <v>109</v>
      </c>
      <c r="F226" s="67"/>
      <c r="G226" s="65">
        <f t="shared" ref="G226:G237" si="28">B226-C226</f>
        <v>0</v>
      </c>
      <c r="H226" s="66">
        <f t="shared" ref="H226:H237" si="29">D226-E226</f>
        <v>-31</v>
      </c>
      <c r="I226" s="20">
        <f t="shared" ref="I226:I237" si="30">IF(C226=0, "-", IF(G226/C226&lt;10, G226/C226, "&gt;999%"))</f>
        <v>0</v>
      </c>
      <c r="J226" s="21">
        <f t="shared" ref="J226:J237" si="31">IF(E226=0, "-", IF(H226/E226&lt;10, H226/E226, "&gt;999%"))</f>
        <v>-0.28440366972477066</v>
      </c>
    </row>
    <row r="227" spans="1:10" x14ac:dyDescent="0.25">
      <c r="A227" s="158" t="s">
        <v>217</v>
      </c>
      <c r="B227" s="65">
        <v>1</v>
      </c>
      <c r="C227" s="66">
        <v>3</v>
      </c>
      <c r="D227" s="65">
        <v>107</v>
      </c>
      <c r="E227" s="66">
        <v>154</v>
      </c>
      <c r="F227" s="67"/>
      <c r="G227" s="65">
        <f t="shared" si="28"/>
        <v>-2</v>
      </c>
      <c r="H227" s="66">
        <f t="shared" si="29"/>
        <v>-47</v>
      </c>
      <c r="I227" s="20">
        <f t="shared" si="30"/>
        <v>-0.66666666666666663</v>
      </c>
      <c r="J227" s="21">
        <f t="shared" si="31"/>
        <v>-0.30519480519480519</v>
      </c>
    </row>
    <row r="228" spans="1:10" x14ac:dyDescent="0.25">
      <c r="A228" s="158" t="s">
        <v>423</v>
      </c>
      <c r="B228" s="65">
        <v>0</v>
      </c>
      <c r="C228" s="66">
        <v>0</v>
      </c>
      <c r="D228" s="65">
        <v>6</v>
      </c>
      <c r="E228" s="66">
        <v>0</v>
      </c>
      <c r="F228" s="67"/>
      <c r="G228" s="65">
        <f t="shared" si="28"/>
        <v>0</v>
      </c>
      <c r="H228" s="66">
        <f t="shared" si="29"/>
        <v>6</v>
      </c>
      <c r="I228" s="20" t="str">
        <f t="shared" si="30"/>
        <v>-</v>
      </c>
      <c r="J228" s="21" t="str">
        <f t="shared" si="31"/>
        <v>-</v>
      </c>
    </row>
    <row r="229" spans="1:10" x14ac:dyDescent="0.25">
      <c r="A229" s="158" t="s">
        <v>327</v>
      </c>
      <c r="B229" s="65">
        <v>5</v>
      </c>
      <c r="C229" s="66">
        <v>0</v>
      </c>
      <c r="D229" s="65">
        <v>35</v>
      </c>
      <c r="E229" s="66">
        <v>12</v>
      </c>
      <c r="F229" s="67"/>
      <c r="G229" s="65">
        <f t="shared" si="28"/>
        <v>5</v>
      </c>
      <c r="H229" s="66">
        <f t="shared" si="29"/>
        <v>23</v>
      </c>
      <c r="I229" s="20" t="str">
        <f t="shared" si="30"/>
        <v>-</v>
      </c>
      <c r="J229" s="21">
        <f t="shared" si="31"/>
        <v>1.9166666666666667</v>
      </c>
    </row>
    <row r="230" spans="1:10" x14ac:dyDescent="0.25">
      <c r="A230" s="158" t="s">
        <v>195</v>
      </c>
      <c r="B230" s="65">
        <v>6</v>
      </c>
      <c r="C230" s="66">
        <v>5</v>
      </c>
      <c r="D230" s="65">
        <v>41</v>
      </c>
      <c r="E230" s="66">
        <v>78</v>
      </c>
      <c r="F230" s="67"/>
      <c r="G230" s="65">
        <f t="shared" si="28"/>
        <v>1</v>
      </c>
      <c r="H230" s="66">
        <f t="shared" si="29"/>
        <v>-37</v>
      </c>
      <c r="I230" s="20">
        <f t="shared" si="30"/>
        <v>0.2</v>
      </c>
      <c r="J230" s="21">
        <f t="shared" si="31"/>
        <v>-0.47435897435897434</v>
      </c>
    </row>
    <row r="231" spans="1:10" x14ac:dyDescent="0.25">
      <c r="A231" s="158" t="s">
        <v>200</v>
      </c>
      <c r="B231" s="65">
        <v>5</v>
      </c>
      <c r="C231" s="66">
        <v>1</v>
      </c>
      <c r="D231" s="65">
        <v>103</v>
      </c>
      <c r="E231" s="66">
        <v>96</v>
      </c>
      <c r="F231" s="67"/>
      <c r="G231" s="65">
        <f t="shared" si="28"/>
        <v>4</v>
      </c>
      <c r="H231" s="66">
        <f t="shared" si="29"/>
        <v>7</v>
      </c>
      <c r="I231" s="20">
        <f t="shared" si="30"/>
        <v>4</v>
      </c>
      <c r="J231" s="21">
        <f t="shared" si="31"/>
        <v>7.2916666666666671E-2</v>
      </c>
    </row>
    <row r="232" spans="1:10" x14ac:dyDescent="0.25">
      <c r="A232" s="158" t="s">
        <v>328</v>
      </c>
      <c r="B232" s="65">
        <v>4</v>
      </c>
      <c r="C232" s="66">
        <v>7</v>
      </c>
      <c r="D232" s="65">
        <v>170</v>
      </c>
      <c r="E232" s="66">
        <v>162</v>
      </c>
      <c r="F232" s="67"/>
      <c r="G232" s="65">
        <f t="shared" si="28"/>
        <v>-3</v>
      </c>
      <c r="H232" s="66">
        <f t="shared" si="29"/>
        <v>8</v>
      </c>
      <c r="I232" s="20">
        <f t="shared" si="30"/>
        <v>-0.42857142857142855</v>
      </c>
      <c r="J232" s="21">
        <f t="shared" si="31"/>
        <v>4.9382716049382713E-2</v>
      </c>
    </row>
    <row r="233" spans="1:10" x14ac:dyDescent="0.25">
      <c r="A233" s="158" t="s">
        <v>400</v>
      </c>
      <c r="B233" s="65">
        <v>10</v>
      </c>
      <c r="C233" s="66">
        <v>1</v>
      </c>
      <c r="D233" s="65">
        <v>99</v>
      </c>
      <c r="E233" s="66">
        <v>63</v>
      </c>
      <c r="F233" s="67"/>
      <c r="G233" s="65">
        <f t="shared" si="28"/>
        <v>9</v>
      </c>
      <c r="H233" s="66">
        <f t="shared" si="29"/>
        <v>36</v>
      </c>
      <c r="I233" s="20">
        <f t="shared" si="30"/>
        <v>9</v>
      </c>
      <c r="J233" s="21">
        <f t="shared" si="31"/>
        <v>0.5714285714285714</v>
      </c>
    </row>
    <row r="234" spans="1:10" x14ac:dyDescent="0.25">
      <c r="A234" s="158" t="s">
        <v>362</v>
      </c>
      <c r="B234" s="65">
        <v>16</v>
      </c>
      <c r="C234" s="66">
        <v>10</v>
      </c>
      <c r="D234" s="65">
        <v>216</v>
      </c>
      <c r="E234" s="66">
        <v>132</v>
      </c>
      <c r="F234" s="67"/>
      <c r="G234" s="65">
        <f t="shared" si="28"/>
        <v>6</v>
      </c>
      <c r="H234" s="66">
        <f t="shared" si="29"/>
        <v>84</v>
      </c>
      <c r="I234" s="20">
        <f t="shared" si="30"/>
        <v>0.6</v>
      </c>
      <c r="J234" s="21">
        <f t="shared" si="31"/>
        <v>0.63636363636363635</v>
      </c>
    </row>
    <row r="235" spans="1:10" x14ac:dyDescent="0.25">
      <c r="A235" s="158" t="s">
        <v>259</v>
      </c>
      <c r="B235" s="65">
        <v>2</v>
      </c>
      <c r="C235" s="66">
        <v>0</v>
      </c>
      <c r="D235" s="65">
        <v>27</v>
      </c>
      <c r="E235" s="66">
        <v>13</v>
      </c>
      <c r="F235" s="67"/>
      <c r="G235" s="65">
        <f t="shared" si="28"/>
        <v>2</v>
      </c>
      <c r="H235" s="66">
        <f t="shared" si="29"/>
        <v>14</v>
      </c>
      <c r="I235" s="20" t="str">
        <f t="shared" si="30"/>
        <v>-</v>
      </c>
      <c r="J235" s="21">
        <f t="shared" si="31"/>
        <v>1.0769230769230769</v>
      </c>
    </row>
    <row r="236" spans="1:10" x14ac:dyDescent="0.25">
      <c r="A236" s="158" t="s">
        <v>313</v>
      </c>
      <c r="B236" s="65">
        <v>4</v>
      </c>
      <c r="C236" s="66">
        <v>11</v>
      </c>
      <c r="D236" s="65">
        <v>106</v>
      </c>
      <c r="E236" s="66">
        <v>92</v>
      </c>
      <c r="F236" s="67"/>
      <c r="G236" s="65">
        <f t="shared" si="28"/>
        <v>-7</v>
      </c>
      <c r="H236" s="66">
        <f t="shared" si="29"/>
        <v>14</v>
      </c>
      <c r="I236" s="20">
        <f t="shared" si="30"/>
        <v>-0.63636363636363635</v>
      </c>
      <c r="J236" s="21">
        <f t="shared" si="31"/>
        <v>0.15217391304347827</v>
      </c>
    </row>
    <row r="237" spans="1:10" s="160" customFormat="1" x14ac:dyDescent="0.25">
      <c r="A237" s="178" t="s">
        <v>616</v>
      </c>
      <c r="B237" s="71">
        <v>59</v>
      </c>
      <c r="C237" s="72">
        <v>44</v>
      </c>
      <c r="D237" s="71">
        <v>988</v>
      </c>
      <c r="E237" s="72">
        <v>911</v>
      </c>
      <c r="F237" s="73"/>
      <c r="G237" s="71">
        <f t="shared" si="28"/>
        <v>15</v>
      </c>
      <c r="H237" s="72">
        <f t="shared" si="29"/>
        <v>77</v>
      </c>
      <c r="I237" s="37">
        <f t="shared" si="30"/>
        <v>0.34090909090909088</v>
      </c>
      <c r="J237" s="38">
        <f t="shared" si="31"/>
        <v>8.4522502744237102E-2</v>
      </c>
    </row>
    <row r="238" spans="1:10" x14ac:dyDescent="0.25">
      <c r="A238" s="177"/>
      <c r="B238" s="143"/>
      <c r="C238" s="144"/>
      <c r="D238" s="143"/>
      <c r="E238" s="144"/>
      <c r="F238" s="145"/>
      <c r="G238" s="143"/>
      <c r="H238" s="144"/>
      <c r="I238" s="151"/>
      <c r="J238" s="152"/>
    </row>
    <row r="239" spans="1:10" s="139" customFormat="1" x14ac:dyDescent="0.25">
      <c r="A239" s="159" t="s">
        <v>63</v>
      </c>
      <c r="B239" s="65"/>
      <c r="C239" s="66"/>
      <c r="D239" s="65"/>
      <c r="E239" s="66"/>
      <c r="F239" s="67"/>
      <c r="G239" s="65"/>
      <c r="H239" s="66"/>
      <c r="I239" s="20"/>
      <c r="J239" s="21"/>
    </row>
    <row r="240" spans="1:10" x14ac:dyDescent="0.25">
      <c r="A240" s="158" t="s">
        <v>424</v>
      </c>
      <c r="B240" s="65">
        <v>0</v>
      </c>
      <c r="C240" s="66">
        <v>1</v>
      </c>
      <c r="D240" s="65">
        <v>24</v>
      </c>
      <c r="E240" s="66">
        <v>25</v>
      </c>
      <c r="F240" s="67"/>
      <c r="G240" s="65">
        <f t="shared" ref="G240:G247" si="32">B240-C240</f>
        <v>-1</v>
      </c>
      <c r="H240" s="66">
        <f t="shared" ref="H240:H247" si="33">D240-E240</f>
        <v>-1</v>
      </c>
      <c r="I240" s="20">
        <f t="shared" ref="I240:I247" si="34">IF(C240=0, "-", IF(G240/C240&lt;10, G240/C240, "&gt;999%"))</f>
        <v>-1</v>
      </c>
      <c r="J240" s="21">
        <f t="shared" ref="J240:J247" si="35">IF(E240=0, "-", IF(H240/E240&lt;10, H240/E240, "&gt;999%"))</f>
        <v>-0.04</v>
      </c>
    </row>
    <row r="241" spans="1:10" x14ac:dyDescent="0.25">
      <c r="A241" s="158" t="s">
        <v>439</v>
      </c>
      <c r="B241" s="65">
        <v>0</v>
      </c>
      <c r="C241" s="66">
        <v>0</v>
      </c>
      <c r="D241" s="65">
        <v>5</v>
      </c>
      <c r="E241" s="66">
        <v>11</v>
      </c>
      <c r="F241" s="67"/>
      <c r="G241" s="65">
        <f t="shared" si="32"/>
        <v>0</v>
      </c>
      <c r="H241" s="66">
        <f t="shared" si="33"/>
        <v>-6</v>
      </c>
      <c r="I241" s="20" t="str">
        <f t="shared" si="34"/>
        <v>-</v>
      </c>
      <c r="J241" s="21">
        <f t="shared" si="35"/>
        <v>-0.54545454545454541</v>
      </c>
    </row>
    <row r="242" spans="1:10" x14ac:dyDescent="0.25">
      <c r="A242" s="158" t="s">
        <v>382</v>
      </c>
      <c r="B242" s="65">
        <v>0</v>
      </c>
      <c r="C242" s="66">
        <v>0</v>
      </c>
      <c r="D242" s="65">
        <v>12</v>
      </c>
      <c r="E242" s="66">
        <v>12</v>
      </c>
      <c r="F242" s="67"/>
      <c r="G242" s="65">
        <f t="shared" si="32"/>
        <v>0</v>
      </c>
      <c r="H242" s="66">
        <f t="shared" si="33"/>
        <v>0</v>
      </c>
      <c r="I242" s="20" t="str">
        <f t="shared" si="34"/>
        <v>-</v>
      </c>
      <c r="J242" s="21">
        <f t="shared" si="35"/>
        <v>0</v>
      </c>
    </row>
    <row r="243" spans="1:10" x14ac:dyDescent="0.25">
      <c r="A243" s="158" t="s">
        <v>440</v>
      </c>
      <c r="B243" s="65">
        <v>0</v>
      </c>
      <c r="C243" s="66">
        <v>0</v>
      </c>
      <c r="D243" s="65">
        <v>5</v>
      </c>
      <c r="E243" s="66">
        <v>1</v>
      </c>
      <c r="F243" s="67"/>
      <c r="G243" s="65">
        <f t="shared" si="32"/>
        <v>0</v>
      </c>
      <c r="H243" s="66">
        <f t="shared" si="33"/>
        <v>4</v>
      </c>
      <c r="I243" s="20" t="str">
        <f t="shared" si="34"/>
        <v>-</v>
      </c>
      <c r="J243" s="21">
        <f t="shared" si="35"/>
        <v>4</v>
      </c>
    </row>
    <row r="244" spans="1:10" x14ac:dyDescent="0.25">
      <c r="A244" s="158" t="s">
        <v>383</v>
      </c>
      <c r="B244" s="65">
        <v>0</v>
      </c>
      <c r="C244" s="66">
        <v>0</v>
      </c>
      <c r="D244" s="65">
        <v>12</v>
      </c>
      <c r="E244" s="66">
        <v>14</v>
      </c>
      <c r="F244" s="67"/>
      <c r="G244" s="65">
        <f t="shared" si="32"/>
        <v>0</v>
      </c>
      <c r="H244" s="66">
        <f t="shared" si="33"/>
        <v>-2</v>
      </c>
      <c r="I244" s="20" t="str">
        <f t="shared" si="34"/>
        <v>-</v>
      </c>
      <c r="J244" s="21">
        <f t="shared" si="35"/>
        <v>-0.14285714285714285</v>
      </c>
    </row>
    <row r="245" spans="1:10" x14ac:dyDescent="0.25">
      <c r="A245" s="158" t="s">
        <v>425</v>
      </c>
      <c r="B245" s="65">
        <v>2</v>
      </c>
      <c r="C245" s="66">
        <v>1</v>
      </c>
      <c r="D245" s="65">
        <v>13</v>
      </c>
      <c r="E245" s="66">
        <v>17</v>
      </c>
      <c r="F245" s="67"/>
      <c r="G245" s="65">
        <f t="shared" si="32"/>
        <v>1</v>
      </c>
      <c r="H245" s="66">
        <f t="shared" si="33"/>
        <v>-4</v>
      </c>
      <c r="I245" s="20">
        <f t="shared" si="34"/>
        <v>1</v>
      </c>
      <c r="J245" s="21">
        <f t="shared" si="35"/>
        <v>-0.23529411764705882</v>
      </c>
    </row>
    <row r="246" spans="1:10" x14ac:dyDescent="0.25">
      <c r="A246" s="158" t="s">
        <v>426</v>
      </c>
      <c r="B246" s="65">
        <v>0</v>
      </c>
      <c r="C246" s="66">
        <v>1</v>
      </c>
      <c r="D246" s="65">
        <v>5</v>
      </c>
      <c r="E246" s="66">
        <v>9</v>
      </c>
      <c r="F246" s="67"/>
      <c r="G246" s="65">
        <f t="shared" si="32"/>
        <v>-1</v>
      </c>
      <c r="H246" s="66">
        <f t="shared" si="33"/>
        <v>-4</v>
      </c>
      <c r="I246" s="20">
        <f t="shared" si="34"/>
        <v>-1</v>
      </c>
      <c r="J246" s="21">
        <f t="shared" si="35"/>
        <v>-0.44444444444444442</v>
      </c>
    </row>
    <row r="247" spans="1:10" s="160" customFormat="1" x14ac:dyDescent="0.25">
      <c r="A247" s="178" t="s">
        <v>617</v>
      </c>
      <c r="B247" s="71">
        <v>2</v>
      </c>
      <c r="C247" s="72">
        <v>3</v>
      </c>
      <c r="D247" s="71">
        <v>76</v>
      </c>
      <c r="E247" s="72">
        <v>89</v>
      </c>
      <c r="F247" s="73"/>
      <c r="G247" s="71">
        <f t="shared" si="32"/>
        <v>-1</v>
      </c>
      <c r="H247" s="72">
        <f t="shared" si="33"/>
        <v>-13</v>
      </c>
      <c r="I247" s="37">
        <f t="shared" si="34"/>
        <v>-0.33333333333333331</v>
      </c>
      <c r="J247" s="38">
        <f t="shared" si="35"/>
        <v>-0.14606741573033707</v>
      </c>
    </row>
    <row r="248" spans="1:10" x14ac:dyDescent="0.25">
      <c r="A248" s="177"/>
      <c r="B248" s="143"/>
      <c r="C248" s="144"/>
      <c r="D248" s="143"/>
      <c r="E248" s="144"/>
      <c r="F248" s="145"/>
      <c r="G248" s="143"/>
      <c r="H248" s="144"/>
      <c r="I248" s="151"/>
      <c r="J248" s="152"/>
    </row>
    <row r="249" spans="1:10" s="139" customFormat="1" x14ac:dyDescent="0.25">
      <c r="A249" s="159" t="s">
        <v>64</v>
      </c>
      <c r="B249" s="65"/>
      <c r="C249" s="66"/>
      <c r="D249" s="65"/>
      <c r="E249" s="66"/>
      <c r="F249" s="67"/>
      <c r="G249" s="65"/>
      <c r="H249" s="66"/>
      <c r="I249" s="20"/>
      <c r="J249" s="21"/>
    </row>
    <row r="250" spans="1:10" x14ac:dyDescent="0.25">
      <c r="A250" s="158" t="s">
        <v>401</v>
      </c>
      <c r="B250" s="65">
        <v>25</v>
      </c>
      <c r="C250" s="66">
        <v>16</v>
      </c>
      <c r="D250" s="65">
        <v>153</v>
      </c>
      <c r="E250" s="66">
        <v>41</v>
      </c>
      <c r="F250" s="67"/>
      <c r="G250" s="65">
        <f t="shared" ref="G250:G257" si="36">B250-C250</f>
        <v>9</v>
      </c>
      <c r="H250" s="66">
        <f t="shared" ref="H250:H257" si="37">D250-E250</f>
        <v>112</v>
      </c>
      <c r="I250" s="20">
        <f t="shared" ref="I250:I257" si="38">IF(C250=0, "-", IF(G250/C250&lt;10, G250/C250, "&gt;999%"))</f>
        <v>0.5625</v>
      </c>
      <c r="J250" s="21">
        <f t="shared" ref="J250:J257" si="39">IF(E250=0, "-", IF(H250/E250&lt;10, H250/E250, "&gt;999%"))</f>
        <v>2.7317073170731709</v>
      </c>
    </row>
    <row r="251" spans="1:10" x14ac:dyDescent="0.25">
      <c r="A251" s="158" t="s">
        <v>501</v>
      </c>
      <c r="B251" s="65">
        <v>7</v>
      </c>
      <c r="C251" s="66">
        <v>1</v>
      </c>
      <c r="D251" s="65">
        <v>43</v>
      </c>
      <c r="E251" s="66">
        <v>31</v>
      </c>
      <c r="F251" s="67"/>
      <c r="G251" s="65">
        <f t="shared" si="36"/>
        <v>6</v>
      </c>
      <c r="H251" s="66">
        <f t="shared" si="37"/>
        <v>12</v>
      </c>
      <c r="I251" s="20">
        <f t="shared" si="38"/>
        <v>6</v>
      </c>
      <c r="J251" s="21">
        <f t="shared" si="39"/>
        <v>0.38709677419354838</v>
      </c>
    </row>
    <row r="252" spans="1:10" x14ac:dyDescent="0.25">
      <c r="A252" s="158" t="s">
        <v>445</v>
      </c>
      <c r="B252" s="65">
        <v>2</v>
      </c>
      <c r="C252" s="66">
        <v>0</v>
      </c>
      <c r="D252" s="65">
        <v>18</v>
      </c>
      <c r="E252" s="66">
        <v>7</v>
      </c>
      <c r="F252" s="67"/>
      <c r="G252" s="65">
        <f t="shared" si="36"/>
        <v>2</v>
      </c>
      <c r="H252" s="66">
        <f t="shared" si="37"/>
        <v>11</v>
      </c>
      <c r="I252" s="20" t="str">
        <f t="shared" si="38"/>
        <v>-</v>
      </c>
      <c r="J252" s="21">
        <f t="shared" si="39"/>
        <v>1.5714285714285714</v>
      </c>
    </row>
    <row r="253" spans="1:10" x14ac:dyDescent="0.25">
      <c r="A253" s="158" t="s">
        <v>276</v>
      </c>
      <c r="B253" s="65">
        <v>0</v>
      </c>
      <c r="C253" s="66">
        <v>1</v>
      </c>
      <c r="D253" s="65">
        <v>3</v>
      </c>
      <c r="E253" s="66">
        <v>9</v>
      </c>
      <c r="F253" s="67"/>
      <c r="G253" s="65">
        <f t="shared" si="36"/>
        <v>-1</v>
      </c>
      <c r="H253" s="66">
        <f t="shared" si="37"/>
        <v>-6</v>
      </c>
      <c r="I253" s="20">
        <f t="shared" si="38"/>
        <v>-1</v>
      </c>
      <c r="J253" s="21">
        <f t="shared" si="39"/>
        <v>-0.66666666666666663</v>
      </c>
    </row>
    <row r="254" spans="1:10" x14ac:dyDescent="0.25">
      <c r="A254" s="158" t="s">
        <v>457</v>
      </c>
      <c r="B254" s="65">
        <v>1</v>
      </c>
      <c r="C254" s="66">
        <v>2</v>
      </c>
      <c r="D254" s="65">
        <v>53</v>
      </c>
      <c r="E254" s="66">
        <v>39</v>
      </c>
      <c r="F254" s="67"/>
      <c r="G254" s="65">
        <f t="shared" si="36"/>
        <v>-1</v>
      </c>
      <c r="H254" s="66">
        <f t="shared" si="37"/>
        <v>14</v>
      </c>
      <c r="I254" s="20">
        <f t="shared" si="38"/>
        <v>-0.5</v>
      </c>
      <c r="J254" s="21">
        <f t="shared" si="39"/>
        <v>0.35897435897435898</v>
      </c>
    </row>
    <row r="255" spans="1:10" x14ac:dyDescent="0.25">
      <c r="A255" s="158" t="s">
        <v>480</v>
      </c>
      <c r="B255" s="65">
        <v>16</v>
      </c>
      <c r="C255" s="66">
        <v>6</v>
      </c>
      <c r="D255" s="65">
        <v>185</v>
      </c>
      <c r="E255" s="66">
        <v>179</v>
      </c>
      <c r="F255" s="67"/>
      <c r="G255" s="65">
        <f t="shared" si="36"/>
        <v>10</v>
      </c>
      <c r="H255" s="66">
        <f t="shared" si="37"/>
        <v>6</v>
      </c>
      <c r="I255" s="20">
        <f t="shared" si="38"/>
        <v>1.6666666666666667</v>
      </c>
      <c r="J255" s="21">
        <f t="shared" si="39"/>
        <v>3.3519553072625698E-2</v>
      </c>
    </row>
    <row r="256" spans="1:10" x14ac:dyDescent="0.25">
      <c r="A256" s="158" t="s">
        <v>458</v>
      </c>
      <c r="B256" s="65">
        <v>0</v>
      </c>
      <c r="C256" s="66">
        <v>0</v>
      </c>
      <c r="D256" s="65">
        <v>5</v>
      </c>
      <c r="E256" s="66">
        <v>6</v>
      </c>
      <c r="F256" s="67"/>
      <c r="G256" s="65">
        <f t="shared" si="36"/>
        <v>0</v>
      </c>
      <c r="H256" s="66">
        <f t="shared" si="37"/>
        <v>-1</v>
      </c>
      <c r="I256" s="20" t="str">
        <f t="shared" si="38"/>
        <v>-</v>
      </c>
      <c r="J256" s="21">
        <f t="shared" si="39"/>
        <v>-0.16666666666666666</v>
      </c>
    </row>
    <row r="257" spans="1:10" s="160" customFormat="1" x14ac:dyDescent="0.25">
      <c r="A257" s="178" t="s">
        <v>618</v>
      </c>
      <c r="B257" s="71">
        <v>51</v>
      </c>
      <c r="C257" s="72">
        <v>26</v>
      </c>
      <c r="D257" s="71">
        <v>460</v>
      </c>
      <c r="E257" s="72">
        <v>312</v>
      </c>
      <c r="F257" s="73"/>
      <c r="G257" s="71">
        <f t="shared" si="36"/>
        <v>25</v>
      </c>
      <c r="H257" s="72">
        <f t="shared" si="37"/>
        <v>148</v>
      </c>
      <c r="I257" s="37">
        <f t="shared" si="38"/>
        <v>0.96153846153846156</v>
      </c>
      <c r="J257" s="38">
        <f t="shared" si="39"/>
        <v>0.47435897435897434</v>
      </c>
    </row>
    <row r="258" spans="1:10" x14ac:dyDescent="0.25">
      <c r="A258" s="177"/>
      <c r="B258" s="143"/>
      <c r="C258" s="144"/>
      <c r="D258" s="143"/>
      <c r="E258" s="144"/>
      <c r="F258" s="145"/>
      <c r="G258" s="143"/>
      <c r="H258" s="144"/>
      <c r="I258" s="151"/>
      <c r="J258" s="152"/>
    </row>
    <row r="259" spans="1:10" s="139" customFormat="1" x14ac:dyDescent="0.25">
      <c r="A259" s="159" t="s">
        <v>65</v>
      </c>
      <c r="B259" s="65"/>
      <c r="C259" s="66"/>
      <c r="D259" s="65"/>
      <c r="E259" s="66"/>
      <c r="F259" s="67"/>
      <c r="G259" s="65"/>
      <c r="H259" s="66"/>
      <c r="I259" s="20"/>
      <c r="J259" s="21"/>
    </row>
    <row r="260" spans="1:10" x14ac:dyDescent="0.25">
      <c r="A260" s="158" t="s">
        <v>250</v>
      </c>
      <c r="B260" s="65">
        <v>0</v>
      </c>
      <c r="C260" s="66">
        <v>1</v>
      </c>
      <c r="D260" s="65">
        <v>5</v>
      </c>
      <c r="E260" s="66">
        <v>3</v>
      </c>
      <c r="F260" s="67"/>
      <c r="G260" s="65">
        <f t="shared" ref="G260:G266" si="40">B260-C260</f>
        <v>-1</v>
      </c>
      <c r="H260" s="66">
        <f t="shared" ref="H260:H266" si="41">D260-E260</f>
        <v>2</v>
      </c>
      <c r="I260" s="20">
        <f t="shared" ref="I260:I266" si="42">IF(C260=0, "-", IF(G260/C260&lt;10, G260/C260, "&gt;999%"))</f>
        <v>-1</v>
      </c>
      <c r="J260" s="21">
        <f t="shared" ref="J260:J266" si="43">IF(E260=0, "-", IF(H260/E260&lt;10, H260/E260, "&gt;999%"))</f>
        <v>0.66666666666666663</v>
      </c>
    </row>
    <row r="261" spans="1:10" x14ac:dyDescent="0.25">
      <c r="A261" s="158" t="s">
        <v>251</v>
      </c>
      <c r="B261" s="65">
        <v>0</v>
      </c>
      <c r="C261" s="66">
        <v>0</v>
      </c>
      <c r="D261" s="65">
        <v>0</v>
      </c>
      <c r="E261" s="66">
        <v>1</v>
      </c>
      <c r="F261" s="67"/>
      <c r="G261" s="65">
        <f t="shared" si="40"/>
        <v>0</v>
      </c>
      <c r="H261" s="66">
        <f t="shared" si="41"/>
        <v>-1</v>
      </c>
      <c r="I261" s="20" t="str">
        <f t="shared" si="42"/>
        <v>-</v>
      </c>
      <c r="J261" s="21">
        <f t="shared" si="43"/>
        <v>-1</v>
      </c>
    </row>
    <row r="262" spans="1:10" x14ac:dyDescent="0.25">
      <c r="A262" s="158" t="s">
        <v>441</v>
      </c>
      <c r="B262" s="65">
        <v>2</v>
      </c>
      <c r="C262" s="66">
        <v>0</v>
      </c>
      <c r="D262" s="65">
        <v>2</v>
      </c>
      <c r="E262" s="66">
        <v>0</v>
      </c>
      <c r="F262" s="67"/>
      <c r="G262" s="65">
        <f t="shared" si="40"/>
        <v>2</v>
      </c>
      <c r="H262" s="66">
        <f t="shared" si="41"/>
        <v>2</v>
      </c>
      <c r="I262" s="20" t="str">
        <f t="shared" si="42"/>
        <v>-</v>
      </c>
      <c r="J262" s="21" t="str">
        <f t="shared" si="43"/>
        <v>-</v>
      </c>
    </row>
    <row r="263" spans="1:10" x14ac:dyDescent="0.25">
      <c r="A263" s="158" t="s">
        <v>384</v>
      </c>
      <c r="B263" s="65">
        <v>1</v>
      </c>
      <c r="C263" s="66">
        <v>0</v>
      </c>
      <c r="D263" s="65">
        <v>25</v>
      </c>
      <c r="E263" s="66">
        <v>5</v>
      </c>
      <c r="F263" s="67"/>
      <c r="G263" s="65">
        <f t="shared" si="40"/>
        <v>1</v>
      </c>
      <c r="H263" s="66">
        <f t="shared" si="41"/>
        <v>20</v>
      </c>
      <c r="I263" s="20" t="str">
        <f t="shared" si="42"/>
        <v>-</v>
      </c>
      <c r="J263" s="21">
        <f t="shared" si="43"/>
        <v>4</v>
      </c>
    </row>
    <row r="264" spans="1:10" x14ac:dyDescent="0.25">
      <c r="A264" s="158" t="s">
        <v>427</v>
      </c>
      <c r="B264" s="65">
        <v>0</v>
      </c>
      <c r="C264" s="66">
        <v>0</v>
      </c>
      <c r="D264" s="65">
        <v>9</v>
      </c>
      <c r="E264" s="66">
        <v>2</v>
      </c>
      <c r="F264" s="67"/>
      <c r="G264" s="65">
        <f t="shared" si="40"/>
        <v>0</v>
      </c>
      <c r="H264" s="66">
        <f t="shared" si="41"/>
        <v>7</v>
      </c>
      <c r="I264" s="20" t="str">
        <f t="shared" si="42"/>
        <v>-</v>
      </c>
      <c r="J264" s="21">
        <f t="shared" si="43"/>
        <v>3.5</v>
      </c>
    </row>
    <row r="265" spans="1:10" x14ac:dyDescent="0.25">
      <c r="A265" s="158" t="s">
        <v>349</v>
      </c>
      <c r="B265" s="65">
        <v>0</v>
      </c>
      <c r="C265" s="66">
        <v>0</v>
      </c>
      <c r="D265" s="65">
        <v>11</v>
      </c>
      <c r="E265" s="66">
        <v>2</v>
      </c>
      <c r="F265" s="67"/>
      <c r="G265" s="65">
        <f t="shared" si="40"/>
        <v>0</v>
      </c>
      <c r="H265" s="66">
        <f t="shared" si="41"/>
        <v>9</v>
      </c>
      <c r="I265" s="20" t="str">
        <f t="shared" si="42"/>
        <v>-</v>
      </c>
      <c r="J265" s="21">
        <f t="shared" si="43"/>
        <v>4.5</v>
      </c>
    </row>
    <row r="266" spans="1:10" s="160" customFormat="1" x14ac:dyDescent="0.25">
      <c r="A266" s="178" t="s">
        <v>619</v>
      </c>
      <c r="B266" s="71">
        <v>3</v>
      </c>
      <c r="C266" s="72">
        <v>1</v>
      </c>
      <c r="D266" s="71">
        <v>52</v>
      </c>
      <c r="E266" s="72">
        <v>13</v>
      </c>
      <c r="F266" s="73"/>
      <c r="G266" s="71">
        <f t="shared" si="40"/>
        <v>2</v>
      </c>
      <c r="H266" s="72">
        <f t="shared" si="41"/>
        <v>39</v>
      </c>
      <c r="I266" s="37">
        <f t="shared" si="42"/>
        <v>2</v>
      </c>
      <c r="J266" s="38">
        <f t="shared" si="43"/>
        <v>3</v>
      </c>
    </row>
    <row r="267" spans="1:10" x14ac:dyDescent="0.25">
      <c r="A267" s="177"/>
      <c r="B267" s="143"/>
      <c r="C267" s="144"/>
      <c r="D267" s="143"/>
      <c r="E267" s="144"/>
      <c r="F267" s="145"/>
      <c r="G267" s="143"/>
      <c r="H267" s="144"/>
      <c r="I267" s="151"/>
      <c r="J267" s="152"/>
    </row>
    <row r="268" spans="1:10" s="139" customFormat="1" x14ac:dyDescent="0.25">
      <c r="A268" s="159" t="s">
        <v>66</v>
      </c>
      <c r="B268" s="65"/>
      <c r="C268" s="66"/>
      <c r="D268" s="65"/>
      <c r="E268" s="66"/>
      <c r="F268" s="67"/>
      <c r="G268" s="65"/>
      <c r="H268" s="66"/>
      <c r="I268" s="20"/>
      <c r="J268" s="21"/>
    </row>
    <row r="269" spans="1:10" x14ac:dyDescent="0.25">
      <c r="A269" s="158" t="s">
        <v>299</v>
      </c>
      <c r="B269" s="65">
        <v>0</v>
      </c>
      <c r="C269" s="66">
        <v>0</v>
      </c>
      <c r="D269" s="65">
        <v>1</v>
      </c>
      <c r="E269" s="66">
        <v>0</v>
      </c>
      <c r="F269" s="67"/>
      <c r="G269" s="65">
        <f>B269-C269</f>
        <v>0</v>
      </c>
      <c r="H269" s="66">
        <f>D269-E269</f>
        <v>1</v>
      </c>
      <c r="I269" s="20" t="str">
        <f>IF(C269=0, "-", IF(G269/C269&lt;10, G269/C269, "&gt;999%"))</f>
        <v>-</v>
      </c>
      <c r="J269" s="21" t="str">
        <f>IF(E269=0, "-", IF(H269/E269&lt;10, H269/E269, "&gt;999%"))</f>
        <v>-</v>
      </c>
    </row>
    <row r="270" spans="1:10" s="160" customFormat="1" x14ac:dyDescent="0.25">
      <c r="A270" s="178" t="s">
        <v>620</v>
      </c>
      <c r="B270" s="71">
        <v>0</v>
      </c>
      <c r="C270" s="72">
        <v>0</v>
      </c>
      <c r="D270" s="71">
        <v>1</v>
      </c>
      <c r="E270" s="72">
        <v>0</v>
      </c>
      <c r="F270" s="73"/>
      <c r="G270" s="71">
        <f>B270-C270</f>
        <v>0</v>
      </c>
      <c r="H270" s="72">
        <f>D270-E270</f>
        <v>1</v>
      </c>
      <c r="I270" s="37" t="str">
        <f>IF(C270=0, "-", IF(G270/C270&lt;10, G270/C270, "&gt;999%"))</f>
        <v>-</v>
      </c>
      <c r="J270" s="38" t="str">
        <f>IF(E270=0, "-", IF(H270/E270&lt;10, H270/E270, "&gt;999%"))</f>
        <v>-</v>
      </c>
    </row>
    <row r="271" spans="1:10" x14ac:dyDescent="0.25">
      <c r="A271" s="177"/>
      <c r="B271" s="143"/>
      <c r="C271" s="144"/>
      <c r="D271" s="143"/>
      <c r="E271" s="144"/>
      <c r="F271" s="145"/>
      <c r="G271" s="143"/>
      <c r="H271" s="144"/>
      <c r="I271" s="151"/>
      <c r="J271" s="152"/>
    </row>
    <row r="272" spans="1:10" s="139" customFormat="1" x14ac:dyDescent="0.25">
      <c r="A272" s="159" t="s">
        <v>67</v>
      </c>
      <c r="B272" s="65"/>
      <c r="C272" s="66"/>
      <c r="D272" s="65"/>
      <c r="E272" s="66"/>
      <c r="F272" s="67"/>
      <c r="G272" s="65"/>
      <c r="H272" s="66"/>
      <c r="I272" s="20"/>
      <c r="J272" s="21"/>
    </row>
    <row r="273" spans="1:10" x14ac:dyDescent="0.25">
      <c r="A273" s="158" t="s">
        <v>521</v>
      </c>
      <c r="B273" s="65">
        <v>0</v>
      </c>
      <c r="C273" s="66">
        <v>0</v>
      </c>
      <c r="D273" s="65">
        <v>8</v>
      </c>
      <c r="E273" s="66">
        <v>10</v>
      </c>
      <c r="F273" s="67"/>
      <c r="G273" s="65">
        <f>B273-C273</f>
        <v>0</v>
      </c>
      <c r="H273" s="66">
        <f>D273-E273</f>
        <v>-2</v>
      </c>
      <c r="I273" s="20" t="str">
        <f>IF(C273=0, "-", IF(G273/C273&lt;10, G273/C273, "&gt;999%"))</f>
        <v>-</v>
      </c>
      <c r="J273" s="21">
        <f>IF(E273=0, "-", IF(H273/E273&lt;10, H273/E273, "&gt;999%"))</f>
        <v>-0.2</v>
      </c>
    </row>
    <row r="274" spans="1:10" s="160" customFormat="1" x14ac:dyDescent="0.25">
      <c r="A274" s="178" t="s">
        <v>621</v>
      </c>
      <c r="B274" s="71">
        <v>0</v>
      </c>
      <c r="C274" s="72">
        <v>0</v>
      </c>
      <c r="D274" s="71">
        <v>8</v>
      </c>
      <c r="E274" s="72">
        <v>10</v>
      </c>
      <c r="F274" s="73"/>
      <c r="G274" s="71">
        <f>B274-C274</f>
        <v>0</v>
      </c>
      <c r="H274" s="72">
        <f>D274-E274</f>
        <v>-2</v>
      </c>
      <c r="I274" s="37" t="str">
        <f>IF(C274=0, "-", IF(G274/C274&lt;10, G274/C274, "&gt;999%"))</f>
        <v>-</v>
      </c>
      <c r="J274" s="38">
        <f>IF(E274=0, "-", IF(H274/E274&lt;10, H274/E274, "&gt;999%"))</f>
        <v>-0.2</v>
      </c>
    </row>
    <row r="275" spans="1:10" x14ac:dyDescent="0.25">
      <c r="A275" s="177"/>
      <c r="B275" s="143"/>
      <c r="C275" s="144"/>
      <c r="D275" s="143"/>
      <c r="E275" s="144"/>
      <c r="F275" s="145"/>
      <c r="G275" s="143"/>
      <c r="H275" s="144"/>
      <c r="I275" s="151"/>
      <c r="J275" s="152"/>
    </row>
    <row r="276" spans="1:10" s="139" customFormat="1" x14ac:dyDescent="0.25">
      <c r="A276" s="159" t="s">
        <v>68</v>
      </c>
      <c r="B276" s="65"/>
      <c r="C276" s="66"/>
      <c r="D276" s="65"/>
      <c r="E276" s="66"/>
      <c r="F276" s="67"/>
      <c r="G276" s="65"/>
      <c r="H276" s="66"/>
      <c r="I276" s="20"/>
      <c r="J276" s="21"/>
    </row>
    <row r="277" spans="1:10" x14ac:dyDescent="0.25">
      <c r="A277" s="158" t="s">
        <v>522</v>
      </c>
      <c r="B277" s="65">
        <v>0</v>
      </c>
      <c r="C277" s="66">
        <v>0</v>
      </c>
      <c r="D277" s="65">
        <v>1</v>
      </c>
      <c r="E277" s="66">
        <v>1</v>
      </c>
      <c r="F277" s="67"/>
      <c r="G277" s="65">
        <f>B277-C277</f>
        <v>0</v>
      </c>
      <c r="H277" s="66">
        <f>D277-E277</f>
        <v>0</v>
      </c>
      <c r="I277" s="20" t="str">
        <f>IF(C277=0, "-", IF(G277/C277&lt;10, G277/C277, "&gt;999%"))</f>
        <v>-</v>
      </c>
      <c r="J277" s="21">
        <f>IF(E277=0, "-", IF(H277/E277&lt;10, H277/E277, "&gt;999%"))</f>
        <v>0</v>
      </c>
    </row>
    <row r="278" spans="1:10" x14ac:dyDescent="0.25">
      <c r="A278" s="158" t="s">
        <v>512</v>
      </c>
      <c r="B278" s="65">
        <v>0</v>
      </c>
      <c r="C278" s="66">
        <v>1</v>
      </c>
      <c r="D278" s="65">
        <v>0</v>
      </c>
      <c r="E278" s="66">
        <v>3</v>
      </c>
      <c r="F278" s="67"/>
      <c r="G278" s="65">
        <f>B278-C278</f>
        <v>-1</v>
      </c>
      <c r="H278" s="66">
        <f>D278-E278</f>
        <v>-3</v>
      </c>
      <c r="I278" s="20">
        <f>IF(C278=0, "-", IF(G278/C278&lt;10, G278/C278, "&gt;999%"))</f>
        <v>-1</v>
      </c>
      <c r="J278" s="21">
        <f>IF(E278=0, "-", IF(H278/E278&lt;10, H278/E278, "&gt;999%"))</f>
        <v>-1</v>
      </c>
    </row>
    <row r="279" spans="1:10" s="160" customFormat="1" x14ac:dyDescent="0.25">
      <c r="A279" s="178" t="s">
        <v>622</v>
      </c>
      <c r="B279" s="71">
        <v>0</v>
      </c>
      <c r="C279" s="72">
        <v>1</v>
      </c>
      <c r="D279" s="71">
        <v>1</v>
      </c>
      <c r="E279" s="72">
        <v>4</v>
      </c>
      <c r="F279" s="73"/>
      <c r="G279" s="71">
        <f>B279-C279</f>
        <v>-1</v>
      </c>
      <c r="H279" s="72">
        <f>D279-E279</f>
        <v>-3</v>
      </c>
      <c r="I279" s="37">
        <f>IF(C279=0, "-", IF(G279/C279&lt;10, G279/C279, "&gt;999%"))</f>
        <v>-1</v>
      </c>
      <c r="J279" s="38">
        <f>IF(E279=0, "-", IF(H279/E279&lt;10, H279/E279, "&gt;999%"))</f>
        <v>-0.75</v>
      </c>
    </row>
    <row r="280" spans="1:10" x14ac:dyDescent="0.25">
      <c r="A280" s="177"/>
      <c r="B280" s="143"/>
      <c r="C280" s="144"/>
      <c r="D280" s="143"/>
      <c r="E280" s="144"/>
      <c r="F280" s="145"/>
      <c r="G280" s="143"/>
      <c r="H280" s="144"/>
      <c r="I280" s="151"/>
      <c r="J280" s="152"/>
    </row>
    <row r="281" spans="1:10" s="139" customFormat="1" x14ac:dyDescent="0.25">
      <c r="A281" s="159" t="s">
        <v>69</v>
      </c>
      <c r="B281" s="65"/>
      <c r="C281" s="66"/>
      <c r="D281" s="65"/>
      <c r="E281" s="66"/>
      <c r="F281" s="67"/>
      <c r="G281" s="65"/>
      <c r="H281" s="66"/>
      <c r="I281" s="20"/>
      <c r="J281" s="21"/>
    </row>
    <row r="282" spans="1:10" x14ac:dyDescent="0.25">
      <c r="A282" s="158" t="s">
        <v>308</v>
      </c>
      <c r="B282" s="65">
        <v>0</v>
      </c>
      <c r="C282" s="66">
        <v>0</v>
      </c>
      <c r="D282" s="65">
        <v>1</v>
      </c>
      <c r="E282" s="66">
        <v>0</v>
      </c>
      <c r="F282" s="67"/>
      <c r="G282" s="65">
        <f>B282-C282</f>
        <v>0</v>
      </c>
      <c r="H282" s="66">
        <f>D282-E282</f>
        <v>1</v>
      </c>
      <c r="I282" s="20" t="str">
        <f>IF(C282=0, "-", IF(G282/C282&lt;10, G282/C282, "&gt;999%"))</f>
        <v>-</v>
      </c>
      <c r="J282" s="21" t="str">
        <f>IF(E282=0, "-", IF(H282/E282&lt;10, H282/E282, "&gt;999%"))</f>
        <v>-</v>
      </c>
    </row>
    <row r="283" spans="1:10" x14ac:dyDescent="0.25">
      <c r="A283" s="158" t="s">
        <v>428</v>
      </c>
      <c r="B283" s="65">
        <v>0</v>
      </c>
      <c r="C283" s="66">
        <v>0</v>
      </c>
      <c r="D283" s="65">
        <v>0</v>
      </c>
      <c r="E283" s="66">
        <v>2</v>
      </c>
      <c r="F283" s="67"/>
      <c r="G283" s="65">
        <f>B283-C283</f>
        <v>0</v>
      </c>
      <c r="H283" s="66">
        <f>D283-E283</f>
        <v>-2</v>
      </c>
      <c r="I283" s="20" t="str">
        <f>IF(C283=0, "-", IF(G283/C283&lt;10, G283/C283, "&gt;999%"))</f>
        <v>-</v>
      </c>
      <c r="J283" s="21">
        <f>IF(E283=0, "-", IF(H283/E283&lt;10, H283/E283, "&gt;999%"))</f>
        <v>-1</v>
      </c>
    </row>
    <row r="284" spans="1:10" x14ac:dyDescent="0.25">
      <c r="A284" s="158" t="s">
        <v>269</v>
      </c>
      <c r="B284" s="65">
        <v>0</v>
      </c>
      <c r="C284" s="66">
        <v>0</v>
      </c>
      <c r="D284" s="65">
        <v>0</v>
      </c>
      <c r="E284" s="66">
        <v>1</v>
      </c>
      <c r="F284" s="67"/>
      <c r="G284" s="65">
        <f>B284-C284</f>
        <v>0</v>
      </c>
      <c r="H284" s="66">
        <f>D284-E284</f>
        <v>-1</v>
      </c>
      <c r="I284" s="20" t="str">
        <f>IF(C284=0, "-", IF(G284/C284&lt;10, G284/C284, "&gt;999%"))</f>
        <v>-</v>
      </c>
      <c r="J284" s="21">
        <f>IF(E284=0, "-", IF(H284/E284&lt;10, H284/E284, "&gt;999%"))</f>
        <v>-1</v>
      </c>
    </row>
    <row r="285" spans="1:10" s="160" customFormat="1" x14ac:dyDescent="0.25">
      <c r="A285" s="178" t="s">
        <v>623</v>
      </c>
      <c r="B285" s="71">
        <v>0</v>
      </c>
      <c r="C285" s="72">
        <v>0</v>
      </c>
      <c r="D285" s="71">
        <v>1</v>
      </c>
      <c r="E285" s="72">
        <v>3</v>
      </c>
      <c r="F285" s="73"/>
      <c r="G285" s="71">
        <f>B285-C285</f>
        <v>0</v>
      </c>
      <c r="H285" s="72">
        <f>D285-E285</f>
        <v>-2</v>
      </c>
      <c r="I285" s="37" t="str">
        <f>IF(C285=0, "-", IF(G285/C285&lt;10, G285/C285, "&gt;999%"))</f>
        <v>-</v>
      </c>
      <c r="J285" s="38">
        <f>IF(E285=0, "-", IF(H285/E285&lt;10, H285/E285, "&gt;999%"))</f>
        <v>-0.66666666666666663</v>
      </c>
    </row>
    <row r="286" spans="1:10" x14ac:dyDescent="0.25">
      <c r="A286" s="177"/>
      <c r="B286" s="143"/>
      <c r="C286" s="144"/>
      <c r="D286" s="143"/>
      <c r="E286" s="144"/>
      <c r="F286" s="145"/>
      <c r="G286" s="143"/>
      <c r="H286" s="144"/>
      <c r="I286" s="151"/>
      <c r="J286" s="152"/>
    </row>
    <row r="287" spans="1:10" s="139" customFormat="1" x14ac:dyDescent="0.25">
      <c r="A287" s="159" t="s">
        <v>70</v>
      </c>
      <c r="B287" s="65"/>
      <c r="C287" s="66"/>
      <c r="D287" s="65"/>
      <c r="E287" s="66"/>
      <c r="F287" s="67"/>
      <c r="G287" s="65"/>
      <c r="H287" s="66"/>
      <c r="I287" s="20"/>
      <c r="J287" s="21"/>
    </row>
    <row r="288" spans="1:10" x14ac:dyDescent="0.25">
      <c r="A288" s="158" t="s">
        <v>469</v>
      </c>
      <c r="B288" s="65">
        <v>4</v>
      </c>
      <c r="C288" s="66">
        <v>8</v>
      </c>
      <c r="D288" s="65">
        <v>47</v>
      </c>
      <c r="E288" s="66">
        <v>42</v>
      </c>
      <c r="F288" s="67"/>
      <c r="G288" s="65">
        <f t="shared" ref="G288:G300" si="44">B288-C288</f>
        <v>-4</v>
      </c>
      <c r="H288" s="66">
        <f t="shared" ref="H288:H300" si="45">D288-E288</f>
        <v>5</v>
      </c>
      <c r="I288" s="20">
        <f t="shared" ref="I288:I300" si="46">IF(C288=0, "-", IF(G288/C288&lt;10, G288/C288, "&gt;999%"))</f>
        <v>-0.5</v>
      </c>
      <c r="J288" s="21">
        <f t="shared" ref="J288:J300" si="47">IF(E288=0, "-", IF(H288/E288&lt;10, H288/E288, "&gt;999%"))</f>
        <v>0.11904761904761904</v>
      </c>
    </row>
    <row r="289" spans="1:10" x14ac:dyDescent="0.25">
      <c r="A289" s="158" t="s">
        <v>481</v>
      </c>
      <c r="B289" s="65">
        <v>36</v>
      </c>
      <c r="C289" s="66">
        <v>25</v>
      </c>
      <c r="D289" s="65">
        <v>243</v>
      </c>
      <c r="E289" s="66">
        <v>325</v>
      </c>
      <c r="F289" s="67"/>
      <c r="G289" s="65">
        <f t="shared" si="44"/>
        <v>11</v>
      </c>
      <c r="H289" s="66">
        <f t="shared" si="45"/>
        <v>-82</v>
      </c>
      <c r="I289" s="20">
        <f t="shared" si="46"/>
        <v>0.44</v>
      </c>
      <c r="J289" s="21">
        <f t="shared" si="47"/>
        <v>-0.25230769230769229</v>
      </c>
    </row>
    <row r="290" spans="1:10" x14ac:dyDescent="0.25">
      <c r="A290" s="158" t="s">
        <v>314</v>
      </c>
      <c r="B290" s="65">
        <v>41</v>
      </c>
      <c r="C290" s="66">
        <v>8</v>
      </c>
      <c r="D290" s="65">
        <v>174</v>
      </c>
      <c r="E290" s="66">
        <v>180</v>
      </c>
      <c r="F290" s="67"/>
      <c r="G290" s="65">
        <f t="shared" si="44"/>
        <v>33</v>
      </c>
      <c r="H290" s="66">
        <f t="shared" si="45"/>
        <v>-6</v>
      </c>
      <c r="I290" s="20">
        <f t="shared" si="46"/>
        <v>4.125</v>
      </c>
      <c r="J290" s="21">
        <f t="shared" si="47"/>
        <v>-3.3333333333333333E-2</v>
      </c>
    </row>
    <row r="291" spans="1:10" x14ac:dyDescent="0.25">
      <c r="A291" s="158" t="s">
        <v>329</v>
      </c>
      <c r="B291" s="65">
        <v>7</v>
      </c>
      <c r="C291" s="66">
        <v>10</v>
      </c>
      <c r="D291" s="65">
        <v>165</v>
      </c>
      <c r="E291" s="66">
        <v>169</v>
      </c>
      <c r="F291" s="67"/>
      <c r="G291" s="65">
        <f t="shared" si="44"/>
        <v>-3</v>
      </c>
      <c r="H291" s="66">
        <f t="shared" si="45"/>
        <v>-4</v>
      </c>
      <c r="I291" s="20">
        <f t="shared" si="46"/>
        <v>-0.3</v>
      </c>
      <c r="J291" s="21">
        <f t="shared" si="47"/>
        <v>-2.3668639053254437E-2</v>
      </c>
    </row>
    <row r="292" spans="1:10" x14ac:dyDescent="0.25">
      <c r="A292" s="158" t="s">
        <v>363</v>
      </c>
      <c r="B292" s="65">
        <v>19</v>
      </c>
      <c r="C292" s="66">
        <v>29</v>
      </c>
      <c r="D292" s="65">
        <v>296</v>
      </c>
      <c r="E292" s="66">
        <v>260</v>
      </c>
      <c r="F292" s="67"/>
      <c r="G292" s="65">
        <f t="shared" si="44"/>
        <v>-10</v>
      </c>
      <c r="H292" s="66">
        <f t="shared" si="45"/>
        <v>36</v>
      </c>
      <c r="I292" s="20">
        <f t="shared" si="46"/>
        <v>-0.34482758620689657</v>
      </c>
      <c r="J292" s="21">
        <f t="shared" si="47"/>
        <v>0.13846153846153847</v>
      </c>
    </row>
    <row r="293" spans="1:10" x14ac:dyDescent="0.25">
      <c r="A293" s="158" t="s">
        <v>402</v>
      </c>
      <c r="B293" s="65">
        <v>5</v>
      </c>
      <c r="C293" s="66">
        <v>1</v>
      </c>
      <c r="D293" s="65">
        <v>52</v>
      </c>
      <c r="E293" s="66">
        <v>48</v>
      </c>
      <c r="F293" s="67"/>
      <c r="G293" s="65">
        <f t="shared" si="44"/>
        <v>4</v>
      </c>
      <c r="H293" s="66">
        <f t="shared" si="45"/>
        <v>4</v>
      </c>
      <c r="I293" s="20">
        <f t="shared" si="46"/>
        <v>4</v>
      </c>
      <c r="J293" s="21">
        <f t="shared" si="47"/>
        <v>8.3333333333333329E-2</v>
      </c>
    </row>
    <row r="294" spans="1:10" x14ac:dyDescent="0.25">
      <c r="A294" s="158" t="s">
        <v>403</v>
      </c>
      <c r="B294" s="65">
        <v>0</v>
      </c>
      <c r="C294" s="66">
        <v>8</v>
      </c>
      <c r="D294" s="65">
        <v>39</v>
      </c>
      <c r="E294" s="66">
        <v>50</v>
      </c>
      <c r="F294" s="67"/>
      <c r="G294" s="65">
        <f t="shared" si="44"/>
        <v>-8</v>
      </c>
      <c r="H294" s="66">
        <f t="shared" si="45"/>
        <v>-11</v>
      </c>
      <c r="I294" s="20">
        <f t="shared" si="46"/>
        <v>-1</v>
      </c>
      <c r="J294" s="21">
        <f t="shared" si="47"/>
        <v>-0.22</v>
      </c>
    </row>
    <row r="295" spans="1:10" x14ac:dyDescent="0.25">
      <c r="A295" s="158" t="s">
        <v>330</v>
      </c>
      <c r="B295" s="65">
        <v>2</v>
      </c>
      <c r="C295" s="66">
        <v>1</v>
      </c>
      <c r="D295" s="65">
        <v>14</v>
      </c>
      <c r="E295" s="66">
        <v>15</v>
      </c>
      <c r="F295" s="67"/>
      <c r="G295" s="65">
        <f t="shared" si="44"/>
        <v>1</v>
      </c>
      <c r="H295" s="66">
        <f t="shared" si="45"/>
        <v>-1</v>
      </c>
      <c r="I295" s="20">
        <f t="shared" si="46"/>
        <v>1</v>
      </c>
      <c r="J295" s="21">
        <f t="shared" si="47"/>
        <v>-6.6666666666666666E-2</v>
      </c>
    </row>
    <row r="296" spans="1:10" x14ac:dyDescent="0.25">
      <c r="A296" s="158" t="s">
        <v>287</v>
      </c>
      <c r="B296" s="65">
        <v>0</v>
      </c>
      <c r="C296" s="66">
        <v>3</v>
      </c>
      <c r="D296" s="65">
        <v>10</v>
      </c>
      <c r="E296" s="66">
        <v>7</v>
      </c>
      <c r="F296" s="67"/>
      <c r="G296" s="65">
        <f t="shared" si="44"/>
        <v>-3</v>
      </c>
      <c r="H296" s="66">
        <f t="shared" si="45"/>
        <v>3</v>
      </c>
      <c r="I296" s="20">
        <f t="shared" si="46"/>
        <v>-1</v>
      </c>
      <c r="J296" s="21">
        <f t="shared" si="47"/>
        <v>0.42857142857142855</v>
      </c>
    </row>
    <row r="297" spans="1:10" x14ac:dyDescent="0.25">
      <c r="A297" s="158" t="s">
        <v>201</v>
      </c>
      <c r="B297" s="65">
        <v>5</v>
      </c>
      <c r="C297" s="66">
        <v>2</v>
      </c>
      <c r="D297" s="65">
        <v>62</v>
      </c>
      <c r="E297" s="66">
        <v>49</v>
      </c>
      <c r="F297" s="67"/>
      <c r="G297" s="65">
        <f t="shared" si="44"/>
        <v>3</v>
      </c>
      <c r="H297" s="66">
        <f t="shared" si="45"/>
        <v>13</v>
      </c>
      <c r="I297" s="20">
        <f t="shared" si="46"/>
        <v>1.5</v>
      </c>
      <c r="J297" s="21">
        <f t="shared" si="47"/>
        <v>0.26530612244897961</v>
      </c>
    </row>
    <row r="298" spans="1:10" x14ac:dyDescent="0.25">
      <c r="A298" s="158" t="s">
        <v>218</v>
      </c>
      <c r="B298" s="65">
        <v>12</v>
      </c>
      <c r="C298" s="66">
        <v>4</v>
      </c>
      <c r="D298" s="65">
        <v>87</v>
      </c>
      <c r="E298" s="66">
        <v>108</v>
      </c>
      <c r="F298" s="67"/>
      <c r="G298" s="65">
        <f t="shared" si="44"/>
        <v>8</v>
      </c>
      <c r="H298" s="66">
        <f t="shared" si="45"/>
        <v>-21</v>
      </c>
      <c r="I298" s="20">
        <f t="shared" si="46"/>
        <v>2</v>
      </c>
      <c r="J298" s="21">
        <f t="shared" si="47"/>
        <v>-0.19444444444444445</v>
      </c>
    </row>
    <row r="299" spans="1:10" x14ac:dyDescent="0.25">
      <c r="A299" s="158" t="s">
        <v>237</v>
      </c>
      <c r="B299" s="65">
        <v>4</v>
      </c>
      <c r="C299" s="66">
        <v>0</v>
      </c>
      <c r="D299" s="65">
        <v>19</v>
      </c>
      <c r="E299" s="66">
        <v>10</v>
      </c>
      <c r="F299" s="67"/>
      <c r="G299" s="65">
        <f t="shared" si="44"/>
        <v>4</v>
      </c>
      <c r="H299" s="66">
        <f t="shared" si="45"/>
        <v>9</v>
      </c>
      <c r="I299" s="20" t="str">
        <f t="shared" si="46"/>
        <v>-</v>
      </c>
      <c r="J299" s="21">
        <f t="shared" si="47"/>
        <v>0.9</v>
      </c>
    </row>
    <row r="300" spans="1:10" s="160" customFormat="1" x14ac:dyDescent="0.25">
      <c r="A300" s="178" t="s">
        <v>624</v>
      </c>
      <c r="B300" s="71">
        <v>135</v>
      </c>
      <c r="C300" s="72">
        <v>99</v>
      </c>
      <c r="D300" s="71">
        <v>1208</v>
      </c>
      <c r="E300" s="72">
        <v>1263</v>
      </c>
      <c r="F300" s="73"/>
      <c r="G300" s="71">
        <f t="shared" si="44"/>
        <v>36</v>
      </c>
      <c r="H300" s="72">
        <f t="shared" si="45"/>
        <v>-55</v>
      </c>
      <c r="I300" s="37">
        <f t="shared" si="46"/>
        <v>0.36363636363636365</v>
      </c>
      <c r="J300" s="38">
        <f t="shared" si="47"/>
        <v>-4.3547110055423596E-2</v>
      </c>
    </row>
    <row r="301" spans="1:10" x14ac:dyDescent="0.25">
      <c r="A301" s="177"/>
      <c r="B301" s="143"/>
      <c r="C301" s="144"/>
      <c r="D301" s="143"/>
      <c r="E301" s="144"/>
      <c r="F301" s="145"/>
      <c r="G301" s="143"/>
      <c r="H301" s="144"/>
      <c r="I301" s="151"/>
      <c r="J301" s="152"/>
    </row>
    <row r="302" spans="1:10" s="139" customFormat="1" x14ac:dyDescent="0.25">
      <c r="A302" s="159" t="s">
        <v>71</v>
      </c>
      <c r="B302" s="65"/>
      <c r="C302" s="66"/>
      <c r="D302" s="65"/>
      <c r="E302" s="66"/>
      <c r="F302" s="67"/>
      <c r="G302" s="65"/>
      <c r="H302" s="66"/>
      <c r="I302" s="20"/>
      <c r="J302" s="21"/>
    </row>
    <row r="303" spans="1:10" x14ac:dyDescent="0.25">
      <c r="A303" s="158" t="s">
        <v>309</v>
      </c>
      <c r="B303" s="65">
        <v>0</v>
      </c>
      <c r="C303" s="66">
        <v>0</v>
      </c>
      <c r="D303" s="65">
        <v>0</v>
      </c>
      <c r="E303" s="66">
        <v>1</v>
      </c>
      <c r="F303" s="67"/>
      <c r="G303" s="65">
        <f>B303-C303</f>
        <v>0</v>
      </c>
      <c r="H303" s="66">
        <f>D303-E303</f>
        <v>-1</v>
      </c>
      <c r="I303" s="20" t="str">
        <f>IF(C303=0, "-", IF(G303/C303&lt;10, G303/C303, "&gt;999%"))</f>
        <v>-</v>
      </c>
      <c r="J303" s="21">
        <f>IF(E303=0, "-", IF(H303/E303&lt;10, H303/E303, "&gt;999%"))</f>
        <v>-1</v>
      </c>
    </row>
    <row r="304" spans="1:10" s="160" customFormat="1" x14ac:dyDescent="0.25">
      <c r="A304" s="178" t="s">
        <v>625</v>
      </c>
      <c r="B304" s="71">
        <v>0</v>
      </c>
      <c r="C304" s="72">
        <v>0</v>
      </c>
      <c r="D304" s="71">
        <v>0</v>
      </c>
      <c r="E304" s="72">
        <v>1</v>
      </c>
      <c r="F304" s="73"/>
      <c r="G304" s="71">
        <f>B304-C304</f>
        <v>0</v>
      </c>
      <c r="H304" s="72">
        <f>D304-E304</f>
        <v>-1</v>
      </c>
      <c r="I304" s="37" t="str">
        <f>IF(C304=0, "-", IF(G304/C304&lt;10, G304/C304, "&gt;999%"))</f>
        <v>-</v>
      </c>
      <c r="J304" s="38">
        <f>IF(E304=0, "-", IF(H304/E304&lt;10, H304/E304, "&gt;999%"))</f>
        <v>-1</v>
      </c>
    </row>
    <row r="305" spans="1:10" x14ac:dyDescent="0.25">
      <c r="A305" s="177"/>
      <c r="B305" s="143"/>
      <c r="C305" s="144"/>
      <c r="D305" s="143"/>
      <c r="E305" s="144"/>
      <c r="F305" s="145"/>
      <c r="G305" s="143"/>
      <c r="H305" s="144"/>
      <c r="I305" s="151"/>
      <c r="J305" s="152"/>
    </row>
    <row r="306" spans="1:10" s="139" customFormat="1" x14ac:dyDescent="0.25">
      <c r="A306" s="159" t="s">
        <v>72</v>
      </c>
      <c r="B306" s="65"/>
      <c r="C306" s="66"/>
      <c r="D306" s="65"/>
      <c r="E306" s="66"/>
      <c r="F306" s="67"/>
      <c r="G306" s="65"/>
      <c r="H306" s="66"/>
      <c r="I306" s="20"/>
      <c r="J306" s="21"/>
    </row>
    <row r="307" spans="1:10" x14ac:dyDescent="0.25">
      <c r="A307" s="158" t="s">
        <v>231</v>
      </c>
      <c r="B307" s="65">
        <v>2</v>
      </c>
      <c r="C307" s="66">
        <v>0</v>
      </c>
      <c r="D307" s="65">
        <v>16</v>
      </c>
      <c r="E307" s="66">
        <v>29</v>
      </c>
      <c r="F307" s="67"/>
      <c r="G307" s="65">
        <f t="shared" ref="G307:G328" si="48">B307-C307</f>
        <v>2</v>
      </c>
      <c r="H307" s="66">
        <f t="shared" ref="H307:H328" si="49">D307-E307</f>
        <v>-13</v>
      </c>
      <c r="I307" s="20" t="str">
        <f t="shared" ref="I307:I328" si="50">IF(C307=0, "-", IF(G307/C307&lt;10, G307/C307, "&gt;999%"))</f>
        <v>-</v>
      </c>
      <c r="J307" s="21">
        <f t="shared" ref="J307:J328" si="51">IF(E307=0, "-", IF(H307/E307&lt;10, H307/E307, "&gt;999%"))</f>
        <v>-0.44827586206896552</v>
      </c>
    </row>
    <row r="308" spans="1:10" x14ac:dyDescent="0.25">
      <c r="A308" s="158" t="s">
        <v>232</v>
      </c>
      <c r="B308" s="65">
        <v>0</v>
      </c>
      <c r="C308" s="66">
        <v>0</v>
      </c>
      <c r="D308" s="65">
        <v>5</v>
      </c>
      <c r="E308" s="66">
        <v>3</v>
      </c>
      <c r="F308" s="67"/>
      <c r="G308" s="65">
        <f t="shared" si="48"/>
        <v>0</v>
      </c>
      <c r="H308" s="66">
        <f t="shared" si="49"/>
        <v>2</v>
      </c>
      <c r="I308" s="20" t="str">
        <f t="shared" si="50"/>
        <v>-</v>
      </c>
      <c r="J308" s="21">
        <f t="shared" si="51"/>
        <v>0.66666666666666663</v>
      </c>
    </row>
    <row r="309" spans="1:10" x14ac:dyDescent="0.25">
      <c r="A309" s="158" t="s">
        <v>252</v>
      </c>
      <c r="B309" s="65">
        <v>3</v>
      </c>
      <c r="C309" s="66">
        <v>0</v>
      </c>
      <c r="D309" s="65">
        <v>21</v>
      </c>
      <c r="E309" s="66">
        <v>17</v>
      </c>
      <c r="F309" s="67"/>
      <c r="G309" s="65">
        <f t="shared" si="48"/>
        <v>3</v>
      </c>
      <c r="H309" s="66">
        <f t="shared" si="49"/>
        <v>4</v>
      </c>
      <c r="I309" s="20" t="str">
        <f t="shared" si="50"/>
        <v>-</v>
      </c>
      <c r="J309" s="21">
        <f t="shared" si="51"/>
        <v>0.23529411764705882</v>
      </c>
    </row>
    <row r="310" spans="1:10" x14ac:dyDescent="0.25">
      <c r="A310" s="158" t="s">
        <v>300</v>
      </c>
      <c r="B310" s="65">
        <v>0</v>
      </c>
      <c r="C310" s="66">
        <v>1</v>
      </c>
      <c r="D310" s="65">
        <v>3</v>
      </c>
      <c r="E310" s="66">
        <v>10</v>
      </c>
      <c r="F310" s="67"/>
      <c r="G310" s="65">
        <f t="shared" si="48"/>
        <v>-1</v>
      </c>
      <c r="H310" s="66">
        <f t="shared" si="49"/>
        <v>-7</v>
      </c>
      <c r="I310" s="20">
        <f t="shared" si="50"/>
        <v>-1</v>
      </c>
      <c r="J310" s="21">
        <f t="shared" si="51"/>
        <v>-0.7</v>
      </c>
    </row>
    <row r="311" spans="1:10" x14ac:dyDescent="0.25">
      <c r="A311" s="158" t="s">
        <v>253</v>
      </c>
      <c r="B311" s="65">
        <v>1</v>
      </c>
      <c r="C311" s="66">
        <v>1</v>
      </c>
      <c r="D311" s="65">
        <v>14</v>
      </c>
      <c r="E311" s="66">
        <v>9</v>
      </c>
      <c r="F311" s="67"/>
      <c r="G311" s="65">
        <f t="shared" si="48"/>
        <v>0</v>
      </c>
      <c r="H311" s="66">
        <f t="shared" si="49"/>
        <v>5</v>
      </c>
      <c r="I311" s="20">
        <f t="shared" si="50"/>
        <v>0</v>
      </c>
      <c r="J311" s="21">
        <f t="shared" si="51"/>
        <v>0.55555555555555558</v>
      </c>
    </row>
    <row r="312" spans="1:10" x14ac:dyDescent="0.25">
      <c r="A312" s="158" t="s">
        <v>265</v>
      </c>
      <c r="B312" s="65">
        <v>0</v>
      </c>
      <c r="C312" s="66">
        <v>0</v>
      </c>
      <c r="D312" s="65">
        <v>1</v>
      </c>
      <c r="E312" s="66">
        <v>0</v>
      </c>
      <c r="F312" s="67"/>
      <c r="G312" s="65">
        <f t="shared" si="48"/>
        <v>0</v>
      </c>
      <c r="H312" s="66">
        <f t="shared" si="49"/>
        <v>1</v>
      </c>
      <c r="I312" s="20" t="str">
        <f t="shared" si="50"/>
        <v>-</v>
      </c>
      <c r="J312" s="21" t="str">
        <f t="shared" si="51"/>
        <v>-</v>
      </c>
    </row>
    <row r="313" spans="1:10" x14ac:dyDescent="0.25">
      <c r="A313" s="158" t="s">
        <v>266</v>
      </c>
      <c r="B313" s="65">
        <v>0</v>
      </c>
      <c r="C313" s="66">
        <v>0</v>
      </c>
      <c r="D313" s="65">
        <v>1</v>
      </c>
      <c r="E313" s="66">
        <v>6</v>
      </c>
      <c r="F313" s="67"/>
      <c r="G313" s="65">
        <f t="shared" si="48"/>
        <v>0</v>
      </c>
      <c r="H313" s="66">
        <f t="shared" si="49"/>
        <v>-5</v>
      </c>
      <c r="I313" s="20" t="str">
        <f t="shared" si="50"/>
        <v>-</v>
      </c>
      <c r="J313" s="21">
        <f t="shared" si="51"/>
        <v>-0.83333333333333337</v>
      </c>
    </row>
    <row r="314" spans="1:10" x14ac:dyDescent="0.25">
      <c r="A314" s="158" t="s">
        <v>301</v>
      </c>
      <c r="B314" s="65">
        <v>0</v>
      </c>
      <c r="C314" s="66">
        <v>0</v>
      </c>
      <c r="D314" s="65">
        <v>0</v>
      </c>
      <c r="E314" s="66">
        <v>1</v>
      </c>
      <c r="F314" s="67"/>
      <c r="G314" s="65">
        <f t="shared" si="48"/>
        <v>0</v>
      </c>
      <c r="H314" s="66">
        <f t="shared" si="49"/>
        <v>-1</v>
      </c>
      <c r="I314" s="20" t="str">
        <f t="shared" si="50"/>
        <v>-</v>
      </c>
      <c r="J314" s="21">
        <f t="shared" si="51"/>
        <v>-1</v>
      </c>
    </row>
    <row r="315" spans="1:10" x14ac:dyDescent="0.25">
      <c r="A315" s="158" t="s">
        <v>350</v>
      </c>
      <c r="B315" s="65">
        <v>0</v>
      </c>
      <c r="C315" s="66">
        <v>1</v>
      </c>
      <c r="D315" s="65">
        <v>9</v>
      </c>
      <c r="E315" s="66">
        <v>7</v>
      </c>
      <c r="F315" s="67"/>
      <c r="G315" s="65">
        <f t="shared" si="48"/>
        <v>-1</v>
      </c>
      <c r="H315" s="66">
        <f t="shared" si="49"/>
        <v>2</v>
      </c>
      <c r="I315" s="20">
        <f t="shared" si="50"/>
        <v>-1</v>
      </c>
      <c r="J315" s="21">
        <f t="shared" si="51"/>
        <v>0.2857142857142857</v>
      </c>
    </row>
    <row r="316" spans="1:10" x14ac:dyDescent="0.25">
      <c r="A316" s="158" t="s">
        <v>385</v>
      </c>
      <c r="B316" s="65">
        <v>0</v>
      </c>
      <c r="C316" s="66">
        <v>0</v>
      </c>
      <c r="D316" s="65">
        <v>1</v>
      </c>
      <c r="E316" s="66">
        <v>0</v>
      </c>
      <c r="F316" s="67"/>
      <c r="G316" s="65">
        <f t="shared" si="48"/>
        <v>0</v>
      </c>
      <c r="H316" s="66">
        <f t="shared" si="49"/>
        <v>1</v>
      </c>
      <c r="I316" s="20" t="str">
        <f t="shared" si="50"/>
        <v>-</v>
      </c>
      <c r="J316" s="21" t="str">
        <f t="shared" si="51"/>
        <v>-</v>
      </c>
    </row>
    <row r="317" spans="1:10" x14ac:dyDescent="0.25">
      <c r="A317" s="158" t="s">
        <v>386</v>
      </c>
      <c r="B317" s="65">
        <v>1</v>
      </c>
      <c r="C317" s="66">
        <v>1</v>
      </c>
      <c r="D317" s="65">
        <v>6</v>
      </c>
      <c r="E317" s="66">
        <v>5</v>
      </c>
      <c r="F317" s="67"/>
      <c r="G317" s="65">
        <f t="shared" si="48"/>
        <v>0</v>
      </c>
      <c r="H317" s="66">
        <f t="shared" si="49"/>
        <v>1</v>
      </c>
      <c r="I317" s="20">
        <f t="shared" si="50"/>
        <v>0</v>
      </c>
      <c r="J317" s="21">
        <f t="shared" si="51"/>
        <v>0.2</v>
      </c>
    </row>
    <row r="318" spans="1:10" x14ac:dyDescent="0.25">
      <c r="A318" s="158" t="s">
        <v>270</v>
      </c>
      <c r="B318" s="65">
        <v>0</v>
      </c>
      <c r="C318" s="66">
        <v>0</v>
      </c>
      <c r="D318" s="65">
        <v>2</v>
      </c>
      <c r="E318" s="66">
        <v>0</v>
      </c>
      <c r="F318" s="67"/>
      <c r="G318" s="65">
        <f t="shared" si="48"/>
        <v>0</v>
      </c>
      <c r="H318" s="66">
        <f t="shared" si="49"/>
        <v>2</v>
      </c>
      <c r="I318" s="20" t="str">
        <f t="shared" si="50"/>
        <v>-</v>
      </c>
      <c r="J318" s="21" t="str">
        <f t="shared" si="51"/>
        <v>-</v>
      </c>
    </row>
    <row r="319" spans="1:10" x14ac:dyDescent="0.25">
      <c r="A319" s="158" t="s">
        <v>442</v>
      </c>
      <c r="B319" s="65">
        <v>0</v>
      </c>
      <c r="C319" s="66">
        <v>0</v>
      </c>
      <c r="D319" s="65">
        <v>4</v>
      </c>
      <c r="E319" s="66">
        <v>5</v>
      </c>
      <c r="F319" s="67"/>
      <c r="G319" s="65">
        <f t="shared" si="48"/>
        <v>0</v>
      </c>
      <c r="H319" s="66">
        <f t="shared" si="49"/>
        <v>-1</v>
      </c>
      <c r="I319" s="20" t="str">
        <f t="shared" si="50"/>
        <v>-</v>
      </c>
      <c r="J319" s="21">
        <f t="shared" si="51"/>
        <v>-0.2</v>
      </c>
    </row>
    <row r="320" spans="1:10" x14ac:dyDescent="0.25">
      <c r="A320" s="158" t="s">
        <v>351</v>
      </c>
      <c r="B320" s="65">
        <v>1</v>
      </c>
      <c r="C320" s="66">
        <v>2</v>
      </c>
      <c r="D320" s="65">
        <v>29</v>
      </c>
      <c r="E320" s="66">
        <v>34</v>
      </c>
      <c r="F320" s="67"/>
      <c r="G320" s="65">
        <f t="shared" si="48"/>
        <v>-1</v>
      </c>
      <c r="H320" s="66">
        <f t="shared" si="49"/>
        <v>-5</v>
      </c>
      <c r="I320" s="20">
        <f t="shared" si="50"/>
        <v>-0.5</v>
      </c>
      <c r="J320" s="21">
        <f t="shared" si="51"/>
        <v>-0.14705882352941177</v>
      </c>
    </row>
    <row r="321" spans="1:10" x14ac:dyDescent="0.25">
      <c r="A321" s="158" t="s">
        <v>387</v>
      </c>
      <c r="B321" s="65">
        <v>1</v>
      </c>
      <c r="C321" s="66">
        <v>1</v>
      </c>
      <c r="D321" s="65">
        <v>10</v>
      </c>
      <c r="E321" s="66">
        <v>22</v>
      </c>
      <c r="F321" s="67"/>
      <c r="G321" s="65">
        <f t="shared" si="48"/>
        <v>0</v>
      </c>
      <c r="H321" s="66">
        <f t="shared" si="49"/>
        <v>-12</v>
      </c>
      <c r="I321" s="20">
        <f t="shared" si="50"/>
        <v>0</v>
      </c>
      <c r="J321" s="21">
        <f t="shared" si="51"/>
        <v>-0.54545454545454541</v>
      </c>
    </row>
    <row r="322" spans="1:10" x14ac:dyDescent="0.25">
      <c r="A322" s="158" t="s">
        <v>388</v>
      </c>
      <c r="B322" s="65">
        <v>0</v>
      </c>
      <c r="C322" s="66">
        <v>0</v>
      </c>
      <c r="D322" s="65">
        <v>9</v>
      </c>
      <c r="E322" s="66">
        <v>4</v>
      </c>
      <c r="F322" s="67"/>
      <c r="G322" s="65">
        <f t="shared" si="48"/>
        <v>0</v>
      </c>
      <c r="H322" s="66">
        <f t="shared" si="49"/>
        <v>5</v>
      </c>
      <c r="I322" s="20" t="str">
        <f t="shared" si="50"/>
        <v>-</v>
      </c>
      <c r="J322" s="21">
        <f t="shared" si="51"/>
        <v>1.25</v>
      </c>
    </row>
    <row r="323" spans="1:10" x14ac:dyDescent="0.25">
      <c r="A323" s="158" t="s">
        <v>389</v>
      </c>
      <c r="B323" s="65">
        <v>4</v>
      </c>
      <c r="C323" s="66">
        <v>2</v>
      </c>
      <c r="D323" s="65">
        <v>29</v>
      </c>
      <c r="E323" s="66">
        <v>22</v>
      </c>
      <c r="F323" s="67"/>
      <c r="G323" s="65">
        <f t="shared" si="48"/>
        <v>2</v>
      </c>
      <c r="H323" s="66">
        <f t="shared" si="49"/>
        <v>7</v>
      </c>
      <c r="I323" s="20">
        <f t="shared" si="50"/>
        <v>1</v>
      </c>
      <c r="J323" s="21">
        <f t="shared" si="51"/>
        <v>0.31818181818181818</v>
      </c>
    </row>
    <row r="324" spans="1:10" x14ac:dyDescent="0.25">
      <c r="A324" s="158" t="s">
        <v>429</v>
      </c>
      <c r="B324" s="65">
        <v>1</v>
      </c>
      <c r="C324" s="66">
        <v>2</v>
      </c>
      <c r="D324" s="65">
        <v>1</v>
      </c>
      <c r="E324" s="66">
        <v>6</v>
      </c>
      <c r="F324" s="67"/>
      <c r="G324" s="65">
        <f t="shared" si="48"/>
        <v>-1</v>
      </c>
      <c r="H324" s="66">
        <f t="shared" si="49"/>
        <v>-5</v>
      </c>
      <c r="I324" s="20">
        <f t="shared" si="50"/>
        <v>-0.5</v>
      </c>
      <c r="J324" s="21">
        <f t="shared" si="51"/>
        <v>-0.83333333333333337</v>
      </c>
    </row>
    <row r="325" spans="1:10" x14ac:dyDescent="0.25">
      <c r="A325" s="158" t="s">
        <v>430</v>
      </c>
      <c r="B325" s="65">
        <v>1</v>
      </c>
      <c r="C325" s="66">
        <v>2</v>
      </c>
      <c r="D325" s="65">
        <v>22</v>
      </c>
      <c r="E325" s="66">
        <v>23</v>
      </c>
      <c r="F325" s="67"/>
      <c r="G325" s="65">
        <f t="shared" si="48"/>
        <v>-1</v>
      </c>
      <c r="H325" s="66">
        <f t="shared" si="49"/>
        <v>-1</v>
      </c>
      <c r="I325" s="20">
        <f t="shared" si="50"/>
        <v>-0.5</v>
      </c>
      <c r="J325" s="21">
        <f t="shared" si="51"/>
        <v>-4.3478260869565216E-2</v>
      </c>
    </row>
    <row r="326" spans="1:10" x14ac:dyDescent="0.25">
      <c r="A326" s="158" t="s">
        <v>443</v>
      </c>
      <c r="B326" s="65">
        <v>0</v>
      </c>
      <c r="C326" s="66">
        <v>0</v>
      </c>
      <c r="D326" s="65">
        <v>4</v>
      </c>
      <c r="E326" s="66">
        <v>6</v>
      </c>
      <c r="F326" s="67"/>
      <c r="G326" s="65">
        <f t="shared" si="48"/>
        <v>0</v>
      </c>
      <c r="H326" s="66">
        <f t="shared" si="49"/>
        <v>-2</v>
      </c>
      <c r="I326" s="20" t="str">
        <f t="shared" si="50"/>
        <v>-</v>
      </c>
      <c r="J326" s="21">
        <f t="shared" si="51"/>
        <v>-0.33333333333333331</v>
      </c>
    </row>
    <row r="327" spans="1:10" x14ac:dyDescent="0.25">
      <c r="A327" s="158" t="s">
        <v>271</v>
      </c>
      <c r="B327" s="65">
        <v>0</v>
      </c>
      <c r="C327" s="66">
        <v>0</v>
      </c>
      <c r="D327" s="65">
        <v>1</v>
      </c>
      <c r="E327" s="66">
        <v>1</v>
      </c>
      <c r="F327" s="67"/>
      <c r="G327" s="65">
        <f t="shared" si="48"/>
        <v>0</v>
      </c>
      <c r="H327" s="66">
        <f t="shared" si="49"/>
        <v>0</v>
      </c>
      <c r="I327" s="20" t="str">
        <f t="shared" si="50"/>
        <v>-</v>
      </c>
      <c r="J327" s="21">
        <f t="shared" si="51"/>
        <v>0</v>
      </c>
    </row>
    <row r="328" spans="1:10" s="160" customFormat="1" x14ac:dyDescent="0.25">
      <c r="A328" s="178" t="s">
        <v>626</v>
      </c>
      <c r="B328" s="71">
        <v>15</v>
      </c>
      <c r="C328" s="72">
        <v>13</v>
      </c>
      <c r="D328" s="71">
        <v>188</v>
      </c>
      <c r="E328" s="72">
        <v>210</v>
      </c>
      <c r="F328" s="73"/>
      <c r="G328" s="71">
        <f t="shared" si="48"/>
        <v>2</v>
      </c>
      <c r="H328" s="72">
        <f t="shared" si="49"/>
        <v>-22</v>
      </c>
      <c r="I328" s="37">
        <f t="shared" si="50"/>
        <v>0.15384615384615385</v>
      </c>
      <c r="J328" s="38">
        <f t="shared" si="51"/>
        <v>-0.10476190476190476</v>
      </c>
    </row>
    <row r="329" spans="1:10" x14ac:dyDescent="0.25">
      <c r="A329" s="177"/>
      <c r="B329" s="143"/>
      <c r="C329" s="144"/>
      <c r="D329" s="143"/>
      <c r="E329" s="144"/>
      <c r="F329" s="145"/>
      <c r="G329" s="143"/>
      <c r="H329" s="144"/>
      <c r="I329" s="151"/>
      <c r="J329" s="152"/>
    </row>
    <row r="330" spans="1:10" s="139" customFormat="1" x14ac:dyDescent="0.25">
      <c r="A330" s="159" t="s">
        <v>73</v>
      </c>
      <c r="B330" s="65"/>
      <c r="C330" s="66"/>
      <c r="D330" s="65"/>
      <c r="E330" s="66"/>
      <c r="F330" s="67"/>
      <c r="G330" s="65"/>
      <c r="H330" s="66"/>
      <c r="I330" s="20"/>
      <c r="J330" s="21"/>
    </row>
    <row r="331" spans="1:10" x14ac:dyDescent="0.25">
      <c r="A331" s="158" t="s">
        <v>523</v>
      </c>
      <c r="B331" s="65">
        <v>0</v>
      </c>
      <c r="C331" s="66">
        <v>1</v>
      </c>
      <c r="D331" s="65">
        <v>0</v>
      </c>
      <c r="E331" s="66">
        <v>7</v>
      </c>
      <c r="F331" s="67"/>
      <c r="G331" s="65">
        <f>B331-C331</f>
        <v>-1</v>
      </c>
      <c r="H331" s="66">
        <f>D331-E331</f>
        <v>-7</v>
      </c>
      <c r="I331" s="20">
        <f>IF(C331=0, "-", IF(G331/C331&lt;10, G331/C331, "&gt;999%"))</f>
        <v>-1</v>
      </c>
      <c r="J331" s="21">
        <f>IF(E331=0, "-", IF(H331/E331&lt;10, H331/E331, "&gt;999%"))</f>
        <v>-1</v>
      </c>
    </row>
    <row r="332" spans="1:10" s="160" customFormat="1" x14ac:dyDescent="0.25">
      <c r="A332" s="178" t="s">
        <v>627</v>
      </c>
      <c r="B332" s="71">
        <v>0</v>
      </c>
      <c r="C332" s="72">
        <v>1</v>
      </c>
      <c r="D332" s="71">
        <v>0</v>
      </c>
      <c r="E332" s="72">
        <v>7</v>
      </c>
      <c r="F332" s="73"/>
      <c r="G332" s="71">
        <f>B332-C332</f>
        <v>-1</v>
      </c>
      <c r="H332" s="72">
        <f>D332-E332</f>
        <v>-7</v>
      </c>
      <c r="I332" s="37">
        <f>IF(C332=0, "-", IF(G332/C332&lt;10, G332/C332, "&gt;999%"))</f>
        <v>-1</v>
      </c>
      <c r="J332" s="38">
        <f>IF(E332=0, "-", IF(H332/E332&lt;10, H332/E332, "&gt;999%"))</f>
        <v>-1</v>
      </c>
    </row>
    <row r="333" spans="1:10" x14ac:dyDescent="0.25">
      <c r="A333" s="177"/>
      <c r="B333" s="143"/>
      <c r="C333" s="144"/>
      <c r="D333" s="143"/>
      <c r="E333" s="144"/>
      <c r="F333" s="145"/>
      <c r="G333" s="143"/>
      <c r="H333" s="144"/>
      <c r="I333" s="151"/>
      <c r="J333" s="152"/>
    </row>
    <row r="334" spans="1:10" s="139" customFormat="1" x14ac:dyDescent="0.25">
      <c r="A334" s="159" t="s">
        <v>74</v>
      </c>
      <c r="B334" s="65"/>
      <c r="C334" s="66"/>
      <c r="D334" s="65"/>
      <c r="E334" s="66"/>
      <c r="F334" s="67"/>
      <c r="G334" s="65"/>
      <c r="H334" s="66"/>
      <c r="I334" s="20"/>
      <c r="J334" s="21"/>
    </row>
    <row r="335" spans="1:10" x14ac:dyDescent="0.25">
      <c r="A335" s="158" t="s">
        <v>502</v>
      </c>
      <c r="B335" s="65">
        <v>5</v>
      </c>
      <c r="C335" s="66">
        <v>0</v>
      </c>
      <c r="D335" s="65">
        <v>50</v>
      </c>
      <c r="E335" s="66">
        <v>36</v>
      </c>
      <c r="F335" s="67"/>
      <c r="G335" s="65">
        <f t="shared" ref="G335:G341" si="52">B335-C335</f>
        <v>5</v>
      </c>
      <c r="H335" s="66">
        <f t="shared" ref="H335:H341" si="53">D335-E335</f>
        <v>14</v>
      </c>
      <c r="I335" s="20" t="str">
        <f t="shared" ref="I335:I341" si="54">IF(C335=0, "-", IF(G335/C335&lt;10, G335/C335, "&gt;999%"))</f>
        <v>-</v>
      </c>
      <c r="J335" s="21">
        <f t="shared" ref="J335:J341" si="55">IF(E335=0, "-", IF(H335/E335&lt;10, H335/E335, "&gt;999%"))</f>
        <v>0.3888888888888889</v>
      </c>
    </row>
    <row r="336" spans="1:10" x14ac:dyDescent="0.25">
      <c r="A336" s="158" t="s">
        <v>446</v>
      </c>
      <c r="B336" s="65">
        <v>0</v>
      </c>
      <c r="C336" s="66">
        <v>1</v>
      </c>
      <c r="D336" s="65">
        <v>1</v>
      </c>
      <c r="E336" s="66">
        <v>2</v>
      </c>
      <c r="F336" s="67"/>
      <c r="G336" s="65">
        <f t="shared" si="52"/>
        <v>-1</v>
      </c>
      <c r="H336" s="66">
        <f t="shared" si="53"/>
        <v>-1</v>
      </c>
      <c r="I336" s="20">
        <f t="shared" si="54"/>
        <v>-1</v>
      </c>
      <c r="J336" s="21">
        <f t="shared" si="55"/>
        <v>-0.5</v>
      </c>
    </row>
    <row r="337" spans="1:10" x14ac:dyDescent="0.25">
      <c r="A337" s="158" t="s">
        <v>280</v>
      </c>
      <c r="B337" s="65">
        <v>0</v>
      </c>
      <c r="C337" s="66">
        <v>0</v>
      </c>
      <c r="D337" s="65">
        <v>3</v>
      </c>
      <c r="E337" s="66">
        <v>3</v>
      </c>
      <c r="F337" s="67"/>
      <c r="G337" s="65">
        <f t="shared" si="52"/>
        <v>0</v>
      </c>
      <c r="H337" s="66">
        <f t="shared" si="53"/>
        <v>0</v>
      </c>
      <c r="I337" s="20" t="str">
        <f t="shared" si="54"/>
        <v>-</v>
      </c>
      <c r="J337" s="21">
        <f t="shared" si="55"/>
        <v>0</v>
      </c>
    </row>
    <row r="338" spans="1:10" x14ac:dyDescent="0.25">
      <c r="A338" s="158" t="s">
        <v>281</v>
      </c>
      <c r="B338" s="65">
        <v>0</v>
      </c>
      <c r="C338" s="66">
        <v>0</v>
      </c>
      <c r="D338" s="65">
        <v>4</v>
      </c>
      <c r="E338" s="66">
        <v>2</v>
      </c>
      <c r="F338" s="67"/>
      <c r="G338" s="65">
        <f t="shared" si="52"/>
        <v>0</v>
      </c>
      <c r="H338" s="66">
        <f t="shared" si="53"/>
        <v>2</v>
      </c>
      <c r="I338" s="20" t="str">
        <f t="shared" si="54"/>
        <v>-</v>
      </c>
      <c r="J338" s="21">
        <f t="shared" si="55"/>
        <v>1</v>
      </c>
    </row>
    <row r="339" spans="1:10" x14ac:dyDescent="0.25">
      <c r="A339" s="158" t="s">
        <v>459</v>
      </c>
      <c r="B339" s="65">
        <v>0</v>
      </c>
      <c r="C339" s="66">
        <v>2</v>
      </c>
      <c r="D339" s="65">
        <v>9</v>
      </c>
      <c r="E339" s="66">
        <v>7</v>
      </c>
      <c r="F339" s="67"/>
      <c r="G339" s="65">
        <f t="shared" si="52"/>
        <v>-2</v>
      </c>
      <c r="H339" s="66">
        <f t="shared" si="53"/>
        <v>2</v>
      </c>
      <c r="I339" s="20">
        <f t="shared" si="54"/>
        <v>-1</v>
      </c>
      <c r="J339" s="21">
        <f t="shared" si="55"/>
        <v>0.2857142857142857</v>
      </c>
    </row>
    <row r="340" spans="1:10" x14ac:dyDescent="0.25">
      <c r="A340" s="158" t="s">
        <v>482</v>
      </c>
      <c r="B340" s="65">
        <v>0</v>
      </c>
      <c r="C340" s="66">
        <v>0</v>
      </c>
      <c r="D340" s="65">
        <v>0</v>
      </c>
      <c r="E340" s="66">
        <v>1</v>
      </c>
      <c r="F340" s="67"/>
      <c r="G340" s="65">
        <f t="shared" si="52"/>
        <v>0</v>
      </c>
      <c r="H340" s="66">
        <f t="shared" si="53"/>
        <v>-1</v>
      </c>
      <c r="I340" s="20" t="str">
        <f t="shared" si="54"/>
        <v>-</v>
      </c>
      <c r="J340" s="21">
        <f t="shared" si="55"/>
        <v>-1</v>
      </c>
    </row>
    <row r="341" spans="1:10" s="160" customFormat="1" x14ac:dyDescent="0.25">
      <c r="A341" s="178" t="s">
        <v>628</v>
      </c>
      <c r="B341" s="71">
        <v>5</v>
      </c>
      <c r="C341" s="72">
        <v>3</v>
      </c>
      <c r="D341" s="71">
        <v>67</v>
      </c>
      <c r="E341" s="72">
        <v>51</v>
      </c>
      <c r="F341" s="73"/>
      <c r="G341" s="71">
        <f t="shared" si="52"/>
        <v>2</v>
      </c>
      <c r="H341" s="72">
        <f t="shared" si="53"/>
        <v>16</v>
      </c>
      <c r="I341" s="37">
        <f t="shared" si="54"/>
        <v>0.66666666666666663</v>
      </c>
      <c r="J341" s="38">
        <f t="shared" si="55"/>
        <v>0.31372549019607843</v>
      </c>
    </row>
    <row r="342" spans="1:10" x14ac:dyDescent="0.25">
      <c r="A342" s="177"/>
      <c r="B342" s="143"/>
      <c r="C342" s="144"/>
      <c r="D342" s="143"/>
      <c r="E342" s="144"/>
      <c r="F342" s="145"/>
      <c r="G342" s="143"/>
      <c r="H342" s="144"/>
      <c r="I342" s="151"/>
      <c r="J342" s="152"/>
    </row>
    <row r="343" spans="1:10" s="139" customFormat="1" x14ac:dyDescent="0.25">
      <c r="A343" s="159" t="s">
        <v>75</v>
      </c>
      <c r="B343" s="65"/>
      <c r="C343" s="66"/>
      <c r="D343" s="65"/>
      <c r="E343" s="66"/>
      <c r="F343" s="67"/>
      <c r="G343" s="65"/>
      <c r="H343" s="66"/>
      <c r="I343" s="20"/>
      <c r="J343" s="21"/>
    </row>
    <row r="344" spans="1:10" x14ac:dyDescent="0.25">
      <c r="A344" s="158" t="s">
        <v>364</v>
      </c>
      <c r="B344" s="65">
        <v>56</v>
      </c>
      <c r="C344" s="66">
        <v>4</v>
      </c>
      <c r="D344" s="65">
        <v>303</v>
      </c>
      <c r="E344" s="66">
        <v>152</v>
      </c>
      <c r="F344" s="67"/>
      <c r="G344" s="65">
        <f>B344-C344</f>
        <v>52</v>
      </c>
      <c r="H344" s="66">
        <f>D344-E344</f>
        <v>151</v>
      </c>
      <c r="I344" s="20" t="str">
        <f>IF(C344=0, "-", IF(G344/C344&lt;10, G344/C344, "&gt;999%"))</f>
        <v>&gt;999%</v>
      </c>
      <c r="J344" s="21">
        <f>IF(E344=0, "-", IF(H344/E344&lt;10, H344/E344, "&gt;999%"))</f>
        <v>0.99342105263157898</v>
      </c>
    </row>
    <row r="345" spans="1:10" x14ac:dyDescent="0.25">
      <c r="A345" s="158" t="s">
        <v>202</v>
      </c>
      <c r="B345" s="65">
        <v>91</v>
      </c>
      <c r="C345" s="66">
        <v>30</v>
      </c>
      <c r="D345" s="65">
        <v>478</v>
      </c>
      <c r="E345" s="66">
        <v>377</v>
      </c>
      <c r="F345" s="67"/>
      <c r="G345" s="65">
        <f>B345-C345</f>
        <v>61</v>
      </c>
      <c r="H345" s="66">
        <f>D345-E345</f>
        <v>101</v>
      </c>
      <c r="I345" s="20">
        <f>IF(C345=0, "-", IF(G345/C345&lt;10, G345/C345, "&gt;999%"))</f>
        <v>2.0333333333333332</v>
      </c>
      <c r="J345" s="21">
        <f>IF(E345=0, "-", IF(H345/E345&lt;10, H345/E345, "&gt;999%"))</f>
        <v>0.26790450928381965</v>
      </c>
    </row>
    <row r="346" spans="1:10" x14ac:dyDescent="0.25">
      <c r="A346" s="158" t="s">
        <v>331</v>
      </c>
      <c r="B346" s="65">
        <v>101</v>
      </c>
      <c r="C346" s="66">
        <v>59</v>
      </c>
      <c r="D346" s="65">
        <v>484</v>
      </c>
      <c r="E346" s="66">
        <v>491</v>
      </c>
      <c r="F346" s="67"/>
      <c r="G346" s="65">
        <f>B346-C346</f>
        <v>42</v>
      </c>
      <c r="H346" s="66">
        <f>D346-E346</f>
        <v>-7</v>
      </c>
      <c r="I346" s="20">
        <f>IF(C346=0, "-", IF(G346/C346&lt;10, G346/C346, "&gt;999%"))</f>
        <v>0.71186440677966101</v>
      </c>
      <c r="J346" s="21">
        <f>IF(E346=0, "-", IF(H346/E346&lt;10, H346/E346, "&gt;999%"))</f>
        <v>-1.4256619144602852E-2</v>
      </c>
    </row>
    <row r="347" spans="1:10" s="160" customFormat="1" x14ac:dyDescent="0.25">
      <c r="A347" s="178" t="s">
        <v>629</v>
      </c>
      <c r="B347" s="71">
        <v>248</v>
      </c>
      <c r="C347" s="72">
        <v>93</v>
      </c>
      <c r="D347" s="71">
        <v>1265</v>
      </c>
      <c r="E347" s="72">
        <v>1020</v>
      </c>
      <c r="F347" s="73"/>
      <c r="G347" s="71">
        <f>B347-C347</f>
        <v>155</v>
      </c>
      <c r="H347" s="72">
        <f>D347-E347</f>
        <v>245</v>
      </c>
      <c r="I347" s="37">
        <f>IF(C347=0, "-", IF(G347/C347&lt;10, G347/C347, "&gt;999%"))</f>
        <v>1.6666666666666667</v>
      </c>
      <c r="J347" s="38">
        <f>IF(E347=0, "-", IF(H347/E347&lt;10, H347/E347, "&gt;999%"))</f>
        <v>0.24019607843137256</v>
      </c>
    </row>
    <row r="348" spans="1:10" x14ac:dyDescent="0.25">
      <c r="A348" s="177"/>
      <c r="B348" s="143"/>
      <c r="C348" s="144"/>
      <c r="D348" s="143"/>
      <c r="E348" s="144"/>
      <c r="F348" s="145"/>
      <c r="G348" s="143"/>
      <c r="H348" s="144"/>
      <c r="I348" s="151"/>
      <c r="J348" s="152"/>
    </row>
    <row r="349" spans="1:10" s="139" customFormat="1" x14ac:dyDescent="0.25">
      <c r="A349" s="159" t="s">
        <v>76</v>
      </c>
      <c r="B349" s="65"/>
      <c r="C349" s="66"/>
      <c r="D349" s="65"/>
      <c r="E349" s="66"/>
      <c r="F349" s="67"/>
      <c r="G349" s="65"/>
      <c r="H349" s="66"/>
      <c r="I349" s="20"/>
      <c r="J349" s="21"/>
    </row>
    <row r="350" spans="1:10" x14ac:dyDescent="0.25">
      <c r="A350" s="158" t="s">
        <v>288</v>
      </c>
      <c r="B350" s="65">
        <v>0</v>
      </c>
      <c r="C350" s="66">
        <v>0</v>
      </c>
      <c r="D350" s="65">
        <v>0</v>
      </c>
      <c r="E350" s="66">
        <v>3</v>
      </c>
      <c r="F350" s="67"/>
      <c r="G350" s="65">
        <f>B350-C350</f>
        <v>0</v>
      </c>
      <c r="H350" s="66">
        <f>D350-E350</f>
        <v>-3</v>
      </c>
      <c r="I350" s="20" t="str">
        <f>IF(C350=0, "-", IF(G350/C350&lt;10, G350/C350, "&gt;999%"))</f>
        <v>-</v>
      </c>
      <c r="J350" s="21">
        <f>IF(E350=0, "-", IF(H350/E350&lt;10, H350/E350, "&gt;999%"))</f>
        <v>-1</v>
      </c>
    </row>
    <row r="351" spans="1:10" x14ac:dyDescent="0.25">
      <c r="A351" s="158" t="s">
        <v>233</v>
      </c>
      <c r="B351" s="65">
        <v>0</v>
      </c>
      <c r="C351" s="66">
        <v>0</v>
      </c>
      <c r="D351" s="65">
        <v>1</v>
      </c>
      <c r="E351" s="66">
        <v>1</v>
      </c>
      <c r="F351" s="67"/>
      <c r="G351" s="65">
        <f>B351-C351</f>
        <v>0</v>
      </c>
      <c r="H351" s="66">
        <f>D351-E351</f>
        <v>0</v>
      </c>
      <c r="I351" s="20" t="str">
        <f>IF(C351=0, "-", IF(G351/C351&lt;10, G351/C351, "&gt;999%"))</f>
        <v>-</v>
      </c>
      <c r="J351" s="21">
        <f>IF(E351=0, "-", IF(H351/E351&lt;10, H351/E351, "&gt;999%"))</f>
        <v>0</v>
      </c>
    </row>
    <row r="352" spans="1:10" x14ac:dyDescent="0.25">
      <c r="A352" s="158" t="s">
        <v>352</v>
      </c>
      <c r="B352" s="65">
        <v>0</v>
      </c>
      <c r="C352" s="66">
        <v>0</v>
      </c>
      <c r="D352" s="65">
        <v>13</v>
      </c>
      <c r="E352" s="66">
        <v>12</v>
      </c>
      <c r="F352" s="67"/>
      <c r="G352" s="65">
        <f>B352-C352</f>
        <v>0</v>
      </c>
      <c r="H352" s="66">
        <f>D352-E352</f>
        <v>1</v>
      </c>
      <c r="I352" s="20" t="str">
        <f>IF(C352=0, "-", IF(G352/C352&lt;10, G352/C352, "&gt;999%"))</f>
        <v>-</v>
      </c>
      <c r="J352" s="21">
        <f>IF(E352=0, "-", IF(H352/E352&lt;10, H352/E352, "&gt;999%"))</f>
        <v>8.3333333333333329E-2</v>
      </c>
    </row>
    <row r="353" spans="1:10" x14ac:dyDescent="0.25">
      <c r="A353" s="158" t="s">
        <v>210</v>
      </c>
      <c r="B353" s="65">
        <v>1</v>
      </c>
      <c r="C353" s="66">
        <v>5</v>
      </c>
      <c r="D353" s="65">
        <v>21</v>
      </c>
      <c r="E353" s="66">
        <v>30</v>
      </c>
      <c r="F353" s="67"/>
      <c r="G353" s="65">
        <f>B353-C353</f>
        <v>-4</v>
      </c>
      <c r="H353" s="66">
        <f>D353-E353</f>
        <v>-9</v>
      </c>
      <c r="I353" s="20">
        <f>IF(C353=0, "-", IF(G353/C353&lt;10, G353/C353, "&gt;999%"))</f>
        <v>-0.8</v>
      </c>
      <c r="J353" s="21">
        <f>IF(E353=0, "-", IF(H353/E353&lt;10, H353/E353, "&gt;999%"))</f>
        <v>-0.3</v>
      </c>
    </row>
    <row r="354" spans="1:10" s="160" customFormat="1" x14ac:dyDescent="0.25">
      <c r="A354" s="178" t="s">
        <v>630</v>
      </c>
      <c r="B354" s="71">
        <v>1</v>
      </c>
      <c r="C354" s="72">
        <v>5</v>
      </c>
      <c r="D354" s="71">
        <v>35</v>
      </c>
      <c r="E354" s="72">
        <v>46</v>
      </c>
      <c r="F354" s="73"/>
      <c r="G354" s="71">
        <f>B354-C354</f>
        <v>-4</v>
      </c>
      <c r="H354" s="72">
        <f>D354-E354</f>
        <v>-11</v>
      </c>
      <c r="I354" s="37">
        <f>IF(C354=0, "-", IF(G354/C354&lt;10, G354/C354, "&gt;999%"))</f>
        <v>-0.8</v>
      </c>
      <c r="J354" s="38">
        <f>IF(E354=0, "-", IF(H354/E354&lt;10, H354/E354, "&gt;999%"))</f>
        <v>-0.2391304347826087</v>
      </c>
    </row>
    <row r="355" spans="1:10" x14ac:dyDescent="0.25">
      <c r="A355" s="177"/>
      <c r="B355" s="143"/>
      <c r="C355" s="144"/>
      <c r="D355" s="143"/>
      <c r="E355" s="144"/>
      <c r="F355" s="145"/>
      <c r="G355" s="143"/>
      <c r="H355" s="144"/>
      <c r="I355" s="151"/>
      <c r="J355" s="152"/>
    </row>
    <row r="356" spans="1:10" s="139" customFormat="1" x14ac:dyDescent="0.25">
      <c r="A356" s="159" t="s">
        <v>77</v>
      </c>
      <c r="B356" s="65"/>
      <c r="C356" s="66"/>
      <c r="D356" s="65"/>
      <c r="E356" s="66"/>
      <c r="F356" s="67"/>
      <c r="G356" s="65"/>
      <c r="H356" s="66"/>
      <c r="I356" s="20"/>
      <c r="J356" s="21"/>
    </row>
    <row r="357" spans="1:10" x14ac:dyDescent="0.25">
      <c r="A357" s="158" t="s">
        <v>332</v>
      </c>
      <c r="B357" s="65">
        <v>3</v>
      </c>
      <c r="C357" s="66">
        <v>31</v>
      </c>
      <c r="D357" s="65">
        <v>316</v>
      </c>
      <c r="E357" s="66">
        <v>355</v>
      </c>
      <c r="F357" s="67"/>
      <c r="G357" s="65">
        <f t="shared" ref="G357:G366" si="56">B357-C357</f>
        <v>-28</v>
      </c>
      <c r="H357" s="66">
        <f t="shared" ref="H357:H366" si="57">D357-E357</f>
        <v>-39</v>
      </c>
      <c r="I357" s="20">
        <f t="shared" ref="I357:I366" si="58">IF(C357=0, "-", IF(G357/C357&lt;10, G357/C357, "&gt;999%"))</f>
        <v>-0.90322580645161288</v>
      </c>
      <c r="J357" s="21">
        <f t="shared" ref="J357:J366" si="59">IF(E357=0, "-", IF(H357/E357&lt;10, H357/E357, "&gt;999%"))</f>
        <v>-0.10985915492957747</v>
      </c>
    </row>
    <row r="358" spans="1:10" x14ac:dyDescent="0.25">
      <c r="A358" s="158" t="s">
        <v>333</v>
      </c>
      <c r="B358" s="65">
        <v>1</v>
      </c>
      <c r="C358" s="66">
        <v>33</v>
      </c>
      <c r="D358" s="65">
        <v>125</v>
      </c>
      <c r="E358" s="66">
        <v>146</v>
      </c>
      <c r="F358" s="67"/>
      <c r="G358" s="65">
        <f t="shared" si="56"/>
        <v>-32</v>
      </c>
      <c r="H358" s="66">
        <f t="shared" si="57"/>
        <v>-21</v>
      </c>
      <c r="I358" s="20">
        <f t="shared" si="58"/>
        <v>-0.96969696969696972</v>
      </c>
      <c r="J358" s="21">
        <f t="shared" si="59"/>
        <v>-0.14383561643835616</v>
      </c>
    </row>
    <row r="359" spans="1:10" x14ac:dyDescent="0.25">
      <c r="A359" s="158" t="s">
        <v>460</v>
      </c>
      <c r="B359" s="65">
        <v>3</v>
      </c>
      <c r="C359" s="66">
        <v>1</v>
      </c>
      <c r="D359" s="65">
        <v>19</v>
      </c>
      <c r="E359" s="66">
        <v>25</v>
      </c>
      <c r="F359" s="67"/>
      <c r="G359" s="65">
        <f t="shared" si="56"/>
        <v>2</v>
      </c>
      <c r="H359" s="66">
        <f t="shared" si="57"/>
        <v>-6</v>
      </c>
      <c r="I359" s="20">
        <f t="shared" si="58"/>
        <v>2</v>
      </c>
      <c r="J359" s="21">
        <f t="shared" si="59"/>
        <v>-0.24</v>
      </c>
    </row>
    <row r="360" spans="1:10" x14ac:dyDescent="0.25">
      <c r="A360" s="158" t="s">
        <v>196</v>
      </c>
      <c r="B360" s="65">
        <v>0</v>
      </c>
      <c r="C360" s="66">
        <v>1</v>
      </c>
      <c r="D360" s="65">
        <v>1</v>
      </c>
      <c r="E360" s="66">
        <v>15</v>
      </c>
      <c r="F360" s="67"/>
      <c r="G360" s="65">
        <f t="shared" si="56"/>
        <v>-1</v>
      </c>
      <c r="H360" s="66">
        <f t="shared" si="57"/>
        <v>-14</v>
      </c>
      <c r="I360" s="20">
        <f t="shared" si="58"/>
        <v>-1</v>
      </c>
      <c r="J360" s="21">
        <f t="shared" si="59"/>
        <v>-0.93333333333333335</v>
      </c>
    </row>
    <row r="361" spans="1:10" x14ac:dyDescent="0.25">
      <c r="A361" s="158" t="s">
        <v>365</v>
      </c>
      <c r="B361" s="65">
        <v>14</v>
      </c>
      <c r="C361" s="66">
        <v>25</v>
      </c>
      <c r="D361" s="65">
        <v>319</v>
      </c>
      <c r="E361" s="66">
        <v>251</v>
      </c>
      <c r="F361" s="67"/>
      <c r="G361" s="65">
        <f t="shared" si="56"/>
        <v>-11</v>
      </c>
      <c r="H361" s="66">
        <f t="shared" si="57"/>
        <v>68</v>
      </c>
      <c r="I361" s="20">
        <f t="shared" si="58"/>
        <v>-0.44</v>
      </c>
      <c r="J361" s="21">
        <f t="shared" si="59"/>
        <v>0.27091633466135456</v>
      </c>
    </row>
    <row r="362" spans="1:10" x14ac:dyDescent="0.25">
      <c r="A362" s="158" t="s">
        <v>404</v>
      </c>
      <c r="B362" s="65">
        <v>0</v>
      </c>
      <c r="C362" s="66">
        <v>0</v>
      </c>
      <c r="D362" s="65">
        <v>0</v>
      </c>
      <c r="E362" s="66">
        <v>37</v>
      </c>
      <c r="F362" s="67"/>
      <c r="G362" s="65">
        <f t="shared" si="56"/>
        <v>0</v>
      </c>
      <c r="H362" s="66">
        <f t="shared" si="57"/>
        <v>-37</v>
      </c>
      <c r="I362" s="20" t="str">
        <f t="shared" si="58"/>
        <v>-</v>
      </c>
      <c r="J362" s="21">
        <f t="shared" si="59"/>
        <v>-1</v>
      </c>
    </row>
    <row r="363" spans="1:10" x14ac:dyDescent="0.25">
      <c r="A363" s="158" t="s">
        <v>405</v>
      </c>
      <c r="B363" s="65">
        <v>18</v>
      </c>
      <c r="C363" s="66">
        <v>1</v>
      </c>
      <c r="D363" s="65">
        <v>175</v>
      </c>
      <c r="E363" s="66">
        <v>150</v>
      </c>
      <c r="F363" s="67"/>
      <c r="G363" s="65">
        <f t="shared" si="56"/>
        <v>17</v>
      </c>
      <c r="H363" s="66">
        <f t="shared" si="57"/>
        <v>25</v>
      </c>
      <c r="I363" s="20" t="str">
        <f t="shared" si="58"/>
        <v>&gt;999%</v>
      </c>
      <c r="J363" s="21">
        <f t="shared" si="59"/>
        <v>0.16666666666666666</v>
      </c>
    </row>
    <row r="364" spans="1:10" x14ac:dyDescent="0.25">
      <c r="A364" s="158" t="s">
        <v>470</v>
      </c>
      <c r="B364" s="65">
        <v>3</v>
      </c>
      <c r="C364" s="66">
        <v>5</v>
      </c>
      <c r="D364" s="65">
        <v>65</v>
      </c>
      <c r="E364" s="66">
        <v>40</v>
      </c>
      <c r="F364" s="67"/>
      <c r="G364" s="65">
        <f t="shared" si="56"/>
        <v>-2</v>
      </c>
      <c r="H364" s="66">
        <f t="shared" si="57"/>
        <v>25</v>
      </c>
      <c r="I364" s="20">
        <f t="shared" si="58"/>
        <v>-0.4</v>
      </c>
      <c r="J364" s="21">
        <f t="shared" si="59"/>
        <v>0.625</v>
      </c>
    </row>
    <row r="365" spans="1:10" x14ac:dyDescent="0.25">
      <c r="A365" s="158" t="s">
        <v>483</v>
      </c>
      <c r="B365" s="65">
        <v>43</v>
      </c>
      <c r="C365" s="66">
        <v>26</v>
      </c>
      <c r="D365" s="65">
        <v>748</v>
      </c>
      <c r="E365" s="66">
        <v>427</v>
      </c>
      <c r="F365" s="67"/>
      <c r="G365" s="65">
        <f t="shared" si="56"/>
        <v>17</v>
      </c>
      <c r="H365" s="66">
        <f t="shared" si="57"/>
        <v>321</v>
      </c>
      <c r="I365" s="20">
        <f t="shared" si="58"/>
        <v>0.65384615384615385</v>
      </c>
      <c r="J365" s="21">
        <f t="shared" si="59"/>
        <v>0.75175644028103039</v>
      </c>
    </row>
    <row r="366" spans="1:10" s="160" customFormat="1" x14ac:dyDescent="0.25">
      <c r="A366" s="178" t="s">
        <v>631</v>
      </c>
      <c r="B366" s="71">
        <v>85</v>
      </c>
      <c r="C366" s="72">
        <v>123</v>
      </c>
      <c r="D366" s="71">
        <v>1768</v>
      </c>
      <c r="E366" s="72">
        <v>1446</v>
      </c>
      <c r="F366" s="73"/>
      <c r="G366" s="71">
        <f t="shared" si="56"/>
        <v>-38</v>
      </c>
      <c r="H366" s="72">
        <f t="shared" si="57"/>
        <v>322</v>
      </c>
      <c r="I366" s="37">
        <f t="shared" si="58"/>
        <v>-0.30894308943089432</v>
      </c>
      <c r="J366" s="38">
        <f t="shared" si="59"/>
        <v>0.22268326417704012</v>
      </c>
    </row>
    <row r="367" spans="1:10" x14ac:dyDescent="0.25">
      <c r="A367" s="177"/>
      <c r="B367" s="143"/>
      <c r="C367" s="144"/>
      <c r="D367" s="143"/>
      <c r="E367" s="144"/>
      <c r="F367" s="145"/>
      <c r="G367" s="143"/>
      <c r="H367" s="144"/>
      <c r="I367" s="151"/>
      <c r="J367" s="152"/>
    </row>
    <row r="368" spans="1:10" s="139" customFormat="1" x14ac:dyDescent="0.25">
      <c r="A368" s="159" t="s">
        <v>78</v>
      </c>
      <c r="B368" s="65"/>
      <c r="C368" s="66"/>
      <c r="D368" s="65"/>
      <c r="E368" s="66"/>
      <c r="F368" s="67"/>
      <c r="G368" s="65"/>
      <c r="H368" s="66"/>
      <c r="I368" s="20"/>
      <c r="J368" s="21"/>
    </row>
    <row r="369" spans="1:10" x14ac:dyDescent="0.25">
      <c r="A369" s="158" t="s">
        <v>289</v>
      </c>
      <c r="B369" s="65">
        <v>0</v>
      </c>
      <c r="C369" s="66">
        <v>0</v>
      </c>
      <c r="D369" s="65">
        <v>1</v>
      </c>
      <c r="E369" s="66">
        <v>0</v>
      </c>
      <c r="F369" s="67"/>
      <c r="G369" s="65">
        <f t="shared" ref="G369:G379" si="60">B369-C369</f>
        <v>0</v>
      </c>
      <c r="H369" s="66">
        <f t="shared" ref="H369:H379" si="61">D369-E369</f>
        <v>1</v>
      </c>
      <c r="I369" s="20" t="str">
        <f t="shared" ref="I369:I379" si="62">IF(C369=0, "-", IF(G369/C369&lt;10, G369/C369, "&gt;999%"))</f>
        <v>-</v>
      </c>
      <c r="J369" s="21" t="str">
        <f t="shared" ref="J369:J379" si="63">IF(E369=0, "-", IF(H369/E369&lt;10, H369/E369, "&gt;999%"))</f>
        <v>-</v>
      </c>
    </row>
    <row r="370" spans="1:10" x14ac:dyDescent="0.25">
      <c r="A370" s="158" t="s">
        <v>315</v>
      </c>
      <c r="B370" s="65">
        <v>0</v>
      </c>
      <c r="C370" s="66">
        <v>1</v>
      </c>
      <c r="D370" s="65">
        <v>21</v>
      </c>
      <c r="E370" s="66">
        <v>30</v>
      </c>
      <c r="F370" s="67"/>
      <c r="G370" s="65">
        <f t="shared" si="60"/>
        <v>-1</v>
      </c>
      <c r="H370" s="66">
        <f t="shared" si="61"/>
        <v>-9</v>
      </c>
      <c r="I370" s="20">
        <f t="shared" si="62"/>
        <v>-1</v>
      </c>
      <c r="J370" s="21">
        <f t="shared" si="63"/>
        <v>-0.3</v>
      </c>
    </row>
    <row r="371" spans="1:10" x14ac:dyDescent="0.25">
      <c r="A371" s="158" t="s">
        <v>234</v>
      </c>
      <c r="B371" s="65">
        <v>0</v>
      </c>
      <c r="C371" s="66">
        <v>2</v>
      </c>
      <c r="D371" s="65">
        <v>22</v>
      </c>
      <c r="E371" s="66">
        <v>16</v>
      </c>
      <c r="F371" s="67"/>
      <c r="G371" s="65">
        <f t="shared" si="60"/>
        <v>-2</v>
      </c>
      <c r="H371" s="66">
        <f t="shared" si="61"/>
        <v>6</v>
      </c>
      <c r="I371" s="20">
        <f t="shared" si="62"/>
        <v>-1</v>
      </c>
      <c r="J371" s="21">
        <f t="shared" si="63"/>
        <v>0.375</v>
      </c>
    </row>
    <row r="372" spans="1:10" x14ac:dyDescent="0.25">
      <c r="A372" s="158" t="s">
        <v>471</v>
      </c>
      <c r="B372" s="65">
        <v>0</v>
      </c>
      <c r="C372" s="66">
        <v>1</v>
      </c>
      <c r="D372" s="65">
        <v>26</v>
      </c>
      <c r="E372" s="66">
        <v>32</v>
      </c>
      <c r="F372" s="67"/>
      <c r="G372" s="65">
        <f t="shared" si="60"/>
        <v>-1</v>
      </c>
      <c r="H372" s="66">
        <f t="shared" si="61"/>
        <v>-6</v>
      </c>
      <c r="I372" s="20">
        <f t="shared" si="62"/>
        <v>-1</v>
      </c>
      <c r="J372" s="21">
        <f t="shared" si="63"/>
        <v>-0.1875</v>
      </c>
    </row>
    <row r="373" spans="1:10" x14ac:dyDescent="0.25">
      <c r="A373" s="158" t="s">
        <v>484</v>
      </c>
      <c r="B373" s="65">
        <v>10</v>
      </c>
      <c r="C373" s="66">
        <v>50</v>
      </c>
      <c r="D373" s="65">
        <v>219</v>
      </c>
      <c r="E373" s="66">
        <v>376</v>
      </c>
      <c r="F373" s="67"/>
      <c r="G373" s="65">
        <f t="shared" si="60"/>
        <v>-40</v>
      </c>
      <c r="H373" s="66">
        <f t="shared" si="61"/>
        <v>-157</v>
      </c>
      <c r="I373" s="20">
        <f t="shared" si="62"/>
        <v>-0.8</v>
      </c>
      <c r="J373" s="21">
        <f t="shared" si="63"/>
        <v>-0.41755319148936171</v>
      </c>
    </row>
    <row r="374" spans="1:10" x14ac:dyDescent="0.25">
      <c r="A374" s="158" t="s">
        <v>406</v>
      </c>
      <c r="B374" s="65">
        <v>6</v>
      </c>
      <c r="C374" s="66">
        <v>0</v>
      </c>
      <c r="D374" s="65">
        <v>7</v>
      </c>
      <c r="E374" s="66">
        <v>4</v>
      </c>
      <c r="F374" s="67"/>
      <c r="G374" s="65">
        <f t="shared" si="60"/>
        <v>6</v>
      </c>
      <c r="H374" s="66">
        <f t="shared" si="61"/>
        <v>3</v>
      </c>
      <c r="I374" s="20" t="str">
        <f t="shared" si="62"/>
        <v>-</v>
      </c>
      <c r="J374" s="21">
        <f t="shared" si="63"/>
        <v>0.75</v>
      </c>
    </row>
    <row r="375" spans="1:10" x14ac:dyDescent="0.25">
      <c r="A375" s="158" t="s">
        <v>435</v>
      </c>
      <c r="B375" s="65">
        <v>20</v>
      </c>
      <c r="C375" s="66">
        <v>1</v>
      </c>
      <c r="D375" s="65">
        <v>105</v>
      </c>
      <c r="E375" s="66">
        <v>43</v>
      </c>
      <c r="F375" s="67"/>
      <c r="G375" s="65">
        <f t="shared" si="60"/>
        <v>19</v>
      </c>
      <c r="H375" s="66">
        <f t="shared" si="61"/>
        <v>62</v>
      </c>
      <c r="I375" s="20" t="str">
        <f t="shared" si="62"/>
        <v>&gt;999%</v>
      </c>
      <c r="J375" s="21">
        <f t="shared" si="63"/>
        <v>1.441860465116279</v>
      </c>
    </row>
    <row r="376" spans="1:10" x14ac:dyDescent="0.25">
      <c r="A376" s="158" t="s">
        <v>334</v>
      </c>
      <c r="B376" s="65">
        <v>4</v>
      </c>
      <c r="C376" s="66">
        <v>0</v>
      </c>
      <c r="D376" s="65">
        <v>4</v>
      </c>
      <c r="E376" s="66">
        <v>131</v>
      </c>
      <c r="F376" s="67"/>
      <c r="G376" s="65">
        <f t="shared" si="60"/>
        <v>4</v>
      </c>
      <c r="H376" s="66">
        <f t="shared" si="61"/>
        <v>-127</v>
      </c>
      <c r="I376" s="20" t="str">
        <f t="shared" si="62"/>
        <v>-</v>
      </c>
      <c r="J376" s="21">
        <f t="shared" si="63"/>
        <v>-0.96946564885496178</v>
      </c>
    </row>
    <row r="377" spans="1:10" x14ac:dyDescent="0.25">
      <c r="A377" s="158" t="s">
        <v>366</v>
      </c>
      <c r="B377" s="65">
        <v>4</v>
      </c>
      <c r="C377" s="66">
        <v>12</v>
      </c>
      <c r="D377" s="65">
        <v>124</v>
      </c>
      <c r="E377" s="66">
        <v>189</v>
      </c>
      <c r="F377" s="67"/>
      <c r="G377" s="65">
        <f t="shared" si="60"/>
        <v>-8</v>
      </c>
      <c r="H377" s="66">
        <f t="shared" si="61"/>
        <v>-65</v>
      </c>
      <c r="I377" s="20">
        <f t="shared" si="62"/>
        <v>-0.66666666666666663</v>
      </c>
      <c r="J377" s="21">
        <f t="shared" si="63"/>
        <v>-0.3439153439153439</v>
      </c>
    </row>
    <row r="378" spans="1:10" x14ac:dyDescent="0.25">
      <c r="A378" s="158" t="s">
        <v>290</v>
      </c>
      <c r="B378" s="65">
        <v>1</v>
      </c>
      <c r="C378" s="66">
        <v>0</v>
      </c>
      <c r="D378" s="65">
        <v>2</v>
      </c>
      <c r="E378" s="66">
        <v>0</v>
      </c>
      <c r="F378" s="67"/>
      <c r="G378" s="65">
        <f t="shared" si="60"/>
        <v>1</v>
      </c>
      <c r="H378" s="66">
        <f t="shared" si="61"/>
        <v>2</v>
      </c>
      <c r="I378" s="20" t="str">
        <f t="shared" si="62"/>
        <v>-</v>
      </c>
      <c r="J378" s="21" t="str">
        <f t="shared" si="63"/>
        <v>-</v>
      </c>
    </row>
    <row r="379" spans="1:10" s="160" customFormat="1" x14ac:dyDescent="0.25">
      <c r="A379" s="178" t="s">
        <v>632</v>
      </c>
      <c r="B379" s="71">
        <v>45</v>
      </c>
      <c r="C379" s="72">
        <v>67</v>
      </c>
      <c r="D379" s="71">
        <v>531</v>
      </c>
      <c r="E379" s="72">
        <v>821</v>
      </c>
      <c r="F379" s="73"/>
      <c r="G379" s="71">
        <f t="shared" si="60"/>
        <v>-22</v>
      </c>
      <c r="H379" s="72">
        <f t="shared" si="61"/>
        <v>-290</v>
      </c>
      <c r="I379" s="37">
        <f t="shared" si="62"/>
        <v>-0.32835820895522388</v>
      </c>
      <c r="J379" s="38">
        <f t="shared" si="63"/>
        <v>-0.35322777101096225</v>
      </c>
    </row>
    <row r="380" spans="1:10" x14ac:dyDescent="0.25">
      <c r="A380" s="177"/>
      <c r="B380" s="143"/>
      <c r="C380" s="144"/>
      <c r="D380" s="143"/>
      <c r="E380" s="144"/>
      <c r="F380" s="145"/>
      <c r="G380" s="143"/>
      <c r="H380" s="144"/>
      <c r="I380" s="151"/>
      <c r="J380" s="152"/>
    </row>
    <row r="381" spans="1:10" s="139" customFormat="1" x14ac:dyDescent="0.25">
      <c r="A381" s="159" t="s">
        <v>79</v>
      </c>
      <c r="B381" s="65"/>
      <c r="C381" s="66"/>
      <c r="D381" s="65"/>
      <c r="E381" s="66"/>
      <c r="F381" s="67"/>
      <c r="G381" s="65"/>
      <c r="H381" s="66"/>
      <c r="I381" s="20"/>
      <c r="J381" s="21"/>
    </row>
    <row r="382" spans="1:10" x14ac:dyDescent="0.25">
      <c r="A382" s="158" t="s">
        <v>335</v>
      </c>
      <c r="B382" s="65">
        <v>1</v>
      </c>
      <c r="C382" s="66">
        <v>1</v>
      </c>
      <c r="D382" s="65">
        <v>7</v>
      </c>
      <c r="E382" s="66">
        <v>13</v>
      </c>
      <c r="F382" s="67"/>
      <c r="G382" s="65">
        <f t="shared" ref="G382:G390" si="64">B382-C382</f>
        <v>0</v>
      </c>
      <c r="H382" s="66">
        <f t="shared" ref="H382:H390" si="65">D382-E382</f>
        <v>-6</v>
      </c>
      <c r="I382" s="20">
        <f t="shared" ref="I382:I390" si="66">IF(C382=0, "-", IF(G382/C382&lt;10, G382/C382, "&gt;999%"))</f>
        <v>0</v>
      </c>
      <c r="J382" s="21">
        <f t="shared" ref="J382:J390" si="67">IF(E382=0, "-", IF(H382/E382&lt;10, H382/E382, "&gt;999%"))</f>
        <v>-0.46153846153846156</v>
      </c>
    </row>
    <row r="383" spans="1:10" x14ac:dyDescent="0.25">
      <c r="A383" s="158" t="s">
        <v>367</v>
      </c>
      <c r="B383" s="65">
        <v>0</v>
      </c>
      <c r="C383" s="66">
        <v>0</v>
      </c>
      <c r="D383" s="65">
        <v>14</v>
      </c>
      <c r="E383" s="66">
        <v>11</v>
      </c>
      <c r="F383" s="67"/>
      <c r="G383" s="65">
        <f t="shared" si="64"/>
        <v>0</v>
      </c>
      <c r="H383" s="66">
        <f t="shared" si="65"/>
        <v>3</v>
      </c>
      <c r="I383" s="20" t="str">
        <f t="shared" si="66"/>
        <v>-</v>
      </c>
      <c r="J383" s="21">
        <f t="shared" si="67"/>
        <v>0.27272727272727271</v>
      </c>
    </row>
    <row r="384" spans="1:10" x14ac:dyDescent="0.25">
      <c r="A384" s="158" t="s">
        <v>219</v>
      </c>
      <c r="B384" s="65">
        <v>0</v>
      </c>
      <c r="C384" s="66">
        <v>0</v>
      </c>
      <c r="D384" s="65">
        <v>1</v>
      </c>
      <c r="E384" s="66">
        <v>1</v>
      </c>
      <c r="F384" s="67"/>
      <c r="G384" s="65">
        <f t="shared" si="64"/>
        <v>0</v>
      </c>
      <c r="H384" s="66">
        <f t="shared" si="65"/>
        <v>0</v>
      </c>
      <c r="I384" s="20" t="str">
        <f t="shared" si="66"/>
        <v>-</v>
      </c>
      <c r="J384" s="21">
        <f t="shared" si="67"/>
        <v>0</v>
      </c>
    </row>
    <row r="385" spans="1:10" x14ac:dyDescent="0.25">
      <c r="A385" s="158" t="s">
        <v>368</v>
      </c>
      <c r="B385" s="65">
        <v>0</v>
      </c>
      <c r="C385" s="66">
        <v>1</v>
      </c>
      <c r="D385" s="65">
        <v>1</v>
      </c>
      <c r="E385" s="66">
        <v>4</v>
      </c>
      <c r="F385" s="67"/>
      <c r="G385" s="65">
        <f t="shared" si="64"/>
        <v>-1</v>
      </c>
      <c r="H385" s="66">
        <f t="shared" si="65"/>
        <v>-3</v>
      </c>
      <c r="I385" s="20">
        <f t="shared" si="66"/>
        <v>-1</v>
      </c>
      <c r="J385" s="21">
        <f t="shared" si="67"/>
        <v>-0.75</v>
      </c>
    </row>
    <row r="386" spans="1:10" x14ac:dyDescent="0.25">
      <c r="A386" s="158" t="s">
        <v>238</v>
      </c>
      <c r="B386" s="65">
        <v>0</v>
      </c>
      <c r="C386" s="66">
        <v>0</v>
      </c>
      <c r="D386" s="65">
        <v>1</v>
      </c>
      <c r="E386" s="66">
        <v>0</v>
      </c>
      <c r="F386" s="67"/>
      <c r="G386" s="65">
        <f t="shared" si="64"/>
        <v>0</v>
      </c>
      <c r="H386" s="66">
        <f t="shared" si="65"/>
        <v>1</v>
      </c>
      <c r="I386" s="20" t="str">
        <f t="shared" si="66"/>
        <v>-</v>
      </c>
      <c r="J386" s="21" t="str">
        <f t="shared" si="67"/>
        <v>-</v>
      </c>
    </row>
    <row r="387" spans="1:10" x14ac:dyDescent="0.25">
      <c r="A387" s="158" t="s">
        <v>503</v>
      </c>
      <c r="B387" s="65">
        <v>0</v>
      </c>
      <c r="C387" s="66">
        <v>0</v>
      </c>
      <c r="D387" s="65">
        <v>0</v>
      </c>
      <c r="E387" s="66">
        <v>1</v>
      </c>
      <c r="F387" s="67"/>
      <c r="G387" s="65">
        <f t="shared" si="64"/>
        <v>0</v>
      </c>
      <c r="H387" s="66">
        <f t="shared" si="65"/>
        <v>-1</v>
      </c>
      <c r="I387" s="20" t="str">
        <f t="shared" si="66"/>
        <v>-</v>
      </c>
      <c r="J387" s="21">
        <f t="shared" si="67"/>
        <v>-1</v>
      </c>
    </row>
    <row r="388" spans="1:10" x14ac:dyDescent="0.25">
      <c r="A388" s="158" t="s">
        <v>461</v>
      </c>
      <c r="B388" s="65">
        <v>0</v>
      </c>
      <c r="C388" s="66">
        <v>0</v>
      </c>
      <c r="D388" s="65">
        <v>7</v>
      </c>
      <c r="E388" s="66">
        <v>4</v>
      </c>
      <c r="F388" s="67"/>
      <c r="G388" s="65">
        <f t="shared" si="64"/>
        <v>0</v>
      </c>
      <c r="H388" s="66">
        <f t="shared" si="65"/>
        <v>3</v>
      </c>
      <c r="I388" s="20" t="str">
        <f t="shared" si="66"/>
        <v>-</v>
      </c>
      <c r="J388" s="21">
        <f t="shared" si="67"/>
        <v>0.75</v>
      </c>
    </row>
    <row r="389" spans="1:10" x14ac:dyDescent="0.25">
      <c r="A389" s="158" t="s">
        <v>451</v>
      </c>
      <c r="B389" s="65">
        <v>0</v>
      </c>
      <c r="C389" s="66">
        <v>0</v>
      </c>
      <c r="D389" s="65">
        <v>2</v>
      </c>
      <c r="E389" s="66">
        <v>0</v>
      </c>
      <c r="F389" s="67"/>
      <c r="G389" s="65">
        <f t="shared" si="64"/>
        <v>0</v>
      </c>
      <c r="H389" s="66">
        <f t="shared" si="65"/>
        <v>2</v>
      </c>
      <c r="I389" s="20" t="str">
        <f t="shared" si="66"/>
        <v>-</v>
      </c>
      <c r="J389" s="21" t="str">
        <f t="shared" si="67"/>
        <v>-</v>
      </c>
    </row>
    <row r="390" spans="1:10" s="160" customFormat="1" x14ac:dyDescent="0.25">
      <c r="A390" s="178" t="s">
        <v>633</v>
      </c>
      <c r="B390" s="71">
        <v>1</v>
      </c>
      <c r="C390" s="72">
        <v>2</v>
      </c>
      <c r="D390" s="71">
        <v>33</v>
      </c>
      <c r="E390" s="72">
        <v>34</v>
      </c>
      <c r="F390" s="73"/>
      <c r="G390" s="71">
        <f t="shared" si="64"/>
        <v>-1</v>
      </c>
      <c r="H390" s="72">
        <f t="shared" si="65"/>
        <v>-1</v>
      </c>
      <c r="I390" s="37">
        <f t="shared" si="66"/>
        <v>-0.5</v>
      </c>
      <c r="J390" s="38">
        <f t="shared" si="67"/>
        <v>-2.9411764705882353E-2</v>
      </c>
    </row>
    <row r="391" spans="1:10" x14ac:dyDescent="0.25">
      <c r="A391" s="177"/>
      <c r="B391" s="143"/>
      <c r="C391" s="144"/>
      <c r="D391" s="143"/>
      <c r="E391" s="144"/>
      <c r="F391" s="145"/>
      <c r="G391" s="143"/>
      <c r="H391" s="144"/>
      <c r="I391" s="151"/>
      <c r="J391" s="152"/>
    </row>
    <row r="392" spans="1:10" s="139" customFormat="1" x14ac:dyDescent="0.25">
      <c r="A392" s="159" t="s">
        <v>80</v>
      </c>
      <c r="B392" s="65"/>
      <c r="C392" s="66"/>
      <c r="D392" s="65"/>
      <c r="E392" s="66"/>
      <c r="F392" s="67"/>
      <c r="G392" s="65"/>
      <c r="H392" s="66"/>
      <c r="I392" s="20"/>
      <c r="J392" s="21"/>
    </row>
    <row r="393" spans="1:10" x14ac:dyDescent="0.25">
      <c r="A393" s="158" t="s">
        <v>254</v>
      </c>
      <c r="B393" s="65">
        <v>4</v>
      </c>
      <c r="C393" s="66">
        <v>0</v>
      </c>
      <c r="D393" s="65">
        <v>34</v>
      </c>
      <c r="E393" s="66">
        <v>0</v>
      </c>
      <c r="F393" s="67"/>
      <c r="G393" s="65">
        <f>B393-C393</f>
        <v>4</v>
      </c>
      <c r="H393" s="66">
        <f>D393-E393</f>
        <v>34</v>
      </c>
      <c r="I393" s="20" t="str">
        <f>IF(C393=0, "-", IF(G393/C393&lt;10, G393/C393, "&gt;999%"))</f>
        <v>-</v>
      </c>
      <c r="J393" s="21" t="str">
        <f>IF(E393=0, "-", IF(H393/E393&lt;10, H393/E393, "&gt;999%"))</f>
        <v>-</v>
      </c>
    </row>
    <row r="394" spans="1:10" s="160" customFormat="1" x14ac:dyDescent="0.25">
      <c r="A394" s="178" t="s">
        <v>634</v>
      </c>
      <c r="B394" s="71">
        <v>4</v>
      </c>
      <c r="C394" s="72">
        <v>0</v>
      </c>
      <c r="D394" s="71">
        <v>34</v>
      </c>
      <c r="E394" s="72">
        <v>0</v>
      </c>
      <c r="F394" s="73"/>
      <c r="G394" s="71">
        <f>B394-C394</f>
        <v>4</v>
      </c>
      <c r="H394" s="72">
        <f>D394-E394</f>
        <v>34</v>
      </c>
      <c r="I394" s="37" t="str">
        <f>IF(C394=0, "-", IF(G394/C394&lt;10, G394/C394, "&gt;999%"))</f>
        <v>-</v>
      </c>
      <c r="J394" s="38" t="str">
        <f>IF(E394=0, "-", IF(H394/E394&lt;10, H394/E394, "&gt;999%"))</f>
        <v>-</v>
      </c>
    </row>
    <row r="395" spans="1:10" x14ac:dyDescent="0.25">
      <c r="A395" s="177"/>
      <c r="B395" s="143"/>
      <c r="C395" s="144"/>
      <c r="D395" s="143"/>
      <c r="E395" s="144"/>
      <c r="F395" s="145"/>
      <c r="G395" s="143"/>
      <c r="H395" s="144"/>
      <c r="I395" s="151"/>
      <c r="J395" s="152"/>
    </row>
    <row r="396" spans="1:10" s="139" customFormat="1" x14ac:dyDescent="0.25">
      <c r="A396" s="159" t="s">
        <v>81</v>
      </c>
      <c r="B396" s="65"/>
      <c r="C396" s="66"/>
      <c r="D396" s="65"/>
      <c r="E396" s="66"/>
      <c r="F396" s="67"/>
      <c r="G396" s="65"/>
      <c r="H396" s="66"/>
      <c r="I396" s="20"/>
      <c r="J396" s="21"/>
    </row>
    <row r="397" spans="1:10" x14ac:dyDescent="0.25">
      <c r="A397" s="158" t="s">
        <v>310</v>
      </c>
      <c r="B397" s="65">
        <v>0</v>
      </c>
      <c r="C397" s="66">
        <v>0</v>
      </c>
      <c r="D397" s="65">
        <v>12</v>
      </c>
      <c r="E397" s="66">
        <v>3</v>
      </c>
      <c r="F397" s="67"/>
      <c r="G397" s="65">
        <f t="shared" ref="G397:G404" si="68">B397-C397</f>
        <v>0</v>
      </c>
      <c r="H397" s="66">
        <f t="shared" ref="H397:H404" si="69">D397-E397</f>
        <v>9</v>
      </c>
      <c r="I397" s="20" t="str">
        <f t="shared" ref="I397:I404" si="70">IF(C397=0, "-", IF(G397/C397&lt;10, G397/C397, "&gt;999%"))</f>
        <v>-</v>
      </c>
      <c r="J397" s="21">
        <f t="shared" ref="J397:J404" si="71">IF(E397=0, "-", IF(H397/E397&lt;10, H397/E397, "&gt;999%"))</f>
        <v>3</v>
      </c>
    </row>
    <row r="398" spans="1:10" x14ac:dyDescent="0.25">
      <c r="A398" s="158" t="s">
        <v>302</v>
      </c>
      <c r="B398" s="65">
        <v>0</v>
      </c>
      <c r="C398" s="66">
        <v>0</v>
      </c>
      <c r="D398" s="65">
        <v>3</v>
      </c>
      <c r="E398" s="66">
        <v>0</v>
      </c>
      <c r="F398" s="67"/>
      <c r="G398" s="65">
        <f t="shared" si="68"/>
        <v>0</v>
      </c>
      <c r="H398" s="66">
        <f t="shared" si="69"/>
        <v>3</v>
      </c>
      <c r="I398" s="20" t="str">
        <f t="shared" si="70"/>
        <v>-</v>
      </c>
      <c r="J398" s="21" t="str">
        <f t="shared" si="71"/>
        <v>-</v>
      </c>
    </row>
    <row r="399" spans="1:10" x14ac:dyDescent="0.25">
      <c r="A399" s="158" t="s">
        <v>431</v>
      </c>
      <c r="B399" s="65">
        <v>1</v>
      </c>
      <c r="C399" s="66">
        <v>0</v>
      </c>
      <c r="D399" s="65">
        <v>12</v>
      </c>
      <c r="E399" s="66">
        <v>1</v>
      </c>
      <c r="F399" s="67"/>
      <c r="G399" s="65">
        <f t="shared" si="68"/>
        <v>1</v>
      </c>
      <c r="H399" s="66">
        <f t="shared" si="69"/>
        <v>11</v>
      </c>
      <c r="I399" s="20" t="str">
        <f t="shared" si="70"/>
        <v>-</v>
      </c>
      <c r="J399" s="21" t="str">
        <f t="shared" si="71"/>
        <v>&gt;999%</v>
      </c>
    </row>
    <row r="400" spans="1:10" x14ac:dyDescent="0.25">
      <c r="A400" s="158" t="s">
        <v>432</v>
      </c>
      <c r="B400" s="65">
        <v>0</v>
      </c>
      <c r="C400" s="66">
        <v>0</v>
      </c>
      <c r="D400" s="65">
        <v>11</v>
      </c>
      <c r="E400" s="66">
        <v>4</v>
      </c>
      <c r="F400" s="67"/>
      <c r="G400" s="65">
        <f t="shared" si="68"/>
        <v>0</v>
      </c>
      <c r="H400" s="66">
        <f t="shared" si="69"/>
        <v>7</v>
      </c>
      <c r="I400" s="20" t="str">
        <f t="shared" si="70"/>
        <v>-</v>
      </c>
      <c r="J400" s="21">
        <f t="shared" si="71"/>
        <v>1.75</v>
      </c>
    </row>
    <row r="401" spans="1:10" x14ac:dyDescent="0.25">
      <c r="A401" s="158" t="s">
        <v>303</v>
      </c>
      <c r="B401" s="65">
        <v>0</v>
      </c>
      <c r="C401" s="66">
        <v>0</v>
      </c>
      <c r="D401" s="65">
        <v>3</v>
      </c>
      <c r="E401" s="66">
        <v>0</v>
      </c>
      <c r="F401" s="67"/>
      <c r="G401" s="65">
        <f t="shared" si="68"/>
        <v>0</v>
      </c>
      <c r="H401" s="66">
        <f t="shared" si="69"/>
        <v>3</v>
      </c>
      <c r="I401" s="20" t="str">
        <f t="shared" si="70"/>
        <v>-</v>
      </c>
      <c r="J401" s="21" t="str">
        <f t="shared" si="71"/>
        <v>-</v>
      </c>
    </row>
    <row r="402" spans="1:10" x14ac:dyDescent="0.25">
      <c r="A402" s="158" t="s">
        <v>390</v>
      </c>
      <c r="B402" s="65">
        <v>1</v>
      </c>
      <c r="C402" s="66">
        <v>2</v>
      </c>
      <c r="D402" s="65">
        <v>44</v>
      </c>
      <c r="E402" s="66">
        <v>24</v>
      </c>
      <c r="F402" s="67"/>
      <c r="G402" s="65">
        <f t="shared" si="68"/>
        <v>-1</v>
      </c>
      <c r="H402" s="66">
        <f t="shared" si="69"/>
        <v>20</v>
      </c>
      <c r="I402" s="20">
        <f t="shared" si="70"/>
        <v>-0.5</v>
      </c>
      <c r="J402" s="21">
        <f t="shared" si="71"/>
        <v>0.83333333333333337</v>
      </c>
    </row>
    <row r="403" spans="1:10" x14ac:dyDescent="0.25">
      <c r="A403" s="158" t="s">
        <v>267</v>
      </c>
      <c r="B403" s="65">
        <v>0</v>
      </c>
      <c r="C403" s="66">
        <v>1</v>
      </c>
      <c r="D403" s="65">
        <v>10</v>
      </c>
      <c r="E403" s="66">
        <v>9</v>
      </c>
      <c r="F403" s="67"/>
      <c r="G403" s="65">
        <f t="shared" si="68"/>
        <v>-1</v>
      </c>
      <c r="H403" s="66">
        <f t="shared" si="69"/>
        <v>1</v>
      </c>
      <c r="I403" s="20">
        <f t="shared" si="70"/>
        <v>-1</v>
      </c>
      <c r="J403" s="21">
        <f t="shared" si="71"/>
        <v>0.1111111111111111</v>
      </c>
    </row>
    <row r="404" spans="1:10" s="160" customFormat="1" x14ac:dyDescent="0.25">
      <c r="A404" s="178" t="s">
        <v>635</v>
      </c>
      <c r="B404" s="71">
        <v>2</v>
      </c>
      <c r="C404" s="72">
        <v>3</v>
      </c>
      <c r="D404" s="71">
        <v>95</v>
      </c>
      <c r="E404" s="72">
        <v>41</v>
      </c>
      <c r="F404" s="73"/>
      <c r="G404" s="71">
        <f t="shared" si="68"/>
        <v>-1</v>
      </c>
      <c r="H404" s="72">
        <f t="shared" si="69"/>
        <v>54</v>
      </c>
      <c r="I404" s="37">
        <f t="shared" si="70"/>
        <v>-0.33333333333333331</v>
      </c>
      <c r="J404" s="38">
        <f t="shared" si="71"/>
        <v>1.3170731707317074</v>
      </c>
    </row>
    <row r="405" spans="1:10" x14ac:dyDescent="0.25">
      <c r="A405" s="177"/>
      <c r="B405" s="143"/>
      <c r="C405" s="144"/>
      <c r="D405" s="143"/>
      <c r="E405" s="144"/>
      <c r="F405" s="145"/>
      <c r="G405" s="143"/>
      <c r="H405" s="144"/>
      <c r="I405" s="151"/>
      <c r="J405" s="152"/>
    </row>
    <row r="406" spans="1:10" s="139" customFormat="1" x14ac:dyDescent="0.25">
      <c r="A406" s="159" t="s">
        <v>82</v>
      </c>
      <c r="B406" s="65"/>
      <c r="C406" s="66"/>
      <c r="D406" s="65"/>
      <c r="E406" s="66"/>
      <c r="F406" s="67"/>
      <c r="G406" s="65"/>
      <c r="H406" s="66"/>
      <c r="I406" s="20"/>
      <c r="J406" s="21"/>
    </row>
    <row r="407" spans="1:10" x14ac:dyDescent="0.25">
      <c r="A407" s="158" t="s">
        <v>485</v>
      </c>
      <c r="B407" s="65">
        <v>9</v>
      </c>
      <c r="C407" s="66">
        <v>17</v>
      </c>
      <c r="D407" s="65">
        <v>136</v>
      </c>
      <c r="E407" s="66">
        <v>108</v>
      </c>
      <c r="F407" s="67"/>
      <c r="G407" s="65">
        <f>B407-C407</f>
        <v>-8</v>
      </c>
      <c r="H407" s="66">
        <f>D407-E407</f>
        <v>28</v>
      </c>
      <c r="I407" s="20">
        <f>IF(C407=0, "-", IF(G407/C407&lt;10, G407/C407, "&gt;999%"))</f>
        <v>-0.47058823529411764</v>
      </c>
      <c r="J407" s="21">
        <f>IF(E407=0, "-", IF(H407/E407&lt;10, H407/E407, "&gt;999%"))</f>
        <v>0.25925925925925924</v>
      </c>
    </row>
    <row r="408" spans="1:10" x14ac:dyDescent="0.25">
      <c r="A408" s="158" t="s">
        <v>486</v>
      </c>
      <c r="B408" s="65">
        <v>1</v>
      </c>
      <c r="C408" s="66">
        <v>0</v>
      </c>
      <c r="D408" s="65">
        <v>10</v>
      </c>
      <c r="E408" s="66">
        <v>1</v>
      </c>
      <c r="F408" s="67"/>
      <c r="G408" s="65">
        <f>B408-C408</f>
        <v>1</v>
      </c>
      <c r="H408" s="66">
        <f>D408-E408</f>
        <v>9</v>
      </c>
      <c r="I408" s="20" t="str">
        <f>IF(C408=0, "-", IF(G408/C408&lt;10, G408/C408, "&gt;999%"))</f>
        <v>-</v>
      </c>
      <c r="J408" s="21">
        <f>IF(E408=0, "-", IF(H408/E408&lt;10, H408/E408, "&gt;999%"))</f>
        <v>9</v>
      </c>
    </row>
    <row r="409" spans="1:10" x14ac:dyDescent="0.25">
      <c r="A409" s="158" t="s">
        <v>487</v>
      </c>
      <c r="B409" s="65">
        <v>0</v>
      </c>
      <c r="C409" s="66">
        <v>0</v>
      </c>
      <c r="D409" s="65">
        <v>2</v>
      </c>
      <c r="E409" s="66">
        <v>0</v>
      </c>
      <c r="F409" s="67"/>
      <c r="G409" s="65">
        <f>B409-C409</f>
        <v>0</v>
      </c>
      <c r="H409" s="66">
        <f>D409-E409</f>
        <v>2</v>
      </c>
      <c r="I409" s="20" t="str">
        <f>IF(C409=0, "-", IF(G409/C409&lt;10, G409/C409, "&gt;999%"))</f>
        <v>-</v>
      </c>
      <c r="J409" s="21" t="str">
        <f>IF(E409=0, "-", IF(H409/E409&lt;10, H409/E409, "&gt;999%"))</f>
        <v>-</v>
      </c>
    </row>
    <row r="410" spans="1:10" s="160" customFormat="1" x14ac:dyDescent="0.25">
      <c r="A410" s="178" t="s">
        <v>636</v>
      </c>
      <c r="B410" s="71">
        <v>10</v>
      </c>
      <c r="C410" s="72">
        <v>17</v>
      </c>
      <c r="D410" s="71">
        <v>148</v>
      </c>
      <c r="E410" s="72">
        <v>109</v>
      </c>
      <c r="F410" s="73"/>
      <c r="G410" s="71">
        <f>B410-C410</f>
        <v>-7</v>
      </c>
      <c r="H410" s="72">
        <f>D410-E410</f>
        <v>39</v>
      </c>
      <c r="I410" s="37">
        <f>IF(C410=0, "-", IF(G410/C410&lt;10, G410/C410, "&gt;999%"))</f>
        <v>-0.41176470588235292</v>
      </c>
      <c r="J410" s="38">
        <f>IF(E410=0, "-", IF(H410/E410&lt;10, H410/E410, "&gt;999%"))</f>
        <v>0.3577981651376147</v>
      </c>
    </row>
    <row r="411" spans="1:10" x14ac:dyDescent="0.25">
      <c r="A411" s="177"/>
      <c r="B411" s="143"/>
      <c r="C411" s="144"/>
      <c r="D411" s="143"/>
      <c r="E411" s="144"/>
      <c r="F411" s="145"/>
      <c r="G411" s="143"/>
      <c r="H411" s="144"/>
      <c r="I411" s="151"/>
      <c r="J411" s="152"/>
    </row>
    <row r="412" spans="1:10" s="139" customFormat="1" x14ac:dyDescent="0.25">
      <c r="A412" s="159" t="s">
        <v>83</v>
      </c>
      <c r="B412" s="65"/>
      <c r="C412" s="66"/>
      <c r="D412" s="65"/>
      <c r="E412" s="66"/>
      <c r="F412" s="67"/>
      <c r="G412" s="65"/>
      <c r="H412" s="66"/>
      <c r="I412" s="20"/>
      <c r="J412" s="21"/>
    </row>
    <row r="413" spans="1:10" x14ac:dyDescent="0.25">
      <c r="A413" s="158" t="s">
        <v>336</v>
      </c>
      <c r="B413" s="65">
        <v>4</v>
      </c>
      <c r="C413" s="66">
        <v>0</v>
      </c>
      <c r="D413" s="65">
        <v>37</v>
      </c>
      <c r="E413" s="66">
        <v>7</v>
      </c>
      <c r="F413" s="67"/>
      <c r="G413" s="65">
        <f t="shared" ref="G413:G421" si="72">B413-C413</f>
        <v>4</v>
      </c>
      <c r="H413" s="66">
        <f t="shared" ref="H413:H421" si="73">D413-E413</f>
        <v>30</v>
      </c>
      <c r="I413" s="20" t="str">
        <f t="shared" ref="I413:I421" si="74">IF(C413=0, "-", IF(G413/C413&lt;10, G413/C413, "&gt;999%"))</f>
        <v>-</v>
      </c>
      <c r="J413" s="21">
        <f t="shared" ref="J413:J421" si="75">IF(E413=0, "-", IF(H413/E413&lt;10, H413/E413, "&gt;999%"))</f>
        <v>4.2857142857142856</v>
      </c>
    </row>
    <row r="414" spans="1:10" x14ac:dyDescent="0.25">
      <c r="A414" s="158" t="s">
        <v>316</v>
      </c>
      <c r="B414" s="65">
        <v>0</v>
      </c>
      <c r="C414" s="66">
        <v>0</v>
      </c>
      <c r="D414" s="65">
        <v>26</v>
      </c>
      <c r="E414" s="66">
        <v>15</v>
      </c>
      <c r="F414" s="67"/>
      <c r="G414" s="65">
        <f t="shared" si="72"/>
        <v>0</v>
      </c>
      <c r="H414" s="66">
        <f t="shared" si="73"/>
        <v>11</v>
      </c>
      <c r="I414" s="20" t="str">
        <f t="shared" si="74"/>
        <v>-</v>
      </c>
      <c r="J414" s="21">
        <f t="shared" si="75"/>
        <v>0.73333333333333328</v>
      </c>
    </row>
    <row r="415" spans="1:10" x14ac:dyDescent="0.25">
      <c r="A415" s="158" t="s">
        <v>452</v>
      </c>
      <c r="B415" s="65">
        <v>0</v>
      </c>
      <c r="C415" s="66">
        <v>0</v>
      </c>
      <c r="D415" s="65">
        <v>6</v>
      </c>
      <c r="E415" s="66">
        <v>9</v>
      </c>
      <c r="F415" s="67"/>
      <c r="G415" s="65">
        <f t="shared" si="72"/>
        <v>0</v>
      </c>
      <c r="H415" s="66">
        <f t="shared" si="73"/>
        <v>-3</v>
      </c>
      <c r="I415" s="20" t="str">
        <f t="shared" si="74"/>
        <v>-</v>
      </c>
      <c r="J415" s="21">
        <f t="shared" si="75"/>
        <v>-0.33333333333333331</v>
      </c>
    </row>
    <row r="416" spans="1:10" x14ac:dyDescent="0.25">
      <c r="A416" s="158" t="s">
        <v>369</v>
      </c>
      <c r="B416" s="65">
        <v>2</v>
      </c>
      <c r="C416" s="66">
        <v>9</v>
      </c>
      <c r="D416" s="65">
        <v>44</v>
      </c>
      <c r="E416" s="66">
        <v>107</v>
      </c>
      <c r="F416" s="67"/>
      <c r="G416" s="65">
        <f t="shared" si="72"/>
        <v>-7</v>
      </c>
      <c r="H416" s="66">
        <f t="shared" si="73"/>
        <v>-63</v>
      </c>
      <c r="I416" s="20">
        <f t="shared" si="74"/>
        <v>-0.77777777777777779</v>
      </c>
      <c r="J416" s="21">
        <f t="shared" si="75"/>
        <v>-0.58878504672897192</v>
      </c>
    </row>
    <row r="417" spans="1:10" x14ac:dyDescent="0.25">
      <c r="A417" s="158" t="s">
        <v>504</v>
      </c>
      <c r="B417" s="65">
        <v>3</v>
      </c>
      <c r="C417" s="66">
        <v>1</v>
      </c>
      <c r="D417" s="65">
        <v>55</v>
      </c>
      <c r="E417" s="66">
        <v>37</v>
      </c>
      <c r="F417" s="67"/>
      <c r="G417" s="65">
        <f t="shared" si="72"/>
        <v>2</v>
      </c>
      <c r="H417" s="66">
        <f t="shared" si="73"/>
        <v>18</v>
      </c>
      <c r="I417" s="20">
        <f t="shared" si="74"/>
        <v>2</v>
      </c>
      <c r="J417" s="21">
        <f t="shared" si="75"/>
        <v>0.48648648648648651</v>
      </c>
    </row>
    <row r="418" spans="1:10" x14ac:dyDescent="0.25">
      <c r="A418" s="158" t="s">
        <v>447</v>
      </c>
      <c r="B418" s="65">
        <v>0</v>
      </c>
      <c r="C418" s="66">
        <v>0</v>
      </c>
      <c r="D418" s="65">
        <v>1</v>
      </c>
      <c r="E418" s="66">
        <v>2</v>
      </c>
      <c r="F418" s="67"/>
      <c r="G418" s="65">
        <f t="shared" si="72"/>
        <v>0</v>
      </c>
      <c r="H418" s="66">
        <f t="shared" si="73"/>
        <v>-1</v>
      </c>
      <c r="I418" s="20" t="str">
        <f t="shared" si="74"/>
        <v>-</v>
      </c>
      <c r="J418" s="21">
        <f t="shared" si="75"/>
        <v>-0.5</v>
      </c>
    </row>
    <row r="419" spans="1:10" x14ac:dyDescent="0.25">
      <c r="A419" s="158" t="s">
        <v>220</v>
      </c>
      <c r="B419" s="65">
        <v>0</v>
      </c>
      <c r="C419" s="66">
        <v>0</v>
      </c>
      <c r="D419" s="65">
        <v>2</v>
      </c>
      <c r="E419" s="66">
        <v>1</v>
      </c>
      <c r="F419" s="67"/>
      <c r="G419" s="65">
        <f t="shared" si="72"/>
        <v>0</v>
      </c>
      <c r="H419" s="66">
        <f t="shared" si="73"/>
        <v>1</v>
      </c>
      <c r="I419" s="20" t="str">
        <f t="shared" si="74"/>
        <v>-</v>
      </c>
      <c r="J419" s="21">
        <f t="shared" si="75"/>
        <v>1</v>
      </c>
    </row>
    <row r="420" spans="1:10" x14ac:dyDescent="0.25">
      <c r="A420" s="158" t="s">
        <v>462</v>
      </c>
      <c r="B420" s="65">
        <v>3</v>
      </c>
      <c r="C420" s="66">
        <v>3</v>
      </c>
      <c r="D420" s="65">
        <v>55</v>
      </c>
      <c r="E420" s="66">
        <v>63</v>
      </c>
      <c r="F420" s="67"/>
      <c r="G420" s="65">
        <f t="shared" si="72"/>
        <v>0</v>
      </c>
      <c r="H420" s="66">
        <f t="shared" si="73"/>
        <v>-8</v>
      </c>
      <c r="I420" s="20">
        <f t="shared" si="74"/>
        <v>0</v>
      </c>
      <c r="J420" s="21">
        <f t="shared" si="75"/>
        <v>-0.12698412698412698</v>
      </c>
    </row>
    <row r="421" spans="1:10" s="160" customFormat="1" x14ac:dyDescent="0.25">
      <c r="A421" s="178" t="s">
        <v>637</v>
      </c>
      <c r="B421" s="71">
        <v>12</v>
      </c>
      <c r="C421" s="72">
        <v>13</v>
      </c>
      <c r="D421" s="71">
        <v>226</v>
      </c>
      <c r="E421" s="72">
        <v>241</v>
      </c>
      <c r="F421" s="73"/>
      <c r="G421" s="71">
        <f t="shared" si="72"/>
        <v>-1</v>
      </c>
      <c r="H421" s="72">
        <f t="shared" si="73"/>
        <v>-15</v>
      </c>
      <c r="I421" s="37">
        <f t="shared" si="74"/>
        <v>-7.6923076923076927E-2</v>
      </c>
      <c r="J421" s="38">
        <f t="shared" si="75"/>
        <v>-6.2240663900414939E-2</v>
      </c>
    </row>
    <row r="422" spans="1:10" x14ac:dyDescent="0.25">
      <c r="A422" s="177"/>
      <c r="B422" s="143"/>
      <c r="C422" s="144"/>
      <c r="D422" s="143"/>
      <c r="E422" s="144"/>
      <c r="F422" s="145"/>
      <c r="G422" s="143"/>
      <c r="H422" s="144"/>
      <c r="I422" s="151"/>
      <c r="J422" s="152"/>
    </row>
    <row r="423" spans="1:10" s="139" customFormat="1" x14ac:dyDescent="0.25">
      <c r="A423" s="159" t="s">
        <v>84</v>
      </c>
      <c r="B423" s="65"/>
      <c r="C423" s="66"/>
      <c r="D423" s="65"/>
      <c r="E423" s="66"/>
      <c r="F423" s="67"/>
      <c r="G423" s="65"/>
      <c r="H423" s="66"/>
      <c r="I423" s="20"/>
      <c r="J423" s="21"/>
    </row>
    <row r="424" spans="1:10" x14ac:dyDescent="0.25">
      <c r="A424" s="158" t="s">
        <v>524</v>
      </c>
      <c r="B424" s="65">
        <v>0</v>
      </c>
      <c r="C424" s="66">
        <v>1</v>
      </c>
      <c r="D424" s="65">
        <v>16</v>
      </c>
      <c r="E424" s="66">
        <v>15</v>
      </c>
      <c r="F424" s="67"/>
      <c r="G424" s="65">
        <f>B424-C424</f>
        <v>-1</v>
      </c>
      <c r="H424" s="66">
        <f>D424-E424</f>
        <v>1</v>
      </c>
      <c r="I424" s="20">
        <f>IF(C424=0, "-", IF(G424/C424&lt;10, G424/C424, "&gt;999%"))</f>
        <v>-1</v>
      </c>
      <c r="J424" s="21">
        <f>IF(E424=0, "-", IF(H424/E424&lt;10, H424/E424, "&gt;999%"))</f>
        <v>6.6666666666666666E-2</v>
      </c>
    </row>
    <row r="425" spans="1:10" s="160" customFormat="1" x14ac:dyDescent="0.25">
      <c r="A425" s="178" t="s">
        <v>638</v>
      </c>
      <c r="B425" s="71">
        <v>0</v>
      </c>
      <c r="C425" s="72">
        <v>1</v>
      </c>
      <c r="D425" s="71">
        <v>16</v>
      </c>
      <c r="E425" s="72">
        <v>15</v>
      </c>
      <c r="F425" s="73"/>
      <c r="G425" s="71">
        <f>B425-C425</f>
        <v>-1</v>
      </c>
      <c r="H425" s="72">
        <f>D425-E425</f>
        <v>1</v>
      </c>
      <c r="I425" s="37">
        <f>IF(C425=0, "-", IF(G425/C425&lt;10, G425/C425, "&gt;999%"))</f>
        <v>-1</v>
      </c>
      <c r="J425" s="38">
        <f>IF(E425=0, "-", IF(H425/E425&lt;10, H425/E425, "&gt;999%"))</f>
        <v>6.6666666666666666E-2</v>
      </c>
    </row>
    <row r="426" spans="1:10" x14ac:dyDescent="0.25">
      <c r="A426" s="177"/>
      <c r="B426" s="143"/>
      <c r="C426" s="144"/>
      <c r="D426" s="143"/>
      <c r="E426" s="144"/>
      <c r="F426" s="145"/>
      <c r="G426" s="143"/>
      <c r="H426" s="144"/>
      <c r="I426" s="151"/>
      <c r="J426" s="152"/>
    </row>
    <row r="427" spans="1:10" s="139" customFormat="1" x14ac:dyDescent="0.25">
      <c r="A427" s="159" t="s">
        <v>85</v>
      </c>
      <c r="B427" s="65"/>
      <c r="C427" s="66"/>
      <c r="D427" s="65"/>
      <c r="E427" s="66"/>
      <c r="F427" s="67"/>
      <c r="G427" s="65"/>
      <c r="H427" s="66"/>
      <c r="I427" s="20"/>
      <c r="J427" s="21"/>
    </row>
    <row r="428" spans="1:10" x14ac:dyDescent="0.25">
      <c r="A428" s="158" t="s">
        <v>203</v>
      </c>
      <c r="B428" s="65">
        <v>1</v>
      </c>
      <c r="C428" s="66">
        <v>0</v>
      </c>
      <c r="D428" s="65">
        <v>6</v>
      </c>
      <c r="E428" s="66">
        <v>26</v>
      </c>
      <c r="F428" s="67"/>
      <c r="G428" s="65">
        <f t="shared" ref="G428:G435" si="76">B428-C428</f>
        <v>1</v>
      </c>
      <c r="H428" s="66">
        <f t="shared" ref="H428:H435" si="77">D428-E428</f>
        <v>-20</v>
      </c>
      <c r="I428" s="20" t="str">
        <f t="shared" ref="I428:I435" si="78">IF(C428=0, "-", IF(G428/C428&lt;10, G428/C428, "&gt;999%"))</f>
        <v>-</v>
      </c>
      <c r="J428" s="21">
        <f t="shared" ref="J428:J435" si="79">IF(E428=0, "-", IF(H428/E428&lt;10, H428/E428, "&gt;999%"))</f>
        <v>-0.76923076923076927</v>
      </c>
    </row>
    <row r="429" spans="1:10" x14ac:dyDescent="0.25">
      <c r="A429" s="158" t="s">
        <v>337</v>
      </c>
      <c r="B429" s="65">
        <v>7</v>
      </c>
      <c r="C429" s="66">
        <v>0</v>
      </c>
      <c r="D429" s="65">
        <v>39</v>
      </c>
      <c r="E429" s="66">
        <v>61</v>
      </c>
      <c r="F429" s="67"/>
      <c r="G429" s="65">
        <f t="shared" si="76"/>
        <v>7</v>
      </c>
      <c r="H429" s="66">
        <f t="shared" si="77"/>
        <v>-22</v>
      </c>
      <c r="I429" s="20" t="str">
        <f t="shared" si="78"/>
        <v>-</v>
      </c>
      <c r="J429" s="21">
        <f t="shared" si="79"/>
        <v>-0.36065573770491804</v>
      </c>
    </row>
    <row r="430" spans="1:10" x14ac:dyDescent="0.25">
      <c r="A430" s="158" t="s">
        <v>370</v>
      </c>
      <c r="B430" s="65">
        <v>5</v>
      </c>
      <c r="C430" s="66">
        <v>3</v>
      </c>
      <c r="D430" s="65">
        <v>28</v>
      </c>
      <c r="E430" s="66">
        <v>47</v>
      </c>
      <c r="F430" s="67"/>
      <c r="G430" s="65">
        <f t="shared" si="76"/>
        <v>2</v>
      </c>
      <c r="H430" s="66">
        <f t="shared" si="77"/>
        <v>-19</v>
      </c>
      <c r="I430" s="20">
        <f t="shared" si="78"/>
        <v>0.66666666666666663</v>
      </c>
      <c r="J430" s="21">
        <f t="shared" si="79"/>
        <v>-0.40425531914893614</v>
      </c>
    </row>
    <row r="431" spans="1:10" x14ac:dyDescent="0.25">
      <c r="A431" s="158" t="s">
        <v>407</v>
      </c>
      <c r="B431" s="65">
        <v>7</v>
      </c>
      <c r="C431" s="66">
        <v>2</v>
      </c>
      <c r="D431" s="65">
        <v>68</v>
      </c>
      <c r="E431" s="66">
        <v>50</v>
      </c>
      <c r="F431" s="67"/>
      <c r="G431" s="65">
        <f t="shared" si="76"/>
        <v>5</v>
      </c>
      <c r="H431" s="66">
        <f t="shared" si="77"/>
        <v>18</v>
      </c>
      <c r="I431" s="20">
        <f t="shared" si="78"/>
        <v>2.5</v>
      </c>
      <c r="J431" s="21">
        <f t="shared" si="79"/>
        <v>0.36</v>
      </c>
    </row>
    <row r="432" spans="1:10" x14ac:dyDescent="0.25">
      <c r="A432" s="158" t="s">
        <v>239</v>
      </c>
      <c r="B432" s="65">
        <v>2</v>
      </c>
      <c r="C432" s="66">
        <v>1</v>
      </c>
      <c r="D432" s="65">
        <v>26</v>
      </c>
      <c r="E432" s="66">
        <v>31</v>
      </c>
      <c r="F432" s="67"/>
      <c r="G432" s="65">
        <f t="shared" si="76"/>
        <v>1</v>
      </c>
      <c r="H432" s="66">
        <f t="shared" si="77"/>
        <v>-5</v>
      </c>
      <c r="I432" s="20">
        <f t="shared" si="78"/>
        <v>1</v>
      </c>
      <c r="J432" s="21">
        <f t="shared" si="79"/>
        <v>-0.16129032258064516</v>
      </c>
    </row>
    <row r="433" spans="1:10" x14ac:dyDescent="0.25">
      <c r="A433" s="158" t="s">
        <v>221</v>
      </c>
      <c r="B433" s="65">
        <v>2</v>
      </c>
      <c r="C433" s="66">
        <v>1</v>
      </c>
      <c r="D433" s="65">
        <v>18</v>
      </c>
      <c r="E433" s="66">
        <v>22</v>
      </c>
      <c r="F433" s="67"/>
      <c r="G433" s="65">
        <f t="shared" si="76"/>
        <v>1</v>
      </c>
      <c r="H433" s="66">
        <f t="shared" si="77"/>
        <v>-4</v>
      </c>
      <c r="I433" s="20">
        <f t="shared" si="78"/>
        <v>1</v>
      </c>
      <c r="J433" s="21">
        <f t="shared" si="79"/>
        <v>-0.18181818181818182</v>
      </c>
    </row>
    <row r="434" spans="1:10" x14ac:dyDescent="0.25">
      <c r="A434" s="158" t="s">
        <v>260</v>
      </c>
      <c r="B434" s="65">
        <v>0</v>
      </c>
      <c r="C434" s="66">
        <v>1</v>
      </c>
      <c r="D434" s="65">
        <v>13</v>
      </c>
      <c r="E434" s="66">
        <v>16</v>
      </c>
      <c r="F434" s="67"/>
      <c r="G434" s="65">
        <f t="shared" si="76"/>
        <v>-1</v>
      </c>
      <c r="H434" s="66">
        <f t="shared" si="77"/>
        <v>-3</v>
      </c>
      <c r="I434" s="20">
        <f t="shared" si="78"/>
        <v>-1</v>
      </c>
      <c r="J434" s="21">
        <f t="shared" si="79"/>
        <v>-0.1875</v>
      </c>
    </row>
    <row r="435" spans="1:10" s="160" customFormat="1" x14ac:dyDescent="0.25">
      <c r="A435" s="178" t="s">
        <v>639</v>
      </c>
      <c r="B435" s="71">
        <v>24</v>
      </c>
      <c r="C435" s="72">
        <v>8</v>
      </c>
      <c r="D435" s="71">
        <v>198</v>
      </c>
      <c r="E435" s="72">
        <v>253</v>
      </c>
      <c r="F435" s="73"/>
      <c r="G435" s="71">
        <f t="shared" si="76"/>
        <v>16</v>
      </c>
      <c r="H435" s="72">
        <f t="shared" si="77"/>
        <v>-55</v>
      </c>
      <c r="I435" s="37">
        <f t="shared" si="78"/>
        <v>2</v>
      </c>
      <c r="J435" s="38">
        <f t="shared" si="79"/>
        <v>-0.21739130434782608</v>
      </c>
    </row>
    <row r="436" spans="1:10" x14ac:dyDescent="0.25">
      <c r="A436" s="177"/>
      <c r="B436" s="143"/>
      <c r="C436" s="144"/>
      <c r="D436" s="143"/>
      <c r="E436" s="144"/>
      <c r="F436" s="145"/>
      <c r="G436" s="143"/>
      <c r="H436" s="144"/>
      <c r="I436" s="151"/>
      <c r="J436" s="152"/>
    </row>
    <row r="437" spans="1:10" s="139" customFormat="1" x14ac:dyDescent="0.25">
      <c r="A437" s="159" t="s">
        <v>86</v>
      </c>
      <c r="B437" s="65"/>
      <c r="C437" s="66"/>
      <c r="D437" s="65"/>
      <c r="E437" s="66"/>
      <c r="F437" s="67"/>
      <c r="G437" s="65"/>
      <c r="H437" s="66"/>
      <c r="I437" s="20"/>
      <c r="J437" s="21"/>
    </row>
    <row r="438" spans="1:10" x14ac:dyDescent="0.25">
      <c r="A438" s="158" t="s">
        <v>371</v>
      </c>
      <c r="B438" s="65">
        <v>5</v>
      </c>
      <c r="C438" s="66">
        <v>0</v>
      </c>
      <c r="D438" s="65">
        <v>24</v>
      </c>
      <c r="E438" s="66">
        <v>0</v>
      </c>
      <c r="F438" s="67"/>
      <c r="G438" s="65">
        <f>B438-C438</f>
        <v>5</v>
      </c>
      <c r="H438" s="66">
        <f>D438-E438</f>
        <v>24</v>
      </c>
      <c r="I438" s="20" t="str">
        <f>IF(C438=0, "-", IF(G438/C438&lt;10, G438/C438, "&gt;999%"))</f>
        <v>-</v>
      </c>
      <c r="J438" s="21" t="str">
        <f>IF(E438=0, "-", IF(H438/E438&lt;10, H438/E438, "&gt;999%"))</f>
        <v>-</v>
      </c>
    </row>
    <row r="439" spans="1:10" x14ac:dyDescent="0.25">
      <c r="A439" s="158" t="s">
        <v>488</v>
      </c>
      <c r="B439" s="65">
        <v>10</v>
      </c>
      <c r="C439" s="66">
        <v>2</v>
      </c>
      <c r="D439" s="65">
        <v>59</v>
      </c>
      <c r="E439" s="66">
        <v>65</v>
      </c>
      <c r="F439" s="67"/>
      <c r="G439" s="65">
        <f>B439-C439</f>
        <v>8</v>
      </c>
      <c r="H439" s="66">
        <f>D439-E439</f>
        <v>-6</v>
      </c>
      <c r="I439" s="20">
        <f>IF(C439=0, "-", IF(G439/C439&lt;10, G439/C439, "&gt;999%"))</f>
        <v>4</v>
      </c>
      <c r="J439" s="21">
        <f>IF(E439=0, "-", IF(H439/E439&lt;10, H439/E439, "&gt;999%"))</f>
        <v>-9.2307692307692313E-2</v>
      </c>
    </row>
    <row r="440" spans="1:10" x14ac:dyDescent="0.25">
      <c r="A440" s="158" t="s">
        <v>408</v>
      </c>
      <c r="B440" s="65">
        <v>4</v>
      </c>
      <c r="C440" s="66">
        <v>0</v>
      </c>
      <c r="D440" s="65">
        <v>18</v>
      </c>
      <c r="E440" s="66">
        <v>4</v>
      </c>
      <c r="F440" s="67"/>
      <c r="G440" s="65">
        <f>B440-C440</f>
        <v>4</v>
      </c>
      <c r="H440" s="66">
        <f>D440-E440</f>
        <v>14</v>
      </c>
      <c r="I440" s="20" t="str">
        <f>IF(C440=0, "-", IF(G440/C440&lt;10, G440/C440, "&gt;999%"))</f>
        <v>-</v>
      </c>
      <c r="J440" s="21">
        <f>IF(E440=0, "-", IF(H440/E440&lt;10, H440/E440, "&gt;999%"))</f>
        <v>3.5</v>
      </c>
    </row>
    <row r="441" spans="1:10" s="160" customFormat="1" x14ac:dyDescent="0.25">
      <c r="A441" s="178" t="s">
        <v>640</v>
      </c>
      <c r="B441" s="71">
        <v>19</v>
      </c>
      <c r="C441" s="72">
        <v>2</v>
      </c>
      <c r="D441" s="71">
        <v>101</v>
      </c>
      <c r="E441" s="72">
        <v>69</v>
      </c>
      <c r="F441" s="73"/>
      <c r="G441" s="71">
        <f>B441-C441</f>
        <v>17</v>
      </c>
      <c r="H441" s="72">
        <f>D441-E441</f>
        <v>32</v>
      </c>
      <c r="I441" s="37">
        <f>IF(C441=0, "-", IF(G441/C441&lt;10, G441/C441, "&gt;999%"))</f>
        <v>8.5</v>
      </c>
      <c r="J441" s="38">
        <f>IF(E441=0, "-", IF(H441/E441&lt;10, H441/E441, "&gt;999%"))</f>
        <v>0.46376811594202899</v>
      </c>
    </row>
    <row r="442" spans="1:10" x14ac:dyDescent="0.25">
      <c r="A442" s="177"/>
      <c r="B442" s="143"/>
      <c r="C442" s="144"/>
      <c r="D442" s="143"/>
      <c r="E442" s="144"/>
      <c r="F442" s="145"/>
      <c r="G442" s="143"/>
      <c r="H442" s="144"/>
      <c r="I442" s="151"/>
      <c r="J442" s="152"/>
    </row>
    <row r="443" spans="1:10" s="139" customFormat="1" x14ac:dyDescent="0.25">
      <c r="A443" s="159" t="s">
        <v>87</v>
      </c>
      <c r="B443" s="65"/>
      <c r="C443" s="66"/>
      <c r="D443" s="65"/>
      <c r="E443" s="66"/>
      <c r="F443" s="67"/>
      <c r="G443" s="65"/>
      <c r="H443" s="66"/>
      <c r="I443" s="20"/>
      <c r="J443" s="21"/>
    </row>
    <row r="444" spans="1:10" x14ac:dyDescent="0.25">
      <c r="A444" s="158" t="s">
        <v>291</v>
      </c>
      <c r="B444" s="65">
        <v>2</v>
      </c>
      <c r="C444" s="66">
        <v>0</v>
      </c>
      <c r="D444" s="65">
        <v>13</v>
      </c>
      <c r="E444" s="66">
        <v>0</v>
      </c>
      <c r="F444" s="67"/>
      <c r="G444" s="65">
        <f t="shared" ref="G444:G451" si="80">B444-C444</f>
        <v>2</v>
      </c>
      <c r="H444" s="66">
        <f t="shared" ref="H444:H451" si="81">D444-E444</f>
        <v>13</v>
      </c>
      <c r="I444" s="20" t="str">
        <f t="shared" ref="I444:I451" si="82">IF(C444=0, "-", IF(G444/C444&lt;10, G444/C444, "&gt;999%"))</f>
        <v>-</v>
      </c>
      <c r="J444" s="21" t="str">
        <f t="shared" ref="J444:J451" si="83">IF(E444=0, "-", IF(H444/E444&lt;10, H444/E444, "&gt;999%"))</f>
        <v>-</v>
      </c>
    </row>
    <row r="445" spans="1:10" x14ac:dyDescent="0.25">
      <c r="A445" s="158" t="s">
        <v>372</v>
      </c>
      <c r="B445" s="65">
        <v>41</v>
      </c>
      <c r="C445" s="66">
        <v>38</v>
      </c>
      <c r="D445" s="65">
        <v>335</v>
      </c>
      <c r="E445" s="66">
        <v>368</v>
      </c>
      <c r="F445" s="67"/>
      <c r="G445" s="65">
        <f t="shared" si="80"/>
        <v>3</v>
      </c>
      <c r="H445" s="66">
        <f t="shared" si="81"/>
        <v>-33</v>
      </c>
      <c r="I445" s="20">
        <f t="shared" si="82"/>
        <v>7.8947368421052627E-2</v>
      </c>
      <c r="J445" s="21">
        <f t="shared" si="83"/>
        <v>-8.9673913043478257E-2</v>
      </c>
    </row>
    <row r="446" spans="1:10" x14ac:dyDescent="0.25">
      <c r="A446" s="158" t="s">
        <v>222</v>
      </c>
      <c r="B446" s="65">
        <v>6</v>
      </c>
      <c r="C446" s="66">
        <v>4</v>
      </c>
      <c r="D446" s="65">
        <v>85</v>
      </c>
      <c r="E446" s="66">
        <v>86</v>
      </c>
      <c r="F446" s="67"/>
      <c r="G446" s="65">
        <f t="shared" si="80"/>
        <v>2</v>
      </c>
      <c r="H446" s="66">
        <f t="shared" si="81"/>
        <v>-1</v>
      </c>
      <c r="I446" s="20">
        <f t="shared" si="82"/>
        <v>0.5</v>
      </c>
      <c r="J446" s="21">
        <f t="shared" si="83"/>
        <v>-1.1627906976744186E-2</v>
      </c>
    </row>
    <row r="447" spans="1:10" x14ac:dyDescent="0.25">
      <c r="A447" s="158" t="s">
        <v>240</v>
      </c>
      <c r="B447" s="65">
        <v>0</v>
      </c>
      <c r="C447" s="66">
        <v>0</v>
      </c>
      <c r="D447" s="65">
        <v>0</v>
      </c>
      <c r="E447" s="66">
        <v>7</v>
      </c>
      <c r="F447" s="67"/>
      <c r="G447" s="65">
        <f t="shared" si="80"/>
        <v>0</v>
      </c>
      <c r="H447" s="66">
        <f t="shared" si="81"/>
        <v>-7</v>
      </c>
      <c r="I447" s="20" t="str">
        <f t="shared" si="82"/>
        <v>-</v>
      </c>
      <c r="J447" s="21">
        <f t="shared" si="83"/>
        <v>-1</v>
      </c>
    </row>
    <row r="448" spans="1:10" x14ac:dyDescent="0.25">
      <c r="A448" s="158" t="s">
        <v>409</v>
      </c>
      <c r="B448" s="65">
        <v>82</v>
      </c>
      <c r="C448" s="66">
        <v>57</v>
      </c>
      <c r="D448" s="65">
        <v>381</v>
      </c>
      <c r="E448" s="66">
        <v>344</v>
      </c>
      <c r="F448" s="67"/>
      <c r="G448" s="65">
        <f t="shared" si="80"/>
        <v>25</v>
      </c>
      <c r="H448" s="66">
        <f t="shared" si="81"/>
        <v>37</v>
      </c>
      <c r="I448" s="20">
        <f t="shared" si="82"/>
        <v>0.43859649122807015</v>
      </c>
      <c r="J448" s="21">
        <f t="shared" si="83"/>
        <v>0.10755813953488372</v>
      </c>
    </row>
    <row r="449" spans="1:10" x14ac:dyDescent="0.25">
      <c r="A449" s="158" t="s">
        <v>223</v>
      </c>
      <c r="B449" s="65">
        <v>7</v>
      </c>
      <c r="C449" s="66">
        <v>2</v>
      </c>
      <c r="D449" s="65">
        <v>52</v>
      </c>
      <c r="E449" s="66">
        <v>12</v>
      </c>
      <c r="F449" s="67"/>
      <c r="G449" s="65">
        <f t="shared" si="80"/>
        <v>5</v>
      </c>
      <c r="H449" s="66">
        <f t="shared" si="81"/>
        <v>40</v>
      </c>
      <c r="I449" s="20">
        <f t="shared" si="82"/>
        <v>2.5</v>
      </c>
      <c r="J449" s="21">
        <f t="shared" si="83"/>
        <v>3.3333333333333335</v>
      </c>
    </row>
    <row r="450" spans="1:10" x14ac:dyDescent="0.25">
      <c r="A450" s="158" t="s">
        <v>338</v>
      </c>
      <c r="B450" s="65">
        <v>27</v>
      </c>
      <c r="C450" s="66">
        <v>9</v>
      </c>
      <c r="D450" s="65">
        <v>293</v>
      </c>
      <c r="E450" s="66">
        <v>336</v>
      </c>
      <c r="F450" s="67"/>
      <c r="G450" s="65">
        <f t="shared" si="80"/>
        <v>18</v>
      </c>
      <c r="H450" s="66">
        <f t="shared" si="81"/>
        <v>-43</v>
      </c>
      <c r="I450" s="20">
        <f t="shared" si="82"/>
        <v>2</v>
      </c>
      <c r="J450" s="21">
        <f t="shared" si="83"/>
        <v>-0.12797619047619047</v>
      </c>
    </row>
    <row r="451" spans="1:10" s="160" customFormat="1" x14ac:dyDescent="0.25">
      <c r="A451" s="178" t="s">
        <v>641</v>
      </c>
      <c r="B451" s="71">
        <v>165</v>
      </c>
      <c r="C451" s="72">
        <v>110</v>
      </c>
      <c r="D451" s="71">
        <v>1159</v>
      </c>
      <c r="E451" s="72">
        <v>1153</v>
      </c>
      <c r="F451" s="73"/>
      <c r="G451" s="71">
        <f t="shared" si="80"/>
        <v>55</v>
      </c>
      <c r="H451" s="72">
        <f t="shared" si="81"/>
        <v>6</v>
      </c>
      <c r="I451" s="37">
        <f t="shared" si="82"/>
        <v>0.5</v>
      </c>
      <c r="J451" s="38">
        <f t="shared" si="83"/>
        <v>5.2038161318300087E-3</v>
      </c>
    </row>
    <row r="452" spans="1:10" x14ac:dyDescent="0.25">
      <c r="A452" s="177"/>
      <c r="B452" s="143"/>
      <c r="C452" s="144"/>
      <c r="D452" s="143"/>
      <c r="E452" s="144"/>
      <c r="F452" s="145"/>
      <c r="G452" s="143"/>
      <c r="H452" s="144"/>
      <c r="I452" s="151"/>
      <c r="J452" s="152"/>
    </row>
    <row r="453" spans="1:10" s="139" customFormat="1" x14ac:dyDescent="0.25">
      <c r="A453" s="159" t="s">
        <v>88</v>
      </c>
      <c r="B453" s="65"/>
      <c r="C453" s="66"/>
      <c r="D453" s="65"/>
      <c r="E453" s="66"/>
      <c r="F453" s="67"/>
      <c r="G453" s="65"/>
      <c r="H453" s="66"/>
      <c r="I453" s="20"/>
      <c r="J453" s="21"/>
    </row>
    <row r="454" spans="1:10" x14ac:dyDescent="0.25">
      <c r="A454" s="158" t="s">
        <v>204</v>
      </c>
      <c r="B454" s="65">
        <v>9</v>
      </c>
      <c r="C454" s="66">
        <v>5</v>
      </c>
      <c r="D454" s="65">
        <v>437</v>
      </c>
      <c r="E454" s="66">
        <v>185</v>
      </c>
      <c r="F454" s="67"/>
      <c r="G454" s="65">
        <f t="shared" ref="G454:G460" si="84">B454-C454</f>
        <v>4</v>
      </c>
      <c r="H454" s="66">
        <f t="shared" ref="H454:H460" si="85">D454-E454</f>
        <v>252</v>
      </c>
      <c r="I454" s="20">
        <f t="shared" ref="I454:I460" si="86">IF(C454=0, "-", IF(G454/C454&lt;10, G454/C454, "&gt;999%"))</f>
        <v>0.8</v>
      </c>
      <c r="J454" s="21">
        <f t="shared" ref="J454:J460" si="87">IF(E454=0, "-", IF(H454/E454&lt;10, H454/E454, "&gt;999%"))</f>
        <v>1.3621621621621622</v>
      </c>
    </row>
    <row r="455" spans="1:10" x14ac:dyDescent="0.25">
      <c r="A455" s="158" t="s">
        <v>317</v>
      </c>
      <c r="B455" s="65">
        <v>1</v>
      </c>
      <c r="C455" s="66">
        <v>6</v>
      </c>
      <c r="D455" s="65">
        <v>46</v>
      </c>
      <c r="E455" s="66">
        <v>55</v>
      </c>
      <c r="F455" s="67"/>
      <c r="G455" s="65">
        <f t="shared" si="84"/>
        <v>-5</v>
      </c>
      <c r="H455" s="66">
        <f t="shared" si="85"/>
        <v>-9</v>
      </c>
      <c r="I455" s="20">
        <f t="shared" si="86"/>
        <v>-0.83333333333333337</v>
      </c>
      <c r="J455" s="21">
        <f t="shared" si="87"/>
        <v>-0.16363636363636364</v>
      </c>
    </row>
    <row r="456" spans="1:10" x14ac:dyDescent="0.25">
      <c r="A456" s="158" t="s">
        <v>318</v>
      </c>
      <c r="B456" s="65">
        <v>13</v>
      </c>
      <c r="C456" s="66">
        <v>6</v>
      </c>
      <c r="D456" s="65">
        <v>118</v>
      </c>
      <c r="E456" s="66">
        <v>53</v>
      </c>
      <c r="F456" s="67"/>
      <c r="G456" s="65">
        <f t="shared" si="84"/>
        <v>7</v>
      </c>
      <c r="H456" s="66">
        <f t="shared" si="85"/>
        <v>65</v>
      </c>
      <c r="I456" s="20">
        <f t="shared" si="86"/>
        <v>1.1666666666666667</v>
      </c>
      <c r="J456" s="21">
        <f t="shared" si="87"/>
        <v>1.2264150943396226</v>
      </c>
    </row>
    <row r="457" spans="1:10" x14ac:dyDescent="0.25">
      <c r="A457" s="158" t="s">
        <v>339</v>
      </c>
      <c r="B457" s="65">
        <v>1</v>
      </c>
      <c r="C457" s="66">
        <v>0</v>
      </c>
      <c r="D457" s="65">
        <v>9</v>
      </c>
      <c r="E457" s="66">
        <v>5</v>
      </c>
      <c r="F457" s="67"/>
      <c r="G457" s="65">
        <f t="shared" si="84"/>
        <v>1</v>
      </c>
      <c r="H457" s="66">
        <f t="shared" si="85"/>
        <v>4</v>
      </c>
      <c r="I457" s="20" t="str">
        <f t="shared" si="86"/>
        <v>-</v>
      </c>
      <c r="J457" s="21">
        <f t="shared" si="87"/>
        <v>0.8</v>
      </c>
    </row>
    <row r="458" spans="1:10" x14ac:dyDescent="0.25">
      <c r="A458" s="158" t="s">
        <v>205</v>
      </c>
      <c r="B458" s="65">
        <v>12</v>
      </c>
      <c r="C458" s="66">
        <v>4</v>
      </c>
      <c r="D458" s="65">
        <v>95</v>
      </c>
      <c r="E458" s="66">
        <v>103</v>
      </c>
      <c r="F458" s="67"/>
      <c r="G458" s="65">
        <f t="shared" si="84"/>
        <v>8</v>
      </c>
      <c r="H458" s="66">
        <f t="shared" si="85"/>
        <v>-8</v>
      </c>
      <c r="I458" s="20">
        <f t="shared" si="86"/>
        <v>2</v>
      </c>
      <c r="J458" s="21">
        <f t="shared" si="87"/>
        <v>-7.7669902912621352E-2</v>
      </c>
    </row>
    <row r="459" spans="1:10" x14ac:dyDescent="0.25">
      <c r="A459" s="158" t="s">
        <v>340</v>
      </c>
      <c r="B459" s="65">
        <v>2</v>
      </c>
      <c r="C459" s="66">
        <v>4</v>
      </c>
      <c r="D459" s="65">
        <v>50</v>
      </c>
      <c r="E459" s="66">
        <v>114</v>
      </c>
      <c r="F459" s="67"/>
      <c r="G459" s="65">
        <f t="shared" si="84"/>
        <v>-2</v>
      </c>
      <c r="H459" s="66">
        <f t="shared" si="85"/>
        <v>-64</v>
      </c>
      <c r="I459" s="20">
        <f t="shared" si="86"/>
        <v>-0.5</v>
      </c>
      <c r="J459" s="21">
        <f t="shared" si="87"/>
        <v>-0.56140350877192979</v>
      </c>
    </row>
    <row r="460" spans="1:10" s="160" customFormat="1" x14ac:dyDescent="0.25">
      <c r="A460" s="178" t="s">
        <v>642</v>
      </c>
      <c r="B460" s="71">
        <v>38</v>
      </c>
      <c r="C460" s="72">
        <v>25</v>
      </c>
      <c r="D460" s="71">
        <v>755</v>
      </c>
      <c r="E460" s="72">
        <v>515</v>
      </c>
      <c r="F460" s="73"/>
      <c r="G460" s="71">
        <f t="shared" si="84"/>
        <v>13</v>
      </c>
      <c r="H460" s="72">
        <f t="shared" si="85"/>
        <v>240</v>
      </c>
      <c r="I460" s="37">
        <f t="shared" si="86"/>
        <v>0.52</v>
      </c>
      <c r="J460" s="38">
        <f t="shared" si="87"/>
        <v>0.46601941747572817</v>
      </c>
    </row>
    <row r="461" spans="1:10" x14ac:dyDescent="0.25">
      <c r="A461" s="177"/>
      <c r="B461" s="143"/>
      <c r="C461" s="144"/>
      <c r="D461" s="143"/>
      <c r="E461" s="144"/>
      <c r="F461" s="145"/>
      <c r="G461" s="143"/>
      <c r="H461" s="144"/>
      <c r="I461" s="151"/>
      <c r="J461" s="152"/>
    </row>
    <row r="462" spans="1:10" s="139" customFormat="1" x14ac:dyDescent="0.25">
      <c r="A462" s="159" t="s">
        <v>89</v>
      </c>
      <c r="B462" s="65"/>
      <c r="C462" s="66"/>
      <c r="D462" s="65"/>
      <c r="E462" s="66"/>
      <c r="F462" s="67"/>
      <c r="G462" s="65"/>
      <c r="H462" s="66"/>
      <c r="I462" s="20"/>
      <c r="J462" s="21"/>
    </row>
    <row r="463" spans="1:10" x14ac:dyDescent="0.25">
      <c r="A463" s="158" t="s">
        <v>255</v>
      </c>
      <c r="B463" s="65">
        <v>12</v>
      </c>
      <c r="C463" s="66">
        <v>0</v>
      </c>
      <c r="D463" s="65">
        <v>111</v>
      </c>
      <c r="E463" s="66">
        <v>0</v>
      </c>
      <c r="F463" s="67"/>
      <c r="G463" s="65">
        <f>B463-C463</f>
        <v>12</v>
      </c>
      <c r="H463" s="66">
        <f>D463-E463</f>
        <v>111</v>
      </c>
      <c r="I463" s="20" t="str">
        <f>IF(C463=0, "-", IF(G463/C463&lt;10, G463/C463, "&gt;999%"))</f>
        <v>-</v>
      </c>
      <c r="J463" s="21" t="str">
        <f>IF(E463=0, "-", IF(H463/E463&lt;10, H463/E463, "&gt;999%"))</f>
        <v>-</v>
      </c>
    </row>
    <row r="464" spans="1:10" x14ac:dyDescent="0.25">
      <c r="A464" s="158" t="s">
        <v>391</v>
      </c>
      <c r="B464" s="65">
        <v>6</v>
      </c>
      <c r="C464" s="66">
        <v>0</v>
      </c>
      <c r="D464" s="65">
        <v>51</v>
      </c>
      <c r="E464" s="66">
        <v>0</v>
      </c>
      <c r="F464" s="67"/>
      <c r="G464" s="65">
        <f>B464-C464</f>
        <v>6</v>
      </c>
      <c r="H464" s="66">
        <f>D464-E464</f>
        <v>51</v>
      </c>
      <c r="I464" s="20" t="str">
        <f>IF(C464=0, "-", IF(G464/C464&lt;10, G464/C464, "&gt;999%"))</f>
        <v>-</v>
      </c>
      <c r="J464" s="21" t="str">
        <f>IF(E464=0, "-", IF(H464/E464&lt;10, H464/E464, "&gt;999%"))</f>
        <v>-</v>
      </c>
    </row>
    <row r="465" spans="1:10" s="160" customFormat="1" x14ac:dyDescent="0.25">
      <c r="A465" s="178" t="s">
        <v>643</v>
      </c>
      <c r="B465" s="71">
        <v>18</v>
      </c>
      <c r="C465" s="72">
        <v>0</v>
      </c>
      <c r="D465" s="71">
        <v>162</v>
      </c>
      <c r="E465" s="72">
        <v>0</v>
      </c>
      <c r="F465" s="73"/>
      <c r="G465" s="71">
        <f>B465-C465</f>
        <v>18</v>
      </c>
      <c r="H465" s="72">
        <f>D465-E465</f>
        <v>162</v>
      </c>
      <c r="I465" s="37" t="str">
        <f>IF(C465=0, "-", IF(G465/C465&lt;10, G465/C465, "&gt;999%"))</f>
        <v>-</v>
      </c>
      <c r="J465" s="38" t="str">
        <f>IF(E465=0, "-", IF(H465/E465&lt;10, H465/E465, "&gt;999%"))</f>
        <v>-</v>
      </c>
    </row>
    <row r="466" spans="1:10" x14ac:dyDescent="0.25">
      <c r="A466" s="177"/>
      <c r="B466" s="143"/>
      <c r="C466" s="144"/>
      <c r="D466" s="143"/>
      <c r="E466" s="144"/>
      <c r="F466" s="145"/>
      <c r="G466" s="143"/>
      <c r="H466" s="144"/>
      <c r="I466" s="151"/>
      <c r="J466" s="152"/>
    </row>
    <row r="467" spans="1:10" s="139" customFormat="1" x14ac:dyDescent="0.25">
      <c r="A467" s="159" t="s">
        <v>90</v>
      </c>
      <c r="B467" s="65"/>
      <c r="C467" s="66"/>
      <c r="D467" s="65"/>
      <c r="E467" s="66"/>
      <c r="F467" s="67"/>
      <c r="G467" s="65"/>
      <c r="H467" s="66"/>
      <c r="I467" s="20"/>
      <c r="J467" s="21"/>
    </row>
    <row r="468" spans="1:10" x14ac:dyDescent="0.25">
      <c r="A468" s="158" t="s">
        <v>241</v>
      </c>
      <c r="B468" s="65">
        <v>4</v>
      </c>
      <c r="C468" s="66">
        <v>9</v>
      </c>
      <c r="D468" s="65">
        <v>92</v>
      </c>
      <c r="E468" s="66">
        <v>134</v>
      </c>
      <c r="F468" s="67"/>
      <c r="G468" s="65">
        <f t="shared" ref="G468:G490" si="88">B468-C468</f>
        <v>-5</v>
      </c>
      <c r="H468" s="66">
        <f t="shared" ref="H468:H490" si="89">D468-E468</f>
        <v>-42</v>
      </c>
      <c r="I468" s="20">
        <f t="shared" ref="I468:I490" si="90">IF(C468=0, "-", IF(G468/C468&lt;10, G468/C468, "&gt;999%"))</f>
        <v>-0.55555555555555558</v>
      </c>
      <c r="J468" s="21">
        <f t="shared" ref="J468:J490" si="91">IF(E468=0, "-", IF(H468/E468&lt;10, H468/E468, "&gt;999%"))</f>
        <v>-0.31343283582089554</v>
      </c>
    </row>
    <row r="469" spans="1:10" x14ac:dyDescent="0.25">
      <c r="A469" s="158" t="s">
        <v>341</v>
      </c>
      <c r="B469" s="65">
        <v>5</v>
      </c>
      <c r="C469" s="66">
        <v>12</v>
      </c>
      <c r="D469" s="65">
        <v>157</v>
      </c>
      <c r="E469" s="66">
        <v>134</v>
      </c>
      <c r="F469" s="67"/>
      <c r="G469" s="65">
        <f t="shared" si="88"/>
        <v>-7</v>
      </c>
      <c r="H469" s="66">
        <f t="shared" si="89"/>
        <v>23</v>
      </c>
      <c r="I469" s="20">
        <f t="shared" si="90"/>
        <v>-0.58333333333333337</v>
      </c>
      <c r="J469" s="21">
        <f t="shared" si="91"/>
        <v>0.17164179104477612</v>
      </c>
    </row>
    <row r="470" spans="1:10" x14ac:dyDescent="0.25">
      <c r="A470" s="158" t="s">
        <v>450</v>
      </c>
      <c r="B470" s="65">
        <v>0</v>
      </c>
      <c r="C470" s="66">
        <v>0</v>
      </c>
      <c r="D470" s="65">
        <v>3</v>
      </c>
      <c r="E470" s="66">
        <v>1</v>
      </c>
      <c r="F470" s="67"/>
      <c r="G470" s="65">
        <f t="shared" si="88"/>
        <v>0</v>
      </c>
      <c r="H470" s="66">
        <f t="shared" si="89"/>
        <v>2</v>
      </c>
      <c r="I470" s="20" t="str">
        <f t="shared" si="90"/>
        <v>-</v>
      </c>
      <c r="J470" s="21">
        <f t="shared" si="91"/>
        <v>2</v>
      </c>
    </row>
    <row r="471" spans="1:10" x14ac:dyDescent="0.25">
      <c r="A471" s="158" t="s">
        <v>224</v>
      </c>
      <c r="B471" s="65">
        <v>17</v>
      </c>
      <c r="C471" s="66">
        <v>16</v>
      </c>
      <c r="D471" s="65">
        <v>374</v>
      </c>
      <c r="E471" s="66">
        <v>393</v>
      </c>
      <c r="F471" s="67"/>
      <c r="G471" s="65">
        <f t="shared" si="88"/>
        <v>1</v>
      </c>
      <c r="H471" s="66">
        <f t="shared" si="89"/>
        <v>-19</v>
      </c>
      <c r="I471" s="20">
        <f t="shared" si="90"/>
        <v>6.25E-2</v>
      </c>
      <c r="J471" s="21">
        <f t="shared" si="91"/>
        <v>-4.8346055979643768E-2</v>
      </c>
    </row>
    <row r="472" spans="1:10" x14ac:dyDescent="0.25">
      <c r="A472" s="158" t="s">
        <v>342</v>
      </c>
      <c r="B472" s="65">
        <v>11</v>
      </c>
      <c r="C472" s="66">
        <v>0</v>
      </c>
      <c r="D472" s="65">
        <v>36</v>
      </c>
      <c r="E472" s="66">
        <v>0</v>
      </c>
      <c r="F472" s="67"/>
      <c r="G472" s="65">
        <f t="shared" si="88"/>
        <v>11</v>
      </c>
      <c r="H472" s="66">
        <f t="shared" si="89"/>
        <v>36</v>
      </c>
      <c r="I472" s="20" t="str">
        <f t="shared" si="90"/>
        <v>-</v>
      </c>
      <c r="J472" s="21" t="str">
        <f t="shared" si="91"/>
        <v>-</v>
      </c>
    </row>
    <row r="473" spans="1:10" x14ac:dyDescent="0.25">
      <c r="A473" s="158" t="s">
        <v>410</v>
      </c>
      <c r="B473" s="65">
        <v>1</v>
      </c>
      <c r="C473" s="66">
        <v>1</v>
      </c>
      <c r="D473" s="65">
        <v>85</v>
      </c>
      <c r="E473" s="66">
        <v>45</v>
      </c>
      <c r="F473" s="67"/>
      <c r="G473" s="65">
        <f t="shared" si="88"/>
        <v>0</v>
      </c>
      <c r="H473" s="66">
        <f t="shared" si="89"/>
        <v>40</v>
      </c>
      <c r="I473" s="20">
        <f t="shared" si="90"/>
        <v>0</v>
      </c>
      <c r="J473" s="21">
        <f t="shared" si="91"/>
        <v>0.88888888888888884</v>
      </c>
    </row>
    <row r="474" spans="1:10" x14ac:dyDescent="0.25">
      <c r="A474" s="158" t="s">
        <v>292</v>
      </c>
      <c r="B474" s="65">
        <v>1</v>
      </c>
      <c r="C474" s="66">
        <v>0</v>
      </c>
      <c r="D474" s="65">
        <v>4</v>
      </c>
      <c r="E474" s="66">
        <v>0</v>
      </c>
      <c r="F474" s="67"/>
      <c r="G474" s="65">
        <f t="shared" si="88"/>
        <v>1</v>
      </c>
      <c r="H474" s="66">
        <f t="shared" si="89"/>
        <v>4</v>
      </c>
      <c r="I474" s="20" t="str">
        <f t="shared" si="90"/>
        <v>-</v>
      </c>
      <c r="J474" s="21" t="str">
        <f t="shared" si="91"/>
        <v>-</v>
      </c>
    </row>
    <row r="475" spans="1:10" x14ac:dyDescent="0.25">
      <c r="A475" s="158" t="s">
        <v>282</v>
      </c>
      <c r="B475" s="65">
        <v>0</v>
      </c>
      <c r="C475" s="66">
        <v>1</v>
      </c>
      <c r="D475" s="65">
        <v>5</v>
      </c>
      <c r="E475" s="66">
        <v>3</v>
      </c>
      <c r="F475" s="67"/>
      <c r="G475" s="65">
        <f t="shared" si="88"/>
        <v>-1</v>
      </c>
      <c r="H475" s="66">
        <f t="shared" si="89"/>
        <v>2</v>
      </c>
      <c r="I475" s="20">
        <f t="shared" si="90"/>
        <v>-1</v>
      </c>
      <c r="J475" s="21">
        <f t="shared" si="91"/>
        <v>0.66666666666666663</v>
      </c>
    </row>
    <row r="476" spans="1:10" x14ac:dyDescent="0.25">
      <c r="A476" s="158" t="s">
        <v>448</v>
      </c>
      <c r="B476" s="65">
        <v>4</v>
      </c>
      <c r="C476" s="66">
        <v>2</v>
      </c>
      <c r="D476" s="65">
        <v>44</v>
      </c>
      <c r="E476" s="66">
        <v>43</v>
      </c>
      <c r="F476" s="67"/>
      <c r="G476" s="65">
        <f t="shared" si="88"/>
        <v>2</v>
      </c>
      <c r="H476" s="66">
        <f t="shared" si="89"/>
        <v>1</v>
      </c>
      <c r="I476" s="20">
        <f t="shared" si="90"/>
        <v>1</v>
      </c>
      <c r="J476" s="21">
        <f t="shared" si="91"/>
        <v>2.3255813953488372E-2</v>
      </c>
    </row>
    <row r="477" spans="1:10" x14ac:dyDescent="0.25">
      <c r="A477" s="158" t="s">
        <v>463</v>
      </c>
      <c r="B477" s="65">
        <v>7</v>
      </c>
      <c r="C477" s="66">
        <v>13</v>
      </c>
      <c r="D477" s="65">
        <v>117</v>
      </c>
      <c r="E477" s="66">
        <v>140</v>
      </c>
      <c r="F477" s="67"/>
      <c r="G477" s="65">
        <f t="shared" si="88"/>
        <v>-6</v>
      </c>
      <c r="H477" s="66">
        <f t="shared" si="89"/>
        <v>-23</v>
      </c>
      <c r="I477" s="20">
        <f t="shared" si="90"/>
        <v>-0.46153846153846156</v>
      </c>
      <c r="J477" s="21">
        <f t="shared" si="91"/>
        <v>-0.16428571428571428</v>
      </c>
    </row>
    <row r="478" spans="1:10" x14ac:dyDescent="0.25">
      <c r="A478" s="158" t="s">
        <v>472</v>
      </c>
      <c r="B478" s="65">
        <v>32</v>
      </c>
      <c r="C478" s="66">
        <v>29</v>
      </c>
      <c r="D478" s="65">
        <v>367</v>
      </c>
      <c r="E478" s="66">
        <v>299</v>
      </c>
      <c r="F478" s="67"/>
      <c r="G478" s="65">
        <f t="shared" si="88"/>
        <v>3</v>
      </c>
      <c r="H478" s="66">
        <f t="shared" si="89"/>
        <v>68</v>
      </c>
      <c r="I478" s="20">
        <f t="shared" si="90"/>
        <v>0.10344827586206896</v>
      </c>
      <c r="J478" s="21">
        <f t="shared" si="91"/>
        <v>0.22742474916387959</v>
      </c>
    </row>
    <row r="479" spans="1:10" x14ac:dyDescent="0.25">
      <c r="A479" s="158" t="s">
        <v>489</v>
      </c>
      <c r="B479" s="65">
        <v>77</v>
      </c>
      <c r="C479" s="66">
        <v>50</v>
      </c>
      <c r="D479" s="65">
        <v>981</v>
      </c>
      <c r="E479" s="66">
        <v>796</v>
      </c>
      <c r="F479" s="67"/>
      <c r="G479" s="65">
        <f t="shared" si="88"/>
        <v>27</v>
      </c>
      <c r="H479" s="66">
        <f t="shared" si="89"/>
        <v>185</v>
      </c>
      <c r="I479" s="20">
        <f t="shared" si="90"/>
        <v>0.54</v>
      </c>
      <c r="J479" s="21">
        <f t="shared" si="91"/>
        <v>0.23241206030150754</v>
      </c>
    </row>
    <row r="480" spans="1:10" x14ac:dyDescent="0.25">
      <c r="A480" s="158" t="s">
        <v>411</v>
      </c>
      <c r="B480" s="65">
        <v>3</v>
      </c>
      <c r="C480" s="66">
        <v>5</v>
      </c>
      <c r="D480" s="65">
        <v>136</v>
      </c>
      <c r="E480" s="66">
        <v>105</v>
      </c>
      <c r="F480" s="67"/>
      <c r="G480" s="65">
        <f t="shared" si="88"/>
        <v>-2</v>
      </c>
      <c r="H480" s="66">
        <f t="shared" si="89"/>
        <v>31</v>
      </c>
      <c r="I480" s="20">
        <f t="shared" si="90"/>
        <v>-0.4</v>
      </c>
      <c r="J480" s="21">
        <f t="shared" si="91"/>
        <v>0.29523809523809524</v>
      </c>
    </row>
    <row r="481" spans="1:10" x14ac:dyDescent="0.25">
      <c r="A481" s="158" t="s">
        <v>490</v>
      </c>
      <c r="B481" s="65">
        <v>13</v>
      </c>
      <c r="C481" s="66">
        <v>23</v>
      </c>
      <c r="D481" s="65">
        <v>194</v>
      </c>
      <c r="E481" s="66">
        <v>244</v>
      </c>
      <c r="F481" s="67"/>
      <c r="G481" s="65">
        <f t="shared" si="88"/>
        <v>-10</v>
      </c>
      <c r="H481" s="66">
        <f t="shared" si="89"/>
        <v>-50</v>
      </c>
      <c r="I481" s="20">
        <f t="shared" si="90"/>
        <v>-0.43478260869565216</v>
      </c>
      <c r="J481" s="21">
        <f t="shared" si="91"/>
        <v>-0.20491803278688525</v>
      </c>
    </row>
    <row r="482" spans="1:10" x14ac:dyDescent="0.25">
      <c r="A482" s="158" t="s">
        <v>436</v>
      </c>
      <c r="B482" s="65">
        <v>20</v>
      </c>
      <c r="C482" s="66">
        <v>12</v>
      </c>
      <c r="D482" s="65">
        <v>147</v>
      </c>
      <c r="E482" s="66">
        <v>219</v>
      </c>
      <c r="F482" s="67"/>
      <c r="G482" s="65">
        <f t="shared" si="88"/>
        <v>8</v>
      </c>
      <c r="H482" s="66">
        <f t="shared" si="89"/>
        <v>-72</v>
      </c>
      <c r="I482" s="20">
        <f t="shared" si="90"/>
        <v>0.66666666666666663</v>
      </c>
      <c r="J482" s="21">
        <f t="shared" si="91"/>
        <v>-0.32876712328767121</v>
      </c>
    </row>
    <row r="483" spans="1:10" x14ac:dyDescent="0.25">
      <c r="A483" s="158" t="s">
        <v>412</v>
      </c>
      <c r="B483" s="65">
        <v>3</v>
      </c>
      <c r="C483" s="66">
        <v>20</v>
      </c>
      <c r="D483" s="65">
        <v>257</v>
      </c>
      <c r="E483" s="66">
        <v>250</v>
      </c>
      <c r="F483" s="67"/>
      <c r="G483" s="65">
        <f t="shared" si="88"/>
        <v>-17</v>
      </c>
      <c r="H483" s="66">
        <f t="shared" si="89"/>
        <v>7</v>
      </c>
      <c r="I483" s="20">
        <f t="shared" si="90"/>
        <v>-0.85</v>
      </c>
      <c r="J483" s="21">
        <f t="shared" si="91"/>
        <v>2.8000000000000001E-2</v>
      </c>
    </row>
    <row r="484" spans="1:10" x14ac:dyDescent="0.25">
      <c r="A484" s="158" t="s">
        <v>225</v>
      </c>
      <c r="B484" s="65">
        <v>0</v>
      </c>
      <c r="C484" s="66">
        <v>0</v>
      </c>
      <c r="D484" s="65">
        <v>1</v>
      </c>
      <c r="E484" s="66">
        <v>1</v>
      </c>
      <c r="F484" s="67"/>
      <c r="G484" s="65">
        <f t="shared" si="88"/>
        <v>0</v>
      </c>
      <c r="H484" s="66">
        <f t="shared" si="89"/>
        <v>0</v>
      </c>
      <c r="I484" s="20" t="str">
        <f t="shared" si="90"/>
        <v>-</v>
      </c>
      <c r="J484" s="21">
        <f t="shared" si="91"/>
        <v>0</v>
      </c>
    </row>
    <row r="485" spans="1:10" x14ac:dyDescent="0.25">
      <c r="A485" s="158" t="s">
        <v>226</v>
      </c>
      <c r="B485" s="65">
        <v>0</v>
      </c>
      <c r="C485" s="66">
        <v>0</v>
      </c>
      <c r="D485" s="65">
        <v>0</v>
      </c>
      <c r="E485" s="66">
        <v>1</v>
      </c>
      <c r="F485" s="67"/>
      <c r="G485" s="65">
        <f t="shared" si="88"/>
        <v>0</v>
      </c>
      <c r="H485" s="66">
        <f t="shared" si="89"/>
        <v>-1</v>
      </c>
      <c r="I485" s="20" t="str">
        <f t="shared" si="90"/>
        <v>-</v>
      </c>
      <c r="J485" s="21">
        <f t="shared" si="91"/>
        <v>-1</v>
      </c>
    </row>
    <row r="486" spans="1:10" x14ac:dyDescent="0.25">
      <c r="A486" s="158" t="s">
        <v>373</v>
      </c>
      <c r="B486" s="65">
        <v>26</v>
      </c>
      <c r="C486" s="66">
        <v>65</v>
      </c>
      <c r="D486" s="65">
        <v>771</v>
      </c>
      <c r="E486" s="66">
        <v>738</v>
      </c>
      <c r="F486" s="67"/>
      <c r="G486" s="65">
        <f t="shared" si="88"/>
        <v>-39</v>
      </c>
      <c r="H486" s="66">
        <f t="shared" si="89"/>
        <v>33</v>
      </c>
      <c r="I486" s="20">
        <f t="shared" si="90"/>
        <v>-0.6</v>
      </c>
      <c r="J486" s="21">
        <f t="shared" si="91"/>
        <v>4.4715447154471545E-2</v>
      </c>
    </row>
    <row r="487" spans="1:10" x14ac:dyDescent="0.25">
      <c r="A487" s="158" t="s">
        <v>304</v>
      </c>
      <c r="B487" s="65">
        <v>0</v>
      </c>
      <c r="C487" s="66">
        <v>0</v>
      </c>
      <c r="D487" s="65">
        <v>2</v>
      </c>
      <c r="E487" s="66">
        <v>1</v>
      </c>
      <c r="F487" s="67"/>
      <c r="G487" s="65">
        <f t="shared" si="88"/>
        <v>0</v>
      </c>
      <c r="H487" s="66">
        <f t="shared" si="89"/>
        <v>1</v>
      </c>
      <c r="I487" s="20" t="str">
        <f t="shared" si="90"/>
        <v>-</v>
      </c>
      <c r="J487" s="21">
        <f t="shared" si="91"/>
        <v>1</v>
      </c>
    </row>
    <row r="488" spans="1:10" x14ac:dyDescent="0.25">
      <c r="A488" s="158" t="s">
        <v>206</v>
      </c>
      <c r="B488" s="65">
        <v>1</v>
      </c>
      <c r="C488" s="66">
        <v>3</v>
      </c>
      <c r="D488" s="65">
        <v>41</v>
      </c>
      <c r="E488" s="66">
        <v>73</v>
      </c>
      <c r="F488" s="67"/>
      <c r="G488" s="65">
        <f t="shared" si="88"/>
        <v>-2</v>
      </c>
      <c r="H488" s="66">
        <f t="shared" si="89"/>
        <v>-32</v>
      </c>
      <c r="I488" s="20">
        <f t="shared" si="90"/>
        <v>-0.66666666666666663</v>
      </c>
      <c r="J488" s="21">
        <f t="shared" si="91"/>
        <v>-0.43835616438356162</v>
      </c>
    </row>
    <row r="489" spans="1:10" x14ac:dyDescent="0.25">
      <c r="A489" s="158" t="s">
        <v>319</v>
      </c>
      <c r="B489" s="65">
        <v>5</v>
      </c>
      <c r="C489" s="66">
        <v>11</v>
      </c>
      <c r="D489" s="65">
        <v>114</v>
      </c>
      <c r="E489" s="66">
        <v>134</v>
      </c>
      <c r="F489" s="67"/>
      <c r="G489" s="65">
        <f t="shared" si="88"/>
        <v>-6</v>
      </c>
      <c r="H489" s="66">
        <f t="shared" si="89"/>
        <v>-20</v>
      </c>
      <c r="I489" s="20">
        <f t="shared" si="90"/>
        <v>-0.54545454545454541</v>
      </c>
      <c r="J489" s="21">
        <f t="shared" si="91"/>
        <v>-0.14925373134328357</v>
      </c>
    </row>
    <row r="490" spans="1:10" s="160" customFormat="1" x14ac:dyDescent="0.25">
      <c r="A490" s="178" t="s">
        <v>644</v>
      </c>
      <c r="B490" s="71">
        <v>230</v>
      </c>
      <c r="C490" s="72">
        <v>272</v>
      </c>
      <c r="D490" s="71">
        <v>3928</v>
      </c>
      <c r="E490" s="72">
        <v>3754</v>
      </c>
      <c r="F490" s="73"/>
      <c r="G490" s="71">
        <f t="shared" si="88"/>
        <v>-42</v>
      </c>
      <c r="H490" s="72">
        <f t="shared" si="89"/>
        <v>174</v>
      </c>
      <c r="I490" s="37">
        <f t="shared" si="90"/>
        <v>-0.15441176470588236</v>
      </c>
      <c r="J490" s="38">
        <f t="shared" si="91"/>
        <v>4.635055940330314E-2</v>
      </c>
    </row>
    <row r="491" spans="1:10" x14ac:dyDescent="0.25">
      <c r="A491" s="177"/>
      <c r="B491" s="143"/>
      <c r="C491" s="144"/>
      <c r="D491" s="143"/>
      <c r="E491" s="144"/>
      <c r="F491" s="145"/>
      <c r="G491" s="143"/>
      <c r="H491" s="144"/>
      <c r="I491" s="151"/>
      <c r="J491" s="152"/>
    </row>
    <row r="492" spans="1:10" s="139" customFormat="1" x14ac:dyDescent="0.25">
      <c r="A492" s="159" t="s">
        <v>91</v>
      </c>
      <c r="B492" s="65"/>
      <c r="C492" s="66"/>
      <c r="D492" s="65"/>
      <c r="E492" s="66"/>
      <c r="F492" s="67"/>
      <c r="G492" s="65"/>
      <c r="H492" s="66"/>
      <c r="I492" s="20"/>
      <c r="J492" s="21"/>
    </row>
    <row r="493" spans="1:10" x14ac:dyDescent="0.25">
      <c r="A493" s="158" t="s">
        <v>525</v>
      </c>
      <c r="B493" s="65">
        <v>1</v>
      </c>
      <c r="C493" s="66">
        <v>0</v>
      </c>
      <c r="D493" s="65">
        <v>9</v>
      </c>
      <c r="E493" s="66">
        <v>7</v>
      </c>
      <c r="F493" s="67"/>
      <c r="G493" s="65">
        <f>B493-C493</f>
        <v>1</v>
      </c>
      <c r="H493" s="66">
        <f>D493-E493</f>
        <v>2</v>
      </c>
      <c r="I493" s="20" t="str">
        <f>IF(C493=0, "-", IF(G493/C493&lt;10, G493/C493, "&gt;999%"))</f>
        <v>-</v>
      </c>
      <c r="J493" s="21">
        <f>IF(E493=0, "-", IF(H493/E493&lt;10, H493/E493, "&gt;999%"))</f>
        <v>0.2857142857142857</v>
      </c>
    </row>
    <row r="494" spans="1:10" x14ac:dyDescent="0.25">
      <c r="A494" s="158" t="s">
        <v>513</v>
      </c>
      <c r="B494" s="65">
        <v>0</v>
      </c>
      <c r="C494" s="66">
        <v>0</v>
      </c>
      <c r="D494" s="65">
        <v>4</v>
      </c>
      <c r="E494" s="66">
        <v>4</v>
      </c>
      <c r="F494" s="67"/>
      <c r="G494" s="65">
        <f>B494-C494</f>
        <v>0</v>
      </c>
      <c r="H494" s="66">
        <f>D494-E494</f>
        <v>0</v>
      </c>
      <c r="I494" s="20" t="str">
        <f>IF(C494=0, "-", IF(G494/C494&lt;10, G494/C494, "&gt;999%"))</f>
        <v>-</v>
      </c>
      <c r="J494" s="21">
        <f>IF(E494=0, "-", IF(H494/E494&lt;10, H494/E494, "&gt;999%"))</f>
        <v>0</v>
      </c>
    </row>
    <row r="495" spans="1:10" s="160" customFormat="1" x14ac:dyDescent="0.25">
      <c r="A495" s="178" t="s">
        <v>645</v>
      </c>
      <c r="B495" s="71">
        <v>1</v>
      </c>
      <c r="C495" s="72">
        <v>0</v>
      </c>
      <c r="D495" s="71">
        <v>13</v>
      </c>
      <c r="E495" s="72">
        <v>11</v>
      </c>
      <c r="F495" s="73"/>
      <c r="G495" s="71">
        <f>B495-C495</f>
        <v>1</v>
      </c>
      <c r="H495" s="72">
        <f>D495-E495</f>
        <v>2</v>
      </c>
      <c r="I495" s="37" t="str">
        <f>IF(C495=0, "-", IF(G495/C495&lt;10, G495/C495, "&gt;999%"))</f>
        <v>-</v>
      </c>
      <c r="J495" s="38">
        <f>IF(E495=0, "-", IF(H495/E495&lt;10, H495/E495, "&gt;999%"))</f>
        <v>0.18181818181818182</v>
      </c>
    </row>
    <row r="496" spans="1:10" x14ac:dyDescent="0.25">
      <c r="A496" s="177"/>
      <c r="B496" s="143"/>
      <c r="C496" s="144"/>
      <c r="D496" s="143"/>
      <c r="E496" s="144"/>
      <c r="F496" s="145"/>
      <c r="G496" s="143"/>
      <c r="H496" s="144"/>
      <c r="I496" s="151"/>
      <c r="J496" s="152"/>
    </row>
    <row r="497" spans="1:10" s="139" customFormat="1" x14ac:dyDescent="0.25">
      <c r="A497" s="159" t="s">
        <v>92</v>
      </c>
      <c r="B497" s="65"/>
      <c r="C497" s="66"/>
      <c r="D497" s="65"/>
      <c r="E497" s="66"/>
      <c r="F497" s="67"/>
      <c r="G497" s="65"/>
      <c r="H497" s="66"/>
      <c r="I497" s="20"/>
      <c r="J497" s="21"/>
    </row>
    <row r="498" spans="1:10" x14ac:dyDescent="0.25">
      <c r="A498" s="158" t="s">
        <v>491</v>
      </c>
      <c r="B498" s="65">
        <v>24</v>
      </c>
      <c r="C498" s="66">
        <v>11</v>
      </c>
      <c r="D498" s="65">
        <v>158</v>
      </c>
      <c r="E498" s="66">
        <v>284</v>
      </c>
      <c r="F498" s="67"/>
      <c r="G498" s="65">
        <f t="shared" ref="G498:G517" si="92">B498-C498</f>
        <v>13</v>
      </c>
      <c r="H498" s="66">
        <f t="shared" ref="H498:H517" si="93">D498-E498</f>
        <v>-126</v>
      </c>
      <c r="I498" s="20">
        <f t="shared" ref="I498:I517" si="94">IF(C498=0, "-", IF(G498/C498&lt;10, G498/C498, "&gt;999%"))</f>
        <v>1.1818181818181819</v>
      </c>
      <c r="J498" s="21">
        <f t="shared" ref="J498:J517" si="95">IF(E498=0, "-", IF(H498/E498&lt;10, H498/E498, "&gt;999%"))</f>
        <v>-0.44366197183098594</v>
      </c>
    </row>
    <row r="499" spans="1:10" x14ac:dyDescent="0.25">
      <c r="A499" s="158" t="s">
        <v>256</v>
      </c>
      <c r="B499" s="65">
        <v>2</v>
      </c>
      <c r="C499" s="66">
        <v>0</v>
      </c>
      <c r="D499" s="65">
        <v>8</v>
      </c>
      <c r="E499" s="66">
        <v>0</v>
      </c>
      <c r="F499" s="67"/>
      <c r="G499" s="65">
        <f t="shared" si="92"/>
        <v>2</v>
      </c>
      <c r="H499" s="66">
        <f t="shared" si="93"/>
        <v>8</v>
      </c>
      <c r="I499" s="20" t="str">
        <f t="shared" si="94"/>
        <v>-</v>
      </c>
      <c r="J499" s="21" t="str">
        <f t="shared" si="95"/>
        <v>-</v>
      </c>
    </row>
    <row r="500" spans="1:10" x14ac:dyDescent="0.25">
      <c r="A500" s="158" t="s">
        <v>277</v>
      </c>
      <c r="B500" s="65">
        <v>0</v>
      </c>
      <c r="C500" s="66">
        <v>1</v>
      </c>
      <c r="D500" s="65">
        <v>1</v>
      </c>
      <c r="E500" s="66">
        <v>3</v>
      </c>
      <c r="F500" s="67"/>
      <c r="G500" s="65">
        <f t="shared" si="92"/>
        <v>-1</v>
      </c>
      <c r="H500" s="66">
        <f t="shared" si="93"/>
        <v>-2</v>
      </c>
      <c r="I500" s="20">
        <f t="shared" si="94"/>
        <v>-1</v>
      </c>
      <c r="J500" s="21">
        <f t="shared" si="95"/>
        <v>-0.66666666666666663</v>
      </c>
    </row>
    <row r="501" spans="1:10" x14ac:dyDescent="0.25">
      <c r="A501" s="158" t="s">
        <v>453</v>
      </c>
      <c r="B501" s="65">
        <v>0</v>
      </c>
      <c r="C501" s="66">
        <v>1</v>
      </c>
      <c r="D501" s="65">
        <v>12</v>
      </c>
      <c r="E501" s="66">
        <v>11</v>
      </c>
      <c r="F501" s="67"/>
      <c r="G501" s="65">
        <f t="shared" si="92"/>
        <v>-1</v>
      </c>
      <c r="H501" s="66">
        <f t="shared" si="93"/>
        <v>1</v>
      </c>
      <c r="I501" s="20">
        <f t="shared" si="94"/>
        <v>-1</v>
      </c>
      <c r="J501" s="21">
        <f t="shared" si="95"/>
        <v>9.0909090909090912E-2</v>
      </c>
    </row>
    <row r="502" spans="1:10" x14ac:dyDescent="0.25">
      <c r="A502" s="158" t="s">
        <v>283</v>
      </c>
      <c r="B502" s="65">
        <v>0</v>
      </c>
      <c r="C502" s="66">
        <v>0</v>
      </c>
      <c r="D502" s="65">
        <v>3</v>
      </c>
      <c r="E502" s="66">
        <v>1</v>
      </c>
      <c r="F502" s="67"/>
      <c r="G502" s="65">
        <f t="shared" si="92"/>
        <v>0</v>
      </c>
      <c r="H502" s="66">
        <f t="shared" si="93"/>
        <v>2</v>
      </c>
      <c r="I502" s="20" t="str">
        <f t="shared" si="94"/>
        <v>-</v>
      </c>
      <c r="J502" s="21">
        <f t="shared" si="95"/>
        <v>2</v>
      </c>
    </row>
    <row r="503" spans="1:10" x14ac:dyDescent="0.25">
      <c r="A503" s="158" t="s">
        <v>278</v>
      </c>
      <c r="B503" s="65">
        <v>0</v>
      </c>
      <c r="C503" s="66">
        <v>0</v>
      </c>
      <c r="D503" s="65">
        <v>0</v>
      </c>
      <c r="E503" s="66">
        <v>2</v>
      </c>
      <c r="F503" s="67"/>
      <c r="G503" s="65">
        <f t="shared" si="92"/>
        <v>0</v>
      </c>
      <c r="H503" s="66">
        <f t="shared" si="93"/>
        <v>-2</v>
      </c>
      <c r="I503" s="20" t="str">
        <f t="shared" si="94"/>
        <v>-</v>
      </c>
      <c r="J503" s="21">
        <f t="shared" si="95"/>
        <v>-1</v>
      </c>
    </row>
    <row r="504" spans="1:10" x14ac:dyDescent="0.25">
      <c r="A504" s="158" t="s">
        <v>505</v>
      </c>
      <c r="B504" s="65">
        <v>1</v>
      </c>
      <c r="C504" s="66">
        <v>1</v>
      </c>
      <c r="D504" s="65">
        <v>19</v>
      </c>
      <c r="E504" s="66">
        <v>16</v>
      </c>
      <c r="F504" s="67"/>
      <c r="G504" s="65">
        <f t="shared" si="92"/>
        <v>0</v>
      </c>
      <c r="H504" s="66">
        <f t="shared" si="93"/>
        <v>3</v>
      </c>
      <c r="I504" s="20">
        <f t="shared" si="94"/>
        <v>0</v>
      </c>
      <c r="J504" s="21">
        <f t="shared" si="95"/>
        <v>0.1875</v>
      </c>
    </row>
    <row r="505" spans="1:10" x14ac:dyDescent="0.25">
      <c r="A505" s="158" t="s">
        <v>449</v>
      </c>
      <c r="B505" s="65">
        <v>0</v>
      </c>
      <c r="C505" s="66">
        <v>0</v>
      </c>
      <c r="D505" s="65">
        <v>2</v>
      </c>
      <c r="E505" s="66">
        <v>1</v>
      </c>
      <c r="F505" s="67"/>
      <c r="G505" s="65">
        <f t="shared" si="92"/>
        <v>0</v>
      </c>
      <c r="H505" s="66">
        <f t="shared" si="93"/>
        <v>1</v>
      </c>
      <c r="I505" s="20" t="str">
        <f t="shared" si="94"/>
        <v>-</v>
      </c>
      <c r="J505" s="21">
        <f t="shared" si="95"/>
        <v>1</v>
      </c>
    </row>
    <row r="506" spans="1:10" x14ac:dyDescent="0.25">
      <c r="A506" s="158" t="s">
        <v>227</v>
      </c>
      <c r="B506" s="65">
        <v>7</v>
      </c>
      <c r="C506" s="66">
        <v>8</v>
      </c>
      <c r="D506" s="65">
        <v>58</v>
      </c>
      <c r="E506" s="66">
        <v>39</v>
      </c>
      <c r="F506" s="67"/>
      <c r="G506" s="65">
        <f t="shared" si="92"/>
        <v>-1</v>
      </c>
      <c r="H506" s="66">
        <f t="shared" si="93"/>
        <v>19</v>
      </c>
      <c r="I506" s="20">
        <f t="shared" si="94"/>
        <v>-0.125</v>
      </c>
      <c r="J506" s="21">
        <f t="shared" si="95"/>
        <v>0.48717948717948717</v>
      </c>
    </row>
    <row r="507" spans="1:10" x14ac:dyDescent="0.25">
      <c r="A507" s="158" t="s">
        <v>279</v>
      </c>
      <c r="B507" s="65">
        <v>0</v>
      </c>
      <c r="C507" s="66">
        <v>1</v>
      </c>
      <c r="D507" s="65">
        <v>1</v>
      </c>
      <c r="E507" s="66">
        <v>13</v>
      </c>
      <c r="F507" s="67"/>
      <c r="G507" s="65">
        <f t="shared" si="92"/>
        <v>-1</v>
      </c>
      <c r="H507" s="66">
        <f t="shared" si="93"/>
        <v>-12</v>
      </c>
      <c r="I507" s="20">
        <f t="shared" si="94"/>
        <v>-1</v>
      </c>
      <c r="J507" s="21">
        <f t="shared" si="95"/>
        <v>-0.92307692307692313</v>
      </c>
    </row>
    <row r="508" spans="1:10" x14ac:dyDescent="0.25">
      <c r="A508" s="158" t="s">
        <v>242</v>
      </c>
      <c r="B508" s="65">
        <v>0</v>
      </c>
      <c r="C508" s="66">
        <v>1</v>
      </c>
      <c r="D508" s="65">
        <v>5</v>
      </c>
      <c r="E508" s="66">
        <v>8</v>
      </c>
      <c r="F508" s="67"/>
      <c r="G508" s="65">
        <f t="shared" si="92"/>
        <v>-1</v>
      </c>
      <c r="H508" s="66">
        <f t="shared" si="93"/>
        <v>-3</v>
      </c>
      <c r="I508" s="20">
        <f t="shared" si="94"/>
        <v>-1</v>
      </c>
      <c r="J508" s="21">
        <f t="shared" si="95"/>
        <v>-0.375</v>
      </c>
    </row>
    <row r="509" spans="1:10" x14ac:dyDescent="0.25">
      <c r="A509" s="158" t="s">
        <v>413</v>
      </c>
      <c r="B509" s="65">
        <v>1</v>
      </c>
      <c r="C509" s="66">
        <v>1</v>
      </c>
      <c r="D509" s="65">
        <v>8</v>
      </c>
      <c r="E509" s="66">
        <v>8</v>
      </c>
      <c r="F509" s="67"/>
      <c r="G509" s="65">
        <f t="shared" si="92"/>
        <v>0</v>
      </c>
      <c r="H509" s="66">
        <f t="shared" si="93"/>
        <v>0</v>
      </c>
      <c r="I509" s="20">
        <f t="shared" si="94"/>
        <v>0</v>
      </c>
      <c r="J509" s="21">
        <f t="shared" si="95"/>
        <v>0</v>
      </c>
    </row>
    <row r="510" spans="1:10" x14ac:dyDescent="0.25">
      <c r="A510" s="158" t="s">
        <v>207</v>
      </c>
      <c r="B510" s="65">
        <v>1</v>
      </c>
      <c r="C510" s="66">
        <v>9</v>
      </c>
      <c r="D510" s="65">
        <v>24</v>
      </c>
      <c r="E510" s="66">
        <v>69</v>
      </c>
      <c r="F510" s="67"/>
      <c r="G510" s="65">
        <f t="shared" si="92"/>
        <v>-8</v>
      </c>
      <c r="H510" s="66">
        <f t="shared" si="93"/>
        <v>-45</v>
      </c>
      <c r="I510" s="20">
        <f t="shared" si="94"/>
        <v>-0.88888888888888884</v>
      </c>
      <c r="J510" s="21">
        <f t="shared" si="95"/>
        <v>-0.65217391304347827</v>
      </c>
    </row>
    <row r="511" spans="1:10" x14ac:dyDescent="0.25">
      <c r="A511" s="158" t="s">
        <v>320</v>
      </c>
      <c r="B511" s="65">
        <v>1</v>
      </c>
      <c r="C511" s="66">
        <v>2</v>
      </c>
      <c r="D511" s="65">
        <v>72</v>
      </c>
      <c r="E511" s="66">
        <v>92</v>
      </c>
      <c r="F511" s="67"/>
      <c r="G511" s="65">
        <f t="shared" si="92"/>
        <v>-1</v>
      </c>
      <c r="H511" s="66">
        <f t="shared" si="93"/>
        <v>-20</v>
      </c>
      <c r="I511" s="20">
        <f t="shared" si="94"/>
        <v>-0.5</v>
      </c>
      <c r="J511" s="21">
        <f t="shared" si="95"/>
        <v>-0.21739130434782608</v>
      </c>
    </row>
    <row r="512" spans="1:10" x14ac:dyDescent="0.25">
      <c r="A512" s="158" t="s">
        <v>374</v>
      </c>
      <c r="B512" s="65">
        <v>11</v>
      </c>
      <c r="C512" s="66">
        <v>2</v>
      </c>
      <c r="D512" s="65">
        <v>58</v>
      </c>
      <c r="E512" s="66">
        <v>49</v>
      </c>
      <c r="F512" s="67"/>
      <c r="G512" s="65">
        <f t="shared" si="92"/>
        <v>9</v>
      </c>
      <c r="H512" s="66">
        <f t="shared" si="93"/>
        <v>9</v>
      </c>
      <c r="I512" s="20">
        <f t="shared" si="94"/>
        <v>4.5</v>
      </c>
      <c r="J512" s="21">
        <f t="shared" si="95"/>
        <v>0.18367346938775511</v>
      </c>
    </row>
    <row r="513" spans="1:10" x14ac:dyDescent="0.25">
      <c r="A513" s="158" t="s">
        <v>414</v>
      </c>
      <c r="B513" s="65">
        <v>7</v>
      </c>
      <c r="C513" s="66">
        <v>2</v>
      </c>
      <c r="D513" s="65">
        <v>62</v>
      </c>
      <c r="E513" s="66">
        <v>77</v>
      </c>
      <c r="F513" s="67"/>
      <c r="G513" s="65">
        <f t="shared" si="92"/>
        <v>5</v>
      </c>
      <c r="H513" s="66">
        <f t="shared" si="93"/>
        <v>-15</v>
      </c>
      <c r="I513" s="20">
        <f t="shared" si="94"/>
        <v>2.5</v>
      </c>
      <c r="J513" s="21">
        <f t="shared" si="95"/>
        <v>-0.19480519480519481</v>
      </c>
    </row>
    <row r="514" spans="1:10" x14ac:dyDescent="0.25">
      <c r="A514" s="158" t="s">
        <v>433</v>
      </c>
      <c r="B514" s="65">
        <v>4</v>
      </c>
      <c r="C514" s="66">
        <v>0</v>
      </c>
      <c r="D514" s="65">
        <v>26</v>
      </c>
      <c r="E514" s="66">
        <v>31</v>
      </c>
      <c r="F514" s="67"/>
      <c r="G514" s="65">
        <f t="shared" si="92"/>
        <v>4</v>
      </c>
      <c r="H514" s="66">
        <f t="shared" si="93"/>
        <v>-5</v>
      </c>
      <c r="I514" s="20" t="str">
        <f t="shared" si="94"/>
        <v>-</v>
      </c>
      <c r="J514" s="21">
        <f t="shared" si="95"/>
        <v>-0.16129032258064516</v>
      </c>
    </row>
    <row r="515" spans="1:10" x14ac:dyDescent="0.25">
      <c r="A515" s="158" t="s">
        <v>464</v>
      </c>
      <c r="B515" s="65">
        <v>7</v>
      </c>
      <c r="C515" s="66">
        <v>1</v>
      </c>
      <c r="D515" s="65">
        <v>26</v>
      </c>
      <c r="E515" s="66">
        <v>39</v>
      </c>
      <c r="F515" s="67"/>
      <c r="G515" s="65">
        <f t="shared" si="92"/>
        <v>6</v>
      </c>
      <c r="H515" s="66">
        <f t="shared" si="93"/>
        <v>-13</v>
      </c>
      <c r="I515" s="20">
        <f t="shared" si="94"/>
        <v>6</v>
      </c>
      <c r="J515" s="21">
        <f t="shared" si="95"/>
        <v>-0.33333333333333331</v>
      </c>
    </row>
    <row r="516" spans="1:10" x14ac:dyDescent="0.25">
      <c r="A516" s="158" t="s">
        <v>343</v>
      </c>
      <c r="B516" s="65">
        <v>1</v>
      </c>
      <c r="C516" s="66">
        <v>6</v>
      </c>
      <c r="D516" s="65">
        <v>61</v>
      </c>
      <c r="E516" s="66">
        <v>105</v>
      </c>
      <c r="F516" s="67"/>
      <c r="G516" s="65">
        <f t="shared" si="92"/>
        <v>-5</v>
      </c>
      <c r="H516" s="66">
        <f t="shared" si="93"/>
        <v>-44</v>
      </c>
      <c r="I516" s="20">
        <f t="shared" si="94"/>
        <v>-0.83333333333333337</v>
      </c>
      <c r="J516" s="21">
        <f t="shared" si="95"/>
        <v>-0.41904761904761906</v>
      </c>
    </row>
    <row r="517" spans="1:10" s="160" customFormat="1" x14ac:dyDescent="0.25">
      <c r="A517" s="178" t="s">
        <v>646</v>
      </c>
      <c r="B517" s="71">
        <v>67</v>
      </c>
      <c r="C517" s="72">
        <v>47</v>
      </c>
      <c r="D517" s="71">
        <v>604</v>
      </c>
      <c r="E517" s="72">
        <v>848</v>
      </c>
      <c r="F517" s="73"/>
      <c r="G517" s="71">
        <f t="shared" si="92"/>
        <v>20</v>
      </c>
      <c r="H517" s="72">
        <f t="shared" si="93"/>
        <v>-244</v>
      </c>
      <c r="I517" s="37">
        <f t="shared" si="94"/>
        <v>0.42553191489361702</v>
      </c>
      <c r="J517" s="38">
        <f t="shared" si="95"/>
        <v>-0.28773584905660377</v>
      </c>
    </row>
    <row r="518" spans="1:10" x14ac:dyDescent="0.25">
      <c r="A518" s="177"/>
      <c r="B518" s="143"/>
      <c r="C518" s="144"/>
      <c r="D518" s="143"/>
      <c r="E518" s="144"/>
      <c r="F518" s="145"/>
      <c r="G518" s="143"/>
      <c r="H518" s="144"/>
      <c r="I518" s="151"/>
      <c r="J518" s="152"/>
    </row>
    <row r="519" spans="1:10" s="139" customFormat="1" x14ac:dyDescent="0.25">
      <c r="A519" s="159" t="s">
        <v>93</v>
      </c>
      <c r="B519" s="65"/>
      <c r="C519" s="66"/>
      <c r="D519" s="65"/>
      <c r="E519" s="66"/>
      <c r="F519" s="67"/>
      <c r="G519" s="65"/>
      <c r="H519" s="66"/>
      <c r="I519" s="20"/>
      <c r="J519" s="21"/>
    </row>
    <row r="520" spans="1:10" x14ac:dyDescent="0.25">
      <c r="A520" s="158" t="s">
        <v>353</v>
      </c>
      <c r="B520" s="65">
        <v>4</v>
      </c>
      <c r="C520" s="66">
        <v>0</v>
      </c>
      <c r="D520" s="65">
        <v>10</v>
      </c>
      <c r="E520" s="66">
        <v>0</v>
      </c>
      <c r="F520" s="67"/>
      <c r="G520" s="65">
        <f t="shared" ref="G520:G526" si="96">B520-C520</f>
        <v>4</v>
      </c>
      <c r="H520" s="66">
        <f t="shared" ref="H520:H526" si="97">D520-E520</f>
        <v>10</v>
      </c>
      <c r="I520" s="20" t="str">
        <f t="shared" ref="I520:I526" si="98">IF(C520=0, "-", IF(G520/C520&lt;10, G520/C520, "&gt;999%"))</f>
        <v>-</v>
      </c>
      <c r="J520" s="21" t="str">
        <f t="shared" ref="J520:J526" si="99">IF(E520=0, "-", IF(H520/E520&lt;10, H520/E520, "&gt;999%"))</f>
        <v>-</v>
      </c>
    </row>
    <row r="521" spans="1:10" x14ac:dyDescent="0.25">
      <c r="A521" s="158" t="s">
        <v>257</v>
      </c>
      <c r="B521" s="65">
        <v>0</v>
      </c>
      <c r="C521" s="66">
        <v>1</v>
      </c>
      <c r="D521" s="65">
        <v>9</v>
      </c>
      <c r="E521" s="66">
        <v>9</v>
      </c>
      <c r="F521" s="67"/>
      <c r="G521" s="65">
        <f t="shared" si="96"/>
        <v>-1</v>
      </c>
      <c r="H521" s="66">
        <f t="shared" si="97"/>
        <v>0</v>
      </c>
      <c r="I521" s="20">
        <f t="shared" si="98"/>
        <v>-1</v>
      </c>
      <c r="J521" s="21">
        <f t="shared" si="99"/>
        <v>0</v>
      </c>
    </row>
    <row r="522" spans="1:10" x14ac:dyDescent="0.25">
      <c r="A522" s="158" t="s">
        <v>258</v>
      </c>
      <c r="B522" s="65">
        <v>0</v>
      </c>
      <c r="C522" s="66">
        <v>2</v>
      </c>
      <c r="D522" s="65">
        <v>3</v>
      </c>
      <c r="E522" s="66">
        <v>5</v>
      </c>
      <c r="F522" s="67"/>
      <c r="G522" s="65">
        <f t="shared" si="96"/>
        <v>-2</v>
      </c>
      <c r="H522" s="66">
        <f t="shared" si="97"/>
        <v>-2</v>
      </c>
      <c r="I522" s="20">
        <f t="shared" si="98"/>
        <v>-1</v>
      </c>
      <c r="J522" s="21">
        <f t="shared" si="99"/>
        <v>-0.4</v>
      </c>
    </row>
    <row r="523" spans="1:10" x14ac:dyDescent="0.25">
      <c r="A523" s="158" t="s">
        <v>354</v>
      </c>
      <c r="B523" s="65">
        <v>15</v>
      </c>
      <c r="C523" s="66">
        <v>2</v>
      </c>
      <c r="D523" s="65">
        <v>129</v>
      </c>
      <c r="E523" s="66">
        <v>83</v>
      </c>
      <c r="F523" s="67"/>
      <c r="G523" s="65">
        <f t="shared" si="96"/>
        <v>13</v>
      </c>
      <c r="H523" s="66">
        <f t="shared" si="97"/>
        <v>46</v>
      </c>
      <c r="I523" s="20">
        <f t="shared" si="98"/>
        <v>6.5</v>
      </c>
      <c r="J523" s="21">
        <f t="shared" si="99"/>
        <v>0.55421686746987953</v>
      </c>
    </row>
    <row r="524" spans="1:10" x14ac:dyDescent="0.25">
      <c r="A524" s="158" t="s">
        <v>392</v>
      </c>
      <c r="B524" s="65">
        <v>1</v>
      </c>
      <c r="C524" s="66">
        <v>3</v>
      </c>
      <c r="D524" s="65">
        <v>56</v>
      </c>
      <c r="E524" s="66">
        <v>54</v>
      </c>
      <c r="F524" s="67"/>
      <c r="G524" s="65">
        <f t="shared" si="96"/>
        <v>-2</v>
      </c>
      <c r="H524" s="66">
        <f t="shared" si="97"/>
        <v>2</v>
      </c>
      <c r="I524" s="20">
        <f t="shared" si="98"/>
        <v>-0.66666666666666663</v>
      </c>
      <c r="J524" s="21">
        <f t="shared" si="99"/>
        <v>3.7037037037037035E-2</v>
      </c>
    </row>
    <row r="525" spans="1:10" x14ac:dyDescent="0.25">
      <c r="A525" s="158" t="s">
        <v>434</v>
      </c>
      <c r="B525" s="65">
        <v>1</v>
      </c>
      <c r="C525" s="66">
        <v>3</v>
      </c>
      <c r="D525" s="65">
        <v>20</v>
      </c>
      <c r="E525" s="66">
        <v>22</v>
      </c>
      <c r="F525" s="67"/>
      <c r="G525" s="65">
        <f t="shared" si="96"/>
        <v>-2</v>
      </c>
      <c r="H525" s="66">
        <f t="shared" si="97"/>
        <v>-2</v>
      </c>
      <c r="I525" s="20">
        <f t="shared" si="98"/>
        <v>-0.66666666666666663</v>
      </c>
      <c r="J525" s="21">
        <f t="shared" si="99"/>
        <v>-9.0909090909090912E-2</v>
      </c>
    </row>
    <row r="526" spans="1:10" s="160" customFormat="1" x14ac:dyDescent="0.25">
      <c r="A526" s="178" t="s">
        <v>647</v>
      </c>
      <c r="B526" s="71">
        <v>21</v>
      </c>
      <c r="C526" s="72">
        <v>11</v>
      </c>
      <c r="D526" s="71">
        <v>227</v>
      </c>
      <c r="E526" s="72">
        <v>173</v>
      </c>
      <c r="F526" s="73"/>
      <c r="G526" s="71">
        <f t="shared" si="96"/>
        <v>10</v>
      </c>
      <c r="H526" s="72">
        <f t="shared" si="97"/>
        <v>54</v>
      </c>
      <c r="I526" s="37">
        <f t="shared" si="98"/>
        <v>0.90909090909090906</v>
      </c>
      <c r="J526" s="38">
        <f t="shared" si="99"/>
        <v>0.31213872832369943</v>
      </c>
    </row>
    <row r="527" spans="1:10" x14ac:dyDescent="0.25">
      <c r="A527" s="177"/>
      <c r="B527" s="143"/>
      <c r="C527" s="144"/>
      <c r="D527" s="143"/>
      <c r="E527" s="144"/>
      <c r="F527" s="145"/>
      <c r="G527" s="143"/>
      <c r="H527" s="144"/>
      <c r="I527" s="151"/>
      <c r="J527" s="152"/>
    </row>
    <row r="528" spans="1:10" s="139" customFormat="1" x14ac:dyDescent="0.25">
      <c r="A528" s="159" t="s">
        <v>94</v>
      </c>
      <c r="B528" s="65"/>
      <c r="C528" s="66"/>
      <c r="D528" s="65"/>
      <c r="E528" s="66"/>
      <c r="F528" s="67"/>
      <c r="G528" s="65"/>
      <c r="H528" s="66"/>
      <c r="I528" s="20"/>
      <c r="J528" s="21"/>
    </row>
    <row r="529" spans="1:10" x14ac:dyDescent="0.25">
      <c r="A529" s="158" t="s">
        <v>526</v>
      </c>
      <c r="B529" s="65">
        <v>6</v>
      </c>
      <c r="C529" s="66">
        <v>2</v>
      </c>
      <c r="D529" s="65">
        <v>42</v>
      </c>
      <c r="E529" s="66">
        <v>47</v>
      </c>
      <c r="F529" s="67"/>
      <c r="G529" s="65">
        <f>B529-C529</f>
        <v>4</v>
      </c>
      <c r="H529" s="66">
        <f>D529-E529</f>
        <v>-5</v>
      </c>
      <c r="I529" s="20">
        <f>IF(C529=0, "-", IF(G529/C529&lt;10, G529/C529, "&gt;999%"))</f>
        <v>2</v>
      </c>
      <c r="J529" s="21">
        <f>IF(E529=0, "-", IF(H529/E529&lt;10, H529/E529, "&gt;999%"))</f>
        <v>-0.10638297872340426</v>
      </c>
    </row>
    <row r="530" spans="1:10" x14ac:dyDescent="0.25">
      <c r="A530" s="158" t="s">
        <v>514</v>
      </c>
      <c r="B530" s="65">
        <v>0</v>
      </c>
      <c r="C530" s="66">
        <v>0</v>
      </c>
      <c r="D530" s="65">
        <v>3</v>
      </c>
      <c r="E530" s="66">
        <v>2</v>
      </c>
      <c r="F530" s="67"/>
      <c r="G530" s="65">
        <f>B530-C530</f>
        <v>0</v>
      </c>
      <c r="H530" s="66">
        <f>D530-E530</f>
        <v>1</v>
      </c>
      <c r="I530" s="20" t="str">
        <f>IF(C530=0, "-", IF(G530/C530&lt;10, G530/C530, "&gt;999%"))</f>
        <v>-</v>
      </c>
      <c r="J530" s="21">
        <f>IF(E530=0, "-", IF(H530/E530&lt;10, H530/E530, "&gt;999%"))</f>
        <v>0.5</v>
      </c>
    </row>
    <row r="531" spans="1:10" s="160" customFormat="1" x14ac:dyDescent="0.25">
      <c r="A531" s="178" t="s">
        <v>648</v>
      </c>
      <c r="B531" s="71">
        <v>6</v>
      </c>
      <c r="C531" s="72">
        <v>2</v>
      </c>
      <c r="D531" s="71">
        <v>45</v>
      </c>
      <c r="E531" s="72">
        <v>49</v>
      </c>
      <c r="F531" s="73"/>
      <c r="G531" s="71">
        <f>B531-C531</f>
        <v>4</v>
      </c>
      <c r="H531" s="72">
        <f>D531-E531</f>
        <v>-4</v>
      </c>
      <c r="I531" s="37">
        <f>IF(C531=0, "-", IF(G531/C531&lt;10, G531/C531, "&gt;999%"))</f>
        <v>2</v>
      </c>
      <c r="J531" s="38">
        <f>IF(E531=0, "-", IF(H531/E531&lt;10, H531/E531, "&gt;999%"))</f>
        <v>-8.1632653061224483E-2</v>
      </c>
    </row>
    <row r="532" spans="1:10" x14ac:dyDescent="0.25">
      <c r="A532" s="177"/>
      <c r="B532" s="143"/>
      <c r="C532" s="144"/>
      <c r="D532" s="143"/>
      <c r="E532" s="144"/>
      <c r="F532" s="145"/>
      <c r="G532" s="143"/>
      <c r="H532" s="144"/>
      <c r="I532" s="151"/>
      <c r="J532" s="152"/>
    </row>
    <row r="533" spans="1:10" s="139" customFormat="1" x14ac:dyDescent="0.25">
      <c r="A533" s="159" t="s">
        <v>95</v>
      </c>
      <c r="B533" s="65"/>
      <c r="C533" s="66"/>
      <c r="D533" s="65"/>
      <c r="E533" s="66"/>
      <c r="F533" s="67"/>
      <c r="G533" s="65"/>
      <c r="H533" s="66"/>
      <c r="I533" s="20"/>
      <c r="J533" s="21"/>
    </row>
    <row r="534" spans="1:10" x14ac:dyDescent="0.25">
      <c r="A534" s="158" t="s">
        <v>527</v>
      </c>
      <c r="B534" s="65">
        <v>0</v>
      </c>
      <c r="C534" s="66">
        <v>0</v>
      </c>
      <c r="D534" s="65">
        <v>0</v>
      </c>
      <c r="E534" s="66">
        <v>5</v>
      </c>
      <c r="F534" s="67"/>
      <c r="G534" s="65">
        <f>B534-C534</f>
        <v>0</v>
      </c>
      <c r="H534" s="66">
        <f>D534-E534</f>
        <v>-5</v>
      </c>
      <c r="I534" s="20" t="str">
        <f>IF(C534=0, "-", IF(G534/C534&lt;10, G534/C534, "&gt;999%"))</f>
        <v>-</v>
      </c>
      <c r="J534" s="21">
        <f>IF(E534=0, "-", IF(H534/E534&lt;10, H534/E534, "&gt;999%"))</f>
        <v>-1</v>
      </c>
    </row>
    <row r="535" spans="1:10" s="160" customFormat="1" x14ac:dyDescent="0.25">
      <c r="A535" s="165" t="s">
        <v>649</v>
      </c>
      <c r="B535" s="166">
        <v>0</v>
      </c>
      <c r="C535" s="167">
        <v>0</v>
      </c>
      <c r="D535" s="166">
        <v>0</v>
      </c>
      <c r="E535" s="167">
        <v>5</v>
      </c>
      <c r="F535" s="168"/>
      <c r="G535" s="166">
        <f>B535-C535</f>
        <v>0</v>
      </c>
      <c r="H535" s="167">
        <f>D535-E535</f>
        <v>-5</v>
      </c>
      <c r="I535" s="169" t="str">
        <f>IF(C535=0, "-", IF(G535/C535&lt;10, G535/C535, "&gt;999%"))</f>
        <v>-</v>
      </c>
      <c r="J535" s="170">
        <f>IF(E535=0, "-", IF(H535/E535&lt;10, H535/E535, "&gt;999%"))</f>
        <v>-1</v>
      </c>
    </row>
    <row r="536" spans="1:10" x14ac:dyDescent="0.25">
      <c r="A536" s="171"/>
      <c r="B536" s="172"/>
      <c r="C536" s="173"/>
      <c r="D536" s="172"/>
      <c r="E536" s="173"/>
      <c r="F536" s="174"/>
      <c r="G536" s="172"/>
      <c r="H536" s="173"/>
      <c r="I536" s="175"/>
      <c r="J536" s="176"/>
    </row>
    <row r="537" spans="1:10" x14ac:dyDescent="0.25">
      <c r="A537" s="27" t="s">
        <v>16</v>
      </c>
      <c r="B537" s="71">
        <f>SUM(B7:B536)/2</f>
        <v>1668</v>
      </c>
      <c r="C537" s="77">
        <f>SUM(C7:C536)/2</f>
        <v>1453</v>
      </c>
      <c r="D537" s="71">
        <f>SUM(D7:D536)/2</f>
        <v>19157</v>
      </c>
      <c r="E537" s="77">
        <f>SUM(E7:E536)/2</f>
        <v>18564</v>
      </c>
      <c r="F537" s="73"/>
      <c r="G537" s="71">
        <f>B537-C537</f>
        <v>215</v>
      </c>
      <c r="H537" s="72">
        <f>D537-E537</f>
        <v>593</v>
      </c>
      <c r="I537" s="37">
        <f>IF(C537=0, 0, G537/C537)</f>
        <v>0.14796971782518925</v>
      </c>
      <c r="J537" s="38">
        <f>IF(E537=0, 0, H537/E537)</f>
        <v>3.1943546649429E-2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5" max="16383" man="1"/>
    <brk id="124" max="16383" man="1"/>
    <brk id="185" max="16383" man="1"/>
    <brk id="247" max="16383" man="1"/>
    <brk id="304" max="16383" man="1"/>
    <brk id="366" max="16383" man="1"/>
    <brk id="425" max="16383" man="1"/>
    <brk id="465" max="16383" man="1"/>
    <brk id="5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107</v>
      </c>
      <c r="B7" s="65">
        <v>265</v>
      </c>
      <c r="C7" s="66">
        <v>212</v>
      </c>
      <c r="D7" s="65">
        <v>3209</v>
      </c>
      <c r="E7" s="66">
        <v>3066</v>
      </c>
      <c r="F7" s="67"/>
      <c r="G7" s="65">
        <f>B7-C7</f>
        <v>53</v>
      </c>
      <c r="H7" s="66">
        <f>D7-E7</f>
        <v>143</v>
      </c>
      <c r="I7" s="28">
        <f>IF(C7=0, "-", IF(G7/C7&lt;10, G7/C7*100, "&gt;999"))</f>
        <v>25</v>
      </c>
      <c r="J7" s="29">
        <f>IF(E7=0, "-", IF(H7/E7&lt;10, H7/E7*100, "&gt;999"))</f>
        <v>4.6640574037834313</v>
      </c>
    </row>
    <row r="8" spans="1:10" x14ac:dyDescent="0.25">
      <c r="A8" s="7" t="s">
        <v>116</v>
      </c>
      <c r="B8" s="65">
        <v>887</v>
      </c>
      <c r="C8" s="66">
        <v>732</v>
      </c>
      <c r="D8" s="65">
        <v>9629</v>
      </c>
      <c r="E8" s="66">
        <v>9193</v>
      </c>
      <c r="F8" s="67"/>
      <c r="G8" s="65">
        <f>B8-C8</f>
        <v>155</v>
      </c>
      <c r="H8" s="66">
        <f>D8-E8</f>
        <v>436</v>
      </c>
      <c r="I8" s="28">
        <f>IF(C8=0, "-", IF(G8/C8&lt;10, G8/C8*100, "&gt;999"))</f>
        <v>21.174863387978142</v>
      </c>
      <c r="J8" s="29">
        <f>IF(E8=0, "-", IF(H8/E8&lt;10, H8/E8*100, "&gt;999"))</f>
        <v>4.7427390405743504</v>
      </c>
    </row>
    <row r="9" spans="1:10" x14ac:dyDescent="0.25">
      <c r="A9" s="7" t="s">
        <v>122</v>
      </c>
      <c r="B9" s="65">
        <v>459</v>
      </c>
      <c r="C9" s="66">
        <v>411</v>
      </c>
      <c r="D9" s="65">
        <v>5573</v>
      </c>
      <c r="E9" s="66">
        <v>5503</v>
      </c>
      <c r="F9" s="67"/>
      <c r="G9" s="65">
        <f>B9-C9</f>
        <v>48</v>
      </c>
      <c r="H9" s="66">
        <f>D9-E9</f>
        <v>70</v>
      </c>
      <c r="I9" s="28">
        <f>IF(C9=0, "-", IF(G9/C9&lt;10, G9/C9*100, "&gt;999"))</f>
        <v>11.678832116788321</v>
      </c>
      <c r="J9" s="29">
        <f>IF(E9=0, "-", IF(H9/E9&lt;10, H9/E9*100, "&gt;999"))</f>
        <v>1.2720334363074686</v>
      </c>
    </row>
    <row r="10" spans="1:10" x14ac:dyDescent="0.25">
      <c r="A10" s="7" t="s">
        <v>123</v>
      </c>
      <c r="B10" s="65">
        <v>57</v>
      </c>
      <c r="C10" s="66">
        <v>98</v>
      </c>
      <c r="D10" s="65">
        <v>746</v>
      </c>
      <c r="E10" s="66">
        <v>802</v>
      </c>
      <c r="F10" s="67"/>
      <c r="G10" s="65">
        <f>B10-C10</f>
        <v>-41</v>
      </c>
      <c r="H10" s="66">
        <f>D10-E10</f>
        <v>-56</v>
      </c>
      <c r="I10" s="28">
        <f>IF(C10=0, "-", IF(G10/C10&lt;10, G10/C10*100, "&gt;999"))</f>
        <v>-41.836734693877553</v>
      </c>
      <c r="J10" s="29">
        <f>IF(E10=0, "-", IF(H10/E10&lt;10, H10/E10*100, "&gt;999"))</f>
        <v>-6.982543640897755</v>
      </c>
    </row>
    <row r="11" spans="1:10" s="43" customFormat="1" x14ac:dyDescent="0.25">
      <c r="A11" s="27" t="s">
        <v>0</v>
      </c>
      <c r="B11" s="71">
        <f>SUM(B7:B10)</f>
        <v>1668</v>
      </c>
      <c r="C11" s="72">
        <f>SUM(C7:C10)</f>
        <v>1453</v>
      </c>
      <c r="D11" s="71">
        <f>SUM(D7:D10)</f>
        <v>19157</v>
      </c>
      <c r="E11" s="72">
        <f>SUM(E7:E10)</f>
        <v>18564</v>
      </c>
      <c r="F11" s="73"/>
      <c r="G11" s="71">
        <f>B11-C11</f>
        <v>215</v>
      </c>
      <c r="H11" s="72">
        <f>D11-E11</f>
        <v>593</v>
      </c>
      <c r="I11" s="44">
        <f>IF(C11=0, 0, G11/C11*100)</f>
        <v>14.796971782518925</v>
      </c>
      <c r="J11" s="45">
        <f>IF(E11=0, 0, H11/E11*100)</f>
        <v>3.1943546649429</v>
      </c>
    </row>
    <row r="13" spans="1:10" x14ac:dyDescent="0.25">
      <c r="A13" s="3"/>
      <c r="B13" s="196" t="s">
        <v>1</v>
      </c>
      <c r="C13" s="197"/>
      <c r="D13" s="196" t="s">
        <v>2</v>
      </c>
      <c r="E13" s="197"/>
      <c r="F13" s="59"/>
      <c r="G13" s="196" t="s">
        <v>3</v>
      </c>
      <c r="H13" s="200"/>
      <c r="I13" s="200"/>
      <c r="J13" s="197"/>
    </row>
    <row r="14" spans="1:10" x14ac:dyDescent="0.25">
      <c r="A14" s="7" t="s">
        <v>108</v>
      </c>
      <c r="B14" s="65">
        <v>6</v>
      </c>
      <c r="C14" s="66">
        <v>7</v>
      </c>
      <c r="D14" s="65">
        <v>46</v>
      </c>
      <c r="E14" s="66">
        <v>96</v>
      </c>
      <c r="F14" s="67"/>
      <c r="G14" s="65">
        <f t="shared" ref="G14:G34" si="0">B14-C14</f>
        <v>-1</v>
      </c>
      <c r="H14" s="66">
        <f t="shared" ref="H14:H34" si="1">D14-E14</f>
        <v>-50</v>
      </c>
      <c r="I14" s="28">
        <f t="shared" ref="I14:I33" si="2">IF(C14=0, "-", IF(G14/C14&lt;10, G14/C14*100, "&gt;999"))</f>
        <v>-14.285714285714285</v>
      </c>
      <c r="J14" s="29">
        <f t="shared" ref="J14:J33" si="3">IF(E14=0, "-", IF(H14/E14&lt;10, H14/E14*100, "&gt;999"))</f>
        <v>-52.083333333333336</v>
      </c>
    </row>
    <row r="15" spans="1:10" x14ac:dyDescent="0.25">
      <c r="A15" s="7" t="s">
        <v>109</v>
      </c>
      <c r="B15" s="65">
        <v>127</v>
      </c>
      <c r="C15" s="66">
        <v>64</v>
      </c>
      <c r="D15" s="65">
        <v>1279</v>
      </c>
      <c r="E15" s="66">
        <v>1034</v>
      </c>
      <c r="F15" s="67"/>
      <c r="G15" s="65">
        <f t="shared" si="0"/>
        <v>63</v>
      </c>
      <c r="H15" s="66">
        <f t="shared" si="1"/>
        <v>245</v>
      </c>
      <c r="I15" s="28">
        <f t="shared" si="2"/>
        <v>98.4375</v>
      </c>
      <c r="J15" s="29">
        <f t="shared" si="3"/>
        <v>23.694390715667311</v>
      </c>
    </row>
    <row r="16" spans="1:10" x14ac:dyDescent="0.25">
      <c r="A16" s="7" t="s">
        <v>110</v>
      </c>
      <c r="B16" s="65">
        <v>83</v>
      </c>
      <c r="C16" s="66">
        <v>99</v>
      </c>
      <c r="D16" s="65">
        <v>1163</v>
      </c>
      <c r="E16" s="66">
        <v>1354</v>
      </c>
      <c r="F16" s="67"/>
      <c r="G16" s="65">
        <f t="shared" si="0"/>
        <v>-16</v>
      </c>
      <c r="H16" s="66">
        <f t="shared" si="1"/>
        <v>-191</v>
      </c>
      <c r="I16" s="28">
        <f t="shared" si="2"/>
        <v>-16.161616161616163</v>
      </c>
      <c r="J16" s="29">
        <f t="shared" si="3"/>
        <v>-14.10635155096012</v>
      </c>
    </row>
    <row r="17" spans="1:10" x14ac:dyDescent="0.25">
      <c r="A17" s="7" t="s">
        <v>111</v>
      </c>
      <c r="B17" s="65">
        <v>35</v>
      </c>
      <c r="C17" s="66">
        <v>21</v>
      </c>
      <c r="D17" s="65">
        <v>393</v>
      </c>
      <c r="E17" s="66">
        <v>279</v>
      </c>
      <c r="F17" s="67"/>
      <c r="G17" s="65">
        <f t="shared" si="0"/>
        <v>14</v>
      </c>
      <c r="H17" s="66">
        <f t="shared" si="1"/>
        <v>114</v>
      </c>
      <c r="I17" s="28">
        <f t="shared" si="2"/>
        <v>66.666666666666657</v>
      </c>
      <c r="J17" s="29">
        <f t="shared" si="3"/>
        <v>40.86021505376344</v>
      </c>
    </row>
    <row r="18" spans="1:10" x14ac:dyDescent="0.25">
      <c r="A18" s="7" t="s">
        <v>112</v>
      </c>
      <c r="B18" s="65">
        <v>3</v>
      </c>
      <c r="C18" s="66">
        <v>3</v>
      </c>
      <c r="D18" s="65">
        <v>58</v>
      </c>
      <c r="E18" s="66">
        <v>49</v>
      </c>
      <c r="F18" s="67"/>
      <c r="G18" s="65">
        <f t="shared" si="0"/>
        <v>0</v>
      </c>
      <c r="H18" s="66">
        <f t="shared" si="1"/>
        <v>9</v>
      </c>
      <c r="I18" s="28">
        <f t="shared" si="2"/>
        <v>0</v>
      </c>
      <c r="J18" s="29">
        <f t="shared" si="3"/>
        <v>18.367346938775512</v>
      </c>
    </row>
    <row r="19" spans="1:10" x14ac:dyDescent="0.25">
      <c r="A19" s="7" t="s">
        <v>113</v>
      </c>
      <c r="B19" s="65">
        <v>0</v>
      </c>
      <c r="C19" s="66">
        <v>0</v>
      </c>
      <c r="D19" s="65">
        <v>3</v>
      </c>
      <c r="E19" s="66">
        <v>3</v>
      </c>
      <c r="F19" s="67"/>
      <c r="G19" s="65">
        <f t="shared" si="0"/>
        <v>0</v>
      </c>
      <c r="H19" s="66">
        <f t="shared" si="1"/>
        <v>0</v>
      </c>
      <c r="I19" s="28" t="str">
        <f t="shared" si="2"/>
        <v>-</v>
      </c>
      <c r="J19" s="29">
        <f t="shared" si="3"/>
        <v>0</v>
      </c>
    </row>
    <row r="20" spans="1:10" x14ac:dyDescent="0.25">
      <c r="A20" s="7" t="s">
        <v>114</v>
      </c>
      <c r="B20" s="65">
        <v>6</v>
      </c>
      <c r="C20" s="66">
        <v>13</v>
      </c>
      <c r="D20" s="65">
        <v>172</v>
      </c>
      <c r="E20" s="66">
        <v>170</v>
      </c>
      <c r="F20" s="67"/>
      <c r="G20" s="65">
        <f t="shared" si="0"/>
        <v>-7</v>
      </c>
      <c r="H20" s="66">
        <f t="shared" si="1"/>
        <v>2</v>
      </c>
      <c r="I20" s="28">
        <f t="shared" si="2"/>
        <v>-53.846153846153847</v>
      </c>
      <c r="J20" s="29">
        <f t="shared" si="3"/>
        <v>1.1764705882352942</v>
      </c>
    </row>
    <row r="21" spans="1:10" x14ac:dyDescent="0.25">
      <c r="A21" s="7" t="s">
        <v>115</v>
      </c>
      <c r="B21" s="65">
        <v>5</v>
      </c>
      <c r="C21" s="66">
        <v>5</v>
      </c>
      <c r="D21" s="65">
        <v>95</v>
      </c>
      <c r="E21" s="66">
        <v>81</v>
      </c>
      <c r="F21" s="67"/>
      <c r="G21" s="65">
        <f t="shared" si="0"/>
        <v>0</v>
      </c>
      <c r="H21" s="66">
        <f t="shared" si="1"/>
        <v>14</v>
      </c>
      <c r="I21" s="28">
        <f t="shared" si="2"/>
        <v>0</v>
      </c>
      <c r="J21" s="29">
        <f t="shared" si="3"/>
        <v>17.283950617283949</v>
      </c>
    </row>
    <row r="22" spans="1:10" x14ac:dyDescent="0.25">
      <c r="A22" s="142" t="s">
        <v>117</v>
      </c>
      <c r="B22" s="143">
        <v>69</v>
      </c>
      <c r="C22" s="144">
        <v>50</v>
      </c>
      <c r="D22" s="143">
        <v>823</v>
      </c>
      <c r="E22" s="144">
        <v>798</v>
      </c>
      <c r="F22" s="145"/>
      <c r="G22" s="143">
        <f t="shared" si="0"/>
        <v>19</v>
      </c>
      <c r="H22" s="144">
        <f t="shared" si="1"/>
        <v>25</v>
      </c>
      <c r="I22" s="146">
        <f t="shared" si="2"/>
        <v>38</v>
      </c>
      <c r="J22" s="147">
        <f t="shared" si="3"/>
        <v>3.132832080200501</v>
      </c>
    </row>
    <row r="23" spans="1:10" x14ac:dyDescent="0.25">
      <c r="A23" s="7" t="s">
        <v>118</v>
      </c>
      <c r="B23" s="65">
        <v>247</v>
      </c>
      <c r="C23" s="66">
        <v>240</v>
      </c>
      <c r="D23" s="65">
        <v>2753</v>
      </c>
      <c r="E23" s="66">
        <v>3090</v>
      </c>
      <c r="F23" s="67"/>
      <c r="G23" s="65">
        <f t="shared" si="0"/>
        <v>7</v>
      </c>
      <c r="H23" s="66">
        <f t="shared" si="1"/>
        <v>-337</v>
      </c>
      <c r="I23" s="28">
        <f t="shared" si="2"/>
        <v>2.9166666666666665</v>
      </c>
      <c r="J23" s="29">
        <f t="shared" si="3"/>
        <v>-10.906148867313915</v>
      </c>
    </row>
    <row r="24" spans="1:10" x14ac:dyDescent="0.25">
      <c r="A24" s="7" t="s">
        <v>119</v>
      </c>
      <c r="B24" s="65">
        <v>290</v>
      </c>
      <c r="C24" s="66">
        <v>255</v>
      </c>
      <c r="D24" s="65">
        <v>3456</v>
      </c>
      <c r="E24" s="66">
        <v>3033</v>
      </c>
      <c r="F24" s="67"/>
      <c r="G24" s="65">
        <f t="shared" si="0"/>
        <v>35</v>
      </c>
      <c r="H24" s="66">
        <f t="shared" si="1"/>
        <v>423</v>
      </c>
      <c r="I24" s="28">
        <f t="shared" si="2"/>
        <v>13.725490196078432</v>
      </c>
      <c r="J24" s="29">
        <f t="shared" si="3"/>
        <v>13.94658753709199</v>
      </c>
    </row>
    <row r="25" spans="1:10" x14ac:dyDescent="0.25">
      <c r="A25" s="7" t="s">
        <v>120</v>
      </c>
      <c r="B25" s="65">
        <v>238</v>
      </c>
      <c r="C25" s="66">
        <v>174</v>
      </c>
      <c r="D25" s="65">
        <v>2312</v>
      </c>
      <c r="E25" s="66">
        <v>1985</v>
      </c>
      <c r="F25" s="67"/>
      <c r="G25" s="65">
        <f t="shared" si="0"/>
        <v>64</v>
      </c>
      <c r="H25" s="66">
        <f t="shared" si="1"/>
        <v>327</v>
      </c>
      <c r="I25" s="28">
        <f t="shared" si="2"/>
        <v>36.781609195402297</v>
      </c>
      <c r="J25" s="29">
        <f t="shared" si="3"/>
        <v>16.473551637279595</v>
      </c>
    </row>
    <row r="26" spans="1:10" x14ac:dyDescent="0.25">
      <c r="A26" s="7" t="s">
        <v>121</v>
      </c>
      <c r="B26" s="65">
        <v>43</v>
      </c>
      <c r="C26" s="66">
        <v>13</v>
      </c>
      <c r="D26" s="65">
        <v>285</v>
      </c>
      <c r="E26" s="66">
        <v>287</v>
      </c>
      <c r="F26" s="67"/>
      <c r="G26" s="65">
        <f t="shared" si="0"/>
        <v>30</v>
      </c>
      <c r="H26" s="66">
        <f t="shared" si="1"/>
        <v>-2</v>
      </c>
      <c r="I26" s="28">
        <f t="shared" si="2"/>
        <v>230.76923076923075</v>
      </c>
      <c r="J26" s="29">
        <f t="shared" si="3"/>
        <v>-0.69686411149825789</v>
      </c>
    </row>
    <row r="27" spans="1:10" x14ac:dyDescent="0.25">
      <c r="A27" s="142" t="s">
        <v>124</v>
      </c>
      <c r="B27" s="143">
        <v>6</v>
      </c>
      <c r="C27" s="144">
        <v>3</v>
      </c>
      <c r="D27" s="143">
        <v>67</v>
      </c>
      <c r="E27" s="144">
        <v>58</v>
      </c>
      <c r="F27" s="145"/>
      <c r="G27" s="143">
        <f t="shared" si="0"/>
        <v>3</v>
      </c>
      <c r="H27" s="144">
        <f t="shared" si="1"/>
        <v>9</v>
      </c>
      <c r="I27" s="146">
        <f t="shared" si="2"/>
        <v>100</v>
      </c>
      <c r="J27" s="147">
        <f t="shared" si="3"/>
        <v>15.517241379310345</v>
      </c>
    </row>
    <row r="28" spans="1:10" x14ac:dyDescent="0.25">
      <c r="A28" s="7" t="s">
        <v>125</v>
      </c>
      <c r="B28" s="65">
        <v>0</v>
      </c>
      <c r="C28" s="66">
        <v>0</v>
      </c>
      <c r="D28" s="65">
        <v>3</v>
      </c>
      <c r="E28" s="66">
        <v>1</v>
      </c>
      <c r="F28" s="67"/>
      <c r="G28" s="65">
        <f t="shared" si="0"/>
        <v>0</v>
      </c>
      <c r="H28" s="66">
        <f t="shared" si="1"/>
        <v>2</v>
      </c>
      <c r="I28" s="28" t="str">
        <f t="shared" si="2"/>
        <v>-</v>
      </c>
      <c r="J28" s="29">
        <f t="shared" si="3"/>
        <v>200</v>
      </c>
    </row>
    <row r="29" spans="1:10" x14ac:dyDescent="0.25">
      <c r="A29" s="7" t="s">
        <v>126</v>
      </c>
      <c r="B29" s="65">
        <v>0</v>
      </c>
      <c r="C29" s="66">
        <v>1</v>
      </c>
      <c r="D29" s="65">
        <v>20</v>
      </c>
      <c r="E29" s="66">
        <v>20</v>
      </c>
      <c r="F29" s="67"/>
      <c r="G29" s="65">
        <f t="shared" si="0"/>
        <v>-1</v>
      </c>
      <c r="H29" s="66">
        <f t="shared" si="1"/>
        <v>0</v>
      </c>
      <c r="I29" s="28">
        <f t="shared" si="2"/>
        <v>-100</v>
      </c>
      <c r="J29" s="29">
        <f t="shared" si="3"/>
        <v>0</v>
      </c>
    </row>
    <row r="30" spans="1:10" x14ac:dyDescent="0.25">
      <c r="A30" s="7" t="s">
        <v>127</v>
      </c>
      <c r="B30" s="65">
        <v>24</v>
      </c>
      <c r="C30" s="66">
        <v>24</v>
      </c>
      <c r="D30" s="65">
        <v>348</v>
      </c>
      <c r="E30" s="66">
        <v>408</v>
      </c>
      <c r="F30" s="67"/>
      <c r="G30" s="65">
        <f t="shared" si="0"/>
        <v>0</v>
      </c>
      <c r="H30" s="66">
        <f t="shared" si="1"/>
        <v>-60</v>
      </c>
      <c r="I30" s="28">
        <f t="shared" si="2"/>
        <v>0</v>
      </c>
      <c r="J30" s="29">
        <f t="shared" si="3"/>
        <v>-14.705882352941178</v>
      </c>
    </row>
    <row r="31" spans="1:10" x14ac:dyDescent="0.25">
      <c r="A31" s="7" t="s">
        <v>128</v>
      </c>
      <c r="B31" s="65">
        <v>49</v>
      </c>
      <c r="C31" s="66">
        <v>69</v>
      </c>
      <c r="D31" s="65">
        <v>680</v>
      </c>
      <c r="E31" s="66">
        <v>622</v>
      </c>
      <c r="F31" s="67"/>
      <c r="G31" s="65">
        <f t="shared" si="0"/>
        <v>-20</v>
      </c>
      <c r="H31" s="66">
        <f t="shared" si="1"/>
        <v>58</v>
      </c>
      <c r="I31" s="28">
        <f t="shared" si="2"/>
        <v>-28.985507246376812</v>
      </c>
      <c r="J31" s="29">
        <f t="shared" si="3"/>
        <v>9.32475884244373</v>
      </c>
    </row>
    <row r="32" spans="1:10" x14ac:dyDescent="0.25">
      <c r="A32" s="7" t="s">
        <v>129</v>
      </c>
      <c r="B32" s="65">
        <v>380</v>
      </c>
      <c r="C32" s="66">
        <v>314</v>
      </c>
      <c r="D32" s="65">
        <v>4455</v>
      </c>
      <c r="E32" s="66">
        <v>4394</v>
      </c>
      <c r="F32" s="67"/>
      <c r="G32" s="65">
        <f t="shared" si="0"/>
        <v>66</v>
      </c>
      <c r="H32" s="66">
        <f t="shared" si="1"/>
        <v>61</v>
      </c>
      <c r="I32" s="28">
        <f t="shared" si="2"/>
        <v>21.019108280254777</v>
      </c>
      <c r="J32" s="29">
        <f t="shared" si="3"/>
        <v>1.3882567137005006</v>
      </c>
    </row>
    <row r="33" spans="1:10" x14ac:dyDescent="0.25">
      <c r="A33" s="142" t="s">
        <v>123</v>
      </c>
      <c r="B33" s="143">
        <v>57</v>
      </c>
      <c r="C33" s="144">
        <v>98</v>
      </c>
      <c r="D33" s="143">
        <v>746</v>
      </c>
      <c r="E33" s="144">
        <v>802</v>
      </c>
      <c r="F33" s="145"/>
      <c r="G33" s="143">
        <f t="shared" si="0"/>
        <v>-41</v>
      </c>
      <c r="H33" s="144">
        <f t="shared" si="1"/>
        <v>-56</v>
      </c>
      <c r="I33" s="146">
        <f t="shared" si="2"/>
        <v>-41.836734693877553</v>
      </c>
      <c r="J33" s="147">
        <f t="shared" si="3"/>
        <v>-6.982543640897755</v>
      </c>
    </row>
    <row r="34" spans="1:10" s="43" customFormat="1" x14ac:dyDescent="0.25">
      <c r="A34" s="27" t="s">
        <v>0</v>
      </c>
      <c r="B34" s="71">
        <f>SUM(B14:B33)</f>
        <v>1668</v>
      </c>
      <c r="C34" s="72">
        <f>SUM(C14:C33)</f>
        <v>1453</v>
      </c>
      <c r="D34" s="71">
        <f>SUM(D14:D33)</f>
        <v>19157</v>
      </c>
      <c r="E34" s="72">
        <f>SUM(E14:E33)</f>
        <v>18564</v>
      </c>
      <c r="F34" s="73"/>
      <c r="G34" s="71">
        <f t="shared" si="0"/>
        <v>215</v>
      </c>
      <c r="H34" s="72">
        <f t="shared" si="1"/>
        <v>593</v>
      </c>
      <c r="I34" s="44">
        <f>IF(C34=0, 0, G34/C34*100)</f>
        <v>14.796971782518925</v>
      </c>
      <c r="J34" s="45">
        <f>IF(E34=0, 0, H34/E34*100)</f>
        <v>3.1943546649429</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107</v>
      </c>
      <c r="B39" s="30">
        <f>$B$7/$B$11*100</f>
        <v>15.887290167865709</v>
      </c>
      <c r="C39" s="31">
        <f>$C$7/$C$11*100</f>
        <v>14.59050240880936</v>
      </c>
      <c r="D39" s="30">
        <f>$D$7/$D$11*100</f>
        <v>16.751057054862454</v>
      </c>
      <c r="E39" s="31">
        <f>$E$7/$E$11*100</f>
        <v>16.515837104072396</v>
      </c>
      <c r="F39" s="32"/>
      <c r="G39" s="30">
        <f>B39-C39</f>
        <v>1.2967877590563486</v>
      </c>
      <c r="H39" s="31">
        <f>D39-E39</f>
        <v>0.2352199507900572</v>
      </c>
    </row>
    <row r="40" spans="1:10" x14ac:dyDescent="0.25">
      <c r="A40" s="7" t="s">
        <v>116</v>
      </c>
      <c r="B40" s="30">
        <f>$B$8/$B$11*100</f>
        <v>53.177458033573146</v>
      </c>
      <c r="C40" s="31">
        <f>$C$8/$C$11*100</f>
        <v>50.378527185134203</v>
      </c>
      <c r="D40" s="30">
        <f>$D$8/$D$11*100</f>
        <v>50.263611212611579</v>
      </c>
      <c r="E40" s="31">
        <f>$E$8/$E$11*100</f>
        <v>49.52057746175393</v>
      </c>
      <c r="F40" s="32"/>
      <c r="G40" s="30">
        <f>B40-C40</f>
        <v>2.7989308484389426</v>
      </c>
      <c r="H40" s="31">
        <f>D40-E40</f>
        <v>0.74303375085764856</v>
      </c>
    </row>
    <row r="41" spans="1:10" x14ac:dyDescent="0.25">
      <c r="A41" s="7" t="s">
        <v>122</v>
      </c>
      <c r="B41" s="30">
        <f>$B$9/$B$11*100</f>
        <v>27.517985611510792</v>
      </c>
      <c r="C41" s="31">
        <f>$C$9/$C$11*100</f>
        <v>28.286304198210598</v>
      </c>
      <c r="D41" s="30">
        <f>$D$9/$D$11*100</f>
        <v>29.091193819491568</v>
      </c>
      <c r="E41" s="31">
        <f>$E$9/$E$11*100</f>
        <v>29.643395819866409</v>
      </c>
      <c r="F41" s="32"/>
      <c r="G41" s="30">
        <f>B41-C41</f>
        <v>-0.76831858669980591</v>
      </c>
      <c r="H41" s="31">
        <f>D41-E41</f>
        <v>-0.55220200037484091</v>
      </c>
    </row>
    <row r="42" spans="1:10" x14ac:dyDescent="0.25">
      <c r="A42" s="7" t="s">
        <v>123</v>
      </c>
      <c r="B42" s="30">
        <f>$B$10/$B$11*100</f>
        <v>3.4172661870503598</v>
      </c>
      <c r="C42" s="31">
        <f>$C$10/$C$11*100</f>
        <v>6.7446662078458353</v>
      </c>
      <c r="D42" s="30">
        <f>$D$10/$D$11*100</f>
        <v>3.8941379130343998</v>
      </c>
      <c r="E42" s="31">
        <f>$E$10/$E$11*100</f>
        <v>4.3201896143072611</v>
      </c>
      <c r="F42" s="32"/>
      <c r="G42" s="30">
        <f>B42-C42</f>
        <v>-3.3274000207954755</v>
      </c>
      <c r="H42" s="31">
        <f>D42-E42</f>
        <v>-0.42605170127286129</v>
      </c>
    </row>
    <row r="43" spans="1:10" s="43" customFormat="1" x14ac:dyDescent="0.25">
      <c r="A43" s="27" t="s">
        <v>0</v>
      </c>
      <c r="B43" s="46">
        <f>SUM(B39:B42)</f>
        <v>100.00000000000001</v>
      </c>
      <c r="C43" s="47">
        <f>SUM(C39:C42)</f>
        <v>100</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108</v>
      </c>
      <c r="B46" s="30">
        <f>$B$14/$B$34*100</f>
        <v>0.35971223021582738</v>
      </c>
      <c r="C46" s="31">
        <f>$C$14/$C$34*100</f>
        <v>0.48176187198898829</v>
      </c>
      <c r="D46" s="30">
        <f>$D$14/$D$34*100</f>
        <v>0.24012110455708097</v>
      </c>
      <c r="E46" s="31">
        <f>$E$14/$E$34*100</f>
        <v>0.51712992889463472</v>
      </c>
      <c r="F46" s="32"/>
      <c r="G46" s="30">
        <f t="shared" ref="G46:G66" si="4">B46-C46</f>
        <v>-0.12204964177316091</v>
      </c>
      <c r="H46" s="31">
        <f t="shared" ref="H46:H66" si="5">D46-E46</f>
        <v>-0.27700882433755375</v>
      </c>
    </row>
    <row r="47" spans="1:10" x14ac:dyDescent="0.25">
      <c r="A47" s="7" t="s">
        <v>109</v>
      </c>
      <c r="B47" s="30">
        <f>$B$15/$B$34*100</f>
        <v>7.6139088729016784</v>
      </c>
      <c r="C47" s="31">
        <f>$C$15/$C$34*100</f>
        <v>4.4046799724707499</v>
      </c>
      <c r="D47" s="30">
        <f>$D$15/$D$34*100</f>
        <v>6.6764107114892726</v>
      </c>
      <c r="E47" s="31">
        <f>$E$15/$E$34*100</f>
        <v>5.5699202758026294</v>
      </c>
      <c r="F47" s="32"/>
      <c r="G47" s="30">
        <f t="shared" si="4"/>
        <v>3.2092289004309285</v>
      </c>
      <c r="H47" s="31">
        <f t="shared" si="5"/>
        <v>1.1064904356866432</v>
      </c>
    </row>
    <row r="48" spans="1:10" x14ac:dyDescent="0.25">
      <c r="A48" s="7" t="s">
        <v>110</v>
      </c>
      <c r="B48" s="30">
        <f>$B$16/$B$34*100</f>
        <v>4.9760191846522783</v>
      </c>
      <c r="C48" s="31">
        <f>$C$16/$C$34*100</f>
        <v>6.8134893324156911</v>
      </c>
      <c r="D48" s="30">
        <f>$D$16/$D$34*100</f>
        <v>6.0708879260844606</v>
      </c>
      <c r="E48" s="31">
        <f>$E$16/$E$34*100</f>
        <v>7.2936867054514121</v>
      </c>
      <c r="F48" s="32"/>
      <c r="G48" s="30">
        <f t="shared" si="4"/>
        <v>-1.8374701477634128</v>
      </c>
      <c r="H48" s="31">
        <f t="shared" si="5"/>
        <v>-1.2227987793669515</v>
      </c>
    </row>
    <row r="49" spans="1:8" x14ac:dyDescent="0.25">
      <c r="A49" s="7" t="s">
        <v>111</v>
      </c>
      <c r="B49" s="30">
        <f>$B$17/$B$34*100</f>
        <v>2.0983213429256597</v>
      </c>
      <c r="C49" s="31">
        <f>$C$17/$C$34*100</f>
        <v>1.4452856159669649</v>
      </c>
      <c r="D49" s="30">
        <f>$D$17/$D$34*100</f>
        <v>2.0514694367594091</v>
      </c>
      <c r="E49" s="31">
        <f>$E$17/$E$34*100</f>
        <v>1.5029088558500323</v>
      </c>
      <c r="F49" s="32"/>
      <c r="G49" s="30">
        <f t="shared" si="4"/>
        <v>0.65303572695869483</v>
      </c>
      <c r="H49" s="31">
        <f t="shared" si="5"/>
        <v>0.54856058090937676</v>
      </c>
    </row>
    <row r="50" spans="1:8" x14ac:dyDescent="0.25">
      <c r="A50" s="7" t="s">
        <v>112</v>
      </c>
      <c r="B50" s="30">
        <f>$B$18/$B$34*100</f>
        <v>0.17985611510791369</v>
      </c>
      <c r="C50" s="31">
        <f>$C$18/$C$34*100</f>
        <v>0.20646937370956642</v>
      </c>
      <c r="D50" s="30">
        <f>$D$18/$D$34*100</f>
        <v>0.30276139270240643</v>
      </c>
      <c r="E50" s="31">
        <f>$E$18/$E$34*100</f>
        <v>0.26395173453996984</v>
      </c>
      <c r="F50" s="32"/>
      <c r="G50" s="30">
        <f t="shared" si="4"/>
        <v>-2.6613258601652728E-2</v>
      </c>
      <c r="H50" s="31">
        <f t="shared" si="5"/>
        <v>3.8809658162436589E-2</v>
      </c>
    </row>
    <row r="51" spans="1:8" x14ac:dyDescent="0.25">
      <c r="A51" s="7" t="s">
        <v>113</v>
      </c>
      <c r="B51" s="30">
        <f>$B$19/$B$34*100</f>
        <v>0</v>
      </c>
      <c r="C51" s="31">
        <f>$C$19/$C$34*100</f>
        <v>0</v>
      </c>
      <c r="D51" s="30">
        <f>$D$19/$D$34*100</f>
        <v>1.5660072036331366E-2</v>
      </c>
      <c r="E51" s="31">
        <f>$E$19/$E$34*100</f>
        <v>1.6160310277957335E-2</v>
      </c>
      <c r="F51" s="32"/>
      <c r="G51" s="30">
        <f t="shared" si="4"/>
        <v>0</v>
      </c>
      <c r="H51" s="31">
        <f t="shared" si="5"/>
        <v>-5.002382416259693E-4</v>
      </c>
    </row>
    <row r="52" spans="1:8" x14ac:dyDescent="0.25">
      <c r="A52" s="7" t="s">
        <v>114</v>
      </c>
      <c r="B52" s="30">
        <f>$B$20/$B$34*100</f>
        <v>0.35971223021582738</v>
      </c>
      <c r="C52" s="31">
        <f>$C$20/$C$34*100</f>
        <v>0.89470061940812118</v>
      </c>
      <c r="D52" s="30">
        <f>$D$20/$D$34*100</f>
        <v>0.89784413008299846</v>
      </c>
      <c r="E52" s="31">
        <f>$E$20/$E$34*100</f>
        <v>0.91575091575091583</v>
      </c>
      <c r="F52" s="32"/>
      <c r="G52" s="30">
        <f t="shared" si="4"/>
        <v>-0.53498838919229375</v>
      </c>
      <c r="H52" s="31">
        <f t="shared" si="5"/>
        <v>-1.7906785667917369E-2</v>
      </c>
    </row>
    <row r="53" spans="1:8" x14ac:dyDescent="0.25">
      <c r="A53" s="7" t="s">
        <v>115</v>
      </c>
      <c r="B53" s="30">
        <f>$B$21/$B$34*100</f>
        <v>0.29976019184652281</v>
      </c>
      <c r="C53" s="31">
        <f>$C$21/$C$34*100</f>
        <v>0.34411562284927738</v>
      </c>
      <c r="D53" s="30">
        <f>$D$21/$D$34*100</f>
        <v>0.49590228115049328</v>
      </c>
      <c r="E53" s="31">
        <f>$E$21/$E$34*100</f>
        <v>0.4363283775048481</v>
      </c>
      <c r="F53" s="32"/>
      <c r="G53" s="30">
        <f t="shared" si="4"/>
        <v>-4.4355431002754575E-2</v>
      </c>
      <c r="H53" s="31">
        <f t="shared" si="5"/>
        <v>5.9573903645645188E-2</v>
      </c>
    </row>
    <row r="54" spans="1:8" x14ac:dyDescent="0.25">
      <c r="A54" s="142" t="s">
        <v>117</v>
      </c>
      <c r="B54" s="148">
        <f>$B$22/$B$34*100</f>
        <v>4.1366906474820144</v>
      </c>
      <c r="C54" s="149">
        <f>$C$22/$C$34*100</f>
        <v>3.4411562284927735</v>
      </c>
      <c r="D54" s="148">
        <f>$D$22/$D$34*100</f>
        <v>4.2960797619669044</v>
      </c>
      <c r="E54" s="149">
        <f>$E$22/$E$34*100</f>
        <v>4.2986425339366514</v>
      </c>
      <c r="F54" s="150"/>
      <c r="G54" s="148">
        <f t="shared" si="4"/>
        <v>0.69553441898924095</v>
      </c>
      <c r="H54" s="149">
        <f t="shared" si="5"/>
        <v>-2.5627719697469686E-3</v>
      </c>
    </row>
    <row r="55" spans="1:8" x14ac:dyDescent="0.25">
      <c r="A55" s="7" t="s">
        <v>118</v>
      </c>
      <c r="B55" s="30">
        <f>$B$23/$B$34*100</f>
        <v>14.808153477218225</v>
      </c>
      <c r="C55" s="31">
        <f>$C$23/$C$34*100</f>
        <v>16.517549896765313</v>
      </c>
      <c r="D55" s="30">
        <f>$D$23/$D$34*100</f>
        <v>14.370726105340085</v>
      </c>
      <c r="E55" s="31">
        <f>$E$23/$E$34*100</f>
        <v>16.645119586296055</v>
      </c>
      <c r="F55" s="32"/>
      <c r="G55" s="30">
        <f t="shared" si="4"/>
        <v>-1.7093964195470885</v>
      </c>
      <c r="H55" s="31">
        <f t="shared" si="5"/>
        <v>-2.27439348095597</v>
      </c>
    </row>
    <row r="56" spans="1:8" x14ac:dyDescent="0.25">
      <c r="A56" s="7" t="s">
        <v>119</v>
      </c>
      <c r="B56" s="30">
        <f>$B$24/$B$34*100</f>
        <v>17.386091127098322</v>
      </c>
      <c r="C56" s="31">
        <f>$C$24/$C$34*100</f>
        <v>17.549896765313143</v>
      </c>
      <c r="D56" s="30">
        <f>$D$24/$D$34*100</f>
        <v>18.040402985853735</v>
      </c>
      <c r="E56" s="31">
        <f>$E$24/$E$34*100</f>
        <v>16.338073691014866</v>
      </c>
      <c r="F56" s="32"/>
      <c r="G56" s="30">
        <f t="shared" si="4"/>
        <v>-0.16380563821482141</v>
      </c>
      <c r="H56" s="31">
        <f t="shared" si="5"/>
        <v>1.7023292948388686</v>
      </c>
    </row>
    <row r="57" spans="1:8" x14ac:dyDescent="0.25">
      <c r="A57" s="7" t="s">
        <v>120</v>
      </c>
      <c r="B57" s="30">
        <f>$B$25/$B$34*100</f>
        <v>14.268585131894485</v>
      </c>
      <c r="C57" s="31">
        <f>$C$25/$C$34*100</f>
        <v>11.975223675154851</v>
      </c>
      <c r="D57" s="30">
        <f>$D$25/$D$34*100</f>
        <v>12.068695515999375</v>
      </c>
      <c r="E57" s="31">
        <f>$E$25/$E$34*100</f>
        <v>10.692738633915104</v>
      </c>
      <c r="F57" s="32"/>
      <c r="G57" s="30">
        <f t="shared" si="4"/>
        <v>2.2933614567396337</v>
      </c>
      <c r="H57" s="31">
        <f t="shared" si="5"/>
        <v>1.3759568820842709</v>
      </c>
    </row>
    <row r="58" spans="1:8" x14ac:dyDescent="0.25">
      <c r="A58" s="7" t="s">
        <v>121</v>
      </c>
      <c r="B58" s="30">
        <f>$B$26/$B$34*100</f>
        <v>2.5779376498800959</v>
      </c>
      <c r="C58" s="31">
        <f>$C$26/$C$34*100</f>
        <v>0.89470061940812118</v>
      </c>
      <c r="D58" s="30">
        <f>$D$26/$D$34*100</f>
        <v>1.48770684345148</v>
      </c>
      <c r="E58" s="31">
        <f>$E$26/$E$34*100</f>
        <v>1.5460030165912519</v>
      </c>
      <c r="F58" s="32"/>
      <c r="G58" s="30">
        <f t="shared" si="4"/>
        <v>1.6832370304719748</v>
      </c>
      <c r="H58" s="31">
        <f t="shared" si="5"/>
        <v>-5.8296173139771978E-2</v>
      </c>
    </row>
    <row r="59" spans="1:8" x14ac:dyDescent="0.25">
      <c r="A59" s="142" t="s">
        <v>124</v>
      </c>
      <c r="B59" s="148">
        <f>$B$27/$B$34*100</f>
        <v>0.35971223021582738</v>
      </c>
      <c r="C59" s="149">
        <f>$C$27/$C$34*100</f>
        <v>0.20646937370956642</v>
      </c>
      <c r="D59" s="148">
        <f>$D$27/$D$34*100</f>
        <v>0.34974160881140054</v>
      </c>
      <c r="E59" s="149">
        <f>$E$27/$E$34*100</f>
        <v>0.31243266537384184</v>
      </c>
      <c r="F59" s="150"/>
      <c r="G59" s="148">
        <f t="shared" si="4"/>
        <v>0.15324285650626096</v>
      </c>
      <c r="H59" s="149">
        <f t="shared" si="5"/>
        <v>3.7308943437558695E-2</v>
      </c>
    </row>
    <row r="60" spans="1:8" x14ac:dyDescent="0.25">
      <c r="A60" s="7" t="s">
        <v>125</v>
      </c>
      <c r="B60" s="30">
        <f>$B$28/$B$34*100</f>
        <v>0</v>
      </c>
      <c r="C60" s="31">
        <f>$C$28/$C$34*100</f>
        <v>0</v>
      </c>
      <c r="D60" s="30">
        <f>$D$28/$D$34*100</f>
        <v>1.5660072036331366E-2</v>
      </c>
      <c r="E60" s="31">
        <f>$E$28/$E$34*100</f>
        <v>5.3867700926524455E-3</v>
      </c>
      <c r="F60" s="32"/>
      <c r="G60" s="30">
        <f t="shared" si="4"/>
        <v>0</v>
      </c>
      <c r="H60" s="31">
        <f t="shared" si="5"/>
        <v>1.027330194367892E-2</v>
      </c>
    </row>
    <row r="61" spans="1:8" x14ac:dyDescent="0.25">
      <c r="A61" s="7" t="s">
        <v>126</v>
      </c>
      <c r="B61" s="30">
        <f>$B$29/$B$34*100</f>
        <v>0</v>
      </c>
      <c r="C61" s="31">
        <f>$C$29/$C$34*100</f>
        <v>6.8823124569855468E-2</v>
      </c>
      <c r="D61" s="30">
        <f>$D$29/$D$34*100</f>
        <v>0.1044004802422091</v>
      </c>
      <c r="E61" s="31">
        <f>$E$29/$E$34*100</f>
        <v>0.10773540185304892</v>
      </c>
      <c r="F61" s="32"/>
      <c r="G61" s="30">
        <f t="shared" si="4"/>
        <v>-6.8823124569855468E-2</v>
      </c>
      <c r="H61" s="31">
        <f t="shared" si="5"/>
        <v>-3.3349216108398139E-3</v>
      </c>
    </row>
    <row r="62" spans="1:8" x14ac:dyDescent="0.25">
      <c r="A62" s="7" t="s">
        <v>127</v>
      </c>
      <c r="B62" s="30">
        <f>$B$30/$B$34*100</f>
        <v>1.4388489208633095</v>
      </c>
      <c r="C62" s="31">
        <f>$C$30/$C$34*100</f>
        <v>1.6517549896765313</v>
      </c>
      <c r="D62" s="30">
        <f>$D$30/$D$34*100</f>
        <v>1.8165683562144386</v>
      </c>
      <c r="E62" s="31">
        <f>$E$30/$E$34*100</f>
        <v>2.197802197802198</v>
      </c>
      <c r="F62" s="32"/>
      <c r="G62" s="30">
        <f t="shared" si="4"/>
        <v>-0.21290606881322183</v>
      </c>
      <c r="H62" s="31">
        <f t="shared" si="5"/>
        <v>-0.38123384158775941</v>
      </c>
    </row>
    <row r="63" spans="1:8" x14ac:dyDescent="0.25">
      <c r="A63" s="7" t="s">
        <v>128</v>
      </c>
      <c r="B63" s="30">
        <f>$B$31/$B$34*100</f>
        <v>2.9376498800959232</v>
      </c>
      <c r="C63" s="31">
        <f>$C$31/$C$34*100</f>
        <v>4.7487955953200274</v>
      </c>
      <c r="D63" s="30">
        <f>$D$31/$D$34*100</f>
        <v>3.5496163282351096</v>
      </c>
      <c r="E63" s="31">
        <f>$E$31/$E$34*100</f>
        <v>3.3505709976298212</v>
      </c>
      <c r="F63" s="32"/>
      <c r="G63" s="30">
        <f t="shared" si="4"/>
        <v>-1.8111457152241042</v>
      </c>
      <c r="H63" s="31">
        <f t="shared" si="5"/>
        <v>0.1990453306052884</v>
      </c>
    </row>
    <row r="64" spans="1:8" x14ac:dyDescent="0.25">
      <c r="A64" s="7" t="s">
        <v>129</v>
      </c>
      <c r="B64" s="30">
        <f>$B$32/$B$34*100</f>
        <v>22.781774580335732</v>
      </c>
      <c r="C64" s="31">
        <f>$C$32/$C$34*100</f>
        <v>21.610461114934619</v>
      </c>
      <c r="D64" s="30">
        <f>$D$32/$D$34*100</f>
        <v>23.255206973952081</v>
      </c>
      <c r="E64" s="31">
        <f>$E$32/$E$34*100</f>
        <v>23.669467787114844</v>
      </c>
      <c r="F64" s="32"/>
      <c r="G64" s="30">
        <f t="shared" si="4"/>
        <v>1.1713134654011128</v>
      </c>
      <c r="H64" s="31">
        <f t="shared" si="5"/>
        <v>-0.41426081316276253</v>
      </c>
    </row>
    <row r="65" spans="1:8" x14ac:dyDescent="0.25">
      <c r="A65" s="142" t="s">
        <v>123</v>
      </c>
      <c r="B65" s="148">
        <f>$B$33/$B$34*100</f>
        <v>3.4172661870503598</v>
      </c>
      <c r="C65" s="149">
        <f>$C$33/$C$34*100</f>
        <v>6.7446662078458353</v>
      </c>
      <c r="D65" s="148">
        <f>$D$33/$D$34*100</f>
        <v>3.8941379130343998</v>
      </c>
      <c r="E65" s="149">
        <f>$E$33/$E$34*100</f>
        <v>4.3201896143072611</v>
      </c>
      <c r="F65" s="150"/>
      <c r="G65" s="148">
        <f t="shared" si="4"/>
        <v>-3.3274000207954755</v>
      </c>
      <c r="H65" s="149">
        <f t="shared" si="5"/>
        <v>-0.42605170127286129</v>
      </c>
    </row>
    <row r="66" spans="1:8" s="43" customFormat="1" x14ac:dyDescent="0.25">
      <c r="A66" s="27" t="s">
        <v>0</v>
      </c>
      <c r="B66" s="46">
        <f>SUM(B46:B65)</f>
        <v>100</v>
      </c>
      <c r="C66" s="47">
        <f>SUM(C46:C65)</f>
        <v>100.00000000000001</v>
      </c>
      <c r="D66" s="46">
        <f>SUM(D46:D65)</f>
        <v>99.999999999999986</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2"/>
  <sheetViews>
    <sheetView tabSelected="1" workbookViewId="0">
      <selection activeCell="M1" sqref="M1"/>
    </sheetView>
  </sheetViews>
  <sheetFormatPr defaultRowHeight="13.2" x14ac:dyDescent="0.25"/>
  <cols>
    <col min="1" max="1" width="25.77734375"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0</v>
      </c>
      <c r="C6" s="66">
        <v>0</v>
      </c>
      <c r="D6" s="65">
        <v>6</v>
      </c>
      <c r="E6" s="66">
        <v>11</v>
      </c>
      <c r="F6" s="67"/>
      <c r="G6" s="65">
        <f t="shared" ref="G6:G37" si="0">B6-C6</f>
        <v>0</v>
      </c>
      <c r="H6" s="66">
        <f t="shared" ref="H6:H37" si="1">D6-E6</f>
        <v>-5</v>
      </c>
      <c r="I6" s="20" t="str">
        <f t="shared" ref="I6:I37" si="2">IF(C6=0, "-", IF(G6/C6&lt;10, G6/C6, "&gt;999%"))</f>
        <v>-</v>
      </c>
      <c r="J6" s="21">
        <f t="shared" ref="J6:J37" si="3">IF(E6=0, "-", IF(H6/E6&lt;10, H6/E6, "&gt;999%"))</f>
        <v>-0.45454545454545453</v>
      </c>
    </row>
    <row r="7" spans="1:10" x14ac:dyDescent="0.25">
      <c r="A7" s="7" t="s">
        <v>32</v>
      </c>
      <c r="B7" s="65">
        <v>0</v>
      </c>
      <c r="C7" s="66">
        <v>0</v>
      </c>
      <c r="D7" s="65">
        <v>0</v>
      </c>
      <c r="E7" s="66">
        <v>2</v>
      </c>
      <c r="F7" s="67"/>
      <c r="G7" s="65">
        <f t="shared" si="0"/>
        <v>0</v>
      </c>
      <c r="H7" s="66">
        <f t="shared" si="1"/>
        <v>-2</v>
      </c>
      <c r="I7" s="20" t="str">
        <f t="shared" si="2"/>
        <v>-</v>
      </c>
      <c r="J7" s="21">
        <f t="shared" si="3"/>
        <v>-1</v>
      </c>
    </row>
    <row r="8" spans="1:10" x14ac:dyDescent="0.25">
      <c r="A8" s="7" t="s">
        <v>33</v>
      </c>
      <c r="B8" s="65">
        <v>0</v>
      </c>
      <c r="C8" s="66">
        <v>0</v>
      </c>
      <c r="D8" s="65">
        <v>1</v>
      </c>
      <c r="E8" s="66">
        <v>0</v>
      </c>
      <c r="F8" s="67"/>
      <c r="G8" s="65">
        <f t="shared" si="0"/>
        <v>0</v>
      </c>
      <c r="H8" s="66">
        <f t="shared" si="1"/>
        <v>1</v>
      </c>
      <c r="I8" s="20" t="str">
        <f t="shared" si="2"/>
        <v>-</v>
      </c>
      <c r="J8" s="21" t="str">
        <f t="shared" si="3"/>
        <v>-</v>
      </c>
    </row>
    <row r="9" spans="1:10" x14ac:dyDescent="0.25">
      <c r="A9" s="7" t="s">
        <v>34</v>
      </c>
      <c r="B9" s="65">
        <v>20</v>
      </c>
      <c r="C9" s="66">
        <v>15</v>
      </c>
      <c r="D9" s="65">
        <v>175</v>
      </c>
      <c r="E9" s="66">
        <v>179</v>
      </c>
      <c r="F9" s="67"/>
      <c r="G9" s="65">
        <f t="shared" si="0"/>
        <v>5</v>
      </c>
      <c r="H9" s="66">
        <f t="shared" si="1"/>
        <v>-4</v>
      </c>
      <c r="I9" s="20">
        <f t="shared" si="2"/>
        <v>0.33333333333333331</v>
      </c>
      <c r="J9" s="21">
        <f t="shared" si="3"/>
        <v>-2.23463687150838E-2</v>
      </c>
    </row>
    <row r="10" spans="1:10" x14ac:dyDescent="0.25">
      <c r="A10" s="7" t="s">
        <v>35</v>
      </c>
      <c r="B10" s="65">
        <v>0</v>
      </c>
      <c r="C10" s="66">
        <v>0</v>
      </c>
      <c r="D10" s="65">
        <v>1</v>
      </c>
      <c r="E10" s="66">
        <v>0</v>
      </c>
      <c r="F10" s="67"/>
      <c r="G10" s="65">
        <f t="shared" si="0"/>
        <v>0</v>
      </c>
      <c r="H10" s="66">
        <f t="shared" si="1"/>
        <v>1</v>
      </c>
      <c r="I10" s="20" t="str">
        <f t="shared" si="2"/>
        <v>-</v>
      </c>
      <c r="J10" s="21" t="str">
        <f t="shared" si="3"/>
        <v>-</v>
      </c>
    </row>
    <row r="11" spans="1:10" x14ac:dyDescent="0.25">
      <c r="A11" s="7" t="s">
        <v>36</v>
      </c>
      <c r="B11" s="65">
        <v>7</v>
      </c>
      <c r="C11" s="66">
        <v>17</v>
      </c>
      <c r="D11" s="65">
        <v>156</v>
      </c>
      <c r="E11" s="66">
        <v>175</v>
      </c>
      <c r="F11" s="67"/>
      <c r="G11" s="65">
        <f t="shared" si="0"/>
        <v>-10</v>
      </c>
      <c r="H11" s="66">
        <f t="shared" si="1"/>
        <v>-19</v>
      </c>
      <c r="I11" s="20">
        <f t="shared" si="2"/>
        <v>-0.58823529411764708</v>
      </c>
      <c r="J11" s="21">
        <f t="shared" si="3"/>
        <v>-0.10857142857142857</v>
      </c>
    </row>
    <row r="12" spans="1:10" x14ac:dyDescent="0.25">
      <c r="A12" s="7" t="s">
        <v>37</v>
      </c>
      <c r="B12" s="65">
        <v>23</v>
      </c>
      <c r="C12" s="66">
        <v>0</v>
      </c>
      <c r="D12" s="65">
        <v>67</v>
      </c>
      <c r="E12" s="66">
        <v>0</v>
      </c>
      <c r="F12" s="67"/>
      <c r="G12" s="65">
        <f t="shared" si="0"/>
        <v>23</v>
      </c>
      <c r="H12" s="66">
        <f t="shared" si="1"/>
        <v>67</v>
      </c>
      <c r="I12" s="20" t="str">
        <f t="shared" si="2"/>
        <v>-</v>
      </c>
      <c r="J12" s="21" t="str">
        <f t="shared" si="3"/>
        <v>-</v>
      </c>
    </row>
    <row r="13" spans="1:10" x14ac:dyDescent="0.25">
      <c r="A13" s="7" t="s">
        <v>38</v>
      </c>
      <c r="B13" s="65">
        <v>6</v>
      </c>
      <c r="C13" s="66">
        <v>5</v>
      </c>
      <c r="D13" s="65">
        <v>54</v>
      </c>
      <c r="E13" s="66">
        <v>38</v>
      </c>
      <c r="F13" s="67"/>
      <c r="G13" s="65">
        <f t="shared" si="0"/>
        <v>1</v>
      </c>
      <c r="H13" s="66">
        <f t="shared" si="1"/>
        <v>16</v>
      </c>
      <c r="I13" s="20">
        <f t="shared" si="2"/>
        <v>0.2</v>
      </c>
      <c r="J13" s="21">
        <f t="shared" si="3"/>
        <v>0.42105263157894735</v>
      </c>
    </row>
    <row r="14" spans="1:10" x14ac:dyDescent="0.25">
      <c r="A14" s="7" t="s">
        <v>39</v>
      </c>
      <c r="B14" s="65">
        <v>0</v>
      </c>
      <c r="C14" s="66">
        <v>0</v>
      </c>
      <c r="D14" s="65">
        <v>0</v>
      </c>
      <c r="E14" s="66">
        <v>1</v>
      </c>
      <c r="F14" s="67"/>
      <c r="G14" s="65">
        <f t="shared" si="0"/>
        <v>0</v>
      </c>
      <c r="H14" s="66">
        <f t="shared" si="1"/>
        <v>-1</v>
      </c>
      <c r="I14" s="20" t="str">
        <f t="shared" si="2"/>
        <v>-</v>
      </c>
      <c r="J14" s="21">
        <f t="shared" si="3"/>
        <v>-1</v>
      </c>
    </row>
    <row r="15" spans="1:10" x14ac:dyDescent="0.25">
      <c r="A15" s="7" t="s">
        <v>40</v>
      </c>
      <c r="B15" s="65">
        <v>0</v>
      </c>
      <c r="C15" s="66">
        <v>0</v>
      </c>
      <c r="D15" s="65">
        <v>2</v>
      </c>
      <c r="E15" s="66">
        <v>0</v>
      </c>
      <c r="F15" s="67"/>
      <c r="G15" s="65">
        <f t="shared" si="0"/>
        <v>0</v>
      </c>
      <c r="H15" s="66">
        <f t="shared" si="1"/>
        <v>2</v>
      </c>
      <c r="I15" s="20" t="str">
        <f t="shared" si="2"/>
        <v>-</v>
      </c>
      <c r="J15" s="21" t="str">
        <f t="shared" si="3"/>
        <v>-</v>
      </c>
    </row>
    <row r="16" spans="1:10" x14ac:dyDescent="0.25">
      <c r="A16" s="7" t="s">
        <v>41</v>
      </c>
      <c r="B16" s="65">
        <v>1</v>
      </c>
      <c r="C16" s="66">
        <v>0</v>
      </c>
      <c r="D16" s="65">
        <v>1</v>
      </c>
      <c r="E16" s="66">
        <v>0</v>
      </c>
      <c r="F16" s="67"/>
      <c r="G16" s="65">
        <f t="shared" si="0"/>
        <v>1</v>
      </c>
      <c r="H16" s="66">
        <f t="shared" si="1"/>
        <v>1</v>
      </c>
      <c r="I16" s="20" t="str">
        <f t="shared" si="2"/>
        <v>-</v>
      </c>
      <c r="J16" s="21" t="str">
        <f t="shared" si="3"/>
        <v>-</v>
      </c>
    </row>
    <row r="17" spans="1:10" x14ac:dyDescent="0.25">
      <c r="A17" s="7" t="s">
        <v>44</v>
      </c>
      <c r="B17" s="65">
        <v>0</v>
      </c>
      <c r="C17" s="66">
        <v>0</v>
      </c>
      <c r="D17" s="65">
        <v>0</v>
      </c>
      <c r="E17" s="66">
        <v>1</v>
      </c>
      <c r="F17" s="67"/>
      <c r="G17" s="65">
        <f t="shared" si="0"/>
        <v>0</v>
      </c>
      <c r="H17" s="66">
        <f t="shared" si="1"/>
        <v>-1</v>
      </c>
      <c r="I17" s="20" t="str">
        <f t="shared" si="2"/>
        <v>-</v>
      </c>
      <c r="J17" s="21">
        <f t="shared" si="3"/>
        <v>-1</v>
      </c>
    </row>
    <row r="18" spans="1:10" x14ac:dyDescent="0.25">
      <c r="A18" s="7" t="s">
        <v>45</v>
      </c>
      <c r="B18" s="65">
        <v>0</v>
      </c>
      <c r="C18" s="66">
        <v>1</v>
      </c>
      <c r="D18" s="65">
        <v>4</v>
      </c>
      <c r="E18" s="66">
        <v>3</v>
      </c>
      <c r="F18" s="67"/>
      <c r="G18" s="65">
        <f t="shared" si="0"/>
        <v>-1</v>
      </c>
      <c r="H18" s="66">
        <f t="shared" si="1"/>
        <v>1</v>
      </c>
      <c r="I18" s="20">
        <f t="shared" si="2"/>
        <v>-1</v>
      </c>
      <c r="J18" s="21">
        <f t="shared" si="3"/>
        <v>0.33333333333333331</v>
      </c>
    </row>
    <row r="19" spans="1:10" x14ac:dyDescent="0.25">
      <c r="A19" s="7" t="s">
        <v>46</v>
      </c>
      <c r="B19" s="65">
        <v>7</v>
      </c>
      <c r="C19" s="66">
        <v>36</v>
      </c>
      <c r="D19" s="65">
        <v>26</v>
      </c>
      <c r="E19" s="66">
        <v>81</v>
      </c>
      <c r="F19" s="67"/>
      <c r="G19" s="65">
        <f t="shared" si="0"/>
        <v>-29</v>
      </c>
      <c r="H19" s="66">
        <f t="shared" si="1"/>
        <v>-55</v>
      </c>
      <c r="I19" s="20">
        <f t="shared" si="2"/>
        <v>-0.80555555555555558</v>
      </c>
      <c r="J19" s="21">
        <f t="shared" si="3"/>
        <v>-0.67901234567901236</v>
      </c>
    </row>
    <row r="20" spans="1:10" x14ac:dyDescent="0.25">
      <c r="A20" s="7" t="s">
        <v>47</v>
      </c>
      <c r="B20" s="65">
        <v>131</v>
      </c>
      <c r="C20" s="66">
        <v>100</v>
      </c>
      <c r="D20" s="65">
        <v>1316</v>
      </c>
      <c r="E20" s="66">
        <v>1452</v>
      </c>
      <c r="F20" s="67"/>
      <c r="G20" s="65">
        <f t="shared" si="0"/>
        <v>31</v>
      </c>
      <c r="H20" s="66">
        <f t="shared" si="1"/>
        <v>-136</v>
      </c>
      <c r="I20" s="20">
        <f t="shared" si="2"/>
        <v>0.31</v>
      </c>
      <c r="J20" s="21">
        <f t="shared" si="3"/>
        <v>-9.366391184573003E-2</v>
      </c>
    </row>
    <row r="21" spans="1:10" x14ac:dyDescent="0.25">
      <c r="A21" s="7" t="s">
        <v>50</v>
      </c>
      <c r="B21" s="65">
        <v>0</v>
      </c>
      <c r="C21" s="66">
        <v>0</v>
      </c>
      <c r="D21" s="65">
        <v>7</v>
      </c>
      <c r="E21" s="66">
        <v>4</v>
      </c>
      <c r="F21" s="67"/>
      <c r="G21" s="65">
        <f t="shared" si="0"/>
        <v>0</v>
      </c>
      <c r="H21" s="66">
        <f t="shared" si="1"/>
        <v>3</v>
      </c>
      <c r="I21" s="20" t="str">
        <f t="shared" si="2"/>
        <v>-</v>
      </c>
      <c r="J21" s="21">
        <f t="shared" si="3"/>
        <v>0.75</v>
      </c>
    </row>
    <row r="22" spans="1:10" x14ac:dyDescent="0.25">
      <c r="A22" s="7" t="s">
        <v>51</v>
      </c>
      <c r="B22" s="65">
        <v>29</v>
      </c>
      <c r="C22" s="66">
        <v>11</v>
      </c>
      <c r="D22" s="65">
        <v>157</v>
      </c>
      <c r="E22" s="66">
        <v>161</v>
      </c>
      <c r="F22" s="67"/>
      <c r="G22" s="65">
        <f t="shared" si="0"/>
        <v>18</v>
      </c>
      <c r="H22" s="66">
        <f t="shared" si="1"/>
        <v>-4</v>
      </c>
      <c r="I22" s="20">
        <f t="shared" si="2"/>
        <v>1.6363636363636365</v>
      </c>
      <c r="J22" s="21">
        <f t="shared" si="3"/>
        <v>-2.4844720496894408E-2</v>
      </c>
    </row>
    <row r="23" spans="1:10" x14ac:dyDescent="0.25">
      <c r="A23" s="7" t="s">
        <v>53</v>
      </c>
      <c r="B23" s="65">
        <v>14</v>
      </c>
      <c r="C23" s="66">
        <v>41</v>
      </c>
      <c r="D23" s="65">
        <v>238</v>
      </c>
      <c r="E23" s="66">
        <v>390</v>
      </c>
      <c r="F23" s="67"/>
      <c r="G23" s="65">
        <f t="shared" si="0"/>
        <v>-27</v>
      </c>
      <c r="H23" s="66">
        <f t="shared" si="1"/>
        <v>-152</v>
      </c>
      <c r="I23" s="20">
        <f t="shared" si="2"/>
        <v>-0.65853658536585369</v>
      </c>
      <c r="J23" s="21">
        <f t="shared" si="3"/>
        <v>-0.38974358974358975</v>
      </c>
    </row>
    <row r="24" spans="1:10" x14ac:dyDescent="0.25">
      <c r="A24" s="7" t="s">
        <v>54</v>
      </c>
      <c r="B24" s="65">
        <v>74</v>
      </c>
      <c r="C24" s="66">
        <v>120</v>
      </c>
      <c r="D24" s="65">
        <v>1200</v>
      </c>
      <c r="E24" s="66">
        <v>1295</v>
      </c>
      <c r="F24" s="67"/>
      <c r="G24" s="65">
        <f t="shared" si="0"/>
        <v>-46</v>
      </c>
      <c r="H24" s="66">
        <f t="shared" si="1"/>
        <v>-95</v>
      </c>
      <c r="I24" s="20">
        <f t="shared" si="2"/>
        <v>-0.38333333333333336</v>
      </c>
      <c r="J24" s="21">
        <f t="shared" si="3"/>
        <v>-7.3359073359073365E-2</v>
      </c>
    </row>
    <row r="25" spans="1:10" x14ac:dyDescent="0.25">
      <c r="A25" s="7" t="s">
        <v>57</v>
      </c>
      <c r="B25" s="65">
        <v>59</v>
      </c>
      <c r="C25" s="66">
        <v>50</v>
      </c>
      <c r="D25" s="65">
        <v>787</v>
      </c>
      <c r="E25" s="66">
        <v>680</v>
      </c>
      <c r="F25" s="67"/>
      <c r="G25" s="65">
        <f t="shared" si="0"/>
        <v>9</v>
      </c>
      <c r="H25" s="66">
        <f t="shared" si="1"/>
        <v>107</v>
      </c>
      <c r="I25" s="20">
        <f t="shared" si="2"/>
        <v>0.18</v>
      </c>
      <c r="J25" s="21">
        <f t="shared" si="3"/>
        <v>0.15735294117647058</v>
      </c>
    </row>
    <row r="26" spans="1:10" x14ac:dyDescent="0.25">
      <c r="A26" s="7" t="s">
        <v>59</v>
      </c>
      <c r="B26" s="65">
        <v>0</v>
      </c>
      <c r="C26" s="66">
        <v>1</v>
      </c>
      <c r="D26" s="65">
        <v>9</v>
      </c>
      <c r="E26" s="66">
        <v>30</v>
      </c>
      <c r="F26" s="67"/>
      <c r="G26" s="65">
        <f t="shared" si="0"/>
        <v>-1</v>
      </c>
      <c r="H26" s="66">
        <f t="shared" si="1"/>
        <v>-21</v>
      </c>
      <c r="I26" s="20">
        <f t="shared" si="2"/>
        <v>-1</v>
      </c>
      <c r="J26" s="21">
        <f t="shared" si="3"/>
        <v>-0.7</v>
      </c>
    </row>
    <row r="27" spans="1:10" x14ac:dyDescent="0.25">
      <c r="A27" s="7" t="s">
        <v>60</v>
      </c>
      <c r="B27" s="65">
        <v>3</v>
      </c>
      <c r="C27" s="66">
        <v>11</v>
      </c>
      <c r="D27" s="65">
        <v>96</v>
      </c>
      <c r="E27" s="66">
        <v>119</v>
      </c>
      <c r="F27" s="67"/>
      <c r="G27" s="65">
        <f t="shared" si="0"/>
        <v>-8</v>
      </c>
      <c r="H27" s="66">
        <f t="shared" si="1"/>
        <v>-23</v>
      </c>
      <c r="I27" s="20">
        <f t="shared" si="2"/>
        <v>-0.72727272727272729</v>
      </c>
      <c r="J27" s="21">
        <f t="shared" si="3"/>
        <v>-0.19327731092436976</v>
      </c>
    </row>
    <row r="28" spans="1:10" x14ac:dyDescent="0.25">
      <c r="A28" s="7" t="s">
        <v>62</v>
      </c>
      <c r="B28" s="65">
        <v>59</v>
      </c>
      <c r="C28" s="66">
        <v>44</v>
      </c>
      <c r="D28" s="65">
        <v>988</v>
      </c>
      <c r="E28" s="66">
        <v>911</v>
      </c>
      <c r="F28" s="67"/>
      <c r="G28" s="65">
        <f t="shared" si="0"/>
        <v>15</v>
      </c>
      <c r="H28" s="66">
        <f t="shared" si="1"/>
        <v>77</v>
      </c>
      <c r="I28" s="20">
        <f t="shared" si="2"/>
        <v>0.34090909090909088</v>
      </c>
      <c r="J28" s="21">
        <f t="shared" si="3"/>
        <v>8.4522502744237102E-2</v>
      </c>
    </row>
    <row r="29" spans="1:10" x14ac:dyDescent="0.25">
      <c r="A29" s="7" t="s">
        <v>63</v>
      </c>
      <c r="B29" s="65">
        <v>2</v>
      </c>
      <c r="C29" s="66">
        <v>3</v>
      </c>
      <c r="D29" s="65">
        <v>76</v>
      </c>
      <c r="E29" s="66">
        <v>89</v>
      </c>
      <c r="F29" s="67"/>
      <c r="G29" s="65">
        <f t="shared" si="0"/>
        <v>-1</v>
      </c>
      <c r="H29" s="66">
        <f t="shared" si="1"/>
        <v>-13</v>
      </c>
      <c r="I29" s="20">
        <f t="shared" si="2"/>
        <v>-0.33333333333333331</v>
      </c>
      <c r="J29" s="21">
        <f t="shared" si="3"/>
        <v>-0.14606741573033707</v>
      </c>
    </row>
    <row r="30" spans="1:10" x14ac:dyDescent="0.25">
      <c r="A30" s="7" t="s">
        <v>64</v>
      </c>
      <c r="B30" s="65">
        <v>51</v>
      </c>
      <c r="C30" s="66">
        <v>26</v>
      </c>
      <c r="D30" s="65">
        <v>460</v>
      </c>
      <c r="E30" s="66">
        <v>312</v>
      </c>
      <c r="F30" s="67"/>
      <c r="G30" s="65">
        <f t="shared" si="0"/>
        <v>25</v>
      </c>
      <c r="H30" s="66">
        <f t="shared" si="1"/>
        <v>148</v>
      </c>
      <c r="I30" s="20">
        <f t="shared" si="2"/>
        <v>0.96153846153846156</v>
      </c>
      <c r="J30" s="21">
        <f t="shared" si="3"/>
        <v>0.47435897435897434</v>
      </c>
    </row>
    <row r="31" spans="1:10" x14ac:dyDescent="0.25">
      <c r="A31" s="7" t="s">
        <v>65</v>
      </c>
      <c r="B31" s="65">
        <v>3</v>
      </c>
      <c r="C31" s="66">
        <v>1</v>
      </c>
      <c r="D31" s="65">
        <v>52</v>
      </c>
      <c r="E31" s="66">
        <v>13</v>
      </c>
      <c r="F31" s="67"/>
      <c r="G31" s="65">
        <f t="shared" si="0"/>
        <v>2</v>
      </c>
      <c r="H31" s="66">
        <f t="shared" si="1"/>
        <v>39</v>
      </c>
      <c r="I31" s="20">
        <f t="shared" si="2"/>
        <v>2</v>
      </c>
      <c r="J31" s="21">
        <f t="shared" si="3"/>
        <v>3</v>
      </c>
    </row>
    <row r="32" spans="1:10" x14ac:dyDescent="0.25">
      <c r="A32" s="7" t="s">
        <v>66</v>
      </c>
      <c r="B32" s="65">
        <v>0</v>
      </c>
      <c r="C32" s="66">
        <v>0</v>
      </c>
      <c r="D32" s="65">
        <v>1</v>
      </c>
      <c r="E32" s="66">
        <v>0</v>
      </c>
      <c r="F32" s="67"/>
      <c r="G32" s="65">
        <f t="shared" si="0"/>
        <v>0</v>
      </c>
      <c r="H32" s="66">
        <f t="shared" si="1"/>
        <v>1</v>
      </c>
      <c r="I32" s="20" t="str">
        <f t="shared" si="2"/>
        <v>-</v>
      </c>
      <c r="J32" s="21" t="str">
        <f t="shared" si="3"/>
        <v>-</v>
      </c>
    </row>
    <row r="33" spans="1:10" x14ac:dyDescent="0.25">
      <c r="A33" s="7" t="s">
        <v>69</v>
      </c>
      <c r="B33" s="65">
        <v>0</v>
      </c>
      <c r="C33" s="66">
        <v>0</v>
      </c>
      <c r="D33" s="65">
        <v>1</v>
      </c>
      <c r="E33" s="66">
        <v>3</v>
      </c>
      <c r="F33" s="67"/>
      <c r="G33" s="65">
        <f t="shared" si="0"/>
        <v>0</v>
      </c>
      <c r="H33" s="66">
        <f t="shared" si="1"/>
        <v>-2</v>
      </c>
      <c r="I33" s="20" t="str">
        <f t="shared" si="2"/>
        <v>-</v>
      </c>
      <c r="J33" s="21">
        <f t="shared" si="3"/>
        <v>-0.66666666666666663</v>
      </c>
    </row>
    <row r="34" spans="1:10" x14ac:dyDescent="0.25">
      <c r="A34" s="7" t="s">
        <v>70</v>
      </c>
      <c r="B34" s="65">
        <v>135</v>
      </c>
      <c r="C34" s="66">
        <v>99</v>
      </c>
      <c r="D34" s="65">
        <v>1208</v>
      </c>
      <c r="E34" s="66">
        <v>1263</v>
      </c>
      <c r="F34" s="67"/>
      <c r="G34" s="65">
        <f t="shared" si="0"/>
        <v>36</v>
      </c>
      <c r="H34" s="66">
        <f t="shared" si="1"/>
        <v>-55</v>
      </c>
      <c r="I34" s="20">
        <f t="shared" si="2"/>
        <v>0.36363636363636365</v>
      </c>
      <c r="J34" s="21">
        <f t="shared" si="3"/>
        <v>-4.3547110055423596E-2</v>
      </c>
    </row>
    <row r="35" spans="1:10" x14ac:dyDescent="0.25">
      <c r="A35" s="7" t="s">
        <v>71</v>
      </c>
      <c r="B35" s="65">
        <v>0</v>
      </c>
      <c r="C35" s="66">
        <v>0</v>
      </c>
      <c r="D35" s="65">
        <v>0</v>
      </c>
      <c r="E35" s="66">
        <v>1</v>
      </c>
      <c r="F35" s="67"/>
      <c r="G35" s="65">
        <f t="shared" si="0"/>
        <v>0</v>
      </c>
      <c r="H35" s="66">
        <f t="shared" si="1"/>
        <v>-1</v>
      </c>
      <c r="I35" s="20" t="str">
        <f t="shared" si="2"/>
        <v>-</v>
      </c>
      <c r="J35" s="21">
        <f t="shared" si="3"/>
        <v>-1</v>
      </c>
    </row>
    <row r="36" spans="1:10" x14ac:dyDescent="0.25">
      <c r="A36" s="7" t="s">
        <v>72</v>
      </c>
      <c r="B36" s="65">
        <v>15</v>
      </c>
      <c r="C36" s="66">
        <v>13</v>
      </c>
      <c r="D36" s="65">
        <v>188</v>
      </c>
      <c r="E36" s="66">
        <v>210</v>
      </c>
      <c r="F36" s="67"/>
      <c r="G36" s="65">
        <f t="shared" si="0"/>
        <v>2</v>
      </c>
      <c r="H36" s="66">
        <f t="shared" si="1"/>
        <v>-22</v>
      </c>
      <c r="I36" s="20">
        <f t="shared" si="2"/>
        <v>0.15384615384615385</v>
      </c>
      <c r="J36" s="21">
        <f t="shared" si="3"/>
        <v>-0.10476190476190476</v>
      </c>
    </row>
    <row r="37" spans="1:10" x14ac:dyDescent="0.25">
      <c r="A37" s="7" t="s">
        <v>74</v>
      </c>
      <c r="B37" s="65">
        <v>5</v>
      </c>
      <c r="C37" s="66">
        <v>3</v>
      </c>
      <c r="D37" s="65">
        <v>67</v>
      </c>
      <c r="E37" s="66">
        <v>51</v>
      </c>
      <c r="F37" s="67"/>
      <c r="G37" s="65">
        <f t="shared" si="0"/>
        <v>2</v>
      </c>
      <c r="H37" s="66">
        <f t="shared" si="1"/>
        <v>16</v>
      </c>
      <c r="I37" s="20">
        <f t="shared" si="2"/>
        <v>0.66666666666666663</v>
      </c>
      <c r="J37" s="21">
        <f t="shared" si="3"/>
        <v>0.31372549019607843</v>
      </c>
    </row>
    <row r="38" spans="1:10" x14ac:dyDescent="0.25">
      <c r="A38" s="7" t="s">
        <v>75</v>
      </c>
      <c r="B38" s="65">
        <v>248</v>
      </c>
      <c r="C38" s="66">
        <v>93</v>
      </c>
      <c r="D38" s="65">
        <v>1265</v>
      </c>
      <c r="E38" s="66">
        <v>1020</v>
      </c>
      <c r="F38" s="67"/>
      <c r="G38" s="65">
        <f t="shared" ref="G38:G70" si="4">B38-C38</f>
        <v>155</v>
      </c>
      <c r="H38" s="66">
        <f t="shared" ref="H38:H70" si="5">D38-E38</f>
        <v>245</v>
      </c>
      <c r="I38" s="20">
        <f t="shared" ref="I38:I70" si="6">IF(C38=0, "-", IF(G38/C38&lt;10, G38/C38, "&gt;999%"))</f>
        <v>1.6666666666666667</v>
      </c>
      <c r="J38" s="21">
        <f t="shared" ref="J38:J70" si="7">IF(E38=0, "-", IF(H38/E38&lt;10, H38/E38, "&gt;999%"))</f>
        <v>0.24019607843137256</v>
      </c>
    </row>
    <row r="39" spans="1:10" x14ac:dyDescent="0.25">
      <c r="A39" s="7" t="s">
        <v>76</v>
      </c>
      <c r="B39" s="65">
        <v>1</v>
      </c>
      <c r="C39" s="66">
        <v>5</v>
      </c>
      <c r="D39" s="65">
        <v>35</v>
      </c>
      <c r="E39" s="66">
        <v>46</v>
      </c>
      <c r="F39" s="67"/>
      <c r="G39" s="65">
        <f t="shared" si="4"/>
        <v>-4</v>
      </c>
      <c r="H39" s="66">
        <f t="shared" si="5"/>
        <v>-11</v>
      </c>
      <c r="I39" s="20">
        <f t="shared" si="6"/>
        <v>-0.8</v>
      </c>
      <c r="J39" s="21">
        <f t="shared" si="7"/>
        <v>-0.2391304347826087</v>
      </c>
    </row>
    <row r="40" spans="1:10" x14ac:dyDescent="0.25">
      <c r="A40" s="7" t="s">
        <v>77</v>
      </c>
      <c r="B40" s="65">
        <v>85</v>
      </c>
      <c r="C40" s="66">
        <v>123</v>
      </c>
      <c r="D40" s="65">
        <v>1768</v>
      </c>
      <c r="E40" s="66">
        <v>1446</v>
      </c>
      <c r="F40" s="67"/>
      <c r="G40" s="65">
        <f t="shared" si="4"/>
        <v>-38</v>
      </c>
      <c r="H40" s="66">
        <f t="shared" si="5"/>
        <v>322</v>
      </c>
      <c r="I40" s="20">
        <f t="shared" si="6"/>
        <v>-0.30894308943089432</v>
      </c>
      <c r="J40" s="21">
        <f t="shared" si="7"/>
        <v>0.22268326417704012</v>
      </c>
    </row>
    <row r="41" spans="1:10" x14ac:dyDescent="0.25">
      <c r="A41" s="7" t="s">
        <v>78</v>
      </c>
      <c r="B41" s="65">
        <v>45</v>
      </c>
      <c r="C41" s="66">
        <v>67</v>
      </c>
      <c r="D41" s="65">
        <v>531</v>
      </c>
      <c r="E41" s="66">
        <v>821</v>
      </c>
      <c r="F41" s="67"/>
      <c r="G41" s="65">
        <f t="shared" si="4"/>
        <v>-22</v>
      </c>
      <c r="H41" s="66">
        <f t="shared" si="5"/>
        <v>-290</v>
      </c>
      <c r="I41" s="20">
        <f t="shared" si="6"/>
        <v>-0.32835820895522388</v>
      </c>
      <c r="J41" s="21">
        <f t="shared" si="7"/>
        <v>-0.35322777101096225</v>
      </c>
    </row>
    <row r="42" spans="1:10" x14ac:dyDescent="0.25">
      <c r="A42" s="7" t="s">
        <v>79</v>
      </c>
      <c r="B42" s="65">
        <v>1</v>
      </c>
      <c r="C42" s="66">
        <v>2</v>
      </c>
      <c r="D42" s="65">
        <v>33</v>
      </c>
      <c r="E42" s="66">
        <v>34</v>
      </c>
      <c r="F42" s="67"/>
      <c r="G42" s="65">
        <f t="shared" si="4"/>
        <v>-1</v>
      </c>
      <c r="H42" s="66">
        <f t="shared" si="5"/>
        <v>-1</v>
      </c>
      <c r="I42" s="20">
        <f t="shared" si="6"/>
        <v>-0.5</v>
      </c>
      <c r="J42" s="21">
        <f t="shared" si="7"/>
        <v>-2.9411764705882353E-2</v>
      </c>
    </row>
    <row r="43" spans="1:10" x14ac:dyDescent="0.25">
      <c r="A43" s="7" t="s">
        <v>80</v>
      </c>
      <c r="B43" s="65">
        <v>4</v>
      </c>
      <c r="C43" s="66">
        <v>0</v>
      </c>
      <c r="D43" s="65">
        <v>34</v>
      </c>
      <c r="E43" s="66">
        <v>0</v>
      </c>
      <c r="F43" s="67"/>
      <c r="G43" s="65">
        <f t="shared" si="4"/>
        <v>4</v>
      </c>
      <c r="H43" s="66">
        <f t="shared" si="5"/>
        <v>34</v>
      </c>
      <c r="I43" s="20" t="str">
        <f t="shared" si="6"/>
        <v>-</v>
      </c>
      <c r="J43" s="21" t="str">
        <f t="shared" si="7"/>
        <v>-</v>
      </c>
    </row>
    <row r="44" spans="1:10" x14ac:dyDescent="0.25">
      <c r="A44" s="7" t="s">
        <v>81</v>
      </c>
      <c r="B44" s="65">
        <v>2</v>
      </c>
      <c r="C44" s="66">
        <v>3</v>
      </c>
      <c r="D44" s="65">
        <v>95</v>
      </c>
      <c r="E44" s="66">
        <v>41</v>
      </c>
      <c r="F44" s="67"/>
      <c r="G44" s="65">
        <f t="shared" si="4"/>
        <v>-1</v>
      </c>
      <c r="H44" s="66">
        <f t="shared" si="5"/>
        <v>54</v>
      </c>
      <c r="I44" s="20">
        <f t="shared" si="6"/>
        <v>-0.33333333333333331</v>
      </c>
      <c r="J44" s="21">
        <f t="shared" si="7"/>
        <v>1.3170731707317074</v>
      </c>
    </row>
    <row r="45" spans="1:10" x14ac:dyDescent="0.25">
      <c r="A45" s="7" t="s">
        <v>82</v>
      </c>
      <c r="B45" s="65">
        <v>10</v>
      </c>
      <c r="C45" s="66">
        <v>17</v>
      </c>
      <c r="D45" s="65">
        <v>148</v>
      </c>
      <c r="E45" s="66">
        <v>109</v>
      </c>
      <c r="F45" s="67"/>
      <c r="G45" s="65">
        <f t="shared" si="4"/>
        <v>-7</v>
      </c>
      <c r="H45" s="66">
        <f t="shared" si="5"/>
        <v>39</v>
      </c>
      <c r="I45" s="20">
        <f t="shared" si="6"/>
        <v>-0.41176470588235292</v>
      </c>
      <c r="J45" s="21">
        <f t="shared" si="7"/>
        <v>0.3577981651376147</v>
      </c>
    </row>
    <row r="46" spans="1:10" x14ac:dyDescent="0.25">
      <c r="A46" s="7" t="s">
        <v>83</v>
      </c>
      <c r="B46" s="65">
        <v>12</v>
      </c>
      <c r="C46" s="66">
        <v>13</v>
      </c>
      <c r="D46" s="65">
        <v>226</v>
      </c>
      <c r="E46" s="66">
        <v>241</v>
      </c>
      <c r="F46" s="67"/>
      <c r="G46" s="65">
        <f t="shared" si="4"/>
        <v>-1</v>
      </c>
      <c r="H46" s="66">
        <f t="shared" si="5"/>
        <v>-15</v>
      </c>
      <c r="I46" s="20">
        <f t="shared" si="6"/>
        <v>-7.6923076923076927E-2</v>
      </c>
      <c r="J46" s="21">
        <f t="shared" si="7"/>
        <v>-6.2240663900414939E-2</v>
      </c>
    </row>
    <row r="47" spans="1:10" x14ac:dyDescent="0.25">
      <c r="A47" s="7" t="s">
        <v>85</v>
      </c>
      <c r="B47" s="65">
        <v>24</v>
      </c>
      <c r="C47" s="66">
        <v>8</v>
      </c>
      <c r="D47" s="65">
        <v>198</v>
      </c>
      <c r="E47" s="66">
        <v>253</v>
      </c>
      <c r="F47" s="67"/>
      <c r="G47" s="65">
        <f t="shared" si="4"/>
        <v>16</v>
      </c>
      <c r="H47" s="66">
        <f t="shared" si="5"/>
        <v>-55</v>
      </c>
      <c r="I47" s="20">
        <f t="shared" si="6"/>
        <v>2</v>
      </c>
      <c r="J47" s="21">
        <f t="shared" si="7"/>
        <v>-0.21739130434782608</v>
      </c>
    </row>
    <row r="48" spans="1:10" x14ac:dyDescent="0.25">
      <c r="A48" s="7" t="s">
        <v>86</v>
      </c>
      <c r="B48" s="65">
        <v>19</v>
      </c>
      <c r="C48" s="66">
        <v>2</v>
      </c>
      <c r="D48" s="65">
        <v>101</v>
      </c>
      <c r="E48" s="66">
        <v>69</v>
      </c>
      <c r="F48" s="67"/>
      <c r="G48" s="65">
        <f t="shared" si="4"/>
        <v>17</v>
      </c>
      <c r="H48" s="66">
        <f t="shared" si="5"/>
        <v>32</v>
      </c>
      <c r="I48" s="20">
        <f t="shared" si="6"/>
        <v>8.5</v>
      </c>
      <c r="J48" s="21">
        <f t="shared" si="7"/>
        <v>0.46376811594202899</v>
      </c>
    </row>
    <row r="49" spans="1:10" x14ac:dyDescent="0.25">
      <c r="A49" s="7" t="s">
        <v>87</v>
      </c>
      <c r="B49" s="65">
        <v>165</v>
      </c>
      <c r="C49" s="66">
        <v>110</v>
      </c>
      <c r="D49" s="65">
        <v>1159</v>
      </c>
      <c r="E49" s="66">
        <v>1153</v>
      </c>
      <c r="F49" s="67"/>
      <c r="G49" s="65">
        <f t="shared" si="4"/>
        <v>55</v>
      </c>
      <c r="H49" s="66">
        <f t="shared" si="5"/>
        <v>6</v>
      </c>
      <c r="I49" s="20">
        <f t="shared" si="6"/>
        <v>0.5</v>
      </c>
      <c r="J49" s="21">
        <f t="shared" si="7"/>
        <v>5.2038161318300087E-3</v>
      </c>
    </row>
    <row r="50" spans="1:10" x14ac:dyDescent="0.25">
      <c r="A50" s="7" t="s">
        <v>88</v>
      </c>
      <c r="B50" s="65">
        <v>38</v>
      </c>
      <c r="C50" s="66">
        <v>25</v>
      </c>
      <c r="D50" s="65">
        <v>755</v>
      </c>
      <c r="E50" s="66">
        <v>515</v>
      </c>
      <c r="F50" s="67"/>
      <c r="G50" s="65">
        <f t="shared" si="4"/>
        <v>13</v>
      </c>
      <c r="H50" s="66">
        <f t="shared" si="5"/>
        <v>240</v>
      </c>
      <c r="I50" s="20">
        <f t="shared" si="6"/>
        <v>0.52</v>
      </c>
      <c r="J50" s="21">
        <f t="shared" si="7"/>
        <v>0.46601941747572817</v>
      </c>
    </row>
    <row r="51" spans="1:10" x14ac:dyDescent="0.25">
      <c r="A51" s="7" t="s">
        <v>89</v>
      </c>
      <c r="B51" s="65">
        <v>18</v>
      </c>
      <c r="C51" s="66">
        <v>0</v>
      </c>
      <c r="D51" s="65">
        <v>162</v>
      </c>
      <c r="E51" s="66">
        <v>0</v>
      </c>
      <c r="F51" s="67"/>
      <c r="G51" s="65">
        <f t="shared" si="4"/>
        <v>18</v>
      </c>
      <c r="H51" s="66">
        <f t="shared" si="5"/>
        <v>162</v>
      </c>
      <c r="I51" s="20" t="str">
        <f t="shared" si="6"/>
        <v>-</v>
      </c>
      <c r="J51" s="21" t="str">
        <f t="shared" si="7"/>
        <v>-</v>
      </c>
    </row>
    <row r="52" spans="1:10" x14ac:dyDescent="0.25">
      <c r="A52" s="7" t="s">
        <v>90</v>
      </c>
      <c r="B52" s="65">
        <v>230</v>
      </c>
      <c r="C52" s="66">
        <v>272</v>
      </c>
      <c r="D52" s="65">
        <v>3928</v>
      </c>
      <c r="E52" s="66">
        <v>3754</v>
      </c>
      <c r="F52" s="67"/>
      <c r="G52" s="65">
        <f t="shared" si="4"/>
        <v>-42</v>
      </c>
      <c r="H52" s="66">
        <f t="shared" si="5"/>
        <v>174</v>
      </c>
      <c r="I52" s="20">
        <f t="shared" si="6"/>
        <v>-0.15441176470588236</v>
      </c>
      <c r="J52" s="21">
        <f t="shared" si="7"/>
        <v>4.635055940330314E-2</v>
      </c>
    </row>
    <row r="53" spans="1:10" x14ac:dyDescent="0.25">
      <c r="A53" s="7" t="s">
        <v>92</v>
      </c>
      <c r="B53" s="65">
        <v>67</v>
      </c>
      <c r="C53" s="66">
        <v>47</v>
      </c>
      <c r="D53" s="65">
        <v>604</v>
      </c>
      <c r="E53" s="66">
        <v>848</v>
      </c>
      <c r="F53" s="67"/>
      <c r="G53" s="65">
        <f t="shared" si="4"/>
        <v>20</v>
      </c>
      <c r="H53" s="66">
        <f t="shared" si="5"/>
        <v>-244</v>
      </c>
      <c r="I53" s="20">
        <f t="shared" si="6"/>
        <v>0.42553191489361702</v>
      </c>
      <c r="J53" s="21">
        <f t="shared" si="7"/>
        <v>-0.28773584905660377</v>
      </c>
    </row>
    <row r="54" spans="1:10" x14ac:dyDescent="0.25">
      <c r="A54" s="7" t="s">
        <v>93</v>
      </c>
      <c r="B54" s="65">
        <v>21</v>
      </c>
      <c r="C54" s="66">
        <v>11</v>
      </c>
      <c r="D54" s="65">
        <v>227</v>
      </c>
      <c r="E54" s="66">
        <v>173</v>
      </c>
      <c r="F54" s="67"/>
      <c r="G54" s="65">
        <f t="shared" si="4"/>
        <v>10</v>
      </c>
      <c r="H54" s="66">
        <f t="shared" si="5"/>
        <v>54</v>
      </c>
      <c r="I54" s="20">
        <f t="shared" si="6"/>
        <v>0.90909090909090906</v>
      </c>
      <c r="J54" s="21">
        <f t="shared" si="7"/>
        <v>0.31213872832369943</v>
      </c>
    </row>
    <row r="55" spans="1:10" x14ac:dyDescent="0.25">
      <c r="A55" s="142" t="s">
        <v>42</v>
      </c>
      <c r="B55" s="143">
        <v>1</v>
      </c>
      <c r="C55" s="144">
        <v>3</v>
      </c>
      <c r="D55" s="143">
        <v>20</v>
      </c>
      <c r="E55" s="144">
        <v>20</v>
      </c>
      <c r="F55" s="145"/>
      <c r="G55" s="143">
        <f t="shared" si="4"/>
        <v>-2</v>
      </c>
      <c r="H55" s="144">
        <f t="shared" si="5"/>
        <v>0</v>
      </c>
      <c r="I55" s="151">
        <f t="shared" si="6"/>
        <v>-0.66666666666666663</v>
      </c>
      <c r="J55" s="152">
        <f t="shared" si="7"/>
        <v>0</v>
      </c>
    </row>
    <row r="56" spans="1:10" x14ac:dyDescent="0.25">
      <c r="A56" s="7" t="s">
        <v>43</v>
      </c>
      <c r="B56" s="65">
        <v>0</v>
      </c>
      <c r="C56" s="66">
        <v>1</v>
      </c>
      <c r="D56" s="65">
        <v>0</v>
      </c>
      <c r="E56" s="66">
        <v>1</v>
      </c>
      <c r="F56" s="67"/>
      <c r="G56" s="65">
        <f t="shared" si="4"/>
        <v>-1</v>
      </c>
      <c r="H56" s="66">
        <f t="shared" si="5"/>
        <v>-1</v>
      </c>
      <c r="I56" s="20">
        <f t="shared" si="6"/>
        <v>-1</v>
      </c>
      <c r="J56" s="21">
        <f t="shared" si="7"/>
        <v>-1</v>
      </c>
    </row>
    <row r="57" spans="1:10" x14ac:dyDescent="0.25">
      <c r="A57" s="7" t="s">
        <v>48</v>
      </c>
      <c r="B57" s="65">
        <v>0</v>
      </c>
      <c r="C57" s="66">
        <v>0</v>
      </c>
      <c r="D57" s="65">
        <v>2</v>
      </c>
      <c r="E57" s="66">
        <v>4</v>
      </c>
      <c r="F57" s="67"/>
      <c r="G57" s="65">
        <f t="shared" si="4"/>
        <v>0</v>
      </c>
      <c r="H57" s="66">
        <f t="shared" si="5"/>
        <v>-2</v>
      </c>
      <c r="I57" s="20" t="str">
        <f t="shared" si="6"/>
        <v>-</v>
      </c>
      <c r="J57" s="21">
        <f t="shared" si="7"/>
        <v>-0.5</v>
      </c>
    </row>
    <row r="58" spans="1:10" x14ac:dyDescent="0.25">
      <c r="A58" s="7" t="s">
        <v>49</v>
      </c>
      <c r="B58" s="65">
        <v>2</v>
      </c>
      <c r="C58" s="66">
        <v>10</v>
      </c>
      <c r="D58" s="65">
        <v>55</v>
      </c>
      <c r="E58" s="66">
        <v>64</v>
      </c>
      <c r="F58" s="67"/>
      <c r="G58" s="65">
        <f t="shared" si="4"/>
        <v>-8</v>
      </c>
      <c r="H58" s="66">
        <f t="shared" si="5"/>
        <v>-9</v>
      </c>
      <c r="I58" s="20">
        <f t="shared" si="6"/>
        <v>-0.8</v>
      </c>
      <c r="J58" s="21">
        <f t="shared" si="7"/>
        <v>-0.140625</v>
      </c>
    </row>
    <row r="59" spans="1:10" x14ac:dyDescent="0.25">
      <c r="A59" s="7" t="s">
        <v>52</v>
      </c>
      <c r="B59" s="65">
        <v>1</v>
      </c>
      <c r="C59" s="66">
        <v>8</v>
      </c>
      <c r="D59" s="65">
        <v>99</v>
      </c>
      <c r="E59" s="66">
        <v>109</v>
      </c>
      <c r="F59" s="67"/>
      <c r="G59" s="65">
        <f t="shared" si="4"/>
        <v>-7</v>
      </c>
      <c r="H59" s="66">
        <f t="shared" si="5"/>
        <v>-10</v>
      </c>
      <c r="I59" s="20">
        <f t="shared" si="6"/>
        <v>-0.875</v>
      </c>
      <c r="J59" s="21">
        <f t="shared" si="7"/>
        <v>-9.1743119266055051E-2</v>
      </c>
    </row>
    <row r="60" spans="1:10" x14ac:dyDescent="0.25">
      <c r="A60" s="7" t="s">
        <v>55</v>
      </c>
      <c r="B60" s="65">
        <v>0</v>
      </c>
      <c r="C60" s="66">
        <v>0</v>
      </c>
      <c r="D60" s="65">
        <v>1</v>
      </c>
      <c r="E60" s="66">
        <v>4</v>
      </c>
      <c r="F60" s="67"/>
      <c r="G60" s="65">
        <f t="shared" si="4"/>
        <v>0</v>
      </c>
      <c r="H60" s="66">
        <f t="shared" si="5"/>
        <v>-3</v>
      </c>
      <c r="I60" s="20" t="str">
        <f t="shared" si="6"/>
        <v>-</v>
      </c>
      <c r="J60" s="21">
        <f t="shared" si="7"/>
        <v>-0.75</v>
      </c>
    </row>
    <row r="61" spans="1:10" x14ac:dyDescent="0.25">
      <c r="A61" s="7" t="s">
        <v>56</v>
      </c>
      <c r="B61" s="65">
        <v>20</v>
      </c>
      <c r="C61" s="66">
        <v>24</v>
      </c>
      <c r="D61" s="65">
        <v>249</v>
      </c>
      <c r="E61" s="66">
        <v>189</v>
      </c>
      <c r="F61" s="67"/>
      <c r="G61" s="65">
        <f t="shared" si="4"/>
        <v>-4</v>
      </c>
      <c r="H61" s="66">
        <f t="shared" si="5"/>
        <v>60</v>
      </c>
      <c r="I61" s="20">
        <f t="shared" si="6"/>
        <v>-0.16666666666666666</v>
      </c>
      <c r="J61" s="21">
        <f t="shared" si="7"/>
        <v>0.31746031746031744</v>
      </c>
    </row>
    <row r="62" spans="1:10" x14ac:dyDescent="0.25">
      <c r="A62" s="7" t="s">
        <v>58</v>
      </c>
      <c r="B62" s="65">
        <v>0</v>
      </c>
      <c r="C62" s="66">
        <v>1</v>
      </c>
      <c r="D62" s="65">
        <v>0</v>
      </c>
      <c r="E62" s="66">
        <v>26</v>
      </c>
      <c r="F62" s="67"/>
      <c r="G62" s="65">
        <f t="shared" si="4"/>
        <v>-1</v>
      </c>
      <c r="H62" s="66">
        <f t="shared" si="5"/>
        <v>-26</v>
      </c>
      <c r="I62" s="20">
        <f t="shared" si="6"/>
        <v>-1</v>
      </c>
      <c r="J62" s="21">
        <f t="shared" si="7"/>
        <v>-1</v>
      </c>
    </row>
    <row r="63" spans="1:10" x14ac:dyDescent="0.25">
      <c r="A63" s="7" t="s">
        <v>61</v>
      </c>
      <c r="B63" s="65">
        <v>3</v>
      </c>
      <c r="C63" s="66">
        <v>6</v>
      </c>
      <c r="D63" s="65">
        <v>35</v>
      </c>
      <c r="E63" s="66">
        <v>48</v>
      </c>
      <c r="F63" s="67"/>
      <c r="G63" s="65">
        <f t="shared" si="4"/>
        <v>-3</v>
      </c>
      <c r="H63" s="66">
        <f t="shared" si="5"/>
        <v>-13</v>
      </c>
      <c r="I63" s="20">
        <f t="shared" si="6"/>
        <v>-0.5</v>
      </c>
      <c r="J63" s="21">
        <f t="shared" si="7"/>
        <v>-0.27083333333333331</v>
      </c>
    </row>
    <row r="64" spans="1:10" x14ac:dyDescent="0.25">
      <c r="A64" s="7" t="s">
        <v>67</v>
      </c>
      <c r="B64" s="65">
        <v>0</v>
      </c>
      <c r="C64" s="66">
        <v>0</v>
      </c>
      <c r="D64" s="65">
        <v>8</v>
      </c>
      <c r="E64" s="66">
        <v>10</v>
      </c>
      <c r="F64" s="67"/>
      <c r="G64" s="65">
        <f t="shared" si="4"/>
        <v>0</v>
      </c>
      <c r="H64" s="66">
        <f t="shared" si="5"/>
        <v>-2</v>
      </c>
      <c r="I64" s="20" t="str">
        <f t="shared" si="6"/>
        <v>-</v>
      </c>
      <c r="J64" s="21">
        <f t="shared" si="7"/>
        <v>-0.2</v>
      </c>
    </row>
    <row r="65" spans="1:10" x14ac:dyDescent="0.25">
      <c r="A65" s="7" t="s">
        <v>68</v>
      </c>
      <c r="B65" s="65">
        <v>0</v>
      </c>
      <c r="C65" s="66">
        <v>1</v>
      </c>
      <c r="D65" s="65">
        <v>1</v>
      </c>
      <c r="E65" s="66">
        <v>4</v>
      </c>
      <c r="F65" s="67"/>
      <c r="G65" s="65">
        <f t="shared" si="4"/>
        <v>-1</v>
      </c>
      <c r="H65" s="66">
        <f t="shared" si="5"/>
        <v>-3</v>
      </c>
      <c r="I65" s="20">
        <f t="shared" si="6"/>
        <v>-1</v>
      </c>
      <c r="J65" s="21">
        <f t="shared" si="7"/>
        <v>-0.75</v>
      </c>
    </row>
    <row r="66" spans="1:10" x14ac:dyDescent="0.25">
      <c r="A66" s="7" t="s">
        <v>73</v>
      </c>
      <c r="B66" s="65">
        <v>0</v>
      </c>
      <c r="C66" s="66">
        <v>1</v>
      </c>
      <c r="D66" s="65">
        <v>0</v>
      </c>
      <c r="E66" s="66">
        <v>7</v>
      </c>
      <c r="F66" s="67"/>
      <c r="G66" s="65">
        <f t="shared" si="4"/>
        <v>-1</v>
      </c>
      <c r="H66" s="66">
        <f t="shared" si="5"/>
        <v>-7</v>
      </c>
      <c r="I66" s="20">
        <f t="shared" si="6"/>
        <v>-1</v>
      </c>
      <c r="J66" s="21">
        <f t="shared" si="7"/>
        <v>-1</v>
      </c>
    </row>
    <row r="67" spans="1:10" x14ac:dyDescent="0.25">
      <c r="A67" s="7" t="s">
        <v>84</v>
      </c>
      <c r="B67" s="65">
        <v>0</v>
      </c>
      <c r="C67" s="66">
        <v>1</v>
      </c>
      <c r="D67" s="65">
        <v>16</v>
      </c>
      <c r="E67" s="66">
        <v>15</v>
      </c>
      <c r="F67" s="67"/>
      <c r="G67" s="65">
        <f t="shared" si="4"/>
        <v>-1</v>
      </c>
      <c r="H67" s="66">
        <f t="shared" si="5"/>
        <v>1</v>
      </c>
      <c r="I67" s="20">
        <f t="shared" si="6"/>
        <v>-1</v>
      </c>
      <c r="J67" s="21">
        <f t="shared" si="7"/>
        <v>6.6666666666666666E-2</v>
      </c>
    </row>
    <row r="68" spans="1:10" x14ac:dyDescent="0.25">
      <c r="A68" s="7" t="s">
        <v>91</v>
      </c>
      <c r="B68" s="65">
        <v>1</v>
      </c>
      <c r="C68" s="66">
        <v>0</v>
      </c>
      <c r="D68" s="65">
        <v>13</v>
      </c>
      <c r="E68" s="66">
        <v>11</v>
      </c>
      <c r="F68" s="67"/>
      <c r="G68" s="65">
        <f t="shared" si="4"/>
        <v>1</v>
      </c>
      <c r="H68" s="66">
        <f t="shared" si="5"/>
        <v>2</v>
      </c>
      <c r="I68" s="20" t="str">
        <f t="shared" si="6"/>
        <v>-</v>
      </c>
      <c r="J68" s="21">
        <f t="shared" si="7"/>
        <v>0.18181818181818182</v>
      </c>
    </row>
    <row r="69" spans="1:10" x14ac:dyDescent="0.25">
      <c r="A69" s="7" t="s">
        <v>94</v>
      </c>
      <c r="B69" s="65">
        <v>6</v>
      </c>
      <c r="C69" s="66">
        <v>2</v>
      </c>
      <c r="D69" s="65">
        <v>45</v>
      </c>
      <c r="E69" s="66">
        <v>49</v>
      </c>
      <c r="F69" s="67"/>
      <c r="G69" s="65">
        <f t="shared" si="4"/>
        <v>4</v>
      </c>
      <c r="H69" s="66">
        <f t="shared" si="5"/>
        <v>-4</v>
      </c>
      <c r="I69" s="20">
        <f t="shared" si="6"/>
        <v>2</v>
      </c>
      <c r="J69" s="21">
        <f t="shared" si="7"/>
        <v>-8.1632653061224483E-2</v>
      </c>
    </row>
    <row r="70" spans="1:10" x14ac:dyDescent="0.25">
      <c r="A70" s="7" t="s">
        <v>95</v>
      </c>
      <c r="B70" s="65">
        <v>0</v>
      </c>
      <c r="C70" s="66">
        <v>0</v>
      </c>
      <c r="D70" s="65">
        <v>0</v>
      </c>
      <c r="E70" s="66">
        <v>5</v>
      </c>
      <c r="F70" s="67"/>
      <c r="G70" s="65">
        <f t="shared" si="4"/>
        <v>0</v>
      </c>
      <c r="H70" s="66">
        <f t="shared" si="5"/>
        <v>-5</v>
      </c>
      <c r="I70" s="20" t="str">
        <f t="shared" si="6"/>
        <v>-</v>
      </c>
      <c r="J70" s="21">
        <f t="shared" si="7"/>
        <v>-1</v>
      </c>
    </row>
    <row r="71" spans="1:10" x14ac:dyDescent="0.25">
      <c r="A71" s="1"/>
      <c r="B71" s="68"/>
      <c r="C71" s="69"/>
      <c r="D71" s="68"/>
      <c r="E71" s="69"/>
      <c r="F71" s="70"/>
      <c r="G71" s="68"/>
      <c r="H71" s="69"/>
      <c r="I71" s="5"/>
      <c r="J71" s="6"/>
    </row>
    <row r="72" spans="1:10" s="43" customFormat="1" x14ac:dyDescent="0.25">
      <c r="A72" s="27" t="s">
        <v>5</v>
      </c>
      <c r="B72" s="71">
        <f>SUM(B6:B71)</f>
        <v>1668</v>
      </c>
      <c r="C72" s="72">
        <f>SUM(C6:C71)</f>
        <v>1453</v>
      </c>
      <c r="D72" s="71">
        <f>SUM(D6:D71)</f>
        <v>19157</v>
      </c>
      <c r="E72" s="72">
        <f>SUM(E6:E71)</f>
        <v>18564</v>
      </c>
      <c r="F72" s="73"/>
      <c r="G72" s="71">
        <f>SUM(G6:G71)</f>
        <v>215</v>
      </c>
      <c r="H72" s="72">
        <f>SUM(H6:H71)</f>
        <v>593</v>
      </c>
      <c r="I72" s="37">
        <f>IF(C72=0, 0, G72/C72)</f>
        <v>0.14796971782518925</v>
      </c>
      <c r="J72" s="38">
        <f>IF(E72=0, 0, H72/E72)</f>
        <v>3.1943546649429E-2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2"/>
  <sheetViews>
    <sheetView tabSelected="1" workbookViewId="0">
      <selection activeCell="M1" sqref="M1"/>
    </sheetView>
  </sheetViews>
  <sheetFormatPr defaultRowHeight="13.2" x14ac:dyDescent="0.25"/>
  <cols>
    <col min="1" max="1" width="19.77734375"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106</v>
      </c>
      <c r="B2" s="202" t="s">
        <v>97</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0</v>
      </c>
      <c r="C6" s="17">
        <v>0</v>
      </c>
      <c r="D6" s="16">
        <v>3.1320144072662703E-2</v>
      </c>
      <c r="E6" s="17">
        <v>5.9254471019176899E-2</v>
      </c>
      <c r="F6" s="12"/>
      <c r="G6" s="10">
        <f t="shared" ref="G6:G37" si="0">B6-C6</f>
        <v>0</v>
      </c>
      <c r="H6" s="11">
        <f t="shared" ref="H6:H37" si="1">D6-E6</f>
        <v>-2.7934326946514196E-2</v>
      </c>
    </row>
    <row r="7" spans="1:8" x14ac:dyDescent="0.25">
      <c r="A7" s="7" t="s">
        <v>32</v>
      </c>
      <c r="B7" s="16">
        <v>0</v>
      </c>
      <c r="C7" s="17">
        <v>0</v>
      </c>
      <c r="D7" s="16">
        <v>0</v>
      </c>
      <c r="E7" s="17">
        <v>1.07735401853049E-2</v>
      </c>
      <c r="F7" s="12"/>
      <c r="G7" s="10">
        <f t="shared" si="0"/>
        <v>0</v>
      </c>
      <c r="H7" s="11">
        <f t="shared" si="1"/>
        <v>-1.07735401853049E-2</v>
      </c>
    </row>
    <row r="8" spans="1:8" x14ac:dyDescent="0.25">
      <c r="A8" s="7" t="s">
        <v>33</v>
      </c>
      <c r="B8" s="16">
        <v>0</v>
      </c>
      <c r="C8" s="17">
        <v>0</v>
      </c>
      <c r="D8" s="16">
        <v>5.2200240121104604E-3</v>
      </c>
      <c r="E8" s="17">
        <v>0</v>
      </c>
      <c r="F8" s="12"/>
      <c r="G8" s="10">
        <f t="shared" si="0"/>
        <v>0</v>
      </c>
      <c r="H8" s="11">
        <f t="shared" si="1"/>
        <v>5.2200240121104604E-3</v>
      </c>
    </row>
    <row r="9" spans="1:8" x14ac:dyDescent="0.25">
      <c r="A9" s="7" t="s">
        <v>34</v>
      </c>
      <c r="B9" s="16">
        <v>1.1990407673860899</v>
      </c>
      <c r="C9" s="17">
        <v>1.0323468685478299</v>
      </c>
      <c r="D9" s="16">
        <v>0.91350420211933003</v>
      </c>
      <c r="E9" s="17">
        <v>0.964231846584788</v>
      </c>
      <c r="F9" s="12"/>
      <c r="G9" s="10">
        <f t="shared" si="0"/>
        <v>0.16669389883826002</v>
      </c>
      <c r="H9" s="11">
        <f t="shared" si="1"/>
        <v>-5.0727644465457966E-2</v>
      </c>
    </row>
    <row r="10" spans="1:8" x14ac:dyDescent="0.25">
      <c r="A10" s="7" t="s">
        <v>35</v>
      </c>
      <c r="B10" s="16">
        <v>0</v>
      </c>
      <c r="C10" s="17">
        <v>0</v>
      </c>
      <c r="D10" s="16">
        <v>5.2200240121104604E-3</v>
      </c>
      <c r="E10" s="17">
        <v>0</v>
      </c>
      <c r="F10" s="12"/>
      <c r="G10" s="10">
        <f t="shared" si="0"/>
        <v>0</v>
      </c>
      <c r="H10" s="11">
        <f t="shared" si="1"/>
        <v>5.2200240121104604E-3</v>
      </c>
    </row>
    <row r="11" spans="1:8" x14ac:dyDescent="0.25">
      <c r="A11" s="7" t="s">
        <v>36</v>
      </c>
      <c r="B11" s="16">
        <v>0.41966426858513195</v>
      </c>
      <c r="C11" s="17">
        <v>1.16999311768754</v>
      </c>
      <c r="D11" s="16">
        <v>0.81432374588923107</v>
      </c>
      <c r="E11" s="17">
        <v>0.94268476621417796</v>
      </c>
      <c r="F11" s="12"/>
      <c r="G11" s="10">
        <f t="shared" si="0"/>
        <v>-0.75032884910240805</v>
      </c>
      <c r="H11" s="11">
        <f t="shared" si="1"/>
        <v>-0.1283610203249469</v>
      </c>
    </row>
    <row r="12" spans="1:8" x14ac:dyDescent="0.25">
      <c r="A12" s="7" t="s">
        <v>37</v>
      </c>
      <c r="B12" s="16">
        <v>1.378896882494</v>
      </c>
      <c r="C12" s="17">
        <v>0</v>
      </c>
      <c r="D12" s="16">
        <v>0.34974160881140104</v>
      </c>
      <c r="E12" s="17">
        <v>0</v>
      </c>
      <c r="F12" s="12"/>
      <c r="G12" s="10">
        <f t="shared" si="0"/>
        <v>1.378896882494</v>
      </c>
      <c r="H12" s="11">
        <f t="shared" si="1"/>
        <v>0.34974160881140104</v>
      </c>
    </row>
    <row r="13" spans="1:8" x14ac:dyDescent="0.25">
      <c r="A13" s="7" t="s">
        <v>38</v>
      </c>
      <c r="B13" s="16">
        <v>0.35971223021582699</v>
      </c>
      <c r="C13" s="17">
        <v>0.34411562284927699</v>
      </c>
      <c r="D13" s="16">
        <v>0.281881296653965</v>
      </c>
      <c r="E13" s="17">
        <v>0.20469726352079298</v>
      </c>
      <c r="F13" s="12"/>
      <c r="G13" s="10">
        <f t="shared" si="0"/>
        <v>1.5596607366549997E-2</v>
      </c>
      <c r="H13" s="11">
        <f t="shared" si="1"/>
        <v>7.7184033133172014E-2</v>
      </c>
    </row>
    <row r="14" spans="1:8" x14ac:dyDescent="0.25">
      <c r="A14" s="7" t="s">
        <v>39</v>
      </c>
      <c r="B14" s="16">
        <v>0</v>
      </c>
      <c r="C14" s="17">
        <v>0</v>
      </c>
      <c r="D14" s="16">
        <v>0</v>
      </c>
      <c r="E14" s="17">
        <v>5.3867700926524499E-3</v>
      </c>
      <c r="F14" s="12"/>
      <c r="G14" s="10">
        <f t="shared" si="0"/>
        <v>0</v>
      </c>
      <c r="H14" s="11">
        <f t="shared" si="1"/>
        <v>-5.3867700926524499E-3</v>
      </c>
    </row>
    <row r="15" spans="1:8" x14ac:dyDescent="0.25">
      <c r="A15" s="7" t="s">
        <v>40</v>
      </c>
      <c r="B15" s="16">
        <v>0</v>
      </c>
      <c r="C15" s="17">
        <v>0</v>
      </c>
      <c r="D15" s="16">
        <v>1.04400480242209E-2</v>
      </c>
      <c r="E15" s="17">
        <v>0</v>
      </c>
      <c r="F15" s="12"/>
      <c r="G15" s="10">
        <f t="shared" si="0"/>
        <v>0</v>
      </c>
      <c r="H15" s="11">
        <f t="shared" si="1"/>
        <v>1.04400480242209E-2</v>
      </c>
    </row>
    <row r="16" spans="1:8" x14ac:dyDescent="0.25">
      <c r="A16" s="7" t="s">
        <v>41</v>
      </c>
      <c r="B16" s="16">
        <v>5.9952038369304593E-2</v>
      </c>
      <c r="C16" s="17">
        <v>0</v>
      </c>
      <c r="D16" s="16">
        <v>5.2200240121104604E-3</v>
      </c>
      <c r="E16" s="17">
        <v>0</v>
      </c>
      <c r="F16" s="12"/>
      <c r="G16" s="10">
        <f t="shared" si="0"/>
        <v>5.9952038369304593E-2</v>
      </c>
      <c r="H16" s="11">
        <f t="shared" si="1"/>
        <v>5.2200240121104604E-3</v>
      </c>
    </row>
    <row r="17" spans="1:8" x14ac:dyDescent="0.25">
      <c r="A17" s="7" t="s">
        <v>44</v>
      </c>
      <c r="B17" s="16">
        <v>0</v>
      </c>
      <c r="C17" s="17">
        <v>0</v>
      </c>
      <c r="D17" s="16">
        <v>0</v>
      </c>
      <c r="E17" s="17">
        <v>5.3867700926524499E-3</v>
      </c>
      <c r="F17" s="12"/>
      <c r="G17" s="10">
        <f t="shared" si="0"/>
        <v>0</v>
      </c>
      <c r="H17" s="11">
        <f t="shared" si="1"/>
        <v>-5.3867700926524499E-3</v>
      </c>
    </row>
    <row r="18" spans="1:8" x14ac:dyDescent="0.25">
      <c r="A18" s="7" t="s">
        <v>45</v>
      </c>
      <c r="B18" s="16">
        <v>0</v>
      </c>
      <c r="C18" s="17">
        <v>6.8823124569855496E-2</v>
      </c>
      <c r="D18" s="16">
        <v>2.08800960484418E-2</v>
      </c>
      <c r="E18" s="17">
        <v>1.61603102779573E-2</v>
      </c>
      <c r="F18" s="12"/>
      <c r="G18" s="10">
        <f t="shared" si="0"/>
        <v>-6.8823124569855496E-2</v>
      </c>
      <c r="H18" s="11">
        <f t="shared" si="1"/>
        <v>4.7197857704844998E-3</v>
      </c>
    </row>
    <row r="19" spans="1:8" x14ac:dyDescent="0.25">
      <c r="A19" s="7" t="s">
        <v>46</v>
      </c>
      <c r="B19" s="16">
        <v>0.41966426858513195</v>
      </c>
      <c r="C19" s="17">
        <v>2.4776324845148001</v>
      </c>
      <c r="D19" s="16">
        <v>0.135720624314872</v>
      </c>
      <c r="E19" s="17">
        <v>0.43632837750484804</v>
      </c>
      <c r="F19" s="12"/>
      <c r="G19" s="10">
        <f t="shared" si="0"/>
        <v>-2.0579682159296682</v>
      </c>
      <c r="H19" s="11">
        <f t="shared" si="1"/>
        <v>-0.30060775318997601</v>
      </c>
    </row>
    <row r="20" spans="1:8" x14ac:dyDescent="0.25">
      <c r="A20" s="7" t="s">
        <v>47</v>
      </c>
      <c r="B20" s="16">
        <v>7.8537170263788996</v>
      </c>
      <c r="C20" s="17">
        <v>6.8823124569855496</v>
      </c>
      <c r="D20" s="16">
        <v>6.8695515999373598</v>
      </c>
      <c r="E20" s="17">
        <v>7.8215901745313499</v>
      </c>
      <c r="F20" s="12"/>
      <c r="G20" s="10">
        <f t="shared" si="0"/>
        <v>0.97140456939334996</v>
      </c>
      <c r="H20" s="11">
        <f t="shared" si="1"/>
        <v>-0.95203857459399011</v>
      </c>
    </row>
    <row r="21" spans="1:8" x14ac:dyDescent="0.25">
      <c r="A21" s="7" t="s">
        <v>50</v>
      </c>
      <c r="B21" s="16">
        <v>0</v>
      </c>
      <c r="C21" s="17">
        <v>0</v>
      </c>
      <c r="D21" s="16">
        <v>3.65401680847732E-2</v>
      </c>
      <c r="E21" s="17">
        <v>2.1547080370609799E-2</v>
      </c>
      <c r="F21" s="12"/>
      <c r="G21" s="10">
        <f t="shared" si="0"/>
        <v>0</v>
      </c>
      <c r="H21" s="11">
        <f t="shared" si="1"/>
        <v>1.4993087714163401E-2</v>
      </c>
    </row>
    <row r="22" spans="1:8" x14ac:dyDescent="0.25">
      <c r="A22" s="7" t="s">
        <v>51</v>
      </c>
      <c r="B22" s="16">
        <v>1.73860911270983</v>
      </c>
      <c r="C22" s="17">
        <v>0.75705437026841005</v>
      </c>
      <c r="D22" s="16">
        <v>0.81954376990134092</v>
      </c>
      <c r="E22" s="17">
        <v>0.86726998491704399</v>
      </c>
      <c r="F22" s="12"/>
      <c r="G22" s="10">
        <f t="shared" si="0"/>
        <v>0.98155474244141994</v>
      </c>
      <c r="H22" s="11">
        <f t="shared" si="1"/>
        <v>-4.7726215015703066E-2</v>
      </c>
    </row>
    <row r="23" spans="1:8" x14ac:dyDescent="0.25">
      <c r="A23" s="7" t="s">
        <v>53</v>
      </c>
      <c r="B23" s="16">
        <v>0.8393285371702639</v>
      </c>
      <c r="C23" s="17">
        <v>2.82174810736407</v>
      </c>
      <c r="D23" s="16">
        <v>1.24236571488229</v>
      </c>
      <c r="E23" s="17">
        <v>2.1008403361344503</v>
      </c>
      <c r="F23" s="12"/>
      <c r="G23" s="10">
        <f t="shared" si="0"/>
        <v>-1.9824195701938061</v>
      </c>
      <c r="H23" s="11">
        <f t="shared" si="1"/>
        <v>-0.85847462125216034</v>
      </c>
    </row>
    <row r="24" spans="1:8" x14ac:dyDescent="0.25">
      <c r="A24" s="7" t="s">
        <v>54</v>
      </c>
      <c r="B24" s="16">
        <v>4.4364508393285398</v>
      </c>
      <c r="C24" s="17">
        <v>8.2587749483826602</v>
      </c>
      <c r="D24" s="16">
        <v>6.2640288145325504</v>
      </c>
      <c r="E24" s="17">
        <v>6.9758672699849198</v>
      </c>
      <c r="F24" s="12"/>
      <c r="G24" s="10">
        <f t="shared" si="0"/>
        <v>-3.8223241090541205</v>
      </c>
      <c r="H24" s="11">
        <f t="shared" si="1"/>
        <v>-0.71183845545236935</v>
      </c>
    </row>
    <row r="25" spans="1:8" x14ac:dyDescent="0.25">
      <c r="A25" s="7" t="s">
        <v>57</v>
      </c>
      <c r="B25" s="16">
        <v>3.5371702637889699</v>
      </c>
      <c r="C25" s="17">
        <v>3.4411562284927699</v>
      </c>
      <c r="D25" s="16">
        <v>4.10815889753093</v>
      </c>
      <c r="E25" s="17">
        <v>3.6630036630036598</v>
      </c>
      <c r="F25" s="12"/>
      <c r="G25" s="10">
        <f t="shared" si="0"/>
        <v>9.6014035296200007E-2</v>
      </c>
      <c r="H25" s="11">
        <f t="shared" si="1"/>
        <v>0.44515523452727024</v>
      </c>
    </row>
    <row r="26" spans="1:8" x14ac:dyDescent="0.25">
      <c r="A26" s="7" t="s">
        <v>59</v>
      </c>
      <c r="B26" s="16">
        <v>0</v>
      </c>
      <c r="C26" s="17">
        <v>6.8823124569855496E-2</v>
      </c>
      <c r="D26" s="16">
        <v>4.6980216108994097E-2</v>
      </c>
      <c r="E26" s="17">
        <v>0.16160310277957302</v>
      </c>
      <c r="F26" s="12"/>
      <c r="G26" s="10">
        <f t="shared" si="0"/>
        <v>-6.8823124569855496E-2</v>
      </c>
      <c r="H26" s="11">
        <f t="shared" si="1"/>
        <v>-0.11462288667057892</v>
      </c>
    </row>
    <row r="27" spans="1:8" x14ac:dyDescent="0.25">
      <c r="A27" s="7" t="s">
        <v>60</v>
      </c>
      <c r="B27" s="16">
        <v>0.17985611510791399</v>
      </c>
      <c r="C27" s="17">
        <v>0.75705437026841005</v>
      </c>
      <c r="D27" s="16">
        <v>0.50112230516260403</v>
      </c>
      <c r="E27" s="17">
        <v>0.64102564102564097</v>
      </c>
      <c r="F27" s="12"/>
      <c r="G27" s="10">
        <f t="shared" si="0"/>
        <v>-0.57719825516049605</v>
      </c>
      <c r="H27" s="11">
        <f t="shared" si="1"/>
        <v>-0.13990333586303694</v>
      </c>
    </row>
    <row r="28" spans="1:8" x14ac:dyDescent="0.25">
      <c r="A28" s="7" t="s">
        <v>62</v>
      </c>
      <c r="B28" s="16">
        <v>3.5371702637889699</v>
      </c>
      <c r="C28" s="17">
        <v>3.0282174810736402</v>
      </c>
      <c r="D28" s="16">
        <v>5.1573837239651299</v>
      </c>
      <c r="E28" s="17">
        <v>4.90734755440638</v>
      </c>
      <c r="F28" s="12"/>
      <c r="G28" s="10">
        <f t="shared" si="0"/>
        <v>0.50895278271532973</v>
      </c>
      <c r="H28" s="11">
        <f t="shared" si="1"/>
        <v>0.25003616955874985</v>
      </c>
    </row>
    <row r="29" spans="1:8" x14ac:dyDescent="0.25">
      <c r="A29" s="7" t="s">
        <v>63</v>
      </c>
      <c r="B29" s="16">
        <v>0.11990407673860899</v>
      </c>
      <c r="C29" s="17">
        <v>0.206469373709566</v>
      </c>
      <c r="D29" s="16">
        <v>0.39672182492039498</v>
      </c>
      <c r="E29" s="17">
        <v>0.47942253824606806</v>
      </c>
      <c r="F29" s="12"/>
      <c r="G29" s="10">
        <f t="shared" si="0"/>
        <v>-8.6565296970957009E-2</v>
      </c>
      <c r="H29" s="11">
        <f t="shared" si="1"/>
        <v>-8.2700713325673081E-2</v>
      </c>
    </row>
    <row r="30" spans="1:8" x14ac:dyDescent="0.25">
      <c r="A30" s="7" t="s">
        <v>64</v>
      </c>
      <c r="B30" s="16">
        <v>3.0575539568345302</v>
      </c>
      <c r="C30" s="17">
        <v>1.7894012388162399</v>
      </c>
      <c r="D30" s="16">
        <v>2.4012110455708098</v>
      </c>
      <c r="E30" s="17">
        <v>1.6806722689075597</v>
      </c>
      <c r="F30" s="12"/>
      <c r="G30" s="10">
        <f t="shared" si="0"/>
        <v>1.2681527180182903</v>
      </c>
      <c r="H30" s="11">
        <f t="shared" si="1"/>
        <v>0.72053877666325006</v>
      </c>
    </row>
    <row r="31" spans="1:8" x14ac:dyDescent="0.25">
      <c r="A31" s="7" t="s">
        <v>65</v>
      </c>
      <c r="B31" s="16">
        <v>0.17985611510791399</v>
      </c>
      <c r="C31" s="17">
        <v>6.8823124569855496E-2</v>
      </c>
      <c r="D31" s="16">
        <v>0.271441248629744</v>
      </c>
      <c r="E31" s="17">
        <v>7.0028011204481808E-2</v>
      </c>
      <c r="F31" s="12"/>
      <c r="G31" s="10">
        <f t="shared" si="0"/>
        <v>0.1110329905380585</v>
      </c>
      <c r="H31" s="11">
        <f t="shared" si="1"/>
        <v>0.20141323742526218</v>
      </c>
    </row>
    <row r="32" spans="1:8" x14ac:dyDescent="0.25">
      <c r="A32" s="7" t="s">
        <v>66</v>
      </c>
      <c r="B32" s="16">
        <v>0</v>
      </c>
      <c r="C32" s="17">
        <v>0</v>
      </c>
      <c r="D32" s="16">
        <v>5.2200240121104604E-3</v>
      </c>
      <c r="E32" s="17">
        <v>0</v>
      </c>
      <c r="F32" s="12"/>
      <c r="G32" s="10">
        <f t="shared" si="0"/>
        <v>0</v>
      </c>
      <c r="H32" s="11">
        <f t="shared" si="1"/>
        <v>5.2200240121104604E-3</v>
      </c>
    </row>
    <row r="33" spans="1:8" x14ac:dyDescent="0.25">
      <c r="A33" s="7" t="s">
        <v>69</v>
      </c>
      <c r="B33" s="16">
        <v>0</v>
      </c>
      <c r="C33" s="17">
        <v>0</v>
      </c>
      <c r="D33" s="16">
        <v>5.2200240121104604E-3</v>
      </c>
      <c r="E33" s="17">
        <v>1.61603102779573E-2</v>
      </c>
      <c r="F33" s="12"/>
      <c r="G33" s="10">
        <f t="shared" si="0"/>
        <v>0</v>
      </c>
      <c r="H33" s="11">
        <f t="shared" si="1"/>
        <v>-1.094028626584684E-2</v>
      </c>
    </row>
    <row r="34" spans="1:8" x14ac:dyDescent="0.25">
      <c r="A34" s="7" t="s">
        <v>70</v>
      </c>
      <c r="B34" s="16">
        <v>8.0935251798561101</v>
      </c>
      <c r="C34" s="17">
        <v>6.8134893324156902</v>
      </c>
      <c r="D34" s="16">
        <v>6.3057890066294293</v>
      </c>
      <c r="E34" s="17">
        <v>6.8034906270200395</v>
      </c>
      <c r="F34" s="12"/>
      <c r="G34" s="10">
        <f t="shared" si="0"/>
        <v>1.2800358474404199</v>
      </c>
      <c r="H34" s="11">
        <f t="shared" si="1"/>
        <v>-0.49770162039061017</v>
      </c>
    </row>
    <row r="35" spans="1:8" x14ac:dyDescent="0.25">
      <c r="A35" s="7" t="s">
        <v>71</v>
      </c>
      <c r="B35" s="16">
        <v>0</v>
      </c>
      <c r="C35" s="17">
        <v>0</v>
      </c>
      <c r="D35" s="16">
        <v>0</v>
      </c>
      <c r="E35" s="17">
        <v>5.3867700926524499E-3</v>
      </c>
      <c r="F35" s="12"/>
      <c r="G35" s="10">
        <f t="shared" si="0"/>
        <v>0</v>
      </c>
      <c r="H35" s="11">
        <f t="shared" si="1"/>
        <v>-5.3867700926524499E-3</v>
      </c>
    </row>
    <row r="36" spans="1:8" x14ac:dyDescent="0.25">
      <c r="A36" s="7" t="s">
        <v>72</v>
      </c>
      <c r="B36" s="16">
        <v>0.89928057553956797</v>
      </c>
      <c r="C36" s="17">
        <v>0.89470061940812096</v>
      </c>
      <c r="D36" s="16">
        <v>0.98136451427676596</v>
      </c>
      <c r="E36" s="17">
        <v>1.13122171945701</v>
      </c>
      <c r="F36" s="12"/>
      <c r="G36" s="10">
        <f t="shared" si="0"/>
        <v>4.5799561314470161E-3</v>
      </c>
      <c r="H36" s="11">
        <f t="shared" si="1"/>
        <v>-0.14985720518024404</v>
      </c>
    </row>
    <row r="37" spans="1:8" x14ac:dyDescent="0.25">
      <c r="A37" s="7" t="s">
        <v>74</v>
      </c>
      <c r="B37" s="16">
        <v>0.29976019184652303</v>
      </c>
      <c r="C37" s="17">
        <v>0.206469373709566</v>
      </c>
      <c r="D37" s="16">
        <v>0.34974160881140104</v>
      </c>
      <c r="E37" s="17">
        <v>0.27472527472527503</v>
      </c>
      <c r="F37" s="12"/>
      <c r="G37" s="10">
        <f t="shared" si="0"/>
        <v>9.3290818136957027E-2</v>
      </c>
      <c r="H37" s="11">
        <f t="shared" si="1"/>
        <v>7.5016334086126013E-2</v>
      </c>
    </row>
    <row r="38" spans="1:8" x14ac:dyDescent="0.25">
      <c r="A38" s="7" t="s">
        <v>75</v>
      </c>
      <c r="B38" s="16">
        <v>14.868105515587501</v>
      </c>
      <c r="C38" s="17">
        <v>6.4005505849965605</v>
      </c>
      <c r="D38" s="16">
        <v>6.6033303753197297</v>
      </c>
      <c r="E38" s="17">
        <v>5.4945054945054901</v>
      </c>
      <c r="F38" s="12"/>
      <c r="G38" s="10">
        <f t="shared" ref="G38:G70" si="2">B38-C38</f>
        <v>8.467554930590941</v>
      </c>
      <c r="H38" s="11">
        <f t="shared" ref="H38:H70" si="3">D38-E38</f>
        <v>1.1088248808142396</v>
      </c>
    </row>
    <row r="39" spans="1:8" x14ac:dyDescent="0.25">
      <c r="A39" s="7" t="s">
        <v>76</v>
      </c>
      <c r="B39" s="16">
        <v>5.9952038369304593E-2</v>
      </c>
      <c r="C39" s="17">
        <v>0.34411562284927699</v>
      </c>
      <c r="D39" s="16">
        <v>0.182700840423866</v>
      </c>
      <c r="E39" s="17">
        <v>0.24779142426201201</v>
      </c>
      <c r="F39" s="12"/>
      <c r="G39" s="10">
        <f t="shared" si="2"/>
        <v>-0.28416358447997242</v>
      </c>
      <c r="H39" s="11">
        <f t="shared" si="3"/>
        <v>-6.5090583838146004E-2</v>
      </c>
    </row>
    <row r="40" spans="1:8" x14ac:dyDescent="0.25">
      <c r="A40" s="7" t="s">
        <v>77</v>
      </c>
      <c r="B40" s="16">
        <v>5.0959232613908902</v>
      </c>
      <c r="C40" s="17">
        <v>8.4652443220922198</v>
      </c>
      <c r="D40" s="16">
        <v>9.2290024534112902</v>
      </c>
      <c r="E40" s="17">
        <v>7.7892695539754406</v>
      </c>
      <c r="F40" s="12"/>
      <c r="G40" s="10">
        <f t="shared" si="2"/>
        <v>-3.3693210607013295</v>
      </c>
      <c r="H40" s="11">
        <f t="shared" si="3"/>
        <v>1.4397328994358496</v>
      </c>
    </row>
    <row r="41" spans="1:8" x14ac:dyDescent="0.25">
      <c r="A41" s="7" t="s">
        <v>78</v>
      </c>
      <c r="B41" s="16">
        <v>2.6978417266187003</v>
      </c>
      <c r="C41" s="17">
        <v>4.6111493461803201</v>
      </c>
      <c r="D41" s="16">
        <v>2.7718327504306499</v>
      </c>
      <c r="E41" s="17">
        <v>4.4225382460676599</v>
      </c>
      <c r="F41" s="12"/>
      <c r="G41" s="10">
        <f t="shared" si="2"/>
        <v>-1.9133076195616199</v>
      </c>
      <c r="H41" s="11">
        <f t="shared" si="3"/>
        <v>-1.65070549563701</v>
      </c>
    </row>
    <row r="42" spans="1:8" x14ac:dyDescent="0.25">
      <c r="A42" s="7" t="s">
        <v>79</v>
      </c>
      <c r="B42" s="16">
        <v>5.9952038369304593E-2</v>
      </c>
      <c r="C42" s="17">
        <v>0.13764624913971099</v>
      </c>
      <c r="D42" s="16">
        <v>0.17226079239964501</v>
      </c>
      <c r="E42" s="17">
        <v>0.183150183150183</v>
      </c>
      <c r="F42" s="12"/>
      <c r="G42" s="10">
        <f t="shared" si="2"/>
        <v>-7.7694210770406391E-2</v>
      </c>
      <c r="H42" s="11">
        <f t="shared" si="3"/>
        <v>-1.0889390750537992E-2</v>
      </c>
    </row>
    <row r="43" spans="1:8" x14ac:dyDescent="0.25">
      <c r="A43" s="7" t="s">
        <v>80</v>
      </c>
      <c r="B43" s="16">
        <v>0.23980815347721798</v>
      </c>
      <c r="C43" s="17">
        <v>0</v>
      </c>
      <c r="D43" s="16">
        <v>0.177480816411755</v>
      </c>
      <c r="E43" s="17">
        <v>0</v>
      </c>
      <c r="F43" s="12"/>
      <c r="G43" s="10">
        <f t="shared" si="2"/>
        <v>0.23980815347721798</v>
      </c>
      <c r="H43" s="11">
        <f t="shared" si="3"/>
        <v>0.177480816411755</v>
      </c>
    </row>
    <row r="44" spans="1:8" x14ac:dyDescent="0.25">
      <c r="A44" s="7" t="s">
        <v>81</v>
      </c>
      <c r="B44" s="16">
        <v>0.11990407673860899</v>
      </c>
      <c r="C44" s="17">
        <v>0.206469373709566</v>
      </c>
      <c r="D44" s="16">
        <v>0.49590228115049295</v>
      </c>
      <c r="E44" s="17">
        <v>0.22085757379875001</v>
      </c>
      <c r="F44" s="12"/>
      <c r="G44" s="10">
        <f t="shared" si="2"/>
        <v>-8.6565296970957009E-2</v>
      </c>
      <c r="H44" s="11">
        <f t="shared" si="3"/>
        <v>0.27504470735174291</v>
      </c>
    </row>
    <row r="45" spans="1:8" x14ac:dyDescent="0.25">
      <c r="A45" s="7" t="s">
        <v>82</v>
      </c>
      <c r="B45" s="16">
        <v>0.59952038369304606</v>
      </c>
      <c r="C45" s="17">
        <v>1.16999311768754</v>
      </c>
      <c r="D45" s="16">
        <v>0.77256355379234698</v>
      </c>
      <c r="E45" s="17">
        <v>0.58715794009911704</v>
      </c>
      <c r="F45" s="12"/>
      <c r="G45" s="10">
        <f t="shared" si="2"/>
        <v>-0.57047273399449394</v>
      </c>
      <c r="H45" s="11">
        <f t="shared" si="3"/>
        <v>0.18540561369322994</v>
      </c>
    </row>
    <row r="46" spans="1:8" x14ac:dyDescent="0.25">
      <c r="A46" s="7" t="s">
        <v>83</v>
      </c>
      <c r="B46" s="16">
        <v>0.71942446043165498</v>
      </c>
      <c r="C46" s="17">
        <v>0.89470061940812096</v>
      </c>
      <c r="D46" s="16">
        <v>1.1797254267369601</v>
      </c>
      <c r="E46" s="17">
        <v>1.2982115923292399</v>
      </c>
      <c r="F46" s="12"/>
      <c r="G46" s="10">
        <f t="shared" si="2"/>
        <v>-0.17527615897646598</v>
      </c>
      <c r="H46" s="11">
        <f t="shared" si="3"/>
        <v>-0.11848616559227976</v>
      </c>
    </row>
    <row r="47" spans="1:8" x14ac:dyDescent="0.25">
      <c r="A47" s="7" t="s">
        <v>85</v>
      </c>
      <c r="B47" s="16">
        <v>1.43884892086331</v>
      </c>
      <c r="C47" s="17">
        <v>0.55058499655884396</v>
      </c>
      <c r="D47" s="16">
        <v>1.0335647543978701</v>
      </c>
      <c r="E47" s="17">
        <v>1.3628528334410699</v>
      </c>
      <c r="F47" s="12"/>
      <c r="G47" s="10">
        <f t="shared" si="2"/>
        <v>0.88826392430446599</v>
      </c>
      <c r="H47" s="11">
        <f t="shared" si="3"/>
        <v>-0.32928807904319979</v>
      </c>
    </row>
    <row r="48" spans="1:8" x14ac:dyDescent="0.25">
      <c r="A48" s="7" t="s">
        <v>86</v>
      </c>
      <c r="B48" s="16">
        <v>1.1390887290167901</v>
      </c>
      <c r="C48" s="17">
        <v>0.13764624913971099</v>
      </c>
      <c r="D48" s="16">
        <v>0.52722242522315599</v>
      </c>
      <c r="E48" s="17">
        <v>0.37168713639301898</v>
      </c>
      <c r="F48" s="12"/>
      <c r="G48" s="10">
        <f t="shared" si="2"/>
        <v>1.0014424798770791</v>
      </c>
      <c r="H48" s="11">
        <f t="shared" si="3"/>
        <v>0.15553528883013701</v>
      </c>
    </row>
    <row r="49" spans="1:8" x14ac:dyDescent="0.25">
      <c r="A49" s="7" t="s">
        <v>87</v>
      </c>
      <c r="B49" s="16">
        <v>9.8920863309352498</v>
      </c>
      <c r="C49" s="17">
        <v>7.5705437026841</v>
      </c>
      <c r="D49" s="16">
        <v>6.0500078300360203</v>
      </c>
      <c r="E49" s="17">
        <v>6.2109459168282699</v>
      </c>
      <c r="F49" s="12"/>
      <c r="G49" s="10">
        <f t="shared" si="2"/>
        <v>2.3215426282511498</v>
      </c>
      <c r="H49" s="11">
        <f t="shared" si="3"/>
        <v>-0.16093808679224963</v>
      </c>
    </row>
    <row r="50" spans="1:8" x14ac:dyDescent="0.25">
      <c r="A50" s="7" t="s">
        <v>88</v>
      </c>
      <c r="B50" s="16">
        <v>2.2781774580335701</v>
      </c>
      <c r="C50" s="17">
        <v>1.7205781142463901</v>
      </c>
      <c r="D50" s="16">
        <v>3.9411181291433901</v>
      </c>
      <c r="E50" s="17">
        <v>2.7741865977160098</v>
      </c>
      <c r="F50" s="12"/>
      <c r="G50" s="10">
        <f t="shared" si="2"/>
        <v>0.55759934378718001</v>
      </c>
      <c r="H50" s="11">
        <f t="shared" si="3"/>
        <v>1.1669315314273803</v>
      </c>
    </row>
    <row r="51" spans="1:8" x14ac:dyDescent="0.25">
      <c r="A51" s="7" t="s">
        <v>89</v>
      </c>
      <c r="B51" s="16">
        <v>1.07913669064748</v>
      </c>
      <c r="C51" s="17">
        <v>0</v>
      </c>
      <c r="D51" s="16">
        <v>0.84564388996189399</v>
      </c>
      <c r="E51" s="17">
        <v>0</v>
      </c>
      <c r="F51" s="12"/>
      <c r="G51" s="10">
        <f t="shared" si="2"/>
        <v>1.07913669064748</v>
      </c>
      <c r="H51" s="11">
        <f t="shared" si="3"/>
        <v>0.84564388996189399</v>
      </c>
    </row>
    <row r="52" spans="1:8" x14ac:dyDescent="0.25">
      <c r="A52" s="7" t="s">
        <v>90</v>
      </c>
      <c r="B52" s="16">
        <v>13.788968824940001</v>
      </c>
      <c r="C52" s="17">
        <v>18.7198898830007</v>
      </c>
      <c r="D52" s="16">
        <v>20.504254319569899</v>
      </c>
      <c r="E52" s="17">
        <v>20.221934927817301</v>
      </c>
      <c r="F52" s="12"/>
      <c r="G52" s="10">
        <f t="shared" si="2"/>
        <v>-4.930921058060699</v>
      </c>
      <c r="H52" s="11">
        <f t="shared" si="3"/>
        <v>0.28231939175259768</v>
      </c>
    </row>
    <row r="53" spans="1:8" x14ac:dyDescent="0.25">
      <c r="A53" s="7" t="s">
        <v>92</v>
      </c>
      <c r="B53" s="16">
        <v>4.0167865707434105</v>
      </c>
      <c r="C53" s="17">
        <v>3.2346868547832099</v>
      </c>
      <c r="D53" s="16">
        <v>3.1528945033147204</v>
      </c>
      <c r="E53" s="17">
        <v>4.5679810385692701</v>
      </c>
      <c r="F53" s="12"/>
      <c r="G53" s="10">
        <f t="shared" si="2"/>
        <v>0.78209971596020056</v>
      </c>
      <c r="H53" s="11">
        <f t="shared" si="3"/>
        <v>-1.4150865352545496</v>
      </c>
    </row>
    <row r="54" spans="1:8" x14ac:dyDescent="0.25">
      <c r="A54" s="7" t="s">
        <v>93</v>
      </c>
      <c r="B54" s="16">
        <v>1.2589928057554001</v>
      </c>
      <c r="C54" s="17">
        <v>0.75705437026841005</v>
      </c>
      <c r="D54" s="16">
        <v>1.18494545074907</v>
      </c>
      <c r="E54" s="17">
        <v>0.93191122602887311</v>
      </c>
      <c r="F54" s="12"/>
      <c r="G54" s="10">
        <f t="shared" si="2"/>
        <v>0.50193843548699002</v>
      </c>
      <c r="H54" s="11">
        <f t="shared" si="3"/>
        <v>0.25303422472019688</v>
      </c>
    </row>
    <row r="55" spans="1:8" x14ac:dyDescent="0.25">
      <c r="A55" s="142" t="s">
        <v>42</v>
      </c>
      <c r="B55" s="153">
        <v>5.9952038369304593E-2</v>
      </c>
      <c r="C55" s="154">
        <v>0.206469373709566</v>
      </c>
      <c r="D55" s="153">
        <v>0.10440048024220899</v>
      </c>
      <c r="E55" s="154">
        <v>0.107735401853049</v>
      </c>
      <c r="F55" s="155"/>
      <c r="G55" s="156">
        <f t="shared" si="2"/>
        <v>-0.1465173353402614</v>
      </c>
      <c r="H55" s="157">
        <f t="shared" si="3"/>
        <v>-3.3349216108400082E-3</v>
      </c>
    </row>
    <row r="56" spans="1:8" x14ac:dyDescent="0.25">
      <c r="A56" s="7" t="s">
        <v>43</v>
      </c>
      <c r="B56" s="16">
        <v>0</v>
      </c>
      <c r="C56" s="17">
        <v>6.8823124569855496E-2</v>
      </c>
      <c r="D56" s="16">
        <v>0</v>
      </c>
      <c r="E56" s="17">
        <v>5.3867700926524499E-3</v>
      </c>
      <c r="F56" s="12"/>
      <c r="G56" s="10">
        <f t="shared" si="2"/>
        <v>-6.8823124569855496E-2</v>
      </c>
      <c r="H56" s="11">
        <f t="shared" si="3"/>
        <v>-5.3867700926524499E-3</v>
      </c>
    </row>
    <row r="57" spans="1:8" x14ac:dyDescent="0.25">
      <c r="A57" s="7" t="s">
        <v>48</v>
      </c>
      <c r="B57" s="16">
        <v>0</v>
      </c>
      <c r="C57" s="17">
        <v>0</v>
      </c>
      <c r="D57" s="16">
        <v>1.04400480242209E-2</v>
      </c>
      <c r="E57" s="17">
        <v>2.1547080370609799E-2</v>
      </c>
      <c r="F57" s="12"/>
      <c r="G57" s="10">
        <f t="shared" si="2"/>
        <v>0</v>
      </c>
      <c r="H57" s="11">
        <f t="shared" si="3"/>
        <v>-1.11070323463889E-2</v>
      </c>
    </row>
    <row r="58" spans="1:8" x14ac:dyDescent="0.25">
      <c r="A58" s="7" t="s">
        <v>49</v>
      </c>
      <c r="B58" s="16">
        <v>0.11990407673860899</v>
      </c>
      <c r="C58" s="17">
        <v>0.68823124569855498</v>
      </c>
      <c r="D58" s="16">
        <v>0.28710132066607502</v>
      </c>
      <c r="E58" s="17">
        <v>0.34475328592975696</v>
      </c>
      <c r="F58" s="12"/>
      <c r="G58" s="10">
        <f t="shared" si="2"/>
        <v>-0.56832716895994595</v>
      </c>
      <c r="H58" s="11">
        <f t="shared" si="3"/>
        <v>-5.7651965263681937E-2</v>
      </c>
    </row>
    <row r="59" spans="1:8" x14ac:dyDescent="0.25">
      <c r="A59" s="7" t="s">
        <v>52</v>
      </c>
      <c r="B59" s="16">
        <v>5.9952038369304593E-2</v>
      </c>
      <c r="C59" s="17">
        <v>0.55058499655884396</v>
      </c>
      <c r="D59" s="16">
        <v>0.51678237719893505</v>
      </c>
      <c r="E59" s="17">
        <v>0.58715794009911704</v>
      </c>
      <c r="F59" s="12"/>
      <c r="G59" s="10">
        <f t="shared" si="2"/>
        <v>-0.49063295818953939</v>
      </c>
      <c r="H59" s="11">
        <f t="shared" si="3"/>
        <v>-7.0375562900181987E-2</v>
      </c>
    </row>
    <row r="60" spans="1:8" x14ac:dyDescent="0.25">
      <c r="A60" s="7" t="s">
        <v>55</v>
      </c>
      <c r="B60" s="16">
        <v>0</v>
      </c>
      <c r="C60" s="17">
        <v>0</v>
      </c>
      <c r="D60" s="16">
        <v>5.2200240121104604E-3</v>
      </c>
      <c r="E60" s="17">
        <v>2.1547080370609799E-2</v>
      </c>
      <c r="F60" s="12"/>
      <c r="G60" s="10">
        <f t="shared" si="2"/>
        <v>0</v>
      </c>
      <c r="H60" s="11">
        <f t="shared" si="3"/>
        <v>-1.6327056358499341E-2</v>
      </c>
    </row>
    <row r="61" spans="1:8" x14ac:dyDescent="0.25">
      <c r="A61" s="7" t="s">
        <v>56</v>
      </c>
      <c r="B61" s="16">
        <v>1.1990407673860899</v>
      </c>
      <c r="C61" s="17">
        <v>1.65175498967653</v>
      </c>
      <c r="D61" s="16">
        <v>1.2997859790155</v>
      </c>
      <c r="E61" s="17">
        <v>1.0180995475113099</v>
      </c>
      <c r="F61" s="12"/>
      <c r="G61" s="10">
        <f t="shared" si="2"/>
        <v>-0.45271422229044012</v>
      </c>
      <c r="H61" s="11">
        <f t="shared" si="3"/>
        <v>0.28168643150419004</v>
      </c>
    </row>
    <row r="62" spans="1:8" x14ac:dyDescent="0.25">
      <c r="A62" s="7" t="s">
        <v>58</v>
      </c>
      <c r="B62" s="16">
        <v>0</v>
      </c>
      <c r="C62" s="17">
        <v>6.8823124569855496E-2</v>
      </c>
      <c r="D62" s="16">
        <v>0</v>
      </c>
      <c r="E62" s="17">
        <v>0.140056022408964</v>
      </c>
      <c r="F62" s="12"/>
      <c r="G62" s="10">
        <f t="shared" si="2"/>
        <v>-6.8823124569855496E-2</v>
      </c>
      <c r="H62" s="11">
        <f t="shared" si="3"/>
        <v>-0.140056022408964</v>
      </c>
    </row>
    <row r="63" spans="1:8" x14ac:dyDescent="0.25">
      <c r="A63" s="7" t="s">
        <v>61</v>
      </c>
      <c r="B63" s="16">
        <v>0.17985611510791399</v>
      </c>
      <c r="C63" s="17">
        <v>0.41293874741913306</v>
      </c>
      <c r="D63" s="16">
        <v>0.182700840423866</v>
      </c>
      <c r="E63" s="17">
        <v>0.25856496444731697</v>
      </c>
      <c r="F63" s="12"/>
      <c r="G63" s="10">
        <f t="shared" si="2"/>
        <v>-0.23308263231121906</v>
      </c>
      <c r="H63" s="11">
        <f t="shared" si="3"/>
        <v>-7.5864124023450968E-2</v>
      </c>
    </row>
    <row r="64" spans="1:8" x14ac:dyDescent="0.25">
      <c r="A64" s="7" t="s">
        <v>67</v>
      </c>
      <c r="B64" s="16">
        <v>0</v>
      </c>
      <c r="C64" s="17">
        <v>0</v>
      </c>
      <c r="D64" s="16">
        <v>4.17601920968836E-2</v>
      </c>
      <c r="E64" s="17">
        <v>5.38677009265245E-2</v>
      </c>
      <c r="F64" s="12"/>
      <c r="G64" s="10">
        <f t="shared" si="2"/>
        <v>0</v>
      </c>
      <c r="H64" s="11">
        <f t="shared" si="3"/>
        <v>-1.2107508829640901E-2</v>
      </c>
    </row>
    <row r="65" spans="1:8" x14ac:dyDescent="0.25">
      <c r="A65" s="7" t="s">
        <v>68</v>
      </c>
      <c r="B65" s="16">
        <v>0</v>
      </c>
      <c r="C65" s="17">
        <v>6.8823124569855496E-2</v>
      </c>
      <c r="D65" s="16">
        <v>5.2200240121104604E-3</v>
      </c>
      <c r="E65" s="17">
        <v>2.1547080370609799E-2</v>
      </c>
      <c r="F65" s="12"/>
      <c r="G65" s="10">
        <f t="shared" si="2"/>
        <v>-6.8823124569855496E-2</v>
      </c>
      <c r="H65" s="11">
        <f t="shared" si="3"/>
        <v>-1.6327056358499341E-2</v>
      </c>
    </row>
    <row r="66" spans="1:8" x14ac:dyDescent="0.25">
      <c r="A66" s="7" t="s">
        <v>73</v>
      </c>
      <c r="B66" s="16">
        <v>0</v>
      </c>
      <c r="C66" s="17">
        <v>6.8823124569855496E-2</v>
      </c>
      <c r="D66" s="16">
        <v>0</v>
      </c>
      <c r="E66" s="17">
        <v>3.7707390648567096E-2</v>
      </c>
      <c r="F66" s="12"/>
      <c r="G66" s="10">
        <f t="shared" si="2"/>
        <v>-6.8823124569855496E-2</v>
      </c>
      <c r="H66" s="11">
        <f t="shared" si="3"/>
        <v>-3.7707390648567096E-2</v>
      </c>
    </row>
    <row r="67" spans="1:8" x14ac:dyDescent="0.25">
      <c r="A67" s="7" t="s">
        <v>84</v>
      </c>
      <c r="B67" s="16">
        <v>0</v>
      </c>
      <c r="C67" s="17">
        <v>6.8823124569855496E-2</v>
      </c>
      <c r="D67" s="16">
        <v>8.3520384193767297E-2</v>
      </c>
      <c r="E67" s="17">
        <v>8.0801551389786702E-2</v>
      </c>
      <c r="F67" s="12"/>
      <c r="G67" s="10">
        <f t="shared" si="2"/>
        <v>-6.8823124569855496E-2</v>
      </c>
      <c r="H67" s="11">
        <f t="shared" si="3"/>
        <v>2.7188328039805948E-3</v>
      </c>
    </row>
    <row r="68" spans="1:8" x14ac:dyDescent="0.25">
      <c r="A68" s="7" t="s">
        <v>91</v>
      </c>
      <c r="B68" s="16">
        <v>5.9952038369304593E-2</v>
      </c>
      <c r="C68" s="17">
        <v>0</v>
      </c>
      <c r="D68" s="16">
        <v>6.7860312157435904E-2</v>
      </c>
      <c r="E68" s="17">
        <v>5.9254471019176899E-2</v>
      </c>
      <c r="F68" s="12"/>
      <c r="G68" s="10">
        <f t="shared" si="2"/>
        <v>5.9952038369304593E-2</v>
      </c>
      <c r="H68" s="11">
        <f t="shared" si="3"/>
        <v>8.6058411382590044E-3</v>
      </c>
    </row>
    <row r="69" spans="1:8" x14ac:dyDescent="0.25">
      <c r="A69" s="7" t="s">
        <v>94</v>
      </c>
      <c r="B69" s="16">
        <v>0.35971223021582699</v>
      </c>
      <c r="C69" s="17">
        <v>0.13764624913971099</v>
      </c>
      <c r="D69" s="16">
        <v>0.234901080544971</v>
      </c>
      <c r="E69" s="17">
        <v>0.26395173453997001</v>
      </c>
      <c r="F69" s="12"/>
      <c r="G69" s="10">
        <f t="shared" si="2"/>
        <v>0.222065981076116</v>
      </c>
      <c r="H69" s="11">
        <f t="shared" si="3"/>
        <v>-2.9050653994999009E-2</v>
      </c>
    </row>
    <row r="70" spans="1:8" x14ac:dyDescent="0.25">
      <c r="A70" s="7" t="s">
        <v>95</v>
      </c>
      <c r="B70" s="16">
        <v>0</v>
      </c>
      <c r="C70" s="17">
        <v>0</v>
      </c>
      <c r="D70" s="16">
        <v>0</v>
      </c>
      <c r="E70" s="17">
        <v>2.6933850463262198E-2</v>
      </c>
      <c r="F70" s="12"/>
      <c r="G70" s="10">
        <f t="shared" si="2"/>
        <v>0</v>
      </c>
      <c r="H70" s="11">
        <f t="shared" si="3"/>
        <v>-2.6933850463262198E-2</v>
      </c>
    </row>
    <row r="71" spans="1:8" x14ac:dyDescent="0.25">
      <c r="A71" s="1"/>
      <c r="B71" s="18"/>
      <c r="C71" s="19"/>
      <c r="D71" s="18"/>
      <c r="E71" s="19"/>
      <c r="F71" s="15"/>
      <c r="G71" s="13"/>
      <c r="H71" s="14"/>
    </row>
    <row r="72" spans="1:8" s="43" customFormat="1" x14ac:dyDescent="0.25">
      <c r="A72" s="27" t="s">
        <v>5</v>
      </c>
      <c r="B72" s="44">
        <f>SUM(B6:B71)</f>
        <v>99.999999999999915</v>
      </c>
      <c r="C72" s="45">
        <f>SUM(C6:C71)</f>
        <v>100.00000000000003</v>
      </c>
      <c r="D72" s="44">
        <f>SUM(D6:D71)</f>
        <v>100.00000000000001</v>
      </c>
      <c r="E72" s="45">
        <f>SUM(E6:E71)</f>
        <v>100.00000000000004</v>
      </c>
      <c r="F72" s="49"/>
      <c r="G72" s="50">
        <f>SUM(G6:G71)</f>
        <v>-8.3266726846886741E-14</v>
      </c>
      <c r="H72" s="51">
        <f>SUM(H6:H71)</f>
        <v>2.3443053054350571E-14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77734375"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107</v>
      </c>
      <c r="B7" s="78">
        <f>SUM($B8:$B11)</f>
        <v>265</v>
      </c>
      <c r="C7" s="79">
        <f>SUM($C8:$C11)</f>
        <v>212</v>
      </c>
      <c r="D7" s="78">
        <f>SUM($D8:$D11)</f>
        <v>3209</v>
      </c>
      <c r="E7" s="79">
        <f>SUM($E8:$E11)</f>
        <v>3066</v>
      </c>
      <c r="F7" s="80"/>
      <c r="G7" s="78">
        <f>B7-C7</f>
        <v>53</v>
      </c>
      <c r="H7" s="79">
        <f>D7-E7</f>
        <v>143</v>
      </c>
      <c r="I7" s="54">
        <f>IF(C7=0, "-", IF(G7/C7&lt;10, G7/C7, "&gt;999%"))</f>
        <v>0.25</v>
      </c>
      <c r="J7" s="55">
        <f>IF(E7=0, "-", IF(H7/E7&lt;10, H7/E7, "&gt;999%"))</f>
        <v>4.6640574037834309E-2</v>
      </c>
    </row>
    <row r="8" spans="1:10" x14ac:dyDescent="0.25">
      <c r="A8" s="158" t="s">
        <v>156</v>
      </c>
      <c r="B8" s="65">
        <v>109</v>
      </c>
      <c r="C8" s="66">
        <v>114</v>
      </c>
      <c r="D8" s="65">
        <v>1608</v>
      </c>
      <c r="E8" s="66">
        <v>1680</v>
      </c>
      <c r="F8" s="67"/>
      <c r="G8" s="65">
        <f>B8-C8</f>
        <v>-5</v>
      </c>
      <c r="H8" s="66">
        <f>D8-E8</f>
        <v>-72</v>
      </c>
      <c r="I8" s="8">
        <f>IF(C8=0, "-", IF(G8/C8&lt;10, G8/C8, "&gt;999%"))</f>
        <v>-4.3859649122807015E-2</v>
      </c>
      <c r="J8" s="9">
        <f>IF(E8=0, "-", IF(H8/E8&lt;10, H8/E8, "&gt;999%"))</f>
        <v>-4.2857142857142858E-2</v>
      </c>
    </row>
    <row r="9" spans="1:10" x14ac:dyDescent="0.25">
      <c r="A9" s="158" t="s">
        <v>157</v>
      </c>
      <c r="B9" s="65">
        <v>52</v>
      </c>
      <c r="C9" s="66">
        <v>42</v>
      </c>
      <c r="D9" s="65">
        <v>630</v>
      </c>
      <c r="E9" s="66">
        <v>685</v>
      </c>
      <c r="F9" s="67"/>
      <c r="G9" s="65">
        <f>B9-C9</f>
        <v>10</v>
      </c>
      <c r="H9" s="66">
        <f>D9-E9</f>
        <v>-55</v>
      </c>
      <c r="I9" s="8">
        <f>IF(C9=0, "-", IF(G9/C9&lt;10, G9/C9, "&gt;999%"))</f>
        <v>0.23809523809523808</v>
      </c>
      <c r="J9" s="9">
        <f>IF(E9=0, "-", IF(H9/E9&lt;10, H9/E9, "&gt;999%"))</f>
        <v>-8.0291970802919707E-2</v>
      </c>
    </row>
    <row r="10" spans="1:10" x14ac:dyDescent="0.25">
      <c r="A10" s="158" t="s">
        <v>158</v>
      </c>
      <c r="B10" s="65">
        <v>2</v>
      </c>
      <c r="C10" s="66">
        <v>9</v>
      </c>
      <c r="D10" s="65">
        <v>168</v>
      </c>
      <c r="E10" s="66">
        <v>224</v>
      </c>
      <c r="F10" s="67"/>
      <c r="G10" s="65">
        <f>B10-C10</f>
        <v>-7</v>
      </c>
      <c r="H10" s="66">
        <f>D10-E10</f>
        <v>-56</v>
      </c>
      <c r="I10" s="8">
        <f>IF(C10=0, "-", IF(G10/C10&lt;10, G10/C10, "&gt;999%"))</f>
        <v>-0.77777777777777779</v>
      </c>
      <c r="J10" s="9">
        <f>IF(E10=0, "-", IF(H10/E10&lt;10, H10/E10, "&gt;999%"))</f>
        <v>-0.25</v>
      </c>
    </row>
    <row r="11" spans="1:10" x14ac:dyDescent="0.25">
      <c r="A11" s="158" t="s">
        <v>159</v>
      </c>
      <c r="B11" s="65">
        <v>102</v>
      </c>
      <c r="C11" s="66">
        <v>47</v>
      </c>
      <c r="D11" s="65">
        <v>803</v>
      </c>
      <c r="E11" s="66">
        <v>477</v>
      </c>
      <c r="F11" s="67"/>
      <c r="G11" s="65">
        <f>B11-C11</f>
        <v>55</v>
      </c>
      <c r="H11" s="66">
        <f>D11-E11</f>
        <v>326</v>
      </c>
      <c r="I11" s="8">
        <f>IF(C11=0, "-", IF(G11/C11&lt;10, G11/C11, "&gt;999%"))</f>
        <v>1.1702127659574468</v>
      </c>
      <c r="J11" s="9">
        <f>IF(E11=0, "-", IF(H11/E11&lt;10, H11/E11, "&gt;999%"))</f>
        <v>0.68343815513626838</v>
      </c>
    </row>
    <row r="12" spans="1:10" x14ac:dyDescent="0.25">
      <c r="A12" s="7"/>
      <c r="B12" s="65"/>
      <c r="C12" s="66"/>
      <c r="D12" s="65"/>
      <c r="E12" s="66"/>
      <c r="F12" s="67"/>
      <c r="G12" s="65"/>
      <c r="H12" s="66"/>
      <c r="I12" s="8"/>
      <c r="J12" s="9"/>
    </row>
    <row r="13" spans="1:10" s="160" customFormat="1" x14ac:dyDescent="0.25">
      <c r="A13" s="159" t="s">
        <v>116</v>
      </c>
      <c r="B13" s="78">
        <f>SUM($B14:$B17)</f>
        <v>887</v>
      </c>
      <c r="C13" s="79">
        <f>SUM($C14:$C17)</f>
        <v>732</v>
      </c>
      <c r="D13" s="78">
        <f>SUM($D14:$D17)</f>
        <v>9629</v>
      </c>
      <c r="E13" s="79">
        <f>SUM($E14:$E17)</f>
        <v>9193</v>
      </c>
      <c r="F13" s="80"/>
      <c r="G13" s="78">
        <f>B13-C13</f>
        <v>155</v>
      </c>
      <c r="H13" s="79">
        <f>D13-E13</f>
        <v>436</v>
      </c>
      <c r="I13" s="54">
        <f>IF(C13=0, "-", IF(G13/C13&lt;10, G13/C13, "&gt;999%"))</f>
        <v>0.21174863387978143</v>
      </c>
      <c r="J13" s="55">
        <f>IF(E13=0, "-", IF(H13/E13&lt;10, H13/E13, "&gt;999%"))</f>
        <v>4.7427390405743501E-2</v>
      </c>
    </row>
    <row r="14" spans="1:10" x14ac:dyDescent="0.25">
      <c r="A14" s="158" t="s">
        <v>156</v>
      </c>
      <c r="B14" s="65">
        <v>462</v>
      </c>
      <c r="C14" s="66">
        <v>425</v>
      </c>
      <c r="D14" s="65">
        <v>5786</v>
      </c>
      <c r="E14" s="66">
        <v>5590</v>
      </c>
      <c r="F14" s="67"/>
      <c r="G14" s="65">
        <f>B14-C14</f>
        <v>37</v>
      </c>
      <c r="H14" s="66">
        <f>D14-E14</f>
        <v>196</v>
      </c>
      <c r="I14" s="8">
        <f>IF(C14=0, "-", IF(G14/C14&lt;10, G14/C14, "&gt;999%"))</f>
        <v>8.7058823529411758E-2</v>
      </c>
      <c r="J14" s="9">
        <f>IF(E14=0, "-", IF(H14/E14&lt;10, H14/E14, "&gt;999%"))</f>
        <v>3.5062611806797851E-2</v>
      </c>
    </row>
    <row r="15" spans="1:10" x14ac:dyDescent="0.25">
      <c r="A15" s="158" t="s">
        <v>157</v>
      </c>
      <c r="B15" s="65">
        <v>183</v>
      </c>
      <c r="C15" s="66">
        <v>163</v>
      </c>
      <c r="D15" s="65">
        <v>2215</v>
      </c>
      <c r="E15" s="66">
        <v>2324</v>
      </c>
      <c r="F15" s="67"/>
      <c r="G15" s="65">
        <f>B15-C15</f>
        <v>20</v>
      </c>
      <c r="H15" s="66">
        <f>D15-E15</f>
        <v>-109</v>
      </c>
      <c r="I15" s="8">
        <f>IF(C15=0, "-", IF(G15/C15&lt;10, G15/C15, "&gt;999%"))</f>
        <v>0.12269938650306748</v>
      </c>
      <c r="J15" s="9">
        <f>IF(E15=0, "-", IF(H15/E15&lt;10, H15/E15, "&gt;999%"))</f>
        <v>-4.6901893287435457E-2</v>
      </c>
    </row>
    <row r="16" spans="1:10" x14ac:dyDescent="0.25">
      <c r="A16" s="158" t="s">
        <v>158</v>
      </c>
      <c r="B16" s="65">
        <v>55</v>
      </c>
      <c r="C16" s="66">
        <v>34</v>
      </c>
      <c r="D16" s="65">
        <v>635</v>
      </c>
      <c r="E16" s="66">
        <v>501</v>
      </c>
      <c r="F16" s="67"/>
      <c r="G16" s="65">
        <f>B16-C16</f>
        <v>21</v>
      </c>
      <c r="H16" s="66">
        <f>D16-E16</f>
        <v>134</v>
      </c>
      <c r="I16" s="8">
        <f>IF(C16=0, "-", IF(G16/C16&lt;10, G16/C16, "&gt;999%"))</f>
        <v>0.61764705882352944</v>
      </c>
      <c r="J16" s="9">
        <f>IF(E16=0, "-", IF(H16/E16&lt;10, H16/E16, "&gt;999%"))</f>
        <v>0.26746506986027946</v>
      </c>
    </row>
    <row r="17" spans="1:10" x14ac:dyDescent="0.25">
      <c r="A17" s="158" t="s">
        <v>159</v>
      </c>
      <c r="B17" s="65">
        <v>187</v>
      </c>
      <c r="C17" s="66">
        <v>110</v>
      </c>
      <c r="D17" s="65">
        <v>993</v>
      </c>
      <c r="E17" s="66">
        <v>778</v>
      </c>
      <c r="F17" s="67"/>
      <c r="G17" s="65">
        <f>B17-C17</f>
        <v>77</v>
      </c>
      <c r="H17" s="66">
        <f>D17-E17</f>
        <v>215</v>
      </c>
      <c r="I17" s="8">
        <f>IF(C17=0, "-", IF(G17/C17&lt;10, G17/C17, "&gt;999%"))</f>
        <v>0.7</v>
      </c>
      <c r="J17" s="9">
        <f>IF(E17=0, "-", IF(H17/E17&lt;10, H17/E17, "&gt;999%"))</f>
        <v>0.2763496143958869</v>
      </c>
    </row>
    <row r="18" spans="1:10" x14ac:dyDescent="0.25">
      <c r="A18" s="22"/>
      <c r="B18" s="74"/>
      <c r="C18" s="75"/>
      <c r="D18" s="74"/>
      <c r="E18" s="75"/>
      <c r="F18" s="76"/>
      <c r="G18" s="74"/>
      <c r="H18" s="75"/>
      <c r="I18" s="23"/>
      <c r="J18" s="24"/>
    </row>
    <row r="19" spans="1:10" s="160" customFormat="1" x14ac:dyDescent="0.25">
      <c r="A19" s="159" t="s">
        <v>122</v>
      </c>
      <c r="B19" s="78">
        <f>SUM($B20:$B23)</f>
        <v>459</v>
      </c>
      <c r="C19" s="79">
        <f>SUM($C20:$C23)</f>
        <v>411</v>
      </c>
      <c r="D19" s="78">
        <f>SUM($D20:$D23)</f>
        <v>5573</v>
      </c>
      <c r="E19" s="79">
        <f>SUM($E20:$E23)</f>
        <v>5503</v>
      </c>
      <c r="F19" s="80"/>
      <c r="G19" s="78">
        <f>B19-C19</f>
        <v>48</v>
      </c>
      <c r="H19" s="79">
        <f>D19-E19</f>
        <v>70</v>
      </c>
      <c r="I19" s="54">
        <f>IF(C19=0, "-", IF(G19/C19&lt;10, G19/C19, "&gt;999%"))</f>
        <v>0.11678832116788321</v>
      </c>
      <c r="J19" s="55">
        <f>IF(E19=0, "-", IF(H19/E19&lt;10, H19/E19, "&gt;999%"))</f>
        <v>1.2720334363074686E-2</v>
      </c>
    </row>
    <row r="20" spans="1:10" x14ac:dyDescent="0.25">
      <c r="A20" s="158" t="s">
        <v>156</v>
      </c>
      <c r="B20" s="65">
        <v>146</v>
      </c>
      <c r="C20" s="66">
        <v>143</v>
      </c>
      <c r="D20" s="65">
        <v>1763</v>
      </c>
      <c r="E20" s="66">
        <v>1774</v>
      </c>
      <c r="F20" s="67"/>
      <c r="G20" s="65">
        <f>B20-C20</f>
        <v>3</v>
      </c>
      <c r="H20" s="66">
        <f>D20-E20</f>
        <v>-11</v>
      </c>
      <c r="I20" s="8">
        <f>IF(C20=0, "-", IF(G20/C20&lt;10, G20/C20, "&gt;999%"))</f>
        <v>2.097902097902098E-2</v>
      </c>
      <c r="J20" s="9">
        <f>IF(E20=0, "-", IF(H20/E20&lt;10, H20/E20, "&gt;999%"))</f>
        <v>-6.2006764374295375E-3</v>
      </c>
    </row>
    <row r="21" spans="1:10" x14ac:dyDescent="0.25">
      <c r="A21" s="158" t="s">
        <v>157</v>
      </c>
      <c r="B21" s="65">
        <v>269</v>
      </c>
      <c r="C21" s="66">
        <v>231</v>
      </c>
      <c r="D21" s="65">
        <v>3187</v>
      </c>
      <c r="E21" s="66">
        <v>3175</v>
      </c>
      <c r="F21" s="67"/>
      <c r="G21" s="65">
        <f>B21-C21</f>
        <v>38</v>
      </c>
      <c r="H21" s="66">
        <f>D21-E21</f>
        <v>12</v>
      </c>
      <c r="I21" s="8">
        <f>IF(C21=0, "-", IF(G21/C21&lt;10, G21/C21, "&gt;999%"))</f>
        <v>0.16450216450216451</v>
      </c>
      <c r="J21" s="9">
        <f>IF(E21=0, "-", IF(H21/E21&lt;10, H21/E21, "&gt;999%"))</f>
        <v>3.7795275590551181E-3</v>
      </c>
    </row>
    <row r="22" spans="1:10" x14ac:dyDescent="0.25">
      <c r="A22" s="158" t="s">
        <v>158</v>
      </c>
      <c r="B22" s="65">
        <v>24</v>
      </c>
      <c r="C22" s="66">
        <v>30</v>
      </c>
      <c r="D22" s="65">
        <v>419</v>
      </c>
      <c r="E22" s="66">
        <v>455</v>
      </c>
      <c r="F22" s="67"/>
      <c r="G22" s="65">
        <f>B22-C22</f>
        <v>-6</v>
      </c>
      <c r="H22" s="66">
        <f>D22-E22</f>
        <v>-36</v>
      </c>
      <c r="I22" s="8">
        <f>IF(C22=0, "-", IF(G22/C22&lt;10, G22/C22, "&gt;999%"))</f>
        <v>-0.2</v>
      </c>
      <c r="J22" s="9">
        <f>IF(E22=0, "-", IF(H22/E22&lt;10, H22/E22, "&gt;999%"))</f>
        <v>-7.9120879120879117E-2</v>
      </c>
    </row>
    <row r="23" spans="1:10" x14ac:dyDescent="0.25">
      <c r="A23" s="158" t="s">
        <v>159</v>
      </c>
      <c r="B23" s="65">
        <v>20</v>
      </c>
      <c r="C23" s="66">
        <v>7</v>
      </c>
      <c r="D23" s="65">
        <v>204</v>
      </c>
      <c r="E23" s="66">
        <v>99</v>
      </c>
      <c r="F23" s="67"/>
      <c r="G23" s="65">
        <f>B23-C23</f>
        <v>13</v>
      </c>
      <c r="H23" s="66">
        <f>D23-E23</f>
        <v>105</v>
      </c>
      <c r="I23" s="8">
        <f>IF(C23=0, "-", IF(G23/C23&lt;10, G23/C23, "&gt;999%"))</f>
        <v>1.8571428571428572</v>
      </c>
      <c r="J23" s="9">
        <f>IF(E23=0, "-", IF(H23/E23&lt;10, H23/E23, "&gt;999%"))</f>
        <v>1.0606060606060606</v>
      </c>
    </row>
    <row r="24" spans="1:10" x14ac:dyDescent="0.25">
      <c r="A24" s="7"/>
      <c r="B24" s="65"/>
      <c r="C24" s="66"/>
      <c r="D24" s="65"/>
      <c r="E24" s="66"/>
      <c r="F24" s="67"/>
      <c r="G24" s="65"/>
      <c r="H24" s="66"/>
      <c r="I24" s="8"/>
      <c r="J24" s="9"/>
    </row>
    <row r="25" spans="1:10" s="43" customFormat="1" x14ac:dyDescent="0.25">
      <c r="A25" s="53" t="s">
        <v>29</v>
      </c>
      <c r="B25" s="78">
        <f>SUM($B26:$B29)</f>
        <v>1611</v>
      </c>
      <c r="C25" s="79">
        <f>SUM($C26:$C29)</f>
        <v>1355</v>
      </c>
      <c r="D25" s="78">
        <f>SUM($D26:$D29)</f>
        <v>18411</v>
      </c>
      <c r="E25" s="79">
        <f>SUM($E26:$E29)</f>
        <v>17762</v>
      </c>
      <c r="F25" s="80"/>
      <c r="G25" s="78">
        <f>B25-C25</f>
        <v>256</v>
      </c>
      <c r="H25" s="79">
        <f>D25-E25</f>
        <v>649</v>
      </c>
      <c r="I25" s="54">
        <f>IF(C25=0, "-", IF(G25/C25&lt;10, G25/C25, "&gt;999%"))</f>
        <v>0.18892988929889298</v>
      </c>
      <c r="J25" s="55">
        <f>IF(E25=0, "-", IF(H25/E25&lt;10, H25/E25, "&gt;999%"))</f>
        <v>3.6538678076793153E-2</v>
      </c>
    </row>
    <row r="26" spans="1:10" x14ac:dyDescent="0.25">
      <c r="A26" s="158" t="s">
        <v>156</v>
      </c>
      <c r="B26" s="65">
        <v>717</v>
      </c>
      <c r="C26" s="66">
        <v>682</v>
      </c>
      <c r="D26" s="65">
        <v>9157</v>
      </c>
      <c r="E26" s="66">
        <v>9044</v>
      </c>
      <c r="F26" s="67"/>
      <c r="G26" s="65">
        <f>B26-C26</f>
        <v>35</v>
      </c>
      <c r="H26" s="66">
        <f>D26-E26</f>
        <v>113</v>
      </c>
      <c r="I26" s="8">
        <f>IF(C26=0, "-", IF(G26/C26&lt;10, G26/C26, "&gt;999%"))</f>
        <v>5.1319648093841645E-2</v>
      </c>
      <c r="J26" s="9">
        <f>IF(E26=0, "-", IF(H26/E26&lt;10, H26/E26, "&gt;999%"))</f>
        <v>1.2494471472799647E-2</v>
      </c>
    </row>
    <row r="27" spans="1:10" x14ac:dyDescent="0.25">
      <c r="A27" s="158" t="s">
        <v>157</v>
      </c>
      <c r="B27" s="65">
        <v>504</v>
      </c>
      <c r="C27" s="66">
        <v>436</v>
      </c>
      <c r="D27" s="65">
        <v>6032</v>
      </c>
      <c r="E27" s="66">
        <v>6184</v>
      </c>
      <c r="F27" s="67"/>
      <c r="G27" s="65">
        <f>B27-C27</f>
        <v>68</v>
      </c>
      <c r="H27" s="66">
        <f>D27-E27</f>
        <v>-152</v>
      </c>
      <c r="I27" s="8">
        <f>IF(C27=0, "-", IF(G27/C27&lt;10, G27/C27, "&gt;999%"))</f>
        <v>0.15596330275229359</v>
      </c>
      <c r="J27" s="9">
        <f>IF(E27=0, "-", IF(H27/E27&lt;10, H27/E27, "&gt;999%"))</f>
        <v>-2.4579560155239329E-2</v>
      </c>
    </row>
    <row r="28" spans="1:10" x14ac:dyDescent="0.25">
      <c r="A28" s="158" t="s">
        <v>158</v>
      </c>
      <c r="B28" s="65">
        <v>81</v>
      </c>
      <c r="C28" s="66">
        <v>73</v>
      </c>
      <c r="D28" s="65">
        <v>1222</v>
      </c>
      <c r="E28" s="66">
        <v>1180</v>
      </c>
      <c r="F28" s="67"/>
      <c r="G28" s="65">
        <f>B28-C28</f>
        <v>8</v>
      </c>
      <c r="H28" s="66">
        <f>D28-E28</f>
        <v>42</v>
      </c>
      <c r="I28" s="8">
        <f>IF(C28=0, "-", IF(G28/C28&lt;10, G28/C28, "&gt;999%"))</f>
        <v>0.1095890410958904</v>
      </c>
      <c r="J28" s="9">
        <f>IF(E28=0, "-", IF(H28/E28&lt;10, H28/E28, "&gt;999%"))</f>
        <v>3.5593220338983052E-2</v>
      </c>
    </row>
    <row r="29" spans="1:10" x14ac:dyDescent="0.25">
      <c r="A29" s="158" t="s">
        <v>159</v>
      </c>
      <c r="B29" s="65">
        <v>309</v>
      </c>
      <c r="C29" s="66">
        <v>164</v>
      </c>
      <c r="D29" s="65">
        <v>2000</v>
      </c>
      <c r="E29" s="66">
        <v>1354</v>
      </c>
      <c r="F29" s="67"/>
      <c r="G29" s="65">
        <f>B29-C29</f>
        <v>145</v>
      </c>
      <c r="H29" s="66">
        <f>D29-E29</f>
        <v>646</v>
      </c>
      <c r="I29" s="8">
        <f>IF(C29=0, "-", IF(G29/C29&lt;10, G29/C29, "&gt;999%"))</f>
        <v>0.88414634146341464</v>
      </c>
      <c r="J29" s="9">
        <f>IF(E29=0, "-", IF(H29/E29&lt;10, H29/E29, "&gt;999%"))</f>
        <v>0.47710487444608568</v>
      </c>
    </row>
    <row r="30" spans="1:10" x14ac:dyDescent="0.25">
      <c r="A30" s="7"/>
      <c r="B30" s="65"/>
      <c r="C30" s="66"/>
      <c r="D30" s="65"/>
      <c r="E30" s="66"/>
      <c r="F30" s="67"/>
      <c r="G30" s="65"/>
      <c r="H30" s="66"/>
      <c r="I30" s="8"/>
      <c r="J30" s="9"/>
    </row>
    <row r="31" spans="1:10" s="43" customFormat="1" x14ac:dyDescent="0.25">
      <c r="A31" s="22" t="s">
        <v>123</v>
      </c>
      <c r="B31" s="78">
        <v>57</v>
      </c>
      <c r="C31" s="79">
        <v>98</v>
      </c>
      <c r="D31" s="78">
        <v>746</v>
      </c>
      <c r="E31" s="79">
        <v>802</v>
      </c>
      <c r="F31" s="80"/>
      <c r="G31" s="78">
        <f>B31-C31</f>
        <v>-41</v>
      </c>
      <c r="H31" s="79">
        <f>D31-E31</f>
        <v>-56</v>
      </c>
      <c r="I31" s="54">
        <f>IF(C31=0, "-", IF(G31/C31&lt;10, G31/C31, "&gt;999%"))</f>
        <v>-0.41836734693877553</v>
      </c>
      <c r="J31" s="55">
        <f>IF(E31=0, "-", IF(H31/E31&lt;10, H31/E31, "&gt;999%"))</f>
        <v>-6.9825436408977551E-2</v>
      </c>
    </row>
    <row r="32" spans="1:10" x14ac:dyDescent="0.25">
      <c r="A32" s="1"/>
      <c r="B32" s="68"/>
      <c r="C32" s="69"/>
      <c r="D32" s="68"/>
      <c r="E32" s="69"/>
      <c r="F32" s="70"/>
      <c r="G32" s="68"/>
      <c r="H32" s="69"/>
      <c r="I32" s="5"/>
      <c r="J32" s="6"/>
    </row>
    <row r="33" spans="1:10" s="43" customFormat="1" x14ac:dyDescent="0.25">
      <c r="A33" s="27" t="s">
        <v>5</v>
      </c>
      <c r="B33" s="71">
        <f>SUM(B26:B32)</f>
        <v>1668</v>
      </c>
      <c r="C33" s="77">
        <f>SUM(C26:C32)</f>
        <v>1453</v>
      </c>
      <c r="D33" s="71">
        <f>SUM(D26:D32)</f>
        <v>19157</v>
      </c>
      <c r="E33" s="77">
        <f>SUM(E26:E32)</f>
        <v>18564</v>
      </c>
      <c r="F33" s="73"/>
      <c r="G33" s="71">
        <f>B33-C33</f>
        <v>215</v>
      </c>
      <c r="H33" s="72">
        <f>D33-E33</f>
        <v>593</v>
      </c>
      <c r="I33" s="37">
        <f>IF(C33=0, 0, G33/C33)</f>
        <v>0.14796971782518925</v>
      </c>
      <c r="J33" s="38">
        <f>IF(E33=0, 0, H33/E33)</f>
        <v>3.1943546649429E-2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zoomScaleNormal="100"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107</v>
      </c>
      <c r="B7" s="65"/>
      <c r="C7" s="66"/>
      <c r="D7" s="65"/>
      <c r="E7" s="66"/>
      <c r="F7" s="67"/>
      <c r="G7" s="65"/>
      <c r="H7" s="66"/>
      <c r="I7" s="20"/>
      <c r="J7" s="21"/>
    </row>
    <row r="8" spans="1:10" x14ac:dyDescent="0.25">
      <c r="A8" s="158" t="s">
        <v>160</v>
      </c>
      <c r="B8" s="65">
        <v>6</v>
      </c>
      <c r="C8" s="66">
        <v>6</v>
      </c>
      <c r="D8" s="65">
        <v>130</v>
      </c>
      <c r="E8" s="66">
        <v>130</v>
      </c>
      <c r="F8" s="67"/>
      <c r="G8" s="65">
        <f>B8-C8</f>
        <v>0</v>
      </c>
      <c r="H8" s="66">
        <f>D8-E8</f>
        <v>0</v>
      </c>
      <c r="I8" s="20">
        <f>IF(C8=0, "-", IF(G8/C8&lt;10, G8/C8, "&gt;999%"))</f>
        <v>0</v>
      </c>
      <c r="J8" s="21">
        <f>IF(E8=0, "-", IF(H8/E8&lt;10, H8/E8, "&gt;999%"))</f>
        <v>0</v>
      </c>
    </row>
    <row r="9" spans="1:10" x14ac:dyDescent="0.25">
      <c r="A9" s="158" t="s">
        <v>161</v>
      </c>
      <c r="B9" s="65">
        <v>16</v>
      </c>
      <c r="C9" s="66">
        <v>6</v>
      </c>
      <c r="D9" s="65">
        <v>212</v>
      </c>
      <c r="E9" s="66">
        <v>49</v>
      </c>
      <c r="F9" s="67"/>
      <c r="G9" s="65">
        <f>B9-C9</f>
        <v>10</v>
      </c>
      <c r="H9" s="66">
        <f>D9-E9</f>
        <v>163</v>
      </c>
      <c r="I9" s="20">
        <f>IF(C9=0, "-", IF(G9/C9&lt;10, G9/C9, "&gt;999%"))</f>
        <v>1.6666666666666667</v>
      </c>
      <c r="J9" s="21">
        <f>IF(E9=0, "-", IF(H9/E9&lt;10, H9/E9, "&gt;999%"))</f>
        <v>3.3265306122448979</v>
      </c>
    </row>
    <row r="10" spans="1:10" x14ac:dyDescent="0.25">
      <c r="A10" s="158" t="s">
        <v>162</v>
      </c>
      <c r="B10" s="65">
        <v>9</v>
      </c>
      <c r="C10" s="66">
        <v>21</v>
      </c>
      <c r="D10" s="65">
        <v>301</v>
      </c>
      <c r="E10" s="66">
        <v>318</v>
      </c>
      <c r="F10" s="67"/>
      <c r="G10" s="65">
        <f>B10-C10</f>
        <v>-12</v>
      </c>
      <c r="H10" s="66">
        <f>D10-E10</f>
        <v>-17</v>
      </c>
      <c r="I10" s="20">
        <f>IF(C10=0, "-", IF(G10/C10&lt;10, G10/C10, "&gt;999%"))</f>
        <v>-0.5714285714285714</v>
      </c>
      <c r="J10" s="21">
        <f>IF(E10=0, "-", IF(H10/E10&lt;10, H10/E10, "&gt;999%"))</f>
        <v>-5.3459119496855348E-2</v>
      </c>
    </row>
    <row r="11" spans="1:10" x14ac:dyDescent="0.25">
      <c r="A11" s="158" t="s">
        <v>163</v>
      </c>
      <c r="B11" s="65">
        <v>234</v>
      </c>
      <c r="C11" s="66">
        <v>178</v>
      </c>
      <c r="D11" s="65">
        <v>2564</v>
      </c>
      <c r="E11" s="66">
        <v>2568</v>
      </c>
      <c r="F11" s="67"/>
      <c r="G11" s="65">
        <f>B11-C11</f>
        <v>56</v>
      </c>
      <c r="H11" s="66">
        <f>D11-E11</f>
        <v>-4</v>
      </c>
      <c r="I11" s="20">
        <f>IF(C11=0, "-", IF(G11/C11&lt;10, G11/C11, "&gt;999%"))</f>
        <v>0.3146067415730337</v>
      </c>
      <c r="J11" s="21">
        <f>IF(E11=0, "-", IF(H11/E11&lt;10, H11/E11, "&gt;999%"))</f>
        <v>-1.557632398753894E-3</v>
      </c>
    </row>
    <row r="12" spans="1:10" x14ac:dyDescent="0.25">
      <c r="A12" s="158" t="s">
        <v>164</v>
      </c>
      <c r="B12" s="65">
        <v>0</v>
      </c>
      <c r="C12" s="66">
        <v>1</v>
      </c>
      <c r="D12" s="65">
        <v>2</v>
      </c>
      <c r="E12" s="66">
        <v>1</v>
      </c>
      <c r="F12" s="67"/>
      <c r="G12" s="65">
        <f>B12-C12</f>
        <v>-1</v>
      </c>
      <c r="H12" s="66">
        <f>D12-E12</f>
        <v>1</v>
      </c>
      <c r="I12" s="20">
        <f>IF(C12=0, "-", IF(G12/C12&lt;10, G12/C12, "&gt;999%"))</f>
        <v>-1</v>
      </c>
      <c r="J12" s="21">
        <f>IF(E12=0, "-", IF(H12/E12&lt;10, H12/E12, "&gt;999%"))</f>
        <v>1</v>
      </c>
    </row>
    <row r="13" spans="1:10" x14ac:dyDescent="0.25">
      <c r="A13" s="7"/>
      <c r="B13" s="65"/>
      <c r="C13" s="66"/>
      <c r="D13" s="65"/>
      <c r="E13" s="66"/>
      <c r="F13" s="67"/>
      <c r="G13" s="65"/>
      <c r="H13" s="66"/>
      <c r="I13" s="20"/>
      <c r="J13" s="21"/>
    </row>
    <row r="14" spans="1:10" s="139" customFormat="1" x14ac:dyDescent="0.25">
      <c r="A14" s="159" t="s">
        <v>116</v>
      </c>
      <c r="B14" s="65"/>
      <c r="C14" s="66"/>
      <c r="D14" s="65"/>
      <c r="E14" s="66"/>
      <c r="F14" s="67"/>
      <c r="G14" s="65"/>
      <c r="H14" s="66"/>
      <c r="I14" s="20"/>
      <c r="J14" s="21"/>
    </row>
    <row r="15" spans="1:10" x14ac:dyDescent="0.25">
      <c r="A15" s="158" t="s">
        <v>160</v>
      </c>
      <c r="B15" s="65">
        <v>145</v>
      </c>
      <c r="C15" s="66">
        <v>100</v>
      </c>
      <c r="D15" s="65">
        <v>1805</v>
      </c>
      <c r="E15" s="66">
        <v>1533</v>
      </c>
      <c r="F15" s="67"/>
      <c r="G15" s="65">
        <f>B15-C15</f>
        <v>45</v>
      </c>
      <c r="H15" s="66">
        <f>D15-E15</f>
        <v>272</v>
      </c>
      <c r="I15" s="20">
        <f>IF(C15=0, "-", IF(G15/C15&lt;10, G15/C15, "&gt;999%"))</f>
        <v>0.45</v>
      </c>
      <c r="J15" s="21">
        <f>IF(E15=0, "-", IF(H15/E15&lt;10, H15/E15, "&gt;999%"))</f>
        <v>0.17742987606001304</v>
      </c>
    </row>
    <row r="16" spans="1:10" x14ac:dyDescent="0.25">
      <c r="A16" s="158" t="s">
        <v>161</v>
      </c>
      <c r="B16" s="65">
        <v>59</v>
      </c>
      <c r="C16" s="66">
        <v>15</v>
      </c>
      <c r="D16" s="65">
        <v>359</v>
      </c>
      <c r="E16" s="66">
        <v>138</v>
      </c>
      <c r="F16" s="67"/>
      <c r="G16" s="65">
        <f>B16-C16</f>
        <v>44</v>
      </c>
      <c r="H16" s="66">
        <f>D16-E16</f>
        <v>221</v>
      </c>
      <c r="I16" s="20">
        <f>IF(C16=0, "-", IF(G16/C16&lt;10, G16/C16, "&gt;999%"))</f>
        <v>2.9333333333333331</v>
      </c>
      <c r="J16" s="21">
        <f>IF(E16=0, "-", IF(H16/E16&lt;10, H16/E16, "&gt;999%"))</f>
        <v>1.6014492753623188</v>
      </c>
    </row>
    <row r="17" spans="1:10" x14ac:dyDescent="0.25">
      <c r="A17" s="158" t="s">
        <v>162</v>
      </c>
      <c r="B17" s="65">
        <v>54</v>
      </c>
      <c r="C17" s="66">
        <v>81</v>
      </c>
      <c r="D17" s="65">
        <v>938</v>
      </c>
      <c r="E17" s="66">
        <v>749</v>
      </c>
      <c r="F17" s="67"/>
      <c r="G17" s="65">
        <f>B17-C17</f>
        <v>-27</v>
      </c>
      <c r="H17" s="66">
        <f>D17-E17</f>
        <v>189</v>
      </c>
      <c r="I17" s="20">
        <f>IF(C17=0, "-", IF(G17/C17&lt;10, G17/C17, "&gt;999%"))</f>
        <v>-0.33333333333333331</v>
      </c>
      <c r="J17" s="21">
        <f>IF(E17=0, "-", IF(H17/E17&lt;10, H17/E17, "&gt;999%"))</f>
        <v>0.25233644859813081</v>
      </c>
    </row>
    <row r="18" spans="1:10" x14ac:dyDescent="0.25">
      <c r="A18" s="158" t="s">
        <v>163</v>
      </c>
      <c r="B18" s="65">
        <v>625</v>
      </c>
      <c r="C18" s="66">
        <v>526</v>
      </c>
      <c r="D18" s="65">
        <v>6418</v>
      </c>
      <c r="E18" s="66">
        <v>6722</v>
      </c>
      <c r="F18" s="67"/>
      <c r="G18" s="65">
        <f>B18-C18</f>
        <v>99</v>
      </c>
      <c r="H18" s="66">
        <f>D18-E18</f>
        <v>-304</v>
      </c>
      <c r="I18" s="20">
        <f>IF(C18=0, "-", IF(G18/C18&lt;10, G18/C18, "&gt;999%"))</f>
        <v>0.18821292775665399</v>
      </c>
      <c r="J18" s="21">
        <f>IF(E18=0, "-", IF(H18/E18&lt;10, H18/E18, "&gt;999%"))</f>
        <v>-4.5224635525141325E-2</v>
      </c>
    </row>
    <row r="19" spans="1:10" x14ac:dyDescent="0.25">
      <c r="A19" s="158" t="s">
        <v>164</v>
      </c>
      <c r="B19" s="65">
        <v>4</v>
      </c>
      <c r="C19" s="66">
        <v>10</v>
      </c>
      <c r="D19" s="65">
        <v>109</v>
      </c>
      <c r="E19" s="66">
        <v>51</v>
      </c>
      <c r="F19" s="67"/>
      <c r="G19" s="65">
        <f>B19-C19</f>
        <v>-6</v>
      </c>
      <c r="H19" s="66">
        <f>D19-E19</f>
        <v>58</v>
      </c>
      <c r="I19" s="20">
        <f>IF(C19=0, "-", IF(G19/C19&lt;10, G19/C19, "&gt;999%"))</f>
        <v>-0.6</v>
      </c>
      <c r="J19" s="21">
        <f>IF(E19=0, "-", IF(H19/E19&lt;10, H19/E19, "&gt;999%"))</f>
        <v>1.1372549019607843</v>
      </c>
    </row>
    <row r="20" spans="1:10" x14ac:dyDescent="0.25">
      <c r="A20" s="7"/>
      <c r="B20" s="65"/>
      <c r="C20" s="66"/>
      <c r="D20" s="65"/>
      <c r="E20" s="66"/>
      <c r="F20" s="67"/>
      <c r="G20" s="65"/>
      <c r="H20" s="66"/>
      <c r="I20" s="20"/>
      <c r="J20" s="21"/>
    </row>
    <row r="21" spans="1:10" s="139" customFormat="1" x14ac:dyDescent="0.25">
      <c r="A21" s="159" t="s">
        <v>122</v>
      </c>
      <c r="B21" s="65"/>
      <c r="C21" s="66"/>
      <c r="D21" s="65"/>
      <c r="E21" s="66"/>
      <c r="F21" s="67"/>
      <c r="G21" s="65"/>
      <c r="H21" s="66"/>
      <c r="I21" s="20"/>
      <c r="J21" s="21"/>
    </row>
    <row r="22" spans="1:10" x14ac:dyDescent="0.25">
      <c r="A22" s="158" t="s">
        <v>160</v>
      </c>
      <c r="B22" s="65">
        <v>408</v>
      </c>
      <c r="C22" s="66">
        <v>360</v>
      </c>
      <c r="D22" s="65">
        <v>4987</v>
      </c>
      <c r="E22" s="66">
        <v>5058</v>
      </c>
      <c r="F22" s="67"/>
      <c r="G22" s="65">
        <f>B22-C22</f>
        <v>48</v>
      </c>
      <c r="H22" s="66">
        <f>D22-E22</f>
        <v>-71</v>
      </c>
      <c r="I22" s="20">
        <f>IF(C22=0, "-", IF(G22/C22&lt;10, G22/C22, "&gt;999%"))</f>
        <v>0.13333333333333333</v>
      </c>
      <c r="J22" s="21">
        <f>IF(E22=0, "-", IF(H22/E22&lt;10, H22/E22, "&gt;999%"))</f>
        <v>-1.4037168841439305E-2</v>
      </c>
    </row>
    <row r="23" spans="1:10" x14ac:dyDescent="0.25">
      <c r="A23" s="158" t="s">
        <v>163</v>
      </c>
      <c r="B23" s="65">
        <v>51</v>
      </c>
      <c r="C23" s="66">
        <v>51</v>
      </c>
      <c r="D23" s="65">
        <v>586</v>
      </c>
      <c r="E23" s="66">
        <v>445</v>
      </c>
      <c r="F23" s="67"/>
      <c r="G23" s="65">
        <f>B23-C23</f>
        <v>0</v>
      </c>
      <c r="H23" s="66">
        <f>D23-E23</f>
        <v>141</v>
      </c>
      <c r="I23" s="20">
        <f>IF(C23=0, "-", IF(G23/C23&lt;10, G23/C23, "&gt;999%"))</f>
        <v>0</v>
      </c>
      <c r="J23" s="21">
        <f>IF(E23=0, "-", IF(H23/E23&lt;10, H23/E23, "&gt;999%"))</f>
        <v>0.31685393258426964</v>
      </c>
    </row>
    <row r="24" spans="1:10" x14ac:dyDescent="0.25">
      <c r="A24" s="7"/>
      <c r="B24" s="65"/>
      <c r="C24" s="66"/>
      <c r="D24" s="65"/>
      <c r="E24" s="66"/>
      <c r="F24" s="67"/>
      <c r="G24" s="65"/>
      <c r="H24" s="66"/>
      <c r="I24" s="20"/>
      <c r="J24" s="21"/>
    </row>
    <row r="25" spans="1:10" x14ac:dyDescent="0.25">
      <c r="A25" s="7" t="s">
        <v>123</v>
      </c>
      <c r="B25" s="65">
        <v>57</v>
      </c>
      <c r="C25" s="66">
        <v>98</v>
      </c>
      <c r="D25" s="65">
        <v>746</v>
      </c>
      <c r="E25" s="66">
        <v>802</v>
      </c>
      <c r="F25" s="67"/>
      <c r="G25" s="65">
        <f>B25-C25</f>
        <v>-41</v>
      </c>
      <c r="H25" s="66">
        <f>D25-E25</f>
        <v>-56</v>
      </c>
      <c r="I25" s="20">
        <f>IF(C25=0, "-", IF(G25/C25&lt;10, G25/C25, "&gt;999%"))</f>
        <v>-0.41836734693877553</v>
      </c>
      <c r="J25" s="21">
        <f>IF(E25=0, "-", IF(H25/E25&lt;10, H25/E25, "&gt;999%"))</f>
        <v>-6.9825436408977551E-2</v>
      </c>
    </row>
    <row r="26" spans="1:10" x14ac:dyDescent="0.25">
      <c r="A26" s="1"/>
      <c r="B26" s="68"/>
      <c r="C26" s="69"/>
      <c r="D26" s="68"/>
      <c r="E26" s="69"/>
      <c r="F26" s="70"/>
      <c r="G26" s="68"/>
      <c r="H26" s="69"/>
      <c r="I26" s="5"/>
      <c r="J26" s="6"/>
    </row>
    <row r="27" spans="1:10" s="43" customFormat="1" x14ac:dyDescent="0.25">
      <c r="A27" s="27" t="s">
        <v>5</v>
      </c>
      <c r="B27" s="71">
        <f>SUM(B6:B26)</f>
        <v>1668</v>
      </c>
      <c r="C27" s="77">
        <f>SUM(C6:C26)</f>
        <v>1453</v>
      </c>
      <c r="D27" s="71">
        <f>SUM(D6:D26)</f>
        <v>19157</v>
      </c>
      <c r="E27" s="77">
        <f>SUM(E6:E26)</f>
        <v>18564</v>
      </c>
      <c r="F27" s="73"/>
      <c r="G27" s="71">
        <f>B27-C27</f>
        <v>215</v>
      </c>
      <c r="H27" s="72">
        <f>D27-E27</f>
        <v>593</v>
      </c>
      <c r="I27" s="37">
        <f>IF(C27=0, 0, G27/C27)</f>
        <v>0.14796971782518925</v>
      </c>
      <c r="J27" s="38">
        <f>IF(E27=0, 0, H27/E27)</f>
        <v>3.1943546649429E-2</v>
      </c>
    </row>
    <row r="28" spans="1:10" s="43" customFormat="1" x14ac:dyDescent="0.25">
      <c r="A28" s="22"/>
      <c r="B28" s="78"/>
      <c r="C28" s="98"/>
      <c r="D28" s="78"/>
      <c r="E28" s="98"/>
      <c r="F28" s="80"/>
      <c r="G28" s="78"/>
      <c r="H28" s="79"/>
      <c r="I28" s="54"/>
      <c r="J28" s="55"/>
    </row>
    <row r="29" spans="1:10" s="139" customFormat="1" x14ac:dyDescent="0.25">
      <c r="A29" s="161" t="s">
        <v>165</v>
      </c>
      <c r="B29" s="74"/>
      <c r="C29" s="75"/>
      <c r="D29" s="74"/>
      <c r="E29" s="75"/>
      <c r="F29" s="76"/>
      <c r="G29" s="74"/>
      <c r="H29" s="75"/>
      <c r="I29" s="23"/>
      <c r="J29" s="24"/>
    </row>
    <row r="30" spans="1:10" x14ac:dyDescent="0.25">
      <c r="A30" s="7" t="s">
        <v>160</v>
      </c>
      <c r="B30" s="65">
        <v>559</v>
      </c>
      <c r="C30" s="66">
        <v>466</v>
      </c>
      <c r="D30" s="65">
        <v>6922</v>
      </c>
      <c r="E30" s="66">
        <v>6721</v>
      </c>
      <c r="F30" s="67"/>
      <c r="G30" s="65">
        <f>B30-C30</f>
        <v>93</v>
      </c>
      <c r="H30" s="66">
        <f>D30-E30</f>
        <v>201</v>
      </c>
      <c r="I30" s="20">
        <f>IF(C30=0, "-", IF(G30/C30&lt;10, G30/C30, "&gt;999%"))</f>
        <v>0.19957081545064378</v>
      </c>
      <c r="J30" s="21">
        <f>IF(E30=0, "-", IF(H30/E30&lt;10, H30/E30, "&gt;999%"))</f>
        <v>2.9906263948817142E-2</v>
      </c>
    </row>
    <row r="31" spans="1:10" x14ac:dyDescent="0.25">
      <c r="A31" s="7" t="s">
        <v>161</v>
      </c>
      <c r="B31" s="65">
        <v>75</v>
      </c>
      <c r="C31" s="66">
        <v>21</v>
      </c>
      <c r="D31" s="65">
        <v>571</v>
      </c>
      <c r="E31" s="66">
        <v>187</v>
      </c>
      <c r="F31" s="67"/>
      <c r="G31" s="65">
        <f>B31-C31</f>
        <v>54</v>
      </c>
      <c r="H31" s="66">
        <f>D31-E31</f>
        <v>384</v>
      </c>
      <c r="I31" s="20">
        <f>IF(C31=0, "-", IF(G31/C31&lt;10, G31/C31, "&gt;999%"))</f>
        <v>2.5714285714285716</v>
      </c>
      <c r="J31" s="21">
        <f>IF(E31=0, "-", IF(H31/E31&lt;10, H31/E31, "&gt;999%"))</f>
        <v>2.0534759358288772</v>
      </c>
    </row>
    <row r="32" spans="1:10" x14ac:dyDescent="0.25">
      <c r="A32" s="7" t="s">
        <v>162</v>
      </c>
      <c r="B32" s="65">
        <v>63</v>
      </c>
      <c r="C32" s="66">
        <v>102</v>
      </c>
      <c r="D32" s="65">
        <v>1239</v>
      </c>
      <c r="E32" s="66">
        <v>1067</v>
      </c>
      <c r="F32" s="67"/>
      <c r="G32" s="65">
        <f>B32-C32</f>
        <v>-39</v>
      </c>
      <c r="H32" s="66">
        <f>D32-E32</f>
        <v>172</v>
      </c>
      <c r="I32" s="20">
        <f>IF(C32=0, "-", IF(G32/C32&lt;10, G32/C32, "&gt;999%"))</f>
        <v>-0.38235294117647056</v>
      </c>
      <c r="J32" s="21">
        <f>IF(E32=0, "-", IF(H32/E32&lt;10, H32/E32, "&gt;999%"))</f>
        <v>0.16119962511715089</v>
      </c>
    </row>
    <row r="33" spans="1:10" x14ac:dyDescent="0.25">
      <c r="A33" s="7" t="s">
        <v>163</v>
      </c>
      <c r="B33" s="65">
        <v>910</v>
      </c>
      <c r="C33" s="66">
        <v>755</v>
      </c>
      <c r="D33" s="65">
        <v>9568</v>
      </c>
      <c r="E33" s="66">
        <v>9735</v>
      </c>
      <c r="F33" s="67"/>
      <c r="G33" s="65">
        <f>B33-C33</f>
        <v>155</v>
      </c>
      <c r="H33" s="66">
        <f>D33-E33</f>
        <v>-167</v>
      </c>
      <c r="I33" s="20">
        <f>IF(C33=0, "-", IF(G33/C33&lt;10, G33/C33, "&gt;999%"))</f>
        <v>0.20529801324503311</v>
      </c>
      <c r="J33" s="21">
        <f>IF(E33=0, "-", IF(H33/E33&lt;10, H33/E33, "&gt;999%"))</f>
        <v>-1.7154596815613765E-2</v>
      </c>
    </row>
    <row r="34" spans="1:10" x14ac:dyDescent="0.25">
      <c r="A34" s="7" t="s">
        <v>164</v>
      </c>
      <c r="B34" s="65">
        <v>4</v>
      </c>
      <c r="C34" s="66">
        <v>11</v>
      </c>
      <c r="D34" s="65">
        <v>111</v>
      </c>
      <c r="E34" s="66">
        <v>52</v>
      </c>
      <c r="F34" s="67"/>
      <c r="G34" s="65">
        <f>B34-C34</f>
        <v>-7</v>
      </c>
      <c r="H34" s="66">
        <f>D34-E34</f>
        <v>59</v>
      </c>
      <c r="I34" s="20">
        <f>IF(C34=0, "-", IF(G34/C34&lt;10, G34/C34, "&gt;999%"))</f>
        <v>-0.63636363636363635</v>
      </c>
      <c r="J34" s="21">
        <f>IF(E34=0, "-", IF(H34/E34&lt;10, H34/E34, "&gt;999%"))</f>
        <v>1.1346153846153846</v>
      </c>
    </row>
    <row r="35" spans="1:10" x14ac:dyDescent="0.25">
      <c r="A35" s="7"/>
      <c r="B35" s="65"/>
      <c r="C35" s="66"/>
      <c r="D35" s="65"/>
      <c r="E35" s="66"/>
      <c r="F35" s="67"/>
      <c r="G35" s="65"/>
      <c r="H35" s="66"/>
      <c r="I35" s="20"/>
      <c r="J35" s="21"/>
    </row>
    <row r="36" spans="1:10" x14ac:dyDescent="0.25">
      <c r="A36" s="7" t="s">
        <v>123</v>
      </c>
      <c r="B36" s="65">
        <v>57</v>
      </c>
      <c r="C36" s="66">
        <v>98</v>
      </c>
      <c r="D36" s="65">
        <v>746</v>
      </c>
      <c r="E36" s="66">
        <v>802</v>
      </c>
      <c r="F36" s="67"/>
      <c r="G36" s="65">
        <f>B36-C36</f>
        <v>-41</v>
      </c>
      <c r="H36" s="66">
        <f>D36-E36</f>
        <v>-56</v>
      </c>
      <c r="I36" s="20">
        <f>IF(C36=0, "-", IF(G36/C36&lt;10, G36/C36, "&gt;999%"))</f>
        <v>-0.41836734693877553</v>
      </c>
      <c r="J36" s="21">
        <f>IF(E36=0, "-", IF(H36/E36&lt;10, H36/E36, "&gt;999%"))</f>
        <v>-6.9825436408977551E-2</v>
      </c>
    </row>
    <row r="37" spans="1:10" x14ac:dyDescent="0.25">
      <c r="A37" s="7"/>
      <c r="B37" s="65"/>
      <c r="C37" s="66"/>
      <c r="D37" s="65"/>
      <c r="E37" s="66"/>
      <c r="F37" s="67"/>
      <c r="G37" s="65"/>
      <c r="H37" s="66"/>
      <c r="I37" s="20"/>
      <c r="J37" s="21"/>
    </row>
    <row r="38" spans="1:10" s="43" customFormat="1" x14ac:dyDescent="0.25">
      <c r="A38" s="27" t="s">
        <v>5</v>
      </c>
      <c r="B38" s="71">
        <f>SUM(B28:B37)</f>
        <v>1668</v>
      </c>
      <c r="C38" s="77">
        <f>SUM(C28:C37)</f>
        <v>1453</v>
      </c>
      <c r="D38" s="71">
        <f>SUM(D28:D37)</f>
        <v>19157</v>
      </c>
      <c r="E38" s="77">
        <f>SUM(E28:E37)</f>
        <v>18564</v>
      </c>
      <c r="F38" s="73"/>
      <c r="G38" s="71">
        <f>B38-C38</f>
        <v>215</v>
      </c>
      <c r="H38" s="72">
        <f>D38-E38</f>
        <v>593</v>
      </c>
      <c r="I38" s="37">
        <f>IF(C38=0, 0, G38/C38)</f>
        <v>0.14796971782518925</v>
      </c>
      <c r="J38" s="38">
        <f>IF(E38=0, 0, H38/E38)</f>
        <v>3.1943546649429E-2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3.2" x14ac:dyDescent="0.25"/>
  <cols>
    <col min="1" max="1" width="25.77734375"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106</v>
      </c>
      <c r="B2" s="202" t="s">
        <v>97</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193</v>
      </c>
      <c r="B15" s="65">
        <v>24</v>
      </c>
      <c r="C15" s="66">
        <v>11</v>
      </c>
      <c r="D15" s="65">
        <v>158</v>
      </c>
      <c r="E15" s="66">
        <v>282</v>
      </c>
      <c r="F15" s="67"/>
      <c r="G15" s="65">
        <f t="shared" ref="G15:G42" si="0">B15-C15</f>
        <v>13</v>
      </c>
      <c r="H15" s="66">
        <f t="shared" ref="H15:H42" si="1">D15-E15</f>
        <v>-124</v>
      </c>
      <c r="I15" s="20">
        <f t="shared" ref="I15:I42" si="2">IF(C15=0, "-", IF(G15/C15&lt;10, G15/C15, "&gt;999%"))</f>
        <v>1.1818181818181819</v>
      </c>
      <c r="J15" s="21">
        <f t="shared" ref="J15:J42" si="3">IF(E15=0, "-", IF(H15/E15&lt;10, H15/E15, "&gt;999%"))</f>
        <v>-0.43971631205673761</v>
      </c>
    </row>
    <row r="16" spans="1:10" x14ac:dyDescent="0.25">
      <c r="A16" s="7" t="s">
        <v>192</v>
      </c>
      <c r="B16" s="65">
        <v>3</v>
      </c>
      <c r="C16" s="66">
        <v>0</v>
      </c>
      <c r="D16" s="65">
        <v>17</v>
      </c>
      <c r="E16" s="66">
        <v>13</v>
      </c>
      <c r="F16" s="67"/>
      <c r="G16" s="65">
        <f t="shared" si="0"/>
        <v>3</v>
      </c>
      <c r="H16" s="66">
        <f t="shared" si="1"/>
        <v>4</v>
      </c>
      <c r="I16" s="20" t="str">
        <f t="shared" si="2"/>
        <v>-</v>
      </c>
      <c r="J16" s="21">
        <f t="shared" si="3"/>
        <v>0.30769230769230771</v>
      </c>
    </row>
    <row r="17" spans="1:10" x14ac:dyDescent="0.25">
      <c r="A17" s="7" t="s">
        <v>191</v>
      </c>
      <c r="B17" s="65">
        <v>0</v>
      </c>
      <c r="C17" s="66">
        <v>3</v>
      </c>
      <c r="D17" s="65">
        <v>23</v>
      </c>
      <c r="E17" s="66">
        <v>30</v>
      </c>
      <c r="F17" s="67"/>
      <c r="G17" s="65">
        <f t="shared" si="0"/>
        <v>-3</v>
      </c>
      <c r="H17" s="66">
        <f t="shared" si="1"/>
        <v>-7</v>
      </c>
      <c r="I17" s="20">
        <f t="shared" si="2"/>
        <v>-1</v>
      </c>
      <c r="J17" s="21">
        <f t="shared" si="3"/>
        <v>-0.23333333333333334</v>
      </c>
    </row>
    <row r="18" spans="1:10" x14ac:dyDescent="0.25">
      <c r="A18" s="7" t="s">
        <v>190</v>
      </c>
      <c r="B18" s="65">
        <v>0</v>
      </c>
      <c r="C18" s="66">
        <v>0</v>
      </c>
      <c r="D18" s="65">
        <v>0</v>
      </c>
      <c r="E18" s="66">
        <v>4</v>
      </c>
      <c r="F18" s="67"/>
      <c r="G18" s="65">
        <f t="shared" si="0"/>
        <v>0</v>
      </c>
      <c r="H18" s="66">
        <f t="shared" si="1"/>
        <v>-4</v>
      </c>
      <c r="I18" s="20" t="str">
        <f t="shared" si="2"/>
        <v>-</v>
      </c>
      <c r="J18" s="21">
        <f t="shared" si="3"/>
        <v>-1</v>
      </c>
    </row>
    <row r="19" spans="1:10" x14ac:dyDescent="0.25">
      <c r="A19" s="7" t="s">
        <v>189</v>
      </c>
      <c r="B19" s="65">
        <v>393</v>
      </c>
      <c r="C19" s="66">
        <v>135</v>
      </c>
      <c r="D19" s="65">
        <v>2337</v>
      </c>
      <c r="E19" s="66">
        <v>1569</v>
      </c>
      <c r="F19" s="67"/>
      <c r="G19" s="65">
        <f t="shared" si="0"/>
        <v>258</v>
      </c>
      <c r="H19" s="66">
        <f t="shared" si="1"/>
        <v>768</v>
      </c>
      <c r="I19" s="20">
        <f t="shared" si="2"/>
        <v>1.9111111111111112</v>
      </c>
      <c r="J19" s="21">
        <f t="shared" si="3"/>
        <v>0.48948374760994262</v>
      </c>
    </row>
    <row r="20" spans="1:10" x14ac:dyDescent="0.25">
      <c r="A20" s="7" t="s">
        <v>188</v>
      </c>
      <c r="B20" s="65">
        <v>27</v>
      </c>
      <c r="C20" s="66">
        <v>11</v>
      </c>
      <c r="D20" s="65">
        <v>213</v>
      </c>
      <c r="E20" s="66">
        <v>273</v>
      </c>
      <c r="F20" s="67"/>
      <c r="G20" s="65">
        <f t="shared" si="0"/>
        <v>16</v>
      </c>
      <c r="H20" s="66">
        <f t="shared" si="1"/>
        <v>-60</v>
      </c>
      <c r="I20" s="20">
        <f t="shared" si="2"/>
        <v>1.4545454545454546</v>
      </c>
      <c r="J20" s="21">
        <f t="shared" si="3"/>
        <v>-0.21978021978021978</v>
      </c>
    </row>
    <row r="21" spans="1:10" x14ac:dyDescent="0.25">
      <c r="A21" s="7" t="s">
        <v>187</v>
      </c>
      <c r="B21" s="65">
        <v>7</v>
      </c>
      <c r="C21" s="66">
        <v>11</v>
      </c>
      <c r="D21" s="65">
        <v>139</v>
      </c>
      <c r="E21" s="66">
        <v>307</v>
      </c>
      <c r="F21" s="67"/>
      <c r="G21" s="65">
        <f t="shared" si="0"/>
        <v>-4</v>
      </c>
      <c r="H21" s="66">
        <f t="shared" si="1"/>
        <v>-168</v>
      </c>
      <c r="I21" s="20">
        <f t="shared" si="2"/>
        <v>-0.36363636363636365</v>
      </c>
      <c r="J21" s="21">
        <f t="shared" si="3"/>
        <v>-0.54723127035830621</v>
      </c>
    </row>
    <row r="22" spans="1:10" x14ac:dyDescent="0.25">
      <c r="A22" s="7" t="s">
        <v>186</v>
      </c>
      <c r="B22" s="65">
        <v>0</v>
      </c>
      <c r="C22" s="66">
        <v>2</v>
      </c>
      <c r="D22" s="65">
        <v>4</v>
      </c>
      <c r="E22" s="66">
        <v>16</v>
      </c>
      <c r="F22" s="67"/>
      <c r="G22" s="65">
        <f t="shared" si="0"/>
        <v>-2</v>
      </c>
      <c r="H22" s="66">
        <f t="shared" si="1"/>
        <v>-12</v>
      </c>
      <c r="I22" s="20">
        <f t="shared" si="2"/>
        <v>-1</v>
      </c>
      <c r="J22" s="21">
        <f t="shared" si="3"/>
        <v>-0.75</v>
      </c>
    </row>
    <row r="23" spans="1:10" x14ac:dyDescent="0.25">
      <c r="A23" s="7" t="s">
        <v>185</v>
      </c>
      <c r="B23" s="65">
        <v>9</v>
      </c>
      <c r="C23" s="66">
        <v>7</v>
      </c>
      <c r="D23" s="65">
        <v>164</v>
      </c>
      <c r="E23" s="66">
        <v>167</v>
      </c>
      <c r="F23" s="67"/>
      <c r="G23" s="65">
        <f t="shared" si="0"/>
        <v>2</v>
      </c>
      <c r="H23" s="66">
        <f t="shared" si="1"/>
        <v>-3</v>
      </c>
      <c r="I23" s="20">
        <f t="shared" si="2"/>
        <v>0.2857142857142857</v>
      </c>
      <c r="J23" s="21">
        <f t="shared" si="3"/>
        <v>-1.7964071856287425E-2</v>
      </c>
    </row>
    <row r="24" spans="1:10" x14ac:dyDescent="0.25">
      <c r="A24" s="7" t="s">
        <v>184</v>
      </c>
      <c r="B24" s="65">
        <v>51</v>
      </c>
      <c r="C24" s="66">
        <v>32</v>
      </c>
      <c r="D24" s="65">
        <v>502</v>
      </c>
      <c r="E24" s="66">
        <v>478</v>
      </c>
      <c r="F24" s="67"/>
      <c r="G24" s="65">
        <f t="shared" si="0"/>
        <v>19</v>
      </c>
      <c r="H24" s="66">
        <f t="shared" si="1"/>
        <v>24</v>
      </c>
      <c r="I24" s="20">
        <f t="shared" si="2"/>
        <v>0.59375</v>
      </c>
      <c r="J24" s="21">
        <f t="shared" si="3"/>
        <v>5.0209205020920501E-2</v>
      </c>
    </row>
    <row r="25" spans="1:10" x14ac:dyDescent="0.25">
      <c r="A25" s="7" t="s">
        <v>183</v>
      </c>
      <c r="B25" s="65">
        <v>11</v>
      </c>
      <c r="C25" s="66">
        <v>14</v>
      </c>
      <c r="D25" s="65">
        <v>152</v>
      </c>
      <c r="E25" s="66">
        <v>203</v>
      </c>
      <c r="F25" s="67"/>
      <c r="G25" s="65">
        <f t="shared" si="0"/>
        <v>-3</v>
      </c>
      <c r="H25" s="66">
        <f t="shared" si="1"/>
        <v>-51</v>
      </c>
      <c r="I25" s="20">
        <f t="shared" si="2"/>
        <v>-0.21428571428571427</v>
      </c>
      <c r="J25" s="21">
        <f t="shared" si="3"/>
        <v>-0.25123152709359609</v>
      </c>
    </row>
    <row r="26" spans="1:10" x14ac:dyDescent="0.25">
      <c r="A26" s="7" t="s">
        <v>182</v>
      </c>
      <c r="B26" s="65">
        <v>9</v>
      </c>
      <c r="C26" s="66">
        <v>5</v>
      </c>
      <c r="D26" s="65">
        <v>437</v>
      </c>
      <c r="E26" s="66">
        <v>190</v>
      </c>
      <c r="F26" s="67"/>
      <c r="G26" s="65">
        <f t="shared" si="0"/>
        <v>4</v>
      </c>
      <c r="H26" s="66">
        <f t="shared" si="1"/>
        <v>247</v>
      </c>
      <c r="I26" s="20">
        <f t="shared" si="2"/>
        <v>0.8</v>
      </c>
      <c r="J26" s="21">
        <f t="shared" si="3"/>
        <v>1.3</v>
      </c>
    </row>
    <row r="27" spans="1:10" x14ac:dyDescent="0.25">
      <c r="A27" s="7" t="s">
        <v>181</v>
      </c>
      <c r="B27" s="65">
        <v>1</v>
      </c>
      <c r="C27" s="66">
        <v>0</v>
      </c>
      <c r="D27" s="65">
        <v>29</v>
      </c>
      <c r="E27" s="66">
        <v>0</v>
      </c>
      <c r="F27" s="67"/>
      <c r="G27" s="65">
        <f t="shared" si="0"/>
        <v>1</v>
      </c>
      <c r="H27" s="66">
        <f t="shared" si="1"/>
        <v>29</v>
      </c>
      <c r="I27" s="20" t="str">
        <f t="shared" si="2"/>
        <v>-</v>
      </c>
      <c r="J27" s="21" t="str">
        <f t="shared" si="3"/>
        <v>-</v>
      </c>
    </row>
    <row r="28" spans="1:10" x14ac:dyDescent="0.25">
      <c r="A28" s="7" t="s">
        <v>180</v>
      </c>
      <c r="B28" s="65">
        <v>7</v>
      </c>
      <c r="C28" s="66">
        <v>37</v>
      </c>
      <c r="D28" s="65">
        <v>37</v>
      </c>
      <c r="E28" s="66">
        <v>98</v>
      </c>
      <c r="F28" s="67"/>
      <c r="G28" s="65">
        <f t="shared" si="0"/>
        <v>-30</v>
      </c>
      <c r="H28" s="66">
        <f t="shared" si="1"/>
        <v>-61</v>
      </c>
      <c r="I28" s="20">
        <f t="shared" si="2"/>
        <v>-0.81081081081081086</v>
      </c>
      <c r="J28" s="21">
        <f t="shared" si="3"/>
        <v>-0.62244897959183676</v>
      </c>
    </row>
    <row r="29" spans="1:10" x14ac:dyDescent="0.25">
      <c r="A29" s="7" t="s">
        <v>179</v>
      </c>
      <c r="B29" s="65">
        <v>408</v>
      </c>
      <c r="C29" s="66">
        <v>482</v>
      </c>
      <c r="D29" s="65">
        <v>5618</v>
      </c>
      <c r="E29" s="66">
        <v>5763</v>
      </c>
      <c r="F29" s="67"/>
      <c r="G29" s="65">
        <f t="shared" si="0"/>
        <v>-74</v>
      </c>
      <c r="H29" s="66">
        <f t="shared" si="1"/>
        <v>-145</v>
      </c>
      <c r="I29" s="20">
        <f t="shared" si="2"/>
        <v>-0.15352697095435686</v>
      </c>
      <c r="J29" s="21">
        <f t="shared" si="3"/>
        <v>-2.5160506680548325E-2</v>
      </c>
    </row>
    <row r="30" spans="1:10" x14ac:dyDescent="0.25">
      <c r="A30" s="7" t="s">
        <v>178</v>
      </c>
      <c r="B30" s="65">
        <v>155</v>
      </c>
      <c r="C30" s="66">
        <v>167</v>
      </c>
      <c r="D30" s="65">
        <v>2356</v>
      </c>
      <c r="E30" s="66">
        <v>2372</v>
      </c>
      <c r="F30" s="67"/>
      <c r="G30" s="65">
        <f t="shared" si="0"/>
        <v>-12</v>
      </c>
      <c r="H30" s="66">
        <f t="shared" si="1"/>
        <v>-16</v>
      </c>
      <c r="I30" s="20">
        <f t="shared" si="2"/>
        <v>-7.1856287425149698E-2</v>
      </c>
      <c r="J30" s="21">
        <f t="shared" si="3"/>
        <v>-6.7453625632377737E-3</v>
      </c>
    </row>
    <row r="31" spans="1:10" x14ac:dyDescent="0.25">
      <c r="A31" s="7" t="s">
        <v>177</v>
      </c>
      <c r="B31" s="65">
        <v>16</v>
      </c>
      <c r="C31" s="66">
        <v>11</v>
      </c>
      <c r="D31" s="65">
        <v>171</v>
      </c>
      <c r="E31" s="66">
        <v>200</v>
      </c>
      <c r="F31" s="67"/>
      <c r="G31" s="65">
        <f t="shared" si="0"/>
        <v>5</v>
      </c>
      <c r="H31" s="66">
        <f t="shared" si="1"/>
        <v>-29</v>
      </c>
      <c r="I31" s="20">
        <f t="shared" si="2"/>
        <v>0.45454545454545453</v>
      </c>
      <c r="J31" s="21">
        <f t="shared" si="3"/>
        <v>-0.14499999999999999</v>
      </c>
    </row>
    <row r="32" spans="1:10" x14ac:dyDescent="0.25">
      <c r="A32" s="7" t="s">
        <v>175</v>
      </c>
      <c r="B32" s="65">
        <v>1</v>
      </c>
      <c r="C32" s="66">
        <v>4</v>
      </c>
      <c r="D32" s="65">
        <v>37</v>
      </c>
      <c r="E32" s="66">
        <v>35</v>
      </c>
      <c r="F32" s="67"/>
      <c r="G32" s="65">
        <f t="shared" si="0"/>
        <v>-3</v>
      </c>
      <c r="H32" s="66">
        <f t="shared" si="1"/>
        <v>2</v>
      </c>
      <c r="I32" s="20">
        <f t="shared" si="2"/>
        <v>-0.75</v>
      </c>
      <c r="J32" s="21">
        <f t="shared" si="3"/>
        <v>5.7142857142857141E-2</v>
      </c>
    </row>
    <row r="33" spans="1:10" x14ac:dyDescent="0.25">
      <c r="A33" s="7" t="s">
        <v>174</v>
      </c>
      <c r="B33" s="65">
        <v>1</v>
      </c>
      <c r="C33" s="66">
        <v>6</v>
      </c>
      <c r="D33" s="65">
        <v>61</v>
      </c>
      <c r="E33" s="66">
        <v>105</v>
      </c>
      <c r="F33" s="67"/>
      <c r="G33" s="65">
        <f t="shared" si="0"/>
        <v>-5</v>
      </c>
      <c r="H33" s="66">
        <f t="shared" si="1"/>
        <v>-44</v>
      </c>
      <c r="I33" s="20">
        <f t="shared" si="2"/>
        <v>-0.83333333333333337</v>
      </c>
      <c r="J33" s="21">
        <f t="shared" si="3"/>
        <v>-0.41904761904761906</v>
      </c>
    </row>
    <row r="34" spans="1:10" x14ac:dyDescent="0.25">
      <c r="A34" s="7" t="s">
        <v>173</v>
      </c>
      <c r="B34" s="65">
        <v>4</v>
      </c>
      <c r="C34" s="66">
        <v>3</v>
      </c>
      <c r="D34" s="65">
        <v>29</v>
      </c>
      <c r="E34" s="66">
        <v>47</v>
      </c>
      <c r="F34" s="67"/>
      <c r="G34" s="65">
        <f t="shared" si="0"/>
        <v>1</v>
      </c>
      <c r="H34" s="66">
        <f t="shared" si="1"/>
        <v>-18</v>
      </c>
      <c r="I34" s="20">
        <f t="shared" si="2"/>
        <v>0.33333333333333331</v>
      </c>
      <c r="J34" s="21">
        <f t="shared" si="3"/>
        <v>-0.38297872340425532</v>
      </c>
    </row>
    <row r="35" spans="1:10" x14ac:dyDescent="0.25">
      <c r="A35" s="7" t="s">
        <v>172</v>
      </c>
      <c r="B35" s="65">
        <v>6</v>
      </c>
      <c r="C35" s="66">
        <v>2</v>
      </c>
      <c r="D35" s="65">
        <v>96</v>
      </c>
      <c r="E35" s="66">
        <v>86</v>
      </c>
      <c r="F35" s="67"/>
      <c r="G35" s="65">
        <f t="shared" si="0"/>
        <v>4</v>
      </c>
      <c r="H35" s="66">
        <f t="shared" si="1"/>
        <v>10</v>
      </c>
      <c r="I35" s="20">
        <f t="shared" si="2"/>
        <v>2</v>
      </c>
      <c r="J35" s="21">
        <f t="shared" si="3"/>
        <v>0.11627906976744186</v>
      </c>
    </row>
    <row r="36" spans="1:10" x14ac:dyDescent="0.25">
      <c r="A36" s="7" t="s">
        <v>171</v>
      </c>
      <c r="B36" s="65">
        <v>7</v>
      </c>
      <c r="C36" s="66">
        <v>14</v>
      </c>
      <c r="D36" s="65">
        <v>68</v>
      </c>
      <c r="E36" s="66">
        <v>119</v>
      </c>
      <c r="F36" s="67"/>
      <c r="G36" s="65">
        <f t="shared" si="0"/>
        <v>-7</v>
      </c>
      <c r="H36" s="66">
        <f t="shared" si="1"/>
        <v>-51</v>
      </c>
      <c r="I36" s="20">
        <f t="shared" si="2"/>
        <v>-0.5</v>
      </c>
      <c r="J36" s="21">
        <f t="shared" si="3"/>
        <v>-0.42857142857142855</v>
      </c>
    </row>
    <row r="37" spans="1:10" x14ac:dyDescent="0.25">
      <c r="A37" s="7" t="s">
        <v>170</v>
      </c>
      <c r="B37" s="65">
        <v>8</v>
      </c>
      <c r="C37" s="66">
        <v>6</v>
      </c>
      <c r="D37" s="65">
        <v>167</v>
      </c>
      <c r="E37" s="66">
        <v>156</v>
      </c>
      <c r="F37" s="67"/>
      <c r="G37" s="65">
        <f t="shared" si="0"/>
        <v>2</v>
      </c>
      <c r="H37" s="66">
        <f t="shared" si="1"/>
        <v>11</v>
      </c>
      <c r="I37" s="20">
        <f t="shared" si="2"/>
        <v>0.33333333333333331</v>
      </c>
      <c r="J37" s="21">
        <f t="shared" si="3"/>
        <v>7.0512820512820512E-2</v>
      </c>
    </row>
    <row r="38" spans="1:10" x14ac:dyDescent="0.25">
      <c r="A38" s="7" t="s">
        <v>169</v>
      </c>
      <c r="B38" s="65">
        <v>1</v>
      </c>
      <c r="C38" s="66">
        <v>3</v>
      </c>
      <c r="D38" s="65">
        <v>20</v>
      </c>
      <c r="E38" s="66">
        <v>60</v>
      </c>
      <c r="F38" s="67"/>
      <c r="G38" s="65">
        <f t="shared" si="0"/>
        <v>-2</v>
      </c>
      <c r="H38" s="66">
        <f t="shared" si="1"/>
        <v>-40</v>
      </c>
      <c r="I38" s="20">
        <f t="shared" si="2"/>
        <v>-0.66666666666666663</v>
      </c>
      <c r="J38" s="21">
        <f t="shared" si="3"/>
        <v>-0.66666666666666663</v>
      </c>
    </row>
    <row r="39" spans="1:10" x14ac:dyDescent="0.25">
      <c r="A39" s="7" t="s">
        <v>168</v>
      </c>
      <c r="B39" s="65">
        <v>456</v>
      </c>
      <c r="C39" s="66">
        <v>382</v>
      </c>
      <c r="D39" s="65">
        <v>5249</v>
      </c>
      <c r="E39" s="66">
        <v>4895</v>
      </c>
      <c r="F39" s="67"/>
      <c r="G39" s="65">
        <f t="shared" si="0"/>
        <v>74</v>
      </c>
      <c r="H39" s="66">
        <f t="shared" si="1"/>
        <v>354</v>
      </c>
      <c r="I39" s="20">
        <f t="shared" si="2"/>
        <v>0.193717277486911</v>
      </c>
      <c r="J39" s="21">
        <f t="shared" si="3"/>
        <v>7.2318692543411639E-2</v>
      </c>
    </row>
    <row r="40" spans="1:10" x14ac:dyDescent="0.25">
      <c r="A40" s="7" t="s">
        <v>167</v>
      </c>
      <c r="B40" s="65">
        <v>3</v>
      </c>
      <c r="C40" s="66">
        <v>6</v>
      </c>
      <c r="D40" s="65">
        <v>49</v>
      </c>
      <c r="E40" s="66">
        <v>94</v>
      </c>
      <c r="F40" s="67"/>
      <c r="G40" s="65">
        <f t="shared" si="0"/>
        <v>-3</v>
      </c>
      <c r="H40" s="66">
        <f t="shared" si="1"/>
        <v>-45</v>
      </c>
      <c r="I40" s="20">
        <f t="shared" si="2"/>
        <v>-0.5</v>
      </c>
      <c r="J40" s="21">
        <f t="shared" si="3"/>
        <v>-0.47872340425531917</v>
      </c>
    </row>
    <row r="41" spans="1:10" x14ac:dyDescent="0.25">
      <c r="A41" s="7" t="s">
        <v>166</v>
      </c>
      <c r="B41" s="65">
        <v>26</v>
      </c>
      <c r="C41" s="66">
        <v>41</v>
      </c>
      <c r="D41" s="65">
        <v>481</v>
      </c>
      <c r="E41" s="66">
        <v>440</v>
      </c>
      <c r="F41" s="67"/>
      <c r="G41" s="65">
        <f t="shared" si="0"/>
        <v>-15</v>
      </c>
      <c r="H41" s="66">
        <f t="shared" si="1"/>
        <v>41</v>
      </c>
      <c r="I41" s="20">
        <f t="shared" si="2"/>
        <v>-0.36585365853658536</v>
      </c>
      <c r="J41" s="21">
        <f t="shared" si="3"/>
        <v>9.3181818181818185E-2</v>
      </c>
    </row>
    <row r="42" spans="1:10" x14ac:dyDescent="0.25">
      <c r="A42" s="7" t="s">
        <v>176</v>
      </c>
      <c r="B42" s="65">
        <v>34</v>
      </c>
      <c r="C42" s="66">
        <v>58</v>
      </c>
      <c r="D42" s="65">
        <v>543</v>
      </c>
      <c r="E42" s="66">
        <v>562</v>
      </c>
      <c r="F42" s="67"/>
      <c r="G42" s="65">
        <f t="shared" si="0"/>
        <v>-24</v>
      </c>
      <c r="H42" s="66">
        <f t="shared" si="1"/>
        <v>-19</v>
      </c>
      <c r="I42" s="20">
        <f t="shared" si="2"/>
        <v>-0.41379310344827586</v>
      </c>
      <c r="J42" s="21">
        <f t="shared" si="3"/>
        <v>-3.3807829181494664E-2</v>
      </c>
    </row>
    <row r="43" spans="1:10" x14ac:dyDescent="0.25">
      <c r="A43" s="7"/>
      <c r="B43" s="65"/>
      <c r="C43" s="66"/>
      <c r="D43" s="65"/>
      <c r="E43" s="66"/>
      <c r="F43" s="67"/>
      <c r="G43" s="65"/>
      <c r="H43" s="66"/>
      <c r="I43" s="20"/>
      <c r="J43" s="21"/>
    </row>
    <row r="44" spans="1:10" s="43" customFormat="1" x14ac:dyDescent="0.25">
      <c r="A44" s="27" t="s">
        <v>28</v>
      </c>
      <c r="B44" s="71">
        <f>SUM(B15:B43)</f>
        <v>1668</v>
      </c>
      <c r="C44" s="72">
        <f>SUM(C15:C43)</f>
        <v>1453</v>
      </c>
      <c r="D44" s="71">
        <f>SUM(D15:D43)</f>
        <v>19157</v>
      </c>
      <c r="E44" s="72">
        <f>SUM(E15:E43)</f>
        <v>18564</v>
      </c>
      <c r="F44" s="73"/>
      <c r="G44" s="71">
        <f>B44-C44</f>
        <v>215</v>
      </c>
      <c r="H44" s="72">
        <f>D44-E44</f>
        <v>593</v>
      </c>
      <c r="I44" s="37">
        <f>IF(C44=0, "-", G44/C44)</f>
        <v>0.14796971782518925</v>
      </c>
      <c r="J44" s="38">
        <f>IF(E44=0, "-", H44/E44)</f>
        <v>3.1943546649429E-2</v>
      </c>
    </row>
    <row r="45" spans="1:10" s="43" customFormat="1" x14ac:dyDescent="0.25">
      <c r="A45" s="27" t="s">
        <v>0</v>
      </c>
      <c r="B45" s="71">
        <f>B11+B44</f>
        <v>1668</v>
      </c>
      <c r="C45" s="77">
        <f>C11+C44</f>
        <v>1453</v>
      </c>
      <c r="D45" s="71">
        <f>D11+D44</f>
        <v>19157</v>
      </c>
      <c r="E45" s="77">
        <f>E11+E44</f>
        <v>18564</v>
      </c>
      <c r="F45" s="73"/>
      <c r="G45" s="71">
        <f>B45-C45</f>
        <v>215</v>
      </c>
      <c r="H45" s="72">
        <f>D45-E45</f>
        <v>593</v>
      </c>
      <c r="I45" s="37">
        <f>IF(C45=0, "-", G45/C45)</f>
        <v>0.14796971782518925</v>
      </c>
      <c r="J45" s="38">
        <f>IF(E45=0, "-", H45/E45)</f>
        <v>3.1943546649429E-2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21"/>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164" t="s">
        <v>108</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108</v>
      </c>
      <c r="B6" s="61" t="s">
        <v>12</v>
      </c>
      <c r="C6" s="62" t="s">
        <v>13</v>
      </c>
      <c r="D6" s="61" t="s">
        <v>12</v>
      </c>
      <c r="E6" s="63" t="s">
        <v>13</v>
      </c>
      <c r="F6" s="62" t="s">
        <v>12</v>
      </c>
      <c r="G6" s="62" t="s">
        <v>13</v>
      </c>
      <c r="H6" s="61" t="s">
        <v>12</v>
      </c>
      <c r="I6" s="63" t="s">
        <v>13</v>
      </c>
      <c r="J6" s="61"/>
      <c r="K6" s="63"/>
    </row>
    <row r="7" spans="1:11" x14ac:dyDescent="0.25">
      <c r="A7" s="7" t="s">
        <v>194</v>
      </c>
      <c r="B7" s="65">
        <v>0</v>
      </c>
      <c r="C7" s="34">
        <f>IF(B11=0, "-", B7/B11)</f>
        <v>0</v>
      </c>
      <c r="D7" s="65">
        <v>1</v>
      </c>
      <c r="E7" s="9">
        <f>IF(D11=0, "-", D7/D11)</f>
        <v>0.14285714285714285</v>
      </c>
      <c r="F7" s="81">
        <v>4</v>
      </c>
      <c r="G7" s="34">
        <f>IF(F11=0, "-", F7/F11)</f>
        <v>8.6956521739130432E-2</v>
      </c>
      <c r="H7" s="65">
        <v>3</v>
      </c>
      <c r="I7" s="9">
        <f>IF(H11=0, "-", H7/H11)</f>
        <v>3.125E-2</v>
      </c>
      <c r="J7" s="8">
        <f>IF(D7=0, "-", IF((B7-D7)/D7&lt;10, (B7-D7)/D7, "&gt;999%"))</f>
        <v>-1</v>
      </c>
      <c r="K7" s="9">
        <f>IF(H7=0, "-", IF((F7-H7)/H7&lt;10, (F7-H7)/H7, "&gt;999%"))</f>
        <v>0.33333333333333331</v>
      </c>
    </row>
    <row r="8" spans="1:11" x14ac:dyDescent="0.25">
      <c r="A8" s="7" t="s">
        <v>195</v>
      </c>
      <c r="B8" s="65">
        <v>6</v>
      </c>
      <c r="C8" s="34">
        <f>IF(B11=0, "-", B8/B11)</f>
        <v>1</v>
      </c>
      <c r="D8" s="65">
        <v>5</v>
      </c>
      <c r="E8" s="9">
        <f>IF(D11=0, "-", D8/D11)</f>
        <v>0.7142857142857143</v>
      </c>
      <c r="F8" s="81">
        <v>41</v>
      </c>
      <c r="G8" s="34">
        <f>IF(F11=0, "-", F8/F11)</f>
        <v>0.89130434782608692</v>
      </c>
      <c r="H8" s="65">
        <v>78</v>
      </c>
      <c r="I8" s="9">
        <f>IF(H11=0, "-", H8/H11)</f>
        <v>0.8125</v>
      </c>
      <c r="J8" s="8">
        <f>IF(D8=0, "-", IF((B8-D8)/D8&lt;10, (B8-D8)/D8, "&gt;999%"))</f>
        <v>0.2</v>
      </c>
      <c r="K8" s="9">
        <f>IF(H8=0, "-", IF((F8-H8)/H8&lt;10, (F8-H8)/H8, "&gt;999%"))</f>
        <v>-0.47435897435897434</v>
      </c>
    </row>
    <row r="9" spans="1:11" x14ac:dyDescent="0.25">
      <c r="A9" s="7" t="s">
        <v>196</v>
      </c>
      <c r="B9" s="65">
        <v>0</v>
      </c>
      <c r="C9" s="34">
        <f>IF(B11=0, "-", B9/B11)</f>
        <v>0</v>
      </c>
      <c r="D9" s="65">
        <v>1</v>
      </c>
      <c r="E9" s="9">
        <f>IF(D11=0, "-", D9/D11)</f>
        <v>0.14285714285714285</v>
      </c>
      <c r="F9" s="81">
        <v>1</v>
      </c>
      <c r="G9" s="34">
        <f>IF(F11=0, "-", F9/F11)</f>
        <v>2.1739130434782608E-2</v>
      </c>
      <c r="H9" s="65">
        <v>15</v>
      </c>
      <c r="I9" s="9">
        <f>IF(H11=0, "-", H9/H11)</f>
        <v>0.15625</v>
      </c>
      <c r="J9" s="8">
        <f>IF(D9=0, "-", IF((B9-D9)/D9&lt;10, (B9-D9)/D9, "&gt;999%"))</f>
        <v>-1</v>
      </c>
      <c r="K9" s="9">
        <f>IF(H9=0, "-", IF((F9-H9)/H9&lt;10, (F9-H9)/H9, "&gt;999%"))</f>
        <v>-0.93333333333333335</v>
      </c>
    </row>
    <row r="10" spans="1:11" x14ac:dyDescent="0.25">
      <c r="A10" s="2"/>
      <c r="B10" s="68"/>
      <c r="C10" s="33"/>
      <c r="D10" s="68"/>
      <c r="E10" s="6"/>
      <c r="F10" s="82"/>
      <c r="G10" s="33"/>
      <c r="H10" s="68"/>
      <c r="I10" s="6"/>
      <c r="J10" s="5"/>
      <c r="K10" s="6"/>
    </row>
    <row r="11" spans="1:11" s="43" customFormat="1" x14ac:dyDescent="0.25">
      <c r="A11" s="162" t="s">
        <v>553</v>
      </c>
      <c r="B11" s="71">
        <f>SUM(B7:B10)</f>
        <v>6</v>
      </c>
      <c r="C11" s="40">
        <f>B11/1668</f>
        <v>3.5971223021582736E-3</v>
      </c>
      <c r="D11" s="71">
        <f>SUM(D7:D10)</f>
        <v>7</v>
      </c>
      <c r="E11" s="41">
        <f>D11/1453</f>
        <v>4.817618719889883E-3</v>
      </c>
      <c r="F11" s="77">
        <f>SUM(F7:F10)</f>
        <v>46</v>
      </c>
      <c r="G11" s="42">
        <f>F11/19157</f>
        <v>2.4012110455708096E-3</v>
      </c>
      <c r="H11" s="71">
        <f>SUM(H7:H10)</f>
        <v>96</v>
      </c>
      <c r="I11" s="41">
        <f>H11/18564</f>
        <v>5.1712992889463476E-3</v>
      </c>
      <c r="J11" s="37">
        <f>IF(D11=0, "-", IF((B11-D11)/D11&lt;10, (B11-D11)/D11, "&gt;999%"))</f>
        <v>-0.14285714285714285</v>
      </c>
      <c r="K11" s="38">
        <f>IF(H11=0, "-", IF((F11-H11)/H11&lt;10, (F11-H11)/H11, "&gt;999%"))</f>
        <v>-0.52083333333333337</v>
      </c>
    </row>
    <row r="12" spans="1:11" x14ac:dyDescent="0.25">
      <c r="B12" s="83"/>
      <c r="D12" s="83"/>
      <c r="F12" s="83"/>
      <c r="H12" s="83"/>
    </row>
    <row r="13" spans="1:11" s="43" customFormat="1" x14ac:dyDescent="0.25">
      <c r="A13" s="162" t="s">
        <v>553</v>
      </c>
      <c r="B13" s="71">
        <v>6</v>
      </c>
      <c r="C13" s="40">
        <f>B13/1668</f>
        <v>3.5971223021582736E-3</v>
      </c>
      <c r="D13" s="71">
        <v>7</v>
      </c>
      <c r="E13" s="41">
        <f>D13/1453</f>
        <v>4.817618719889883E-3</v>
      </c>
      <c r="F13" s="77">
        <v>46</v>
      </c>
      <c r="G13" s="42">
        <f>F13/19157</f>
        <v>2.4012110455708096E-3</v>
      </c>
      <c r="H13" s="71">
        <v>96</v>
      </c>
      <c r="I13" s="41">
        <f>H13/18564</f>
        <v>5.1712992889463476E-3</v>
      </c>
      <c r="J13" s="37">
        <f>IF(D13=0, "-", IF((B13-D13)/D13&lt;10, (B13-D13)/D13, "&gt;999%"))</f>
        <v>-0.14285714285714285</v>
      </c>
      <c r="K13" s="38">
        <f>IF(H13=0, "-", IF((F13-H13)/H13&lt;10, (F13-H13)/H13, "&gt;999%"))</f>
        <v>-0.52083333333333337</v>
      </c>
    </row>
    <row r="14" spans="1:11" x14ac:dyDescent="0.25">
      <c r="B14" s="83"/>
      <c r="D14" s="83"/>
      <c r="F14" s="83"/>
      <c r="H14" s="83"/>
    </row>
    <row r="15" spans="1:11" ht="15.6" x14ac:dyDescent="0.3">
      <c r="A15" s="164" t="s">
        <v>109</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133</v>
      </c>
      <c r="B17" s="61" t="s">
        <v>12</v>
      </c>
      <c r="C17" s="62" t="s">
        <v>13</v>
      </c>
      <c r="D17" s="61" t="s">
        <v>12</v>
      </c>
      <c r="E17" s="63" t="s">
        <v>13</v>
      </c>
      <c r="F17" s="62" t="s">
        <v>12</v>
      </c>
      <c r="G17" s="62" t="s">
        <v>13</v>
      </c>
      <c r="H17" s="61" t="s">
        <v>12</v>
      </c>
      <c r="I17" s="63" t="s">
        <v>13</v>
      </c>
      <c r="J17" s="61"/>
      <c r="K17" s="63"/>
    </row>
    <row r="18" spans="1:11" x14ac:dyDescent="0.25">
      <c r="A18" s="7" t="s">
        <v>197</v>
      </c>
      <c r="B18" s="65">
        <v>0</v>
      </c>
      <c r="C18" s="34">
        <f>IF(B30=0, "-", B18/B30)</f>
        <v>0</v>
      </c>
      <c r="D18" s="65">
        <v>0</v>
      </c>
      <c r="E18" s="9">
        <f>IF(D30=0, "-", D18/D30)</f>
        <v>0</v>
      </c>
      <c r="F18" s="81">
        <v>1</v>
      </c>
      <c r="G18" s="34">
        <f>IF(F30=0, "-", F18/F30)</f>
        <v>7.9744816586921851E-4</v>
      </c>
      <c r="H18" s="65">
        <v>5</v>
      </c>
      <c r="I18" s="9">
        <f>IF(H30=0, "-", H18/H30)</f>
        <v>4.995004995004995E-3</v>
      </c>
      <c r="J18" s="8" t="str">
        <f t="shared" ref="J18:J28" si="0">IF(D18=0, "-", IF((B18-D18)/D18&lt;10, (B18-D18)/D18, "&gt;999%"))</f>
        <v>-</v>
      </c>
      <c r="K18" s="9">
        <f t="shared" ref="K18:K28" si="1">IF(H18=0, "-", IF((F18-H18)/H18&lt;10, (F18-H18)/H18, "&gt;999%"))</f>
        <v>-0.8</v>
      </c>
    </row>
    <row r="19" spans="1:11" x14ac:dyDescent="0.25">
      <c r="A19" s="7" t="s">
        <v>198</v>
      </c>
      <c r="B19" s="65">
        <v>0</v>
      </c>
      <c r="C19" s="34">
        <f>IF(B30=0, "-", B19/B30)</f>
        <v>0</v>
      </c>
      <c r="D19" s="65">
        <v>0</v>
      </c>
      <c r="E19" s="9">
        <f>IF(D30=0, "-", D19/D30)</f>
        <v>0</v>
      </c>
      <c r="F19" s="81">
        <v>0</v>
      </c>
      <c r="G19" s="34">
        <f>IF(F30=0, "-", F19/F30)</f>
        <v>0</v>
      </c>
      <c r="H19" s="65">
        <v>13</v>
      </c>
      <c r="I19" s="9">
        <f>IF(H30=0, "-", H19/H30)</f>
        <v>1.2987012987012988E-2</v>
      </c>
      <c r="J19" s="8" t="str">
        <f t="shared" si="0"/>
        <v>-</v>
      </c>
      <c r="K19" s="9">
        <f t="shared" si="1"/>
        <v>-1</v>
      </c>
    </row>
    <row r="20" spans="1:11" x14ac:dyDescent="0.25">
      <c r="A20" s="7" t="s">
        <v>199</v>
      </c>
      <c r="B20" s="65">
        <v>0</v>
      </c>
      <c r="C20" s="34">
        <f>IF(B30=0, "-", B20/B30)</f>
        <v>0</v>
      </c>
      <c r="D20" s="65">
        <v>5</v>
      </c>
      <c r="E20" s="9">
        <f>IF(D30=0, "-", D20/D30)</f>
        <v>8.4745762711864403E-2</v>
      </c>
      <c r="F20" s="81">
        <v>7</v>
      </c>
      <c r="G20" s="34">
        <f>IF(F30=0, "-", F20/F30)</f>
        <v>5.5821371610845294E-3</v>
      </c>
      <c r="H20" s="65">
        <v>5</v>
      </c>
      <c r="I20" s="9">
        <f>IF(H30=0, "-", H20/H30)</f>
        <v>4.995004995004995E-3</v>
      </c>
      <c r="J20" s="8">
        <f t="shared" si="0"/>
        <v>-1</v>
      </c>
      <c r="K20" s="9">
        <f t="shared" si="1"/>
        <v>0.4</v>
      </c>
    </row>
    <row r="21" spans="1:11" x14ac:dyDescent="0.25">
      <c r="A21" s="7" t="s">
        <v>200</v>
      </c>
      <c r="B21" s="65">
        <v>5</v>
      </c>
      <c r="C21" s="34">
        <f>IF(B30=0, "-", B21/B30)</f>
        <v>0.04</v>
      </c>
      <c r="D21" s="65">
        <v>1</v>
      </c>
      <c r="E21" s="9">
        <f>IF(D30=0, "-", D21/D30)</f>
        <v>1.6949152542372881E-2</v>
      </c>
      <c r="F21" s="81">
        <v>103</v>
      </c>
      <c r="G21" s="34">
        <f>IF(F30=0, "-", F21/F30)</f>
        <v>8.2137161084529509E-2</v>
      </c>
      <c r="H21" s="65">
        <v>96</v>
      </c>
      <c r="I21" s="9">
        <f>IF(H30=0, "-", H21/H30)</f>
        <v>9.5904095904095904E-2</v>
      </c>
      <c r="J21" s="8">
        <f t="shared" si="0"/>
        <v>4</v>
      </c>
      <c r="K21" s="9">
        <f t="shared" si="1"/>
        <v>7.2916666666666671E-2</v>
      </c>
    </row>
    <row r="22" spans="1:11" x14ac:dyDescent="0.25">
      <c r="A22" s="7" t="s">
        <v>201</v>
      </c>
      <c r="B22" s="65">
        <v>5</v>
      </c>
      <c r="C22" s="34">
        <f>IF(B30=0, "-", B22/B30)</f>
        <v>0.04</v>
      </c>
      <c r="D22" s="65">
        <v>2</v>
      </c>
      <c r="E22" s="9">
        <f>IF(D30=0, "-", D22/D30)</f>
        <v>3.3898305084745763E-2</v>
      </c>
      <c r="F22" s="81">
        <v>62</v>
      </c>
      <c r="G22" s="34">
        <f>IF(F30=0, "-", F22/F30)</f>
        <v>4.9441786283891544E-2</v>
      </c>
      <c r="H22" s="65">
        <v>49</v>
      </c>
      <c r="I22" s="9">
        <f>IF(H30=0, "-", H22/H30)</f>
        <v>4.8951048951048952E-2</v>
      </c>
      <c r="J22" s="8">
        <f t="shared" si="0"/>
        <v>1.5</v>
      </c>
      <c r="K22" s="9">
        <f t="shared" si="1"/>
        <v>0.26530612244897961</v>
      </c>
    </row>
    <row r="23" spans="1:11" x14ac:dyDescent="0.25">
      <c r="A23" s="7" t="s">
        <v>202</v>
      </c>
      <c r="B23" s="65">
        <v>91</v>
      </c>
      <c r="C23" s="34">
        <f>IF(B30=0, "-", B23/B30)</f>
        <v>0.72799999999999998</v>
      </c>
      <c r="D23" s="65">
        <v>30</v>
      </c>
      <c r="E23" s="9">
        <f>IF(D30=0, "-", D23/D30)</f>
        <v>0.50847457627118642</v>
      </c>
      <c r="F23" s="81">
        <v>478</v>
      </c>
      <c r="G23" s="34">
        <f>IF(F30=0, "-", F23/F30)</f>
        <v>0.38118022328548645</v>
      </c>
      <c r="H23" s="65">
        <v>377</v>
      </c>
      <c r="I23" s="9">
        <f>IF(H30=0, "-", H23/H30)</f>
        <v>0.37662337662337664</v>
      </c>
      <c r="J23" s="8">
        <f t="shared" si="0"/>
        <v>2.0333333333333332</v>
      </c>
      <c r="K23" s="9">
        <f t="shared" si="1"/>
        <v>0.26790450928381965</v>
      </c>
    </row>
    <row r="24" spans="1:11" x14ac:dyDescent="0.25">
      <c r="A24" s="7" t="s">
        <v>203</v>
      </c>
      <c r="B24" s="65">
        <v>1</v>
      </c>
      <c r="C24" s="34">
        <f>IF(B30=0, "-", B24/B30)</f>
        <v>8.0000000000000002E-3</v>
      </c>
      <c r="D24" s="65">
        <v>0</v>
      </c>
      <c r="E24" s="9">
        <f>IF(D30=0, "-", D24/D30)</f>
        <v>0</v>
      </c>
      <c r="F24" s="81">
        <v>6</v>
      </c>
      <c r="G24" s="34">
        <f>IF(F30=0, "-", F24/F30)</f>
        <v>4.7846889952153108E-3</v>
      </c>
      <c r="H24" s="65">
        <v>26</v>
      </c>
      <c r="I24" s="9">
        <f>IF(H30=0, "-", H24/H30)</f>
        <v>2.5974025974025976E-2</v>
      </c>
      <c r="J24" s="8" t="str">
        <f t="shared" si="0"/>
        <v>-</v>
      </c>
      <c r="K24" s="9">
        <f t="shared" si="1"/>
        <v>-0.76923076923076927</v>
      </c>
    </row>
    <row r="25" spans="1:11" x14ac:dyDescent="0.25">
      <c r="A25" s="7" t="s">
        <v>204</v>
      </c>
      <c r="B25" s="65">
        <v>9</v>
      </c>
      <c r="C25" s="34">
        <f>IF(B30=0, "-", B25/B30)</f>
        <v>7.1999999999999995E-2</v>
      </c>
      <c r="D25" s="65">
        <v>5</v>
      </c>
      <c r="E25" s="9">
        <f>IF(D30=0, "-", D25/D30)</f>
        <v>8.4745762711864403E-2</v>
      </c>
      <c r="F25" s="81">
        <v>437</v>
      </c>
      <c r="G25" s="34">
        <f>IF(F30=0, "-", F25/F30)</f>
        <v>0.34848484848484851</v>
      </c>
      <c r="H25" s="65">
        <v>185</v>
      </c>
      <c r="I25" s="9">
        <f>IF(H30=0, "-", H25/H30)</f>
        <v>0.1848151848151848</v>
      </c>
      <c r="J25" s="8">
        <f t="shared" si="0"/>
        <v>0.8</v>
      </c>
      <c r="K25" s="9">
        <f t="shared" si="1"/>
        <v>1.3621621621621622</v>
      </c>
    </row>
    <row r="26" spans="1:11" x14ac:dyDescent="0.25">
      <c r="A26" s="7" t="s">
        <v>205</v>
      </c>
      <c r="B26" s="65">
        <v>12</v>
      </c>
      <c r="C26" s="34">
        <f>IF(B30=0, "-", B26/B30)</f>
        <v>9.6000000000000002E-2</v>
      </c>
      <c r="D26" s="65">
        <v>4</v>
      </c>
      <c r="E26" s="9">
        <f>IF(D30=0, "-", D26/D30)</f>
        <v>6.7796610169491525E-2</v>
      </c>
      <c r="F26" s="81">
        <v>95</v>
      </c>
      <c r="G26" s="34">
        <f>IF(F30=0, "-", F26/F30)</f>
        <v>7.575757575757576E-2</v>
      </c>
      <c r="H26" s="65">
        <v>103</v>
      </c>
      <c r="I26" s="9">
        <f>IF(H30=0, "-", H26/H30)</f>
        <v>0.1028971028971029</v>
      </c>
      <c r="J26" s="8">
        <f t="shared" si="0"/>
        <v>2</v>
      </c>
      <c r="K26" s="9">
        <f t="shared" si="1"/>
        <v>-7.7669902912621352E-2</v>
      </c>
    </row>
    <row r="27" spans="1:11" x14ac:dyDescent="0.25">
      <c r="A27" s="7" t="s">
        <v>206</v>
      </c>
      <c r="B27" s="65">
        <v>1</v>
      </c>
      <c r="C27" s="34">
        <f>IF(B30=0, "-", B27/B30)</f>
        <v>8.0000000000000002E-3</v>
      </c>
      <c r="D27" s="65">
        <v>3</v>
      </c>
      <c r="E27" s="9">
        <f>IF(D30=0, "-", D27/D30)</f>
        <v>5.0847457627118647E-2</v>
      </c>
      <c r="F27" s="81">
        <v>41</v>
      </c>
      <c r="G27" s="34">
        <f>IF(F30=0, "-", F27/F30)</f>
        <v>3.2695374800637958E-2</v>
      </c>
      <c r="H27" s="65">
        <v>73</v>
      </c>
      <c r="I27" s="9">
        <f>IF(H30=0, "-", H27/H30)</f>
        <v>7.2927072927072928E-2</v>
      </c>
      <c r="J27" s="8">
        <f t="shared" si="0"/>
        <v>-0.66666666666666663</v>
      </c>
      <c r="K27" s="9">
        <f t="shared" si="1"/>
        <v>-0.43835616438356162</v>
      </c>
    </row>
    <row r="28" spans="1:11" x14ac:dyDescent="0.25">
      <c r="A28" s="7" t="s">
        <v>207</v>
      </c>
      <c r="B28" s="65">
        <v>1</v>
      </c>
      <c r="C28" s="34">
        <f>IF(B30=0, "-", B28/B30)</f>
        <v>8.0000000000000002E-3</v>
      </c>
      <c r="D28" s="65">
        <v>9</v>
      </c>
      <c r="E28" s="9">
        <f>IF(D30=0, "-", D28/D30)</f>
        <v>0.15254237288135594</v>
      </c>
      <c r="F28" s="81">
        <v>24</v>
      </c>
      <c r="G28" s="34">
        <f>IF(F30=0, "-", F28/F30)</f>
        <v>1.9138755980861243E-2</v>
      </c>
      <c r="H28" s="65">
        <v>69</v>
      </c>
      <c r="I28" s="9">
        <f>IF(H30=0, "-", H28/H30)</f>
        <v>6.8931068931068928E-2</v>
      </c>
      <c r="J28" s="8">
        <f t="shared" si="0"/>
        <v>-0.88888888888888884</v>
      </c>
      <c r="K28" s="9">
        <f t="shared" si="1"/>
        <v>-0.65217391304347827</v>
      </c>
    </row>
    <row r="29" spans="1:11" x14ac:dyDescent="0.25">
      <c r="A29" s="2"/>
      <c r="B29" s="68"/>
      <c r="C29" s="33"/>
      <c r="D29" s="68"/>
      <c r="E29" s="6"/>
      <c r="F29" s="82"/>
      <c r="G29" s="33"/>
      <c r="H29" s="68"/>
      <c r="I29" s="6"/>
      <c r="J29" s="5"/>
      <c r="K29" s="6"/>
    </row>
    <row r="30" spans="1:11" s="43" customFormat="1" x14ac:dyDescent="0.25">
      <c r="A30" s="162" t="s">
        <v>552</v>
      </c>
      <c r="B30" s="71">
        <f>SUM(B18:B29)</f>
        <v>125</v>
      </c>
      <c r="C30" s="40">
        <f>B30/1668</f>
        <v>7.4940047961630701E-2</v>
      </c>
      <c r="D30" s="71">
        <f>SUM(D18:D29)</f>
        <v>59</v>
      </c>
      <c r="E30" s="41">
        <f>D30/1453</f>
        <v>4.0605643496214726E-2</v>
      </c>
      <c r="F30" s="77">
        <f>SUM(F18:F29)</f>
        <v>1254</v>
      </c>
      <c r="G30" s="42">
        <f>F30/19157</f>
        <v>6.545910111186512E-2</v>
      </c>
      <c r="H30" s="71">
        <f>SUM(H18:H29)</f>
        <v>1001</v>
      </c>
      <c r="I30" s="41">
        <f>H30/18564</f>
        <v>5.3921568627450983E-2</v>
      </c>
      <c r="J30" s="37">
        <f>IF(D30=0, "-", IF((B30-D30)/D30&lt;10, (B30-D30)/D30, "&gt;999%"))</f>
        <v>1.1186440677966101</v>
      </c>
      <c r="K30" s="38">
        <f>IF(H30=0, "-", IF((F30-H30)/H30&lt;10, (F30-H30)/H30, "&gt;999%"))</f>
        <v>0.25274725274725274</v>
      </c>
    </row>
    <row r="31" spans="1:11" x14ac:dyDescent="0.25">
      <c r="B31" s="83"/>
      <c r="D31" s="83"/>
      <c r="F31" s="83"/>
      <c r="H31" s="83"/>
    </row>
    <row r="32" spans="1:11" x14ac:dyDescent="0.25">
      <c r="A32" s="163" t="s">
        <v>134</v>
      </c>
      <c r="B32" s="61" t="s">
        <v>12</v>
      </c>
      <c r="C32" s="62" t="s">
        <v>13</v>
      </c>
      <c r="D32" s="61" t="s">
        <v>12</v>
      </c>
      <c r="E32" s="63" t="s">
        <v>13</v>
      </c>
      <c r="F32" s="62" t="s">
        <v>12</v>
      </c>
      <c r="G32" s="62" t="s">
        <v>13</v>
      </c>
      <c r="H32" s="61" t="s">
        <v>12</v>
      </c>
      <c r="I32" s="63" t="s">
        <v>13</v>
      </c>
      <c r="J32" s="61"/>
      <c r="K32" s="63"/>
    </row>
    <row r="33" spans="1:11" x14ac:dyDescent="0.25">
      <c r="A33" s="7" t="s">
        <v>208</v>
      </c>
      <c r="B33" s="65">
        <v>1</v>
      </c>
      <c r="C33" s="34">
        <f>IF(B37=0, "-", B33/B37)</f>
        <v>0.5</v>
      </c>
      <c r="D33" s="65">
        <v>0</v>
      </c>
      <c r="E33" s="9">
        <f>IF(D37=0, "-", D33/D37)</f>
        <v>0</v>
      </c>
      <c r="F33" s="81">
        <v>3</v>
      </c>
      <c r="G33" s="34">
        <f>IF(F37=0, "-", F33/F37)</f>
        <v>0.12</v>
      </c>
      <c r="H33" s="65">
        <v>3</v>
      </c>
      <c r="I33" s="9">
        <f>IF(H37=0, "-", H33/H37)</f>
        <v>9.0909090909090912E-2</v>
      </c>
      <c r="J33" s="8" t="str">
        <f>IF(D33=0, "-", IF((B33-D33)/D33&lt;10, (B33-D33)/D33, "&gt;999%"))</f>
        <v>-</v>
      </c>
      <c r="K33" s="9">
        <f>IF(H33=0, "-", IF((F33-H33)/H33&lt;10, (F33-H33)/H33, "&gt;999%"))</f>
        <v>0</v>
      </c>
    </row>
    <row r="34" spans="1:11" x14ac:dyDescent="0.25">
      <c r="A34" s="7" t="s">
        <v>209</v>
      </c>
      <c r="B34" s="65">
        <v>0</v>
      </c>
      <c r="C34" s="34">
        <f>IF(B37=0, "-", B34/B37)</f>
        <v>0</v>
      </c>
      <c r="D34" s="65">
        <v>0</v>
      </c>
      <c r="E34" s="9">
        <f>IF(D37=0, "-", D34/D37)</f>
        <v>0</v>
      </c>
      <c r="F34" s="81">
        <v>1</v>
      </c>
      <c r="G34" s="34">
        <f>IF(F37=0, "-", F34/F37)</f>
        <v>0.04</v>
      </c>
      <c r="H34" s="65">
        <v>0</v>
      </c>
      <c r="I34" s="9">
        <f>IF(H37=0, "-", H34/H37)</f>
        <v>0</v>
      </c>
      <c r="J34" s="8" t="str">
        <f>IF(D34=0, "-", IF((B34-D34)/D34&lt;10, (B34-D34)/D34, "&gt;999%"))</f>
        <v>-</v>
      </c>
      <c r="K34" s="9" t="str">
        <f>IF(H34=0, "-", IF((F34-H34)/H34&lt;10, (F34-H34)/H34, "&gt;999%"))</f>
        <v>-</v>
      </c>
    </row>
    <row r="35" spans="1:11" x14ac:dyDescent="0.25">
      <c r="A35" s="7" t="s">
        <v>210</v>
      </c>
      <c r="B35" s="65">
        <v>1</v>
      </c>
      <c r="C35" s="34">
        <f>IF(B37=0, "-", B35/B37)</f>
        <v>0.5</v>
      </c>
      <c r="D35" s="65">
        <v>5</v>
      </c>
      <c r="E35" s="9">
        <f>IF(D37=0, "-", D35/D37)</f>
        <v>1</v>
      </c>
      <c r="F35" s="81">
        <v>21</v>
      </c>
      <c r="G35" s="34">
        <f>IF(F37=0, "-", F35/F37)</f>
        <v>0.84</v>
      </c>
      <c r="H35" s="65">
        <v>30</v>
      </c>
      <c r="I35" s="9">
        <f>IF(H37=0, "-", H35/H37)</f>
        <v>0.90909090909090906</v>
      </c>
      <c r="J35" s="8">
        <f>IF(D35=0, "-", IF((B35-D35)/D35&lt;10, (B35-D35)/D35, "&gt;999%"))</f>
        <v>-0.8</v>
      </c>
      <c r="K35" s="9">
        <f>IF(H35=0, "-", IF((F35-H35)/H35&lt;10, (F35-H35)/H35, "&gt;999%"))</f>
        <v>-0.3</v>
      </c>
    </row>
    <row r="36" spans="1:11" x14ac:dyDescent="0.25">
      <c r="A36" s="2"/>
      <c r="B36" s="68"/>
      <c r="C36" s="33"/>
      <c r="D36" s="68"/>
      <c r="E36" s="6"/>
      <c r="F36" s="82"/>
      <c r="G36" s="33"/>
      <c r="H36" s="68"/>
      <c r="I36" s="6"/>
      <c r="J36" s="5"/>
      <c r="K36" s="6"/>
    </row>
    <row r="37" spans="1:11" s="43" customFormat="1" x14ac:dyDescent="0.25">
      <c r="A37" s="162" t="s">
        <v>551</v>
      </c>
      <c r="B37" s="71">
        <f>SUM(B33:B36)</f>
        <v>2</v>
      </c>
      <c r="C37" s="40">
        <f>B37/1668</f>
        <v>1.199040767386091E-3</v>
      </c>
      <c r="D37" s="71">
        <f>SUM(D33:D36)</f>
        <v>5</v>
      </c>
      <c r="E37" s="41">
        <f>D37/1453</f>
        <v>3.4411562284927736E-3</v>
      </c>
      <c r="F37" s="77">
        <f>SUM(F33:F36)</f>
        <v>25</v>
      </c>
      <c r="G37" s="42">
        <f>F37/19157</f>
        <v>1.305006003027614E-3</v>
      </c>
      <c r="H37" s="71">
        <f>SUM(H33:H36)</f>
        <v>33</v>
      </c>
      <c r="I37" s="41">
        <f>H37/18564</f>
        <v>1.777634130575307E-3</v>
      </c>
      <c r="J37" s="37">
        <f>IF(D37=0, "-", IF((B37-D37)/D37&lt;10, (B37-D37)/D37, "&gt;999%"))</f>
        <v>-0.6</v>
      </c>
      <c r="K37" s="38">
        <f>IF(H37=0, "-", IF((F37-H37)/H37&lt;10, (F37-H37)/H37, "&gt;999%"))</f>
        <v>-0.24242424242424243</v>
      </c>
    </row>
    <row r="38" spans="1:11" x14ac:dyDescent="0.25">
      <c r="B38" s="83"/>
      <c r="D38" s="83"/>
      <c r="F38" s="83"/>
      <c r="H38" s="83"/>
    </row>
    <row r="39" spans="1:11" s="43" customFormat="1" x14ac:dyDescent="0.25">
      <c r="A39" s="162" t="s">
        <v>550</v>
      </c>
      <c r="B39" s="71">
        <v>127</v>
      </c>
      <c r="C39" s="40">
        <f>B39/1668</f>
        <v>7.6139088729016785E-2</v>
      </c>
      <c r="D39" s="71">
        <v>64</v>
      </c>
      <c r="E39" s="41">
        <f>D39/1453</f>
        <v>4.40467997247075E-2</v>
      </c>
      <c r="F39" s="77">
        <v>1279</v>
      </c>
      <c r="G39" s="42">
        <f>F39/19157</f>
        <v>6.6764107114892723E-2</v>
      </c>
      <c r="H39" s="71">
        <v>1034</v>
      </c>
      <c r="I39" s="41">
        <f>H39/18564</f>
        <v>5.5699202758026291E-2</v>
      </c>
      <c r="J39" s="37">
        <f>IF(D39=0, "-", IF((B39-D39)/D39&lt;10, (B39-D39)/D39, "&gt;999%"))</f>
        <v>0.984375</v>
      </c>
      <c r="K39" s="38">
        <f>IF(H39=0, "-", IF((F39-H39)/H39&lt;10, (F39-H39)/H39, "&gt;999%"))</f>
        <v>0.2369439071566731</v>
      </c>
    </row>
    <row r="40" spans="1:11" x14ac:dyDescent="0.25">
      <c r="B40" s="83"/>
      <c r="D40" s="83"/>
      <c r="F40" s="83"/>
      <c r="H40" s="83"/>
    </row>
    <row r="41" spans="1:11" ht="15.6" x14ac:dyDescent="0.3">
      <c r="A41" s="164" t="s">
        <v>110</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135</v>
      </c>
      <c r="B43" s="61" t="s">
        <v>12</v>
      </c>
      <c r="C43" s="62" t="s">
        <v>13</v>
      </c>
      <c r="D43" s="61" t="s">
        <v>12</v>
      </c>
      <c r="E43" s="63" t="s">
        <v>13</v>
      </c>
      <c r="F43" s="62" t="s">
        <v>12</v>
      </c>
      <c r="G43" s="62" t="s">
        <v>13</v>
      </c>
      <c r="H43" s="61" t="s">
        <v>12</v>
      </c>
      <c r="I43" s="63" t="s">
        <v>13</v>
      </c>
      <c r="J43" s="61"/>
      <c r="K43" s="63"/>
    </row>
    <row r="44" spans="1:11" x14ac:dyDescent="0.25">
      <c r="A44" s="7" t="s">
        <v>211</v>
      </c>
      <c r="B44" s="65">
        <v>0</v>
      </c>
      <c r="C44" s="34">
        <f>IF(B62=0, "-", B44/B62)</f>
        <v>0</v>
      </c>
      <c r="D44" s="65">
        <v>0</v>
      </c>
      <c r="E44" s="9">
        <f>IF(D62=0, "-", D44/D62)</f>
        <v>0</v>
      </c>
      <c r="F44" s="81">
        <v>0</v>
      </c>
      <c r="G44" s="34">
        <f>IF(F62=0, "-", F44/F62)</f>
        <v>0</v>
      </c>
      <c r="H44" s="65">
        <v>3</v>
      </c>
      <c r="I44" s="9">
        <f>IF(H62=0, "-", H44/H62)</f>
        <v>2.3584905660377358E-3</v>
      </c>
      <c r="J44" s="8" t="str">
        <f t="shared" ref="J44:J60" si="2">IF(D44=0, "-", IF((B44-D44)/D44&lt;10, (B44-D44)/D44, "&gt;999%"))</f>
        <v>-</v>
      </c>
      <c r="K44" s="9">
        <f t="shared" ref="K44:K60" si="3">IF(H44=0, "-", IF((F44-H44)/H44&lt;10, (F44-H44)/H44, "&gt;999%"))</f>
        <v>-1</v>
      </c>
    </row>
    <row r="45" spans="1:11" x14ac:dyDescent="0.25">
      <c r="A45" s="7" t="s">
        <v>212</v>
      </c>
      <c r="B45" s="65">
        <v>0</v>
      </c>
      <c r="C45" s="34">
        <f>IF(B62=0, "-", B45/B62)</f>
        <v>0</v>
      </c>
      <c r="D45" s="65">
        <v>0</v>
      </c>
      <c r="E45" s="9">
        <f>IF(D62=0, "-", D45/D62)</f>
        <v>0</v>
      </c>
      <c r="F45" s="81">
        <v>1</v>
      </c>
      <c r="G45" s="34">
        <f>IF(F62=0, "-", F45/F62)</f>
        <v>9.2421441774491681E-4</v>
      </c>
      <c r="H45" s="65">
        <v>10</v>
      </c>
      <c r="I45" s="9">
        <f>IF(H62=0, "-", H45/H62)</f>
        <v>7.8616352201257862E-3</v>
      </c>
      <c r="J45" s="8" t="str">
        <f t="shared" si="2"/>
        <v>-</v>
      </c>
      <c r="K45" s="9">
        <f t="shared" si="3"/>
        <v>-0.9</v>
      </c>
    </row>
    <row r="46" spans="1:11" x14ac:dyDescent="0.25">
      <c r="A46" s="7" t="s">
        <v>213</v>
      </c>
      <c r="B46" s="65">
        <v>0</v>
      </c>
      <c r="C46" s="34">
        <f>IF(B62=0, "-", B46/B62)</f>
        <v>0</v>
      </c>
      <c r="D46" s="65">
        <v>0</v>
      </c>
      <c r="E46" s="9">
        <f>IF(D62=0, "-", D46/D62)</f>
        <v>0</v>
      </c>
      <c r="F46" s="81">
        <v>7</v>
      </c>
      <c r="G46" s="34">
        <f>IF(F62=0, "-", F46/F62)</f>
        <v>6.4695009242144181E-3</v>
      </c>
      <c r="H46" s="65">
        <v>38</v>
      </c>
      <c r="I46" s="9">
        <f>IF(H62=0, "-", H46/H62)</f>
        <v>2.9874213836477988E-2</v>
      </c>
      <c r="J46" s="8" t="str">
        <f t="shared" si="2"/>
        <v>-</v>
      </c>
      <c r="K46" s="9">
        <f t="shared" si="3"/>
        <v>-0.81578947368421051</v>
      </c>
    </row>
    <row r="47" spans="1:11" x14ac:dyDescent="0.25">
      <c r="A47" s="7" t="s">
        <v>214</v>
      </c>
      <c r="B47" s="65">
        <v>0</v>
      </c>
      <c r="C47" s="34">
        <f>IF(B62=0, "-", B47/B62)</f>
        <v>0</v>
      </c>
      <c r="D47" s="65">
        <v>0</v>
      </c>
      <c r="E47" s="9">
        <f>IF(D62=0, "-", D47/D62)</f>
        <v>0</v>
      </c>
      <c r="F47" s="81">
        <v>0</v>
      </c>
      <c r="G47" s="34">
        <f>IF(F62=0, "-", F47/F62)</f>
        <v>0</v>
      </c>
      <c r="H47" s="65">
        <v>3</v>
      </c>
      <c r="I47" s="9">
        <f>IF(H62=0, "-", H47/H62)</f>
        <v>2.3584905660377358E-3</v>
      </c>
      <c r="J47" s="8" t="str">
        <f t="shared" si="2"/>
        <v>-</v>
      </c>
      <c r="K47" s="9">
        <f t="shared" si="3"/>
        <v>-1</v>
      </c>
    </row>
    <row r="48" spans="1:11" x14ac:dyDescent="0.25">
      <c r="A48" s="7" t="s">
        <v>215</v>
      </c>
      <c r="B48" s="65">
        <v>25</v>
      </c>
      <c r="C48" s="34">
        <f>IF(B62=0, "-", B48/B62)</f>
        <v>0.32467532467532467</v>
      </c>
      <c r="D48" s="65">
        <v>52</v>
      </c>
      <c r="E48" s="9">
        <f>IF(D62=0, "-", D48/D62)</f>
        <v>0.55913978494623651</v>
      </c>
      <c r="F48" s="81">
        <v>268</v>
      </c>
      <c r="G48" s="34">
        <f>IF(F62=0, "-", F48/F62)</f>
        <v>0.24768946395563771</v>
      </c>
      <c r="H48" s="65">
        <v>384</v>
      </c>
      <c r="I48" s="9">
        <f>IF(H62=0, "-", H48/H62)</f>
        <v>0.30188679245283018</v>
      </c>
      <c r="J48" s="8">
        <f t="shared" si="2"/>
        <v>-0.51923076923076927</v>
      </c>
      <c r="K48" s="9">
        <f t="shared" si="3"/>
        <v>-0.30208333333333331</v>
      </c>
    </row>
    <row r="49" spans="1:11" x14ac:dyDescent="0.25">
      <c r="A49" s="7" t="s">
        <v>216</v>
      </c>
      <c r="B49" s="65">
        <v>0</v>
      </c>
      <c r="C49" s="34">
        <f>IF(B62=0, "-", B49/B62)</f>
        <v>0</v>
      </c>
      <c r="D49" s="65">
        <v>3</v>
      </c>
      <c r="E49" s="9">
        <f>IF(D62=0, "-", D49/D62)</f>
        <v>3.2258064516129031E-2</v>
      </c>
      <c r="F49" s="81">
        <v>21</v>
      </c>
      <c r="G49" s="34">
        <f>IF(F62=0, "-", F49/F62)</f>
        <v>1.9408502772643253E-2</v>
      </c>
      <c r="H49" s="65">
        <v>16</v>
      </c>
      <c r="I49" s="9">
        <f>IF(H62=0, "-", H49/H62)</f>
        <v>1.2578616352201259E-2</v>
      </c>
      <c r="J49" s="8">
        <f t="shared" si="2"/>
        <v>-1</v>
      </c>
      <c r="K49" s="9">
        <f t="shared" si="3"/>
        <v>0.3125</v>
      </c>
    </row>
    <row r="50" spans="1:11" x14ac:dyDescent="0.25">
      <c r="A50" s="7" t="s">
        <v>217</v>
      </c>
      <c r="B50" s="65">
        <v>1</v>
      </c>
      <c r="C50" s="34">
        <f>IF(B62=0, "-", B50/B62)</f>
        <v>1.2987012987012988E-2</v>
      </c>
      <c r="D50" s="65">
        <v>3</v>
      </c>
      <c r="E50" s="9">
        <f>IF(D62=0, "-", D50/D62)</f>
        <v>3.2258064516129031E-2</v>
      </c>
      <c r="F50" s="81">
        <v>107</v>
      </c>
      <c r="G50" s="34">
        <f>IF(F62=0, "-", F50/F62)</f>
        <v>9.8890942698706102E-2</v>
      </c>
      <c r="H50" s="65">
        <v>154</v>
      </c>
      <c r="I50" s="9">
        <f>IF(H62=0, "-", H50/H62)</f>
        <v>0.12106918238993711</v>
      </c>
      <c r="J50" s="8">
        <f t="shared" si="2"/>
        <v>-0.66666666666666663</v>
      </c>
      <c r="K50" s="9">
        <f t="shared" si="3"/>
        <v>-0.30519480519480519</v>
      </c>
    </row>
    <row r="51" spans="1:11" x14ac:dyDescent="0.25">
      <c r="A51" s="7" t="s">
        <v>218</v>
      </c>
      <c r="B51" s="65">
        <v>12</v>
      </c>
      <c r="C51" s="34">
        <f>IF(B62=0, "-", B51/B62)</f>
        <v>0.15584415584415584</v>
      </c>
      <c r="D51" s="65">
        <v>4</v>
      </c>
      <c r="E51" s="9">
        <f>IF(D62=0, "-", D51/D62)</f>
        <v>4.3010752688172046E-2</v>
      </c>
      <c r="F51" s="81">
        <v>87</v>
      </c>
      <c r="G51" s="34">
        <f>IF(F62=0, "-", F51/F62)</f>
        <v>8.0406654343807768E-2</v>
      </c>
      <c r="H51" s="65">
        <v>108</v>
      </c>
      <c r="I51" s="9">
        <f>IF(H62=0, "-", H51/H62)</f>
        <v>8.4905660377358486E-2</v>
      </c>
      <c r="J51" s="8">
        <f t="shared" si="2"/>
        <v>2</v>
      </c>
      <c r="K51" s="9">
        <f t="shared" si="3"/>
        <v>-0.19444444444444445</v>
      </c>
    </row>
    <row r="52" spans="1:11" x14ac:dyDescent="0.25">
      <c r="A52" s="7" t="s">
        <v>219</v>
      </c>
      <c r="B52" s="65">
        <v>0</v>
      </c>
      <c r="C52" s="34">
        <f>IF(B62=0, "-", B52/B62)</f>
        <v>0</v>
      </c>
      <c r="D52" s="65">
        <v>0</v>
      </c>
      <c r="E52" s="9">
        <f>IF(D62=0, "-", D52/D62)</f>
        <v>0</v>
      </c>
      <c r="F52" s="81">
        <v>1</v>
      </c>
      <c r="G52" s="34">
        <f>IF(F62=0, "-", F52/F62)</f>
        <v>9.2421441774491681E-4</v>
      </c>
      <c r="H52" s="65">
        <v>1</v>
      </c>
      <c r="I52" s="9">
        <f>IF(H62=0, "-", H52/H62)</f>
        <v>7.8616352201257866E-4</v>
      </c>
      <c r="J52" s="8" t="str">
        <f t="shared" si="2"/>
        <v>-</v>
      </c>
      <c r="K52" s="9">
        <f t="shared" si="3"/>
        <v>0</v>
      </c>
    </row>
    <row r="53" spans="1:11" x14ac:dyDescent="0.25">
      <c r="A53" s="7" t="s">
        <v>220</v>
      </c>
      <c r="B53" s="65">
        <v>0</v>
      </c>
      <c r="C53" s="34">
        <f>IF(B62=0, "-", B53/B62)</f>
        <v>0</v>
      </c>
      <c r="D53" s="65">
        <v>0</v>
      </c>
      <c r="E53" s="9">
        <f>IF(D62=0, "-", D53/D62)</f>
        <v>0</v>
      </c>
      <c r="F53" s="81">
        <v>2</v>
      </c>
      <c r="G53" s="34">
        <f>IF(F62=0, "-", F53/F62)</f>
        <v>1.8484288354898336E-3</v>
      </c>
      <c r="H53" s="65">
        <v>1</v>
      </c>
      <c r="I53" s="9">
        <f>IF(H62=0, "-", H53/H62)</f>
        <v>7.8616352201257866E-4</v>
      </c>
      <c r="J53" s="8" t="str">
        <f t="shared" si="2"/>
        <v>-</v>
      </c>
      <c r="K53" s="9">
        <f t="shared" si="3"/>
        <v>1</v>
      </c>
    </row>
    <row r="54" spans="1:11" x14ac:dyDescent="0.25">
      <c r="A54" s="7" t="s">
        <v>221</v>
      </c>
      <c r="B54" s="65">
        <v>2</v>
      </c>
      <c r="C54" s="34">
        <f>IF(B62=0, "-", B54/B62)</f>
        <v>2.5974025974025976E-2</v>
      </c>
      <c r="D54" s="65">
        <v>1</v>
      </c>
      <c r="E54" s="9">
        <f>IF(D62=0, "-", D54/D62)</f>
        <v>1.0752688172043012E-2</v>
      </c>
      <c r="F54" s="81">
        <v>18</v>
      </c>
      <c r="G54" s="34">
        <f>IF(F62=0, "-", F54/F62)</f>
        <v>1.6635859519408502E-2</v>
      </c>
      <c r="H54" s="65">
        <v>22</v>
      </c>
      <c r="I54" s="9">
        <f>IF(H62=0, "-", H54/H62)</f>
        <v>1.7295597484276729E-2</v>
      </c>
      <c r="J54" s="8">
        <f t="shared" si="2"/>
        <v>1</v>
      </c>
      <c r="K54" s="9">
        <f t="shared" si="3"/>
        <v>-0.18181818181818182</v>
      </c>
    </row>
    <row r="55" spans="1:11" x14ac:dyDescent="0.25">
      <c r="A55" s="7" t="s">
        <v>222</v>
      </c>
      <c r="B55" s="65">
        <v>6</v>
      </c>
      <c r="C55" s="34">
        <f>IF(B62=0, "-", B55/B62)</f>
        <v>7.792207792207792E-2</v>
      </c>
      <c r="D55" s="65">
        <v>4</v>
      </c>
      <c r="E55" s="9">
        <f>IF(D62=0, "-", D55/D62)</f>
        <v>4.3010752688172046E-2</v>
      </c>
      <c r="F55" s="81">
        <v>85</v>
      </c>
      <c r="G55" s="34">
        <f>IF(F62=0, "-", F55/F62)</f>
        <v>7.8558225508317925E-2</v>
      </c>
      <c r="H55" s="65">
        <v>86</v>
      </c>
      <c r="I55" s="9">
        <f>IF(H62=0, "-", H55/H62)</f>
        <v>6.761006289308176E-2</v>
      </c>
      <c r="J55" s="8">
        <f t="shared" si="2"/>
        <v>0.5</v>
      </c>
      <c r="K55" s="9">
        <f t="shared" si="3"/>
        <v>-1.1627906976744186E-2</v>
      </c>
    </row>
    <row r="56" spans="1:11" x14ac:dyDescent="0.25">
      <c r="A56" s="7" t="s">
        <v>223</v>
      </c>
      <c r="B56" s="65">
        <v>7</v>
      </c>
      <c r="C56" s="34">
        <f>IF(B62=0, "-", B56/B62)</f>
        <v>9.0909090909090912E-2</v>
      </c>
      <c r="D56" s="65">
        <v>2</v>
      </c>
      <c r="E56" s="9">
        <f>IF(D62=0, "-", D56/D62)</f>
        <v>2.1505376344086023E-2</v>
      </c>
      <c r="F56" s="81">
        <v>52</v>
      </c>
      <c r="G56" s="34">
        <f>IF(F62=0, "-", F56/F62)</f>
        <v>4.8059149722735672E-2</v>
      </c>
      <c r="H56" s="65">
        <v>12</v>
      </c>
      <c r="I56" s="9">
        <f>IF(H62=0, "-", H56/H62)</f>
        <v>9.433962264150943E-3</v>
      </c>
      <c r="J56" s="8">
        <f t="shared" si="2"/>
        <v>2.5</v>
      </c>
      <c r="K56" s="9">
        <f t="shared" si="3"/>
        <v>3.3333333333333335</v>
      </c>
    </row>
    <row r="57" spans="1:11" x14ac:dyDescent="0.25">
      <c r="A57" s="7" t="s">
        <v>224</v>
      </c>
      <c r="B57" s="65">
        <v>17</v>
      </c>
      <c r="C57" s="34">
        <f>IF(B62=0, "-", B57/B62)</f>
        <v>0.22077922077922077</v>
      </c>
      <c r="D57" s="65">
        <v>16</v>
      </c>
      <c r="E57" s="9">
        <f>IF(D62=0, "-", D57/D62)</f>
        <v>0.17204301075268819</v>
      </c>
      <c r="F57" s="81">
        <v>374</v>
      </c>
      <c r="G57" s="34">
        <f>IF(F62=0, "-", F57/F62)</f>
        <v>0.34565619223659888</v>
      </c>
      <c r="H57" s="65">
        <v>393</v>
      </c>
      <c r="I57" s="9">
        <f>IF(H62=0, "-", H57/H62)</f>
        <v>0.30896226415094341</v>
      </c>
      <c r="J57" s="8">
        <f t="shared" si="2"/>
        <v>6.25E-2</v>
      </c>
      <c r="K57" s="9">
        <f t="shared" si="3"/>
        <v>-4.8346055979643768E-2</v>
      </c>
    </row>
    <row r="58" spans="1:11" x14ac:dyDescent="0.25">
      <c r="A58" s="7" t="s">
        <v>225</v>
      </c>
      <c r="B58" s="65">
        <v>0</v>
      </c>
      <c r="C58" s="34">
        <f>IF(B62=0, "-", B58/B62)</f>
        <v>0</v>
      </c>
      <c r="D58" s="65">
        <v>0</v>
      </c>
      <c r="E58" s="9">
        <f>IF(D62=0, "-", D58/D62)</f>
        <v>0</v>
      </c>
      <c r="F58" s="81">
        <v>1</v>
      </c>
      <c r="G58" s="34">
        <f>IF(F62=0, "-", F58/F62)</f>
        <v>9.2421441774491681E-4</v>
      </c>
      <c r="H58" s="65">
        <v>1</v>
      </c>
      <c r="I58" s="9">
        <f>IF(H62=0, "-", H58/H62)</f>
        <v>7.8616352201257866E-4</v>
      </c>
      <c r="J58" s="8" t="str">
        <f t="shared" si="2"/>
        <v>-</v>
      </c>
      <c r="K58" s="9">
        <f t="shared" si="3"/>
        <v>0</v>
      </c>
    </row>
    <row r="59" spans="1:11" x14ac:dyDescent="0.25">
      <c r="A59" s="7" t="s">
        <v>226</v>
      </c>
      <c r="B59" s="65">
        <v>0</v>
      </c>
      <c r="C59" s="34">
        <f>IF(B62=0, "-", B59/B62)</f>
        <v>0</v>
      </c>
      <c r="D59" s="65">
        <v>0</v>
      </c>
      <c r="E59" s="9">
        <f>IF(D62=0, "-", D59/D62)</f>
        <v>0</v>
      </c>
      <c r="F59" s="81">
        <v>0</v>
      </c>
      <c r="G59" s="34">
        <f>IF(F62=0, "-", F59/F62)</f>
        <v>0</v>
      </c>
      <c r="H59" s="65">
        <v>1</v>
      </c>
      <c r="I59" s="9">
        <f>IF(H62=0, "-", H59/H62)</f>
        <v>7.8616352201257866E-4</v>
      </c>
      <c r="J59" s="8" t="str">
        <f t="shared" si="2"/>
        <v>-</v>
      </c>
      <c r="K59" s="9">
        <f t="shared" si="3"/>
        <v>-1</v>
      </c>
    </row>
    <row r="60" spans="1:11" x14ac:dyDescent="0.25">
      <c r="A60" s="7" t="s">
        <v>227</v>
      </c>
      <c r="B60" s="65">
        <v>7</v>
      </c>
      <c r="C60" s="34">
        <f>IF(B62=0, "-", B60/B62)</f>
        <v>9.0909090909090912E-2</v>
      </c>
      <c r="D60" s="65">
        <v>8</v>
      </c>
      <c r="E60" s="9">
        <f>IF(D62=0, "-", D60/D62)</f>
        <v>8.6021505376344093E-2</v>
      </c>
      <c r="F60" s="81">
        <v>58</v>
      </c>
      <c r="G60" s="34">
        <f>IF(F62=0, "-", F60/F62)</f>
        <v>5.3604436229205174E-2</v>
      </c>
      <c r="H60" s="65">
        <v>39</v>
      </c>
      <c r="I60" s="9">
        <f>IF(H62=0, "-", H60/H62)</f>
        <v>3.0660377358490566E-2</v>
      </c>
      <c r="J60" s="8">
        <f t="shared" si="2"/>
        <v>-0.125</v>
      </c>
      <c r="K60" s="9">
        <f t="shared" si="3"/>
        <v>0.48717948717948717</v>
      </c>
    </row>
    <row r="61" spans="1:11" x14ac:dyDescent="0.25">
      <c r="A61" s="2"/>
      <c r="B61" s="68"/>
      <c r="C61" s="33"/>
      <c r="D61" s="68"/>
      <c r="E61" s="6"/>
      <c r="F61" s="82"/>
      <c r="G61" s="33"/>
      <c r="H61" s="68"/>
      <c r="I61" s="6"/>
      <c r="J61" s="5"/>
      <c r="K61" s="6"/>
    </row>
    <row r="62" spans="1:11" s="43" customFormat="1" x14ac:dyDescent="0.25">
      <c r="A62" s="162" t="s">
        <v>549</v>
      </c>
      <c r="B62" s="71">
        <f>SUM(B44:B61)</f>
        <v>77</v>
      </c>
      <c r="C62" s="40">
        <f>B62/1668</f>
        <v>4.6163069544364506E-2</v>
      </c>
      <c r="D62" s="71">
        <f>SUM(D44:D61)</f>
        <v>93</v>
      </c>
      <c r="E62" s="41">
        <f>D62/1453</f>
        <v>6.4005505849965588E-2</v>
      </c>
      <c r="F62" s="77">
        <f>SUM(F44:F61)</f>
        <v>1082</v>
      </c>
      <c r="G62" s="42">
        <f>F62/19157</f>
        <v>5.648065981103513E-2</v>
      </c>
      <c r="H62" s="71">
        <f>SUM(H44:H61)</f>
        <v>1272</v>
      </c>
      <c r="I62" s="41">
        <f>H62/18564</f>
        <v>6.8519715578539114E-2</v>
      </c>
      <c r="J62" s="37">
        <f>IF(D62=0, "-", IF((B62-D62)/D62&lt;10, (B62-D62)/D62, "&gt;999%"))</f>
        <v>-0.17204301075268819</v>
      </c>
      <c r="K62" s="38">
        <f>IF(H62=0, "-", IF((F62-H62)/H62&lt;10, (F62-H62)/H62, "&gt;999%"))</f>
        <v>-0.14937106918238993</v>
      </c>
    </row>
    <row r="63" spans="1:11" x14ac:dyDescent="0.25">
      <c r="B63" s="83"/>
      <c r="D63" s="83"/>
      <c r="F63" s="83"/>
      <c r="H63" s="83"/>
    </row>
    <row r="64" spans="1:11" x14ac:dyDescent="0.25">
      <c r="A64" s="163" t="s">
        <v>136</v>
      </c>
      <c r="B64" s="61" t="s">
        <v>12</v>
      </c>
      <c r="C64" s="62" t="s">
        <v>13</v>
      </c>
      <c r="D64" s="61" t="s">
        <v>12</v>
      </c>
      <c r="E64" s="63" t="s">
        <v>13</v>
      </c>
      <c r="F64" s="62" t="s">
        <v>12</v>
      </c>
      <c r="G64" s="62" t="s">
        <v>13</v>
      </c>
      <c r="H64" s="61" t="s">
        <v>12</v>
      </c>
      <c r="I64" s="63" t="s">
        <v>13</v>
      </c>
      <c r="J64" s="61"/>
      <c r="K64" s="63"/>
    </row>
    <row r="65" spans="1:11" x14ac:dyDescent="0.25">
      <c r="A65" s="7" t="s">
        <v>228</v>
      </c>
      <c r="B65" s="65">
        <v>4</v>
      </c>
      <c r="C65" s="34">
        <f>IF(B73=0, "-", B65/B73)</f>
        <v>0.66666666666666663</v>
      </c>
      <c r="D65" s="65">
        <v>0</v>
      </c>
      <c r="E65" s="9">
        <f>IF(D73=0, "-", D65/D73)</f>
        <v>0</v>
      </c>
      <c r="F65" s="81">
        <v>19</v>
      </c>
      <c r="G65" s="34">
        <f>IF(F73=0, "-", F65/F73)</f>
        <v>0.23456790123456789</v>
      </c>
      <c r="H65" s="65">
        <v>8</v>
      </c>
      <c r="I65" s="9">
        <f>IF(H73=0, "-", H65/H73)</f>
        <v>9.7560975609756101E-2</v>
      </c>
      <c r="J65" s="8" t="str">
        <f t="shared" ref="J65:J71" si="4">IF(D65=0, "-", IF((B65-D65)/D65&lt;10, (B65-D65)/D65, "&gt;999%"))</f>
        <v>-</v>
      </c>
      <c r="K65" s="9">
        <f t="shared" ref="K65:K71" si="5">IF(H65=0, "-", IF((F65-H65)/H65&lt;10, (F65-H65)/H65, "&gt;999%"))</f>
        <v>1.375</v>
      </c>
    </row>
    <row r="66" spans="1:11" x14ac:dyDescent="0.25">
      <c r="A66" s="7" t="s">
        <v>229</v>
      </c>
      <c r="B66" s="65">
        <v>0</v>
      </c>
      <c r="C66" s="34">
        <f>IF(B73=0, "-", B66/B73)</f>
        <v>0</v>
      </c>
      <c r="D66" s="65">
        <v>3</v>
      </c>
      <c r="E66" s="9">
        <f>IF(D73=0, "-", D66/D73)</f>
        <v>0.5</v>
      </c>
      <c r="F66" s="81">
        <v>12</v>
      </c>
      <c r="G66" s="34">
        <f>IF(F73=0, "-", F66/F73)</f>
        <v>0.14814814814814814</v>
      </c>
      <c r="H66" s="65">
        <v>19</v>
      </c>
      <c r="I66" s="9">
        <f>IF(H73=0, "-", H66/H73)</f>
        <v>0.23170731707317074</v>
      </c>
      <c r="J66" s="8">
        <f t="shared" si="4"/>
        <v>-1</v>
      </c>
      <c r="K66" s="9">
        <f t="shared" si="5"/>
        <v>-0.36842105263157893</v>
      </c>
    </row>
    <row r="67" spans="1:11" x14ac:dyDescent="0.25">
      <c r="A67" s="7" t="s">
        <v>230</v>
      </c>
      <c r="B67" s="65">
        <v>0</v>
      </c>
      <c r="C67" s="34">
        <f>IF(B73=0, "-", B67/B73)</f>
        <v>0</v>
      </c>
      <c r="D67" s="65">
        <v>1</v>
      </c>
      <c r="E67" s="9">
        <f>IF(D73=0, "-", D67/D73)</f>
        <v>0.16666666666666666</v>
      </c>
      <c r="F67" s="81">
        <v>6</v>
      </c>
      <c r="G67" s="34">
        <f>IF(F73=0, "-", F67/F73)</f>
        <v>7.407407407407407E-2</v>
      </c>
      <c r="H67" s="65">
        <v>6</v>
      </c>
      <c r="I67" s="9">
        <f>IF(H73=0, "-", H67/H73)</f>
        <v>7.3170731707317069E-2</v>
      </c>
      <c r="J67" s="8">
        <f t="shared" si="4"/>
        <v>-1</v>
      </c>
      <c r="K67" s="9">
        <f t="shared" si="5"/>
        <v>0</v>
      </c>
    </row>
    <row r="68" spans="1:11" x14ac:dyDescent="0.25">
      <c r="A68" s="7" t="s">
        <v>231</v>
      </c>
      <c r="B68" s="65">
        <v>2</v>
      </c>
      <c r="C68" s="34">
        <f>IF(B73=0, "-", B68/B73)</f>
        <v>0.33333333333333331</v>
      </c>
      <c r="D68" s="65">
        <v>0</v>
      </c>
      <c r="E68" s="9">
        <f>IF(D73=0, "-", D68/D73)</f>
        <v>0</v>
      </c>
      <c r="F68" s="81">
        <v>16</v>
      </c>
      <c r="G68" s="34">
        <f>IF(F73=0, "-", F68/F73)</f>
        <v>0.19753086419753085</v>
      </c>
      <c r="H68" s="65">
        <v>29</v>
      </c>
      <c r="I68" s="9">
        <f>IF(H73=0, "-", H68/H73)</f>
        <v>0.35365853658536583</v>
      </c>
      <c r="J68" s="8" t="str">
        <f t="shared" si="4"/>
        <v>-</v>
      </c>
      <c r="K68" s="9">
        <f t="shared" si="5"/>
        <v>-0.44827586206896552</v>
      </c>
    </row>
    <row r="69" spans="1:11" x14ac:dyDescent="0.25">
      <c r="A69" s="7" t="s">
        <v>232</v>
      </c>
      <c r="B69" s="65">
        <v>0</v>
      </c>
      <c r="C69" s="34">
        <f>IF(B73=0, "-", B69/B73)</f>
        <v>0</v>
      </c>
      <c r="D69" s="65">
        <v>0</v>
      </c>
      <c r="E69" s="9">
        <f>IF(D73=0, "-", D69/D73)</f>
        <v>0</v>
      </c>
      <c r="F69" s="81">
        <v>5</v>
      </c>
      <c r="G69" s="34">
        <f>IF(F73=0, "-", F69/F73)</f>
        <v>6.1728395061728392E-2</v>
      </c>
      <c r="H69" s="65">
        <v>3</v>
      </c>
      <c r="I69" s="9">
        <f>IF(H73=0, "-", H69/H73)</f>
        <v>3.6585365853658534E-2</v>
      </c>
      <c r="J69" s="8" t="str">
        <f t="shared" si="4"/>
        <v>-</v>
      </c>
      <c r="K69" s="9">
        <f t="shared" si="5"/>
        <v>0.66666666666666663</v>
      </c>
    </row>
    <row r="70" spans="1:11" x14ac:dyDescent="0.25">
      <c r="A70" s="7" t="s">
        <v>233</v>
      </c>
      <c r="B70" s="65">
        <v>0</v>
      </c>
      <c r="C70" s="34">
        <f>IF(B73=0, "-", B70/B73)</f>
        <v>0</v>
      </c>
      <c r="D70" s="65">
        <v>0</v>
      </c>
      <c r="E70" s="9">
        <f>IF(D73=0, "-", D70/D73)</f>
        <v>0</v>
      </c>
      <c r="F70" s="81">
        <v>1</v>
      </c>
      <c r="G70" s="34">
        <f>IF(F73=0, "-", F70/F73)</f>
        <v>1.2345679012345678E-2</v>
      </c>
      <c r="H70" s="65">
        <v>1</v>
      </c>
      <c r="I70" s="9">
        <f>IF(H73=0, "-", H70/H73)</f>
        <v>1.2195121951219513E-2</v>
      </c>
      <c r="J70" s="8" t="str">
        <f t="shared" si="4"/>
        <v>-</v>
      </c>
      <c r="K70" s="9">
        <f t="shared" si="5"/>
        <v>0</v>
      </c>
    </row>
    <row r="71" spans="1:11" x14ac:dyDescent="0.25">
      <c r="A71" s="7" t="s">
        <v>234</v>
      </c>
      <c r="B71" s="65">
        <v>0</v>
      </c>
      <c r="C71" s="34">
        <f>IF(B73=0, "-", B71/B73)</f>
        <v>0</v>
      </c>
      <c r="D71" s="65">
        <v>2</v>
      </c>
      <c r="E71" s="9">
        <f>IF(D73=0, "-", D71/D73)</f>
        <v>0.33333333333333331</v>
      </c>
      <c r="F71" s="81">
        <v>22</v>
      </c>
      <c r="G71" s="34">
        <f>IF(F73=0, "-", F71/F73)</f>
        <v>0.27160493827160492</v>
      </c>
      <c r="H71" s="65">
        <v>16</v>
      </c>
      <c r="I71" s="9">
        <f>IF(H73=0, "-", H71/H73)</f>
        <v>0.1951219512195122</v>
      </c>
      <c r="J71" s="8">
        <f t="shared" si="4"/>
        <v>-1</v>
      </c>
      <c r="K71" s="9">
        <f t="shared" si="5"/>
        <v>0.375</v>
      </c>
    </row>
    <row r="72" spans="1:11" x14ac:dyDescent="0.25">
      <c r="A72" s="2"/>
      <c r="B72" s="68"/>
      <c r="C72" s="33"/>
      <c r="D72" s="68"/>
      <c r="E72" s="6"/>
      <c r="F72" s="82"/>
      <c r="G72" s="33"/>
      <c r="H72" s="68"/>
      <c r="I72" s="6"/>
      <c r="J72" s="5"/>
      <c r="K72" s="6"/>
    </row>
    <row r="73" spans="1:11" s="43" customFormat="1" x14ac:dyDescent="0.25">
      <c r="A73" s="162" t="s">
        <v>548</v>
      </c>
      <c r="B73" s="71">
        <f>SUM(B65:B72)</f>
        <v>6</v>
      </c>
      <c r="C73" s="40">
        <f>B73/1668</f>
        <v>3.5971223021582736E-3</v>
      </c>
      <c r="D73" s="71">
        <f>SUM(D65:D72)</f>
        <v>6</v>
      </c>
      <c r="E73" s="41">
        <f>D73/1453</f>
        <v>4.1293874741913286E-3</v>
      </c>
      <c r="F73" s="77">
        <f>SUM(F65:F72)</f>
        <v>81</v>
      </c>
      <c r="G73" s="42">
        <f>F73/19157</f>
        <v>4.2282194498094693E-3</v>
      </c>
      <c r="H73" s="71">
        <f>SUM(H65:H72)</f>
        <v>82</v>
      </c>
      <c r="I73" s="41">
        <f>H73/18564</f>
        <v>4.4171514759750053E-3</v>
      </c>
      <c r="J73" s="37">
        <f>IF(D73=0, "-", IF((B73-D73)/D73&lt;10, (B73-D73)/D73, "&gt;999%"))</f>
        <v>0</v>
      </c>
      <c r="K73" s="38">
        <f>IF(H73=0, "-", IF((F73-H73)/H73&lt;10, (F73-H73)/H73, "&gt;999%"))</f>
        <v>-1.2195121951219513E-2</v>
      </c>
    </row>
    <row r="74" spans="1:11" x14ac:dyDescent="0.25">
      <c r="B74" s="83"/>
      <c r="D74" s="83"/>
      <c r="F74" s="83"/>
      <c r="H74" s="83"/>
    </row>
    <row r="75" spans="1:11" s="43" customFormat="1" x14ac:dyDescent="0.25">
      <c r="A75" s="162" t="s">
        <v>547</v>
      </c>
      <c r="B75" s="71">
        <v>83</v>
      </c>
      <c r="C75" s="40">
        <f>B75/1668</f>
        <v>4.9760191846522785E-2</v>
      </c>
      <c r="D75" s="71">
        <v>99</v>
      </c>
      <c r="E75" s="41">
        <f>D75/1453</f>
        <v>6.8134893324156912E-2</v>
      </c>
      <c r="F75" s="77">
        <v>1163</v>
      </c>
      <c r="G75" s="42">
        <f>F75/19157</f>
        <v>6.0708879260844603E-2</v>
      </c>
      <c r="H75" s="71">
        <v>1354</v>
      </c>
      <c r="I75" s="41">
        <f>H75/18564</f>
        <v>7.2936867054514118E-2</v>
      </c>
      <c r="J75" s="37">
        <f>IF(D75=0, "-", IF((B75-D75)/D75&lt;10, (B75-D75)/D75, "&gt;999%"))</f>
        <v>-0.16161616161616163</v>
      </c>
      <c r="K75" s="38">
        <f>IF(H75=0, "-", IF((F75-H75)/H75&lt;10, (F75-H75)/H75, "&gt;999%"))</f>
        <v>-0.1410635155096012</v>
      </c>
    </row>
    <row r="76" spans="1:11" x14ac:dyDescent="0.25">
      <c r="B76" s="83"/>
      <c r="D76" s="83"/>
      <c r="F76" s="83"/>
      <c r="H76" s="83"/>
    </row>
    <row r="77" spans="1:11" ht="15.6" x14ac:dyDescent="0.3">
      <c r="A77" s="164" t="s">
        <v>111</v>
      </c>
      <c r="B77" s="196" t="s">
        <v>1</v>
      </c>
      <c r="C77" s="200"/>
      <c r="D77" s="200"/>
      <c r="E77" s="197"/>
      <c r="F77" s="196" t="s">
        <v>14</v>
      </c>
      <c r="G77" s="200"/>
      <c r="H77" s="200"/>
      <c r="I77" s="197"/>
      <c r="J77" s="196" t="s">
        <v>15</v>
      </c>
      <c r="K77" s="197"/>
    </row>
    <row r="78" spans="1:11" x14ac:dyDescent="0.25">
      <c r="A78" s="22"/>
      <c r="B78" s="196">
        <f>VALUE(RIGHT($B$2, 4))</f>
        <v>2022</v>
      </c>
      <c r="C78" s="197"/>
      <c r="D78" s="196">
        <f>B78-1</f>
        <v>2021</v>
      </c>
      <c r="E78" s="204"/>
      <c r="F78" s="196">
        <f>B78</f>
        <v>2022</v>
      </c>
      <c r="G78" s="204"/>
      <c r="H78" s="196">
        <f>D78</f>
        <v>2021</v>
      </c>
      <c r="I78" s="204"/>
      <c r="J78" s="140" t="s">
        <v>4</v>
      </c>
      <c r="K78" s="141" t="s">
        <v>2</v>
      </c>
    </row>
    <row r="79" spans="1:11" x14ac:dyDescent="0.25">
      <c r="A79" s="163" t="s">
        <v>137</v>
      </c>
      <c r="B79" s="61" t="s">
        <v>12</v>
      </c>
      <c r="C79" s="62" t="s">
        <v>13</v>
      </c>
      <c r="D79" s="61" t="s">
        <v>12</v>
      </c>
      <c r="E79" s="63" t="s">
        <v>13</v>
      </c>
      <c r="F79" s="62" t="s">
        <v>12</v>
      </c>
      <c r="G79" s="62" t="s">
        <v>13</v>
      </c>
      <c r="H79" s="61" t="s">
        <v>12</v>
      </c>
      <c r="I79" s="63" t="s">
        <v>13</v>
      </c>
      <c r="J79" s="61"/>
      <c r="K79" s="63"/>
    </row>
    <row r="80" spans="1:11" x14ac:dyDescent="0.25">
      <c r="A80" s="7" t="s">
        <v>235</v>
      </c>
      <c r="B80" s="65">
        <v>1</v>
      </c>
      <c r="C80" s="34">
        <f>IF(B89=0, "-", B80/B89)</f>
        <v>9.0909090909090912E-2</v>
      </c>
      <c r="D80" s="65">
        <v>0</v>
      </c>
      <c r="E80" s="9">
        <f>IF(D89=0, "-", D80/D89)</f>
        <v>0</v>
      </c>
      <c r="F80" s="81">
        <v>1</v>
      </c>
      <c r="G80" s="34">
        <f>IF(F89=0, "-", F80/F89)</f>
        <v>6.6225165562913907E-3</v>
      </c>
      <c r="H80" s="65">
        <v>1</v>
      </c>
      <c r="I80" s="9">
        <f>IF(H89=0, "-", H80/H89)</f>
        <v>5.1020408163265302E-3</v>
      </c>
      <c r="J80" s="8" t="str">
        <f t="shared" ref="J80:J87" si="6">IF(D80=0, "-", IF((B80-D80)/D80&lt;10, (B80-D80)/D80, "&gt;999%"))</f>
        <v>-</v>
      </c>
      <c r="K80" s="9">
        <f t="shared" ref="K80:K87" si="7">IF(H80=0, "-", IF((F80-H80)/H80&lt;10, (F80-H80)/H80, "&gt;999%"))</f>
        <v>0</v>
      </c>
    </row>
    <row r="81" spans="1:11" x14ac:dyDescent="0.25">
      <c r="A81" s="7" t="s">
        <v>236</v>
      </c>
      <c r="B81" s="65">
        <v>0</v>
      </c>
      <c r="C81" s="34">
        <f>IF(B89=0, "-", B81/B89)</f>
        <v>0</v>
      </c>
      <c r="D81" s="65">
        <v>2</v>
      </c>
      <c r="E81" s="9">
        <f>IF(D89=0, "-", D81/D89)</f>
        <v>0.15384615384615385</v>
      </c>
      <c r="F81" s="81">
        <v>7</v>
      </c>
      <c r="G81" s="34">
        <f>IF(F89=0, "-", F81/F89)</f>
        <v>4.6357615894039736E-2</v>
      </c>
      <c r="H81" s="65">
        <v>5</v>
      </c>
      <c r="I81" s="9">
        <f>IF(H89=0, "-", H81/H89)</f>
        <v>2.5510204081632654E-2</v>
      </c>
      <c r="J81" s="8">
        <f t="shared" si="6"/>
        <v>-1</v>
      </c>
      <c r="K81" s="9">
        <f t="shared" si="7"/>
        <v>0.4</v>
      </c>
    </row>
    <row r="82" spans="1:11" x14ac:dyDescent="0.25">
      <c r="A82" s="7" t="s">
        <v>237</v>
      </c>
      <c r="B82" s="65">
        <v>4</v>
      </c>
      <c r="C82" s="34">
        <f>IF(B89=0, "-", B82/B89)</f>
        <v>0.36363636363636365</v>
      </c>
      <c r="D82" s="65">
        <v>0</v>
      </c>
      <c r="E82" s="9">
        <f>IF(D89=0, "-", D82/D89)</f>
        <v>0</v>
      </c>
      <c r="F82" s="81">
        <v>19</v>
      </c>
      <c r="G82" s="34">
        <f>IF(F89=0, "-", F82/F89)</f>
        <v>0.12582781456953643</v>
      </c>
      <c r="H82" s="65">
        <v>10</v>
      </c>
      <c r="I82" s="9">
        <f>IF(H89=0, "-", H82/H89)</f>
        <v>5.1020408163265307E-2</v>
      </c>
      <c r="J82" s="8" t="str">
        <f t="shared" si="6"/>
        <v>-</v>
      </c>
      <c r="K82" s="9">
        <f t="shared" si="7"/>
        <v>0.9</v>
      </c>
    </row>
    <row r="83" spans="1:11" x14ac:dyDescent="0.25">
      <c r="A83" s="7" t="s">
        <v>238</v>
      </c>
      <c r="B83" s="65">
        <v>0</v>
      </c>
      <c r="C83" s="34">
        <f>IF(B89=0, "-", B83/B89)</f>
        <v>0</v>
      </c>
      <c r="D83" s="65">
        <v>0</v>
      </c>
      <c r="E83" s="9">
        <f>IF(D89=0, "-", D83/D89)</f>
        <v>0</v>
      </c>
      <c r="F83" s="81">
        <v>1</v>
      </c>
      <c r="G83" s="34">
        <f>IF(F89=0, "-", F83/F89)</f>
        <v>6.6225165562913907E-3</v>
      </c>
      <c r="H83" s="65">
        <v>0</v>
      </c>
      <c r="I83" s="9">
        <f>IF(H89=0, "-", H83/H89)</f>
        <v>0</v>
      </c>
      <c r="J83" s="8" t="str">
        <f t="shared" si="6"/>
        <v>-</v>
      </c>
      <c r="K83" s="9" t="str">
        <f t="shared" si="7"/>
        <v>-</v>
      </c>
    </row>
    <row r="84" spans="1:11" x14ac:dyDescent="0.25">
      <c r="A84" s="7" t="s">
        <v>239</v>
      </c>
      <c r="B84" s="65">
        <v>2</v>
      </c>
      <c r="C84" s="34">
        <f>IF(B89=0, "-", B84/B89)</f>
        <v>0.18181818181818182</v>
      </c>
      <c r="D84" s="65">
        <v>1</v>
      </c>
      <c r="E84" s="9">
        <f>IF(D89=0, "-", D84/D89)</f>
        <v>7.6923076923076927E-2</v>
      </c>
      <c r="F84" s="81">
        <v>26</v>
      </c>
      <c r="G84" s="34">
        <f>IF(F89=0, "-", F84/F89)</f>
        <v>0.17218543046357615</v>
      </c>
      <c r="H84" s="65">
        <v>31</v>
      </c>
      <c r="I84" s="9">
        <f>IF(H89=0, "-", H84/H89)</f>
        <v>0.15816326530612246</v>
      </c>
      <c r="J84" s="8">
        <f t="shared" si="6"/>
        <v>1</v>
      </c>
      <c r="K84" s="9">
        <f t="shared" si="7"/>
        <v>-0.16129032258064516</v>
      </c>
    </row>
    <row r="85" spans="1:11" x14ac:dyDescent="0.25">
      <c r="A85" s="7" t="s">
        <v>240</v>
      </c>
      <c r="B85" s="65">
        <v>0</v>
      </c>
      <c r="C85" s="34">
        <f>IF(B89=0, "-", B85/B89)</f>
        <v>0</v>
      </c>
      <c r="D85" s="65">
        <v>0</v>
      </c>
      <c r="E85" s="9">
        <f>IF(D89=0, "-", D85/D89)</f>
        <v>0</v>
      </c>
      <c r="F85" s="81">
        <v>0</v>
      </c>
      <c r="G85" s="34">
        <f>IF(F89=0, "-", F85/F89)</f>
        <v>0</v>
      </c>
      <c r="H85" s="65">
        <v>7</v>
      </c>
      <c r="I85" s="9">
        <f>IF(H89=0, "-", H85/H89)</f>
        <v>3.5714285714285712E-2</v>
      </c>
      <c r="J85" s="8" t="str">
        <f t="shared" si="6"/>
        <v>-</v>
      </c>
      <c r="K85" s="9">
        <f t="shared" si="7"/>
        <v>-1</v>
      </c>
    </row>
    <row r="86" spans="1:11" x14ac:dyDescent="0.25">
      <c r="A86" s="7" t="s">
        <v>241</v>
      </c>
      <c r="B86" s="65">
        <v>4</v>
      </c>
      <c r="C86" s="34">
        <f>IF(B89=0, "-", B86/B89)</f>
        <v>0.36363636363636365</v>
      </c>
      <c r="D86" s="65">
        <v>9</v>
      </c>
      <c r="E86" s="9">
        <f>IF(D89=0, "-", D86/D89)</f>
        <v>0.69230769230769229</v>
      </c>
      <c r="F86" s="81">
        <v>92</v>
      </c>
      <c r="G86" s="34">
        <f>IF(F89=0, "-", F86/F89)</f>
        <v>0.60927152317880795</v>
      </c>
      <c r="H86" s="65">
        <v>134</v>
      </c>
      <c r="I86" s="9">
        <f>IF(H89=0, "-", H86/H89)</f>
        <v>0.68367346938775508</v>
      </c>
      <c r="J86" s="8">
        <f t="shared" si="6"/>
        <v>-0.55555555555555558</v>
      </c>
      <c r="K86" s="9">
        <f t="shared" si="7"/>
        <v>-0.31343283582089554</v>
      </c>
    </row>
    <row r="87" spans="1:11" x14ac:dyDescent="0.25">
      <c r="A87" s="7" t="s">
        <v>242</v>
      </c>
      <c r="B87" s="65">
        <v>0</v>
      </c>
      <c r="C87" s="34">
        <f>IF(B89=0, "-", B87/B89)</f>
        <v>0</v>
      </c>
      <c r="D87" s="65">
        <v>1</v>
      </c>
      <c r="E87" s="9">
        <f>IF(D89=0, "-", D87/D89)</f>
        <v>7.6923076923076927E-2</v>
      </c>
      <c r="F87" s="81">
        <v>5</v>
      </c>
      <c r="G87" s="34">
        <f>IF(F89=0, "-", F87/F89)</f>
        <v>3.3112582781456956E-2</v>
      </c>
      <c r="H87" s="65">
        <v>8</v>
      </c>
      <c r="I87" s="9">
        <f>IF(H89=0, "-", H87/H89)</f>
        <v>4.0816326530612242E-2</v>
      </c>
      <c r="J87" s="8">
        <f t="shared" si="6"/>
        <v>-1</v>
      </c>
      <c r="K87" s="9">
        <f t="shared" si="7"/>
        <v>-0.375</v>
      </c>
    </row>
    <row r="88" spans="1:11" x14ac:dyDescent="0.25">
      <c r="A88" s="2"/>
      <c r="B88" s="68"/>
      <c r="C88" s="33"/>
      <c r="D88" s="68"/>
      <c r="E88" s="6"/>
      <c r="F88" s="82"/>
      <c r="G88" s="33"/>
      <c r="H88" s="68"/>
      <c r="I88" s="6"/>
      <c r="J88" s="5"/>
      <c r="K88" s="6"/>
    </row>
    <row r="89" spans="1:11" s="43" customFormat="1" x14ac:dyDescent="0.25">
      <c r="A89" s="162" t="s">
        <v>546</v>
      </c>
      <c r="B89" s="71">
        <f>SUM(B80:B88)</f>
        <v>11</v>
      </c>
      <c r="C89" s="40">
        <f>B89/1668</f>
        <v>6.594724220623501E-3</v>
      </c>
      <c r="D89" s="71">
        <f>SUM(D80:D88)</f>
        <v>13</v>
      </c>
      <c r="E89" s="41">
        <f>D89/1453</f>
        <v>8.9470061940812116E-3</v>
      </c>
      <c r="F89" s="77">
        <f>SUM(F80:F88)</f>
        <v>151</v>
      </c>
      <c r="G89" s="42">
        <f>F89/19157</f>
        <v>7.8822362582867886E-3</v>
      </c>
      <c r="H89" s="71">
        <f>SUM(H80:H88)</f>
        <v>196</v>
      </c>
      <c r="I89" s="41">
        <f>H89/18564</f>
        <v>1.0558069381598794E-2</v>
      </c>
      <c r="J89" s="37">
        <f>IF(D89=0, "-", IF((B89-D89)/D89&lt;10, (B89-D89)/D89, "&gt;999%"))</f>
        <v>-0.15384615384615385</v>
      </c>
      <c r="K89" s="38">
        <f>IF(H89=0, "-", IF((F89-H89)/H89&lt;10, (F89-H89)/H89, "&gt;999%"))</f>
        <v>-0.22959183673469388</v>
      </c>
    </row>
    <row r="90" spans="1:11" x14ac:dyDescent="0.25">
      <c r="B90" s="83"/>
      <c r="D90" s="83"/>
      <c r="F90" s="83"/>
      <c r="H90" s="83"/>
    </row>
    <row r="91" spans="1:11" x14ac:dyDescent="0.25">
      <c r="A91" s="163" t="s">
        <v>138</v>
      </c>
      <c r="B91" s="61" t="s">
        <v>12</v>
      </c>
      <c r="C91" s="62" t="s">
        <v>13</v>
      </c>
      <c r="D91" s="61" t="s">
        <v>12</v>
      </c>
      <c r="E91" s="63" t="s">
        <v>13</v>
      </c>
      <c r="F91" s="62" t="s">
        <v>12</v>
      </c>
      <c r="G91" s="62" t="s">
        <v>13</v>
      </c>
      <c r="H91" s="61" t="s">
        <v>12</v>
      </c>
      <c r="I91" s="63" t="s">
        <v>13</v>
      </c>
      <c r="J91" s="61"/>
      <c r="K91" s="63"/>
    </row>
    <row r="92" spans="1:11" x14ac:dyDescent="0.25">
      <c r="A92" s="7" t="s">
        <v>243</v>
      </c>
      <c r="B92" s="65">
        <v>0</v>
      </c>
      <c r="C92" s="34">
        <f>IF(B109=0, "-", B92/B109)</f>
        <v>0</v>
      </c>
      <c r="D92" s="65">
        <v>0</v>
      </c>
      <c r="E92" s="9">
        <f>IF(D109=0, "-", D92/D109)</f>
        <v>0</v>
      </c>
      <c r="F92" s="81">
        <v>4</v>
      </c>
      <c r="G92" s="34">
        <f>IF(F109=0, "-", F92/F109)</f>
        <v>1.6528925619834711E-2</v>
      </c>
      <c r="H92" s="65">
        <v>5</v>
      </c>
      <c r="I92" s="9">
        <f>IF(H109=0, "-", H92/H109)</f>
        <v>6.0240963855421686E-2</v>
      </c>
      <c r="J92" s="8" t="str">
        <f t="shared" ref="J92:J107" si="8">IF(D92=0, "-", IF((B92-D92)/D92&lt;10, (B92-D92)/D92, "&gt;999%"))</f>
        <v>-</v>
      </c>
      <c r="K92" s="9">
        <f t="shared" ref="K92:K107" si="9">IF(H92=0, "-", IF((F92-H92)/H92&lt;10, (F92-H92)/H92, "&gt;999%"))</f>
        <v>-0.2</v>
      </c>
    </row>
    <row r="93" spans="1:11" x14ac:dyDescent="0.25">
      <c r="A93" s="7" t="s">
        <v>244</v>
      </c>
      <c r="B93" s="65">
        <v>1</v>
      </c>
      <c r="C93" s="34">
        <f>IF(B109=0, "-", B93/B109)</f>
        <v>4.1666666666666664E-2</v>
      </c>
      <c r="D93" s="65">
        <v>1</v>
      </c>
      <c r="E93" s="9">
        <f>IF(D109=0, "-", D93/D109)</f>
        <v>0.125</v>
      </c>
      <c r="F93" s="81">
        <v>4</v>
      </c>
      <c r="G93" s="34">
        <f>IF(F109=0, "-", F93/F109)</f>
        <v>1.6528925619834711E-2</v>
      </c>
      <c r="H93" s="65">
        <v>9</v>
      </c>
      <c r="I93" s="9">
        <f>IF(H109=0, "-", H93/H109)</f>
        <v>0.10843373493975904</v>
      </c>
      <c r="J93" s="8">
        <f t="shared" si="8"/>
        <v>0</v>
      </c>
      <c r="K93" s="9">
        <f t="shared" si="9"/>
        <v>-0.55555555555555558</v>
      </c>
    </row>
    <row r="94" spans="1:11" x14ac:dyDescent="0.25">
      <c r="A94" s="7" t="s">
        <v>245</v>
      </c>
      <c r="B94" s="65">
        <v>1</v>
      </c>
      <c r="C94" s="34">
        <f>IF(B109=0, "-", B94/B109)</f>
        <v>4.1666666666666664E-2</v>
      </c>
      <c r="D94" s="65">
        <v>0</v>
      </c>
      <c r="E94" s="9">
        <f>IF(D109=0, "-", D94/D109)</f>
        <v>0</v>
      </c>
      <c r="F94" s="81">
        <v>2</v>
      </c>
      <c r="G94" s="34">
        <f>IF(F109=0, "-", F94/F109)</f>
        <v>8.2644628099173556E-3</v>
      </c>
      <c r="H94" s="65">
        <v>6</v>
      </c>
      <c r="I94" s="9">
        <f>IF(H109=0, "-", H94/H109)</f>
        <v>7.2289156626506021E-2</v>
      </c>
      <c r="J94" s="8" t="str">
        <f t="shared" si="8"/>
        <v>-</v>
      </c>
      <c r="K94" s="9">
        <f t="shared" si="9"/>
        <v>-0.66666666666666663</v>
      </c>
    </row>
    <row r="95" spans="1:11" x14ac:dyDescent="0.25">
      <c r="A95" s="7" t="s">
        <v>246</v>
      </c>
      <c r="B95" s="65">
        <v>0</v>
      </c>
      <c r="C95" s="34">
        <f>IF(B109=0, "-", B95/B109)</f>
        <v>0</v>
      </c>
      <c r="D95" s="65">
        <v>2</v>
      </c>
      <c r="E95" s="9">
        <f>IF(D109=0, "-", D95/D109)</f>
        <v>0.25</v>
      </c>
      <c r="F95" s="81">
        <v>18</v>
      </c>
      <c r="G95" s="34">
        <f>IF(F109=0, "-", F95/F109)</f>
        <v>7.43801652892562E-2</v>
      </c>
      <c r="H95" s="65">
        <v>17</v>
      </c>
      <c r="I95" s="9">
        <f>IF(H109=0, "-", H95/H109)</f>
        <v>0.20481927710843373</v>
      </c>
      <c r="J95" s="8">
        <f t="shared" si="8"/>
        <v>-1</v>
      </c>
      <c r="K95" s="9">
        <f t="shared" si="9"/>
        <v>5.8823529411764705E-2</v>
      </c>
    </row>
    <row r="96" spans="1:11" x14ac:dyDescent="0.25">
      <c r="A96" s="7" t="s">
        <v>247</v>
      </c>
      <c r="B96" s="65">
        <v>0</v>
      </c>
      <c r="C96" s="34">
        <f>IF(B109=0, "-", B96/B109)</f>
        <v>0</v>
      </c>
      <c r="D96" s="65">
        <v>0</v>
      </c>
      <c r="E96" s="9">
        <f>IF(D109=0, "-", D96/D109)</f>
        <v>0</v>
      </c>
      <c r="F96" s="81">
        <v>4</v>
      </c>
      <c r="G96" s="34">
        <f>IF(F109=0, "-", F96/F109)</f>
        <v>1.6528925619834711E-2</v>
      </c>
      <c r="H96" s="65">
        <v>0</v>
      </c>
      <c r="I96" s="9">
        <f>IF(H109=0, "-", H96/H109)</f>
        <v>0</v>
      </c>
      <c r="J96" s="8" t="str">
        <f t="shared" si="8"/>
        <v>-</v>
      </c>
      <c r="K96" s="9" t="str">
        <f t="shared" si="9"/>
        <v>-</v>
      </c>
    </row>
    <row r="97" spans="1:11" x14ac:dyDescent="0.25">
      <c r="A97" s="7" t="s">
        <v>248</v>
      </c>
      <c r="B97" s="65">
        <v>0</v>
      </c>
      <c r="C97" s="34">
        <f>IF(B109=0, "-", B97/B109)</f>
        <v>0</v>
      </c>
      <c r="D97" s="65">
        <v>0</v>
      </c>
      <c r="E97" s="9">
        <f>IF(D109=0, "-", D97/D109)</f>
        <v>0</v>
      </c>
      <c r="F97" s="81">
        <v>5</v>
      </c>
      <c r="G97" s="34">
        <f>IF(F109=0, "-", F97/F109)</f>
        <v>2.0661157024793389E-2</v>
      </c>
      <c r="H97" s="65">
        <v>0</v>
      </c>
      <c r="I97" s="9">
        <f>IF(H109=0, "-", H97/H109)</f>
        <v>0</v>
      </c>
      <c r="J97" s="8" t="str">
        <f t="shared" si="8"/>
        <v>-</v>
      </c>
      <c r="K97" s="9" t="str">
        <f t="shared" si="9"/>
        <v>-</v>
      </c>
    </row>
    <row r="98" spans="1:11" x14ac:dyDescent="0.25">
      <c r="A98" s="7" t="s">
        <v>249</v>
      </c>
      <c r="B98" s="65">
        <v>0</v>
      </c>
      <c r="C98" s="34">
        <f>IF(B109=0, "-", B98/B109)</f>
        <v>0</v>
      </c>
      <c r="D98" s="65">
        <v>0</v>
      </c>
      <c r="E98" s="9">
        <f>IF(D109=0, "-", D98/D109)</f>
        <v>0</v>
      </c>
      <c r="F98" s="81">
        <v>0</v>
      </c>
      <c r="G98" s="34">
        <f>IF(F109=0, "-", F98/F109)</f>
        <v>0</v>
      </c>
      <c r="H98" s="65">
        <v>2</v>
      </c>
      <c r="I98" s="9">
        <f>IF(H109=0, "-", H98/H109)</f>
        <v>2.4096385542168676E-2</v>
      </c>
      <c r="J98" s="8" t="str">
        <f t="shared" si="8"/>
        <v>-</v>
      </c>
      <c r="K98" s="9">
        <f t="shared" si="9"/>
        <v>-1</v>
      </c>
    </row>
    <row r="99" spans="1:11" x14ac:dyDescent="0.25">
      <c r="A99" s="7" t="s">
        <v>250</v>
      </c>
      <c r="B99" s="65">
        <v>0</v>
      </c>
      <c r="C99" s="34">
        <f>IF(B109=0, "-", B99/B109)</f>
        <v>0</v>
      </c>
      <c r="D99" s="65">
        <v>1</v>
      </c>
      <c r="E99" s="9">
        <f>IF(D109=0, "-", D99/D109)</f>
        <v>0.125</v>
      </c>
      <c r="F99" s="81">
        <v>5</v>
      </c>
      <c r="G99" s="34">
        <f>IF(F109=0, "-", F99/F109)</f>
        <v>2.0661157024793389E-2</v>
      </c>
      <c r="H99" s="65">
        <v>3</v>
      </c>
      <c r="I99" s="9">
        <f>IF(H109=0, "-", H99/H109)</f>
        <v>3.614457831325301E-2</v>
      </c>
      <c r="J99" s="8">
        <f t="shared" si="8"/>
        <v>-1</v>
      </c>
      <c r="K99" s="9">
        <f t="shared" si="9"/>
        <v>0.66666666666666663</v>
      </c>
    </row>
    <row r="100" spans="1:11" x14ac:dyDescent="0.25">
      <c r="A100" s="7" t="s">
        <v>251</v>
      </c>
      <c r="B100" s="65">
        <v>0</v>
      </c>
      <c r="C100" s="34">
        <f>IF(B109=0, "-", B100/B109)</f>
        <v>0</v>
      </c>
      <c r="D100" s="65">
        <v>0</v>
      </c>
      <c r="E100" s="9">
        <f>IF(D109=0, "-", D100/D109)</f>
        <v>0</v>
      </c>
      <c r="F100" s="81">
        <v>0</v>
      </c>
      <c r="G100" s="34">
        <f>IF(F109=0, "-", F100/F109)</f>
        <v>0</v>
      </c>
      <c r="H100" s="65">
        <v>1</v>
      </c>
      <c r="I100" s="9">
        <f>IF(H109=0, "-", H100/H109)</f>
        <v>1.2048192771084338E-2</v>
      </c>
      <c r="J100" s="8" t="str">
        <f t="shared" si="8"/>
        <v>-</v>
      </c>
      <c r="K100" s="9">
        <f t="shared" si="9"/>
        <v>-1</v>
      </c>
    </row>
    <row r="101" spans="1:11" x14ac:dyDescent="0.25">
      <c r="A101" s="7" t="s">
        <v>252</v>
      </c>
      <c r="B101" s="65">
        <v>3</v>
      </c>
      <c r="C101" s="34">
        <f>IF(B109=0, "-", B101/B109)</f>
        <v>0.125</v>
      </c>
      <c r="D101" s="65">
        <v>0</v>
      </c>
      <c r="E101" s="9">
        <f>IF(D109=0, "-", D101/D109)</f>
        <v>0</v>
      </c>
      <c r="F101" s="81">
        <v>21</v>
      </c>
      <c r="G101" s="34">
        <f>IF(F109=0, "-", F101/F109)</f>
        <v>8.6776859504132234E-2</v>
      </c>
      <c r="H101" s="65">
        <v>17</v>
      </c>
      <c r="I101" s="9">
        <f>IF(H109=0, "-", H101/H109)</f>
        <v>0.20481927710843373</v>
      </c>
      <c r="J101" s="8" t="str">
        <f t="shared" si="8"/>
        <v>-</v>
      </c>
      <c r="K101" s="9">
        <f t="shared" si="9"/>
        <v>0.23529411764705882</v>
      </c>
    </row>
    <row r="102" spans="1:11" x14ac:dyDescent="0.25">
      <c r="A102" s="7" t="s">
        <v>253</v>
      </c>
      <c r="B102" s="65">
        <v>1</v>
      </c>
      <c r="C102" s="34">
        <f>IF(B109=0, "-", B102/B109)</f>
        <v>4.1666666666666664E-2</v>
      </c>
      <c r="D102" s="65">
        <v>1</v>
      </c>
      <c r="E102" s="9">
        <f>IF(D109=0, "-", D102/D109)</f>
        <v>0.125</v>
      </c>
      <c r="F102" s="81">
        <v>14</v>
      </c>
      <c r="G102" s="34">
        <f>IF(F109=0, "-", F102/F109)</f>
        <v>5.7851239669421489E-2</v>
      </c>
      <c r="H102" s="65">
        <v>9</v>
      </c>
      <c r="I102" s="9">
        <f>IF(H109=0, "-", H102/H109)</f>
        <v>0.10843373493975904</v>
      </c>
      <c r="J102" s="8">
        <f t="shared" si="8"/>
        <v>0</v>
      </c>
      <c r="K102" s="9">
        <f t="shared" si="9"/>
        <v>0.55555555555555558</v>
      </c>
    </row>
    <row r="103" spans="1:11" x14ac:dyDescent="0.25">
      <c r="A103" s="7" t="s">
        <v>254</v>
      </c>
      <c r="B103" s="65">
        <v>4</v>
      </c>
      <c r="C103" s="34">
        <f>IF(B109=0, "-", B103/B109)</f>
        <v>0.16666666666666666</v>
      </c>
      <c r="D103" s="65">
        <v>0</v>
      </c>
      <c r="E103" s="9">
        <f>IF(D109=0, "-", D103/D109)</f>
        <v>0</v>
      </c>
      <c r="F103" s="81">
        <v>34</v>
      </c>
      <c r="G103" s="34">
        <f>IF(F109=0, "-", F103/F109)</f>
        <v>0.14049586776859505</v>
      </c>
      <c r="H103" s="65">
        <v>0</v>
      </c>
      <c r="I103" s="9">
        <f>IF(H109=0, "-", H103/H109)</f>
        <v>0</v>
      </c>
      <c r="J103" s="8" t="str">
        <f t="shared" si="8"/>
        <v>-</v>
      </c>
      <c r="K103" s="9" t="str">
        <f t="shared" si="9"/>
        <v>-</v>
      </c>
    </row>
    <row r="104" spans="1:11" x14ac:dyDescent="0.25">
      <c r="A104" s="7" t="s">
        <v>255</v>
      </c>
      <c r="B104" s="65">
        <v>12</v>
      </c>
      <c r="C104" s="34">
        <f>IF(B109=0, "-", B104/B109)</f>
        <v>0.5</v>
      </c>
      <c r="D104" s="65">
        <v>0</v>
      </c>
      <c r="E104" s="9">
        <f>IF(D109=0, "-", D104/D109)</f>
        <v>0</v>
      </c>
      <c r="F104" s="81">
        <v>111</v>
      </c>
      <c r="G104" s="34">
        <f>IF(F109=0, "-", F104/F109)</f>
        <v>0.45867768595041325</v>
      </c>
      <c r="H104" s="65">
        <v>0</v>
      </c>
      <c r="I104" s="9">
        <f>IF(H109=0, "-", H104/H109)</f>
        <v>0</v>
      </c>
      <c r="J104" s="8" t="str">
        <f t="shared" si="8"/>
        <v>-</v>
      </c>
      <c r="K104" s="9" t="str">
        <f t="shared" si="9"/>
        <v>-</v>
      </c>
    </row>
    <row r="105" spans="1:11" x14ac:dyDescent="0.25">
      <c r="A105" s="7" t="s">
        <v>256</v>
      </c>
      <c r="B105" s="65">
        <v>2</v>
      </c>
      <c r="C105" s="34">
        <f>IF(B109=0, "-", B105/B109)</f>
        <v>8.3333333333333329E-2</v>
      </c>
      <c r="D105" s="65">
        <v>0</v>
      </c>
      <c r="E105" s="9">
        <f>IF(D109=0, "-", D105/D109)</f>
        <v>0</v>
      </c>
      <c r="F105" s="81">
        <v>8</v>
      </c>
      <c r="G105" s="34">
        <f>IF(F109=0, "-", F105/F109)</f>
        <v>3.3057851239669422E-2</v>
      </c>
      <c r="H105" s="65">
        <v>0</v>
      </c>
      <c r="I105" s="9">
        <f>IF(H109=0, "-", H105/H109)</f>
        <v>0</v>
      </c>
      <c r="J105" s="8" t="str">
        <f t="shared" si="8"/>
        <v>-</v>
      </c>
      <c r="K105" s="9" t="str">
        <f t="shared" si="9"/>
        <v>-</v>
      </c>
    </row>
    <row r="106" spans="1:11" x14ac:dyDescent="0.25">
      <c r="A106" s="7" t="s">
        <v>257</v>
      </c>
      <c r="B106" s="65">
        <v>0</v>
      </c>
      <c r="C106" s="34">
        <f>IF(B109=0, "-", B106/B109)</f>
        <v>0</v>
      </c>
      <c r="D106" s="65">
        <v>1</v>
      </c>
      <c r="E106" s="9">
        <f>IF(D109=0, "-", D106/D109)</f>
        <v>0.125</v>
      </c>
      <c r="F106" s="81">
        <v>9</v>
      </c>
      <c r="G106" s="34">
        <f>IF(F109=0, "-", F106/F109)</f>
        <v>3.71900826446281E-2</v>
      </c>
      <c r="H106" s="65">
        <v>9</v>
      </c>
      <c r="I106" s="9">
        <f>IF(H109=0, "-", H106/H109)</f>
        <v>0.10843373493975904</v>
      </c>
      <c r="J106" s="8">
        <f t="shared" si="8"/>
        <v>-1</v>
      </c>
      <c r="K106" s="9">
        <f t="shared" si="9"/>
        <v>0</v>
      </c>
    </row>
    <row r="107" spans="1:11" x14ac:dyDescent="0.25">
      <c r="A107" s="7" t="s">
        <v>258</v>
      </c>
      <c r="B107" s="65">
        <v>0</v>
      </c>
      <c r="C107" s="34">
        <f>IF(B109=0, "-", B107/B109)</f>
        <v>0</v>
      </c>
      <c r="D107" s="65">
        <v>2</v>
      </c>
      <c r="E107" s="9">
        <f>IF(D109=0, "-", D107/D109)</f>
        <v>0.25</v>
      </c>
      <c r="F107" s="81">
        <v>3</v>
      </c>
      <c r="G107" s="34">
        <f>IF(F109=0, "-", F107/F109)</f>
        <v>1.2396694214876033E-2</v>
      </c>
      <c r="H107" s="65">
        <v>5</v>
      </c>
      <c r="I107" s="9">
        <f>IF(H109=0, "-", H107/H109)</f>
        <v>6.0240963855421686E-2</v>
      </c>
      <c r="J107" s="8">
        <f t="shared" si="8"/>
        <v>-1</v>
      </c>
      <c r="K107" s="9">
        <f t="shared" si="9"/>
        <v>-0.4</v>
      </c>
    </row>
    <row r="108" spans="1:11" x14ac:dyDescent="0.25">
      <c r="A108" s="2"/>
      <c r="B108" s="68"/>
      <c r="C108" s="33"/>
      <c r="D108" s="68"/>
      <c r="E108" s="6"/>
      <c r="F108" s="82"/>
      <c r="G108" s="33"/>
      <c r="H108" s="68"/>
      <c r="I108" s="6"/>
      <c r="J108" s="5"/>
      <c r="K108" s="6"/>
    </row>
    <row r="109" spans="1:11" s="43" customFormat="1" x14ac:dyDescent="0.25">
      <c r="A109" s="162" t="s">
        <v>545</v>
      </c>
      <c r="B109" s="71">
        <f>SUM(B92:B108)</f>
        <v>24</v>
      </c>
      <c r="C109" s="40">
        <f>B109/1668</f>
        <v>1.4388489208633094E-2</v>
      </c>
      <c r="D109" s="71">
        <f>SUM(D92:D108)</f>
        <v>8</v>
      </c>
      <c r="E109" s="41">
        <f>D109/1453</f>
        <v>5.5058499655884375E-3</v>
      </c>
      <c r="F109" s="77">
        <f>SUM(F92:F108)</f>
        <v>242</v>
      </c>
      <c r="G109" s="42">
        <f>F109/19157</f>
        <v>1.2632458109307302E-2</v>
      </c>
      <c r="H109" s="71">
        <f>SUM(H92:H108)</f>
        <v>83</v>
      </c>
      <c r="I109" s="41">
        <f>H109/18564</f>
        <v>4.4710191769015296E-3</v>
      </c>
      <c r="J109" s="37">
        <f>IF(D109=0, "-", IF((B109-D109)/D109&lt;10, (B109-D109)/D109, "&gt;999%"))</f>
        <v>2</v>
      </c>
      <c r="K109" s="38">
        <f>IF(H109=0, "-", IF((F109-H109)/H109&lt;10, (F109-H109)/H109, "&gt;999%"))</f>
        <v>1.9156626506024097</v>
      </c>
    </row>
    <row r="110" spans="1:11" x14ac:dyDescent="0.25">
      <c r="B110" s="83"/>
      <c r="D110" s="83"/>
      <c r="F110" s="83"/>
      <c r="H110" s="83"/>
    </row>
    <row r="111" spans="1:11" s="43" customFormat="1" x14ac:dyDescent="0.25">
      <c r="A111" s="162" t="s">
        <v>544</v>
      </c>
      <c r="B111" s="71">
        <v>35</v>
      </c>
      <c r="C111" s="40">
        <f>B111/1668</f>
        <v>2.0983213429256596E-2</v>
      </c>
      <c r="D111" s="71">
        <v>21</v>
      </c>
      <c r="E111" s="41">
        <f>D111/1453</f>
        <v>1.4452856159669649E-2</v>
      </c>
      <c r="F111" s="77">
        <v>393</v>
      </c>
      <c r="G111" s="42">
        <f>F111/19157</f>
        <v>2.0514694367594091E-2</v>
      </c>
      <c r="H111" s="71">
        <v>279</v>
      </c>
      <c r="I111" s="41">
        <f>H111/18564</f>
        <v>1.5029088558500324E-2</v>
      </c>
      <c r="J111" s="37">
        <f>IF(D111=0, "-", IF((B111-D111)/D111&lt;10, (B111-D111)/D111, "&gt;999%"))</f>
        <v>0.66666666666666663</v>
      </c>
      <c r="K111" s="38">
        <f>IF(H111=0, "-", IF((F111-H111)/H111&lt;10, (F111-H111)/H111, "&gt;999%"))</f>
        <v>0.40860215053763443</v>
      </c>
    </row>
    <row r="112" spans="1:11" x14ac:dyDescent="0.25">
      <c r="B112" s="83"/>
      <c r="D112" s="83"/>
      <c r="F112" s="83"/>
      <c r="H112" s="83"/>
    </row>
    <row r="113" spans="1:11" ht="15.6" x14ac:dyDescent="0.3">
      <c r="A113" s="164" t="s">
        <v>112</v>
      </c>
      <c r="B113" s="196" t="s">
        <v>1</v>
      </c>
      <c r="C113" s="200"/>
      <c r="D113" s="200"/>
      <c r="E113" s="197"/>
      <c r="F113" s="196" t="s">
        <v>14</v>
      </c>
      <c r="G113" s="200"/>
      <c r="H113" s="200"/>
      <c r="I113" s="197"/>
      <c r="J113" s="196" t="s">
        <v>15</v>
      </c>
      <c r="K113" s="197"/>
    </row>
    <row r="114" spans="1:11" x14ac:dyDescent="0.25">
      <c r="A114" s="22"/>
      <c r="B114" s="196">
        <f>VALUE(RIGHT($B$2, 4))</f>
        <v>2022</v>
      </c>
      <c r="C114" s="197"/>
      <c r="D114" s="196">
        <f>B114-1</f>
        <v>2021</v>
      </c>
      <c r="E114" s="204"/>
      <c r="F114" s="196">
        <f>B114</f>
        <v>2022</v>
      </c>
      <c r="G114" s="204"/>
      <c r="H114" s="196">
        <f>D114</f>
        <v>2021</v>
      </c>
      <c r="I114" s="204"/>
      <c r="J114" s="140" t="s">
        <v>4</v>
      </c>
      <c r="K114" s="141" t="s">
        <v>2</v>
      </c>
    </row>
    <row r="115" spans="1:11" x14ac:dyDescent="0.25">
      <c r="A115" s="163" t="s">
        <v>139</v>
      </c>
      <c r="B115" s="61" t="s">
        <v>12</v>
      </c>
      <c r="C115" s="62" t="s">
        <v>13</v>
      </c>
      <c r="D115" s="61" t="s">
        <v>12</v>
      </c>
      <c r="E115" s="63" t="s">
        <v>13</v>
      </c>
      <c r="F115" s="62" t="s">
        <v>12</v>
      </c>
      <c r="G115" s="62" t="s">
        <v>13</v>
      </c>
      <c r="H115" s="61" t="s">
        <v>12</v>
      </c>
      <c r="I115" s="63" t="s">
        <v>13</v>
      </c>
      <c r="J115" s="61"/>
      <c r="K115" s="63"/>
    </row>
    <row r="116" spans="1:11" x14ac:dyDescent="0.25">
      <c r="A116" s="7" t="s">
        <v>259</v>
      </c>
      <c r="B116" s="65">
        <v>2</v>
      </c>
      <c r="C116" s="34">
        <f>IF(B119=0, "-", B116/B119)</f>
        <v>1</v>
      </c>
      <c r="D116" s="65">
        <v>0</v>
      </c>
      <c r="E116" s="9">
        <f>IF(D119=0, "-", D116/D119)</f>
        <v>0</v>
      </c>
      <c r="F116" s="81">
        <v>27</v>
      </c>
      <c r="G116" s="34">
        <f>IF(F119=0, "-", F116/F119)</f>
        <v>0.67500000000000004</v>
      </c>
      <c r="H116" s="65">
        <v>13</v>
      </c>
      <c r="I116" s="9">
        <f>IF(H119=0, "-", H116/H119)</f>
        <v>0.44827586206896552</v>
      </c>
      <c r="J116" s="8" t="str">
        <f>IF(D116=0, "-", IF((B116-D116)/D116&lt;10, (B116-D116)/D116, "&gt;999%"))</f>
        <v>-</v>
      </c>
      <c r="K116" s="9">
        <f>IF(H116=0, "-", IF((F116-H116)/H116&lt;10, (F116-H116)/H116, "&gt;999%"))</f>
        <v>1.0769230769230769</v>
      </c>
    </row>
    <row r="117" spans="1:11" x14ac:dyDescent="0.25">
      <c r="A117" s="7" t="s">
        <v>260</v>
      </c>
      <c r="B117" s="65">
        <v>0</v>
      </c>
      <c r="C117" s="34">
        <f>IF(B119=0, "-", B117/B119)</f>
        <v>0</v>
      </c>
      <c r="D117" s="65">
        <v>1</v>
      </c>
      <c r="E117" s="9">
        <f>IF(D119=0, "-", D117/D119)</f>
        <v>1</v>
      </c>
      <c r="F117" s="81">
        <v>13</v>
      </c>
      <c r="G117" s="34">
        <f>IF(F119=0, "-", F117/F119)</f>
        <v>0.32500000000000001</v>
      </c>
      <c r="H117" s="65">
        <v>16</v>
      </c>
      <c r="I117" s="9">
        <f>IF(H119=0, "-", H117/H119)</f>
        <v>0.55172413793103448</v>
      </c>
      <c r="J117" s="8">
        <f>IF(D117=0, "-", IF((B117-D117)/D117&lt;10, (B117-D117)/D117, "&gt;999%"))</f>
        <v>-1</v>
      </c>
      <c r="K117" s="9">
        <f>IF(H117=0, "-", IF((F117-H117)/H117&lt;10, (F117-H117)/H117, "&gt;999%"))</f>
        <v>-0.1875</v>
      </c>
    </row>
    <row r="118" spans="1:11" x14ac:dyDescent="0.25">
      <c r="A118" s="2"/>
      <c r="B118" s="68"/>
      <c r="C118" s="33"/>
      <c r="D118" s="68"/>
      <c r="E118" s="6"/>
      <c r="F118" s="82"/>
      <c r="G118" s="33"/>
      <c r="H118" s="68"/>
      <c r="I118" s="6"/>
      <c r="J118" s="5"/>
      <c r="K118" s="6"/>
    </row>
    <row r="119" spans="1:11" s="43" customFormat="1" x14ac:dyDescent="0.25">
      <c r="A119" s="162" t="s">
        <v>543</v>
      </c>
      <c r="B119" s="71">
        <f>SUM(B116:B118)</f>
        <v>2</v>
      </c>
      <c r="C119" s="40">
        <f>B119/1668</f>
        <v>1.199040767386091E-3</v>
      </c>
      <c r="D119" s="71">
        <f>SUM(D116:D118)</f>
        <v>1</v>
      </c>
      <c r="E119" s="41">
        <f>D119/1453</f>
        <v>6.8823124569855469E-4</v>
      </c>
      <c r="F119" s="77">
        <f>SUM(F116:F118)</f>
        <v>40</v>
      </c>
      <c r="G119" s="42">
        <f>F119/19157</f>
        <v>2.0880096048441822E-3</v>
      </c>
      <c r="H119" s="71">
        <f>SUM(H116:H118)</f>
        <v>29</v>
      </c>
      <c r="I119" s="41">
        <f>H119/18564</f>
        <v>1.5621633268692093E-3</v>
      </c>
      <c r="J119" s="37">
        <f>IF(D119=0, "-", IF((B119-D119)/D119&lt;10, (B119-D119)/D119, "&gt;999%"))</f>
        <v>1</v>
      </c>
      <c r="K119" s="38">
        <f>IF(H119=0, "-", IF((F119-H119)/H119&lt;10, (F119-H119)/H119, "&gt;999%"))</f>
        <v>0.37931034482758619</v>
      </c>
    </row>
    <row r="120" spans="1:11" x14ac:dyDescent="0.25">
      <c r="B120" s="83"/>
      <c r="D120" s="83"/>
      <c r="F120" s="83"/>
      <c r="H120" s="83"/>
    </row>
    <row r="121" spans="1:11" x14ac:dyDescent="0.25">
      <c r="A121" s="163" t="s">
        <v>140</v>
      </c>
      <c r="B121" s="61" t="s">
        <v>12</v>
      </c>
      <c r="C121" s="62" t="s">
        <v>13</v>
      </c>
      <c r="D121" s="61" t="s">
        <v>12</v>
      </c>
      <c r="E121" s="63" t="s">
        <v>13</v>
      </c>
      <c r="F121" s="62" t="s">
        <v>12</v>
      </c>
      <c r="G121" s="62" t="s">
        <v>13</v>
      </c>
      <c r="H121" s="61" t="s">
        <v>12</v>
      </c>
      <c r="I121" s="63" t="s">
        <v>13</v>
      </c>
      <c r="J121" s="61"/>
      <c r="K121" s="63"/>
    </row>
    <row r="122" spans="1:11" x14ac:dyDescent="0.25">
      <c r="A122" s="7" t="s">
        <v>261</v>
      </c>
      <c r="B122" s="65">
        <v>0</v>
      </c>
      <c r="C122" s="34">
        <f>IF(B130=0, "-", B122/B130)</f>
        <v>0</v>
      </c>
      <c r="D122" s="65">
        <v>1</v>
      </c>
      <c r="E122" s="9">
        <f>IF(D130=0, "-", D122/D130)</f>
        <v>0.5</v>
      </c>
      <c r="F122" s="81">
        <v>3</v>
      </c>
      <c r="G122" s="34">
        <f>IF(F130=0, "-", F122/F130)</f>
        <v>0.16666666666666666</v>
      </c>
      <c r="H122" s="65">
        <v>2</v>
      </c>
      <c r="I122" s="9">
        <f>IF(H130=0, "-", H122/H130)</f>
        <v>0.1</v>
      </c>
      <c r="J122" s="8">
        <f t="shared" ref="J122:J128" si="10">IF(D122=0, "-", IF((B122-D122)/D122&lt;10, (B122-D122)/D122, "&gt;999%"))</f>
        <v>-1</v>
      </c>
      <c r="K122" s="9">
        <f t="shared" ref="K122:K128" si="11">IF(H122=0, "-", IF((F122-H122)/H122&lt;10, (F122-H122)/H122, "&gt;999%"))</f>
        <v>0.5</v>
      </c>
    </row>
    <row r="123" spans="1:11" x14ac:dyDescent="0.25">
      <c r="A123" s="7" t="s">
        <v>262</v>
      </c>
      <c r="B123" s="65">
        <v>1</v>
      </c>
      <c r="C123" s="34">
        <f>IF(B130=0, "-", B123/B130)</f>
        <v>1</v>
      </c>
      <c r="D123" s="65">
        <v>0</v>
      </c>
      <c r="E123" s="9">
        <f>IF(D130=0, "-", D123/D130)</f>
        <v>0</v>
      </c>
      <c r="F123" s="81">
        <v>1</v>
      </c>
      <c r="G123" s="34">
        <f>IF(F130=0, "-", F123/F130)</f>
        <v>5.5555555555555552E-2</v>
      </c>
      <c r="H123" s="65">
        <v>0</v>
      </c>
      <c r="I123" s="9">
        <f>IF(H130=0, "-", H123/H130)</f>
        <v>0</v>
      </c>
      <c r="J123" s="8" t="str">
        <f t="shared" si="10"/>
        <v>-</v>
      </c>
      <c r="K123" s="9" t="str">
        <f t="shared" si="11"/>
        <v>-</v>
      </c>
    </row>
    <row r="124" spans="1:11" x14ac:dyDescent="0.25">
      <c r="A124" s="7" t="s">
        <v>263</v>
      </c>
      <c r="B124" s="65">
        <v>0</v>
      </c>
      <c r="C124" s="34">
        <f>IF(B130=0, "-", B124/B130)</f>
        <v>0</v>
      </c>
      <c r="D124" s="65">
        <v>0</v>
      </c>
      <c r="E124" s="9">
        <f>IF(D130=0, "-", D124/D130)</f>
        <v>0</v>
      </c>
      <c r="F124" s="81">
        <v>2</v>
      </c>
      <c r="G124" s="34">
        <f>IF(F130=0, "-", F124/F130)</f>
        <v>0.1111111111111111</v>
      </c>
      <c r="H124" s="65">
        <v>2</v>
      </c>
      <c r="I124" s="9">
        <f>IF(H130=0, "-", H124/H130)</f>
        <v>0.1</v>
      </c>
      <c r="J124" s="8" t="str">
        <f t="shared" si="10"/>
        <v>-</v>
      </c>
      <c r="K124" s="9">
        <f t="shared" si="11"/>
        <v>0</v>
      </c>
    </row>
    <row r="125" spans="1:11" x14ac:dyDescent="0.25">
      <c r="A125" s="7" t="s">
        <v>264</v>
      </c>
      <c r="B125" s="65">
        <v>0</v>
      </c>
      <c r="C125" s="34">
        <f>IF(B130=0, "-", B125/B130)</f>
        <v>0</v>
      </c>
      <c r="D125" s="65">
        <v>0</v>
      </c>
      <c r="E125" s="9">
        <f>IF(D130=0, "-", D125/D130)</f>
        <v>0</v>
      </c>
      <c r="F125" s="81">
        <v>0</v>
      </c>
      <c r="G125" s="34">
        <f>IF(F130=0, "-", F125/F130)</f>
        <v>0</v>
      </c>
      <c r="H125" s="65">
        <v>1</v>
      </c>
      <c r="I125" s="9">
        <f>IF(H130=0, "-", H125/H130)</f>
        <v>0.05</v>
      </c>
      <c r="J125" s="8" t="str">
        <f t="shared" si="10"/>
        <v>-</v>
      </c>
      <c r="K125" s="9">
        <f t="shared" si="11"/>
        <v>-1</v>
      </c>
    </row>
    <row r="126" spans="1:11" x14ac:dyDescent="0.25">
      <c r="A126" s="7" t="s">
        <v>265</v>
      </c>
      <c r="B126" s="65">
        <v>0</v>
      </c>
      <c r="C126" s="34">
        <f>IF(B130=0, "-", B126/B130)</f>
        <v>0</v>
      </c>
      <c r="D126" s="65">
        <v>0</v>
      </c>
      <c r="E126" s="9">
        <f>IF(D130=0, "-", D126/D130)</f>
        <v>0</v>
      </c>
      <c r="F126" s="81">
        <v>1</v>
      </c>
      <c r="G126" s="34">
        <f>IF(F130=0, "-", F126/F130)</f>
        <v>5.5555555555555552E-2</v>
      </c>
      <c r="H126" s="65">
        <v>0</v>
      </c>
      <c r="I126" s="9">
        <f>IF(H130=0, "-", H126/H130)</f>
        <v>0</v>
      </c>
      <c r="J126" s="8" t="str">
        <f t="shared" si="10"/>
        <v>-</v>
      </c>
      <c r="K126" s="9" t="str">
        <f t="shared" si="11"/>
        <v>-</v>
      </c>
    </row>
    <row r="127" spans="1:11" x14ac:dyDescent="0.25">
      <c r="A127" s="7" t="s">
        <v>266</v>
      </c>
      <c r="B127" s="65">
        <v>0</v>
      </c>
      <c r="C127" s="34">
        <f>IF(B130=0, "-", B127/B130)</f>
        <v>0</v>
      </c>
      <c r="D127" s="65">
        <v>0</v>
      </c>
      <c r="E127" s="9">
        <f>IF(D130=0, "-", D127/D130)</f>
        <v>0</v>
      </c>
      <c r="F127" s="81">
        <v>1</v>
      </c>
      <c r="G127" s="34">
        <f>IF(F130=0, "-", F127/F130)</f>
        <v>5.5555555555555552E-2</v>
      </c>
      <c r="H127" s="65">
        <v>6</v>
      </c>
      <c r="I127" s="9">
        <f>IF(H130=0, "-", H127/H130)</f>
        <v>0.3</v>
      </c>
      <c r="J127" s="8" t="str">
        <f t="shared" si="10"/>
        <v>-</v>
      </c>
      <c r="K127" s="9">
        <f t="shared" si="11"/>
        <v>-0.83333333333333337</v>
      </c>
    </row>
    <row r="128" spans="1:11" x14ac:dyDescent="0.25">
      <c r="A128" s="7" t="s">
        <v>267</v>
      </c>
      <c r="B128" s="65">
        <v>0</v>
      </c>
      <c r="C128" s="34">
        <f>IF(B130=0, "-", B128/B130)</f>
        <v>0</v>
      </c>
      <c r="D128" s="65">
        <v>1</v>
      </c>
      <c r="E128" s="9">
        <f>IF(D130=0, "-", D128/D130)</f>
        <v>0.5</v>
      </c>
      <c r="F128" s="81">
        <v>10</v>
      </c>
      <c r="G128" s="34">
        <f>IF(F130=0, "-", F128/F130)</f>
        <v>0.55555555555555558</v>
      </c>
      <c r="H128" s="65">
        <v>9</v>
      </c>
      <c r="I128" s="9">
        <f>IF(H130=0, "-", H128/H130)</f>
        <v>0.45</v>
      </c>
      <c r="J128" s="8">
        <f t="shared" si="10"/>
        <v>-1</v>
      </c>
      <c r="K128" s="9">
        <f t="shared" si="11"/>
        <v>0.1111111111111111</v>
      </c>
    </row>
    <row r="129" spans="1:11" x14ac:dyDescent="0.25">
      <c r="A129" s="2"/>
      <c r="B129" s="68"/>
      <c r="C129" s="33"/>
      <c r="D129" s="68"/>
      <c r="E129" s="6"/>
      <c r="F129" s="82"/>
      <c r="G129" s="33"/>
      <c r="H129" s="68"/>
      <c r="I129" s="6"/>
      <c r="J129" s="5"/>
      <c r="K129" s="6"/>
    </row>
    <row r="130" spans="1:11" s="43" customFormat="1" x14ac:dyDescent="0.25">
      <c r="A130" s="162" t="s">
        <v>542</v>
      </c>
      <c r="B130" s="71">
        <f>SUM(B122:B129)</f>
        <v>1</v>
      </c>
      <c r="C130" s="40">
        <f>B130/1668</f>
        <v>5.9952038369304552E-4</v>
      </c>
      <c r="D130" s="71">
        <f>SUM(D122:D129)</f>
        <v>2</v>
      </c>
      <c r="E130" s="41">
        <f>D130/1453</f>
        <v>1.3764624913971094E-3</v>
      </c>
      <c r="F130" s="77">
        <f>SUM(F122:F129)</f>
        <v>18</v>
      </c>
      <c r="G130" s="42">
        <f>F130/19157</f>
        <v>9.3960432217988197E-4</v>
      </c>
      <c r="H130" s="71">
        <f>SUM(H122:H129)</f>
        <v>20</v>
      </c>
      <c r="I130" s="41">
        <f>H130/18564</f>
        <v>1.0773540185304892E-3</v>
      </c>
      <c r="J130" s="37">
        <f>IF(D130=0, "-", IF((B130-D130)/D130&lt;10, (B130-D130)/D130, "&gt;999%"))</f>
        <v>-0.5</v>
      </c>
      <c r="K130" s="38">
        <f>IF(H130=0, "-", IF((F130-H130)/H130&lt;10, (F130-H130)/H130, "&gt;999%"))</f>
        <v>-0.1</v>
      </c>
    </row>
    <row r="131" spans="1:11" x14ac:dyDescent="0.25">
      <c r="B131" s="83"/>
      <c r="D131" s="83"/>
      <c r="F131" s="83"/>
      <c r="H131" s="83"/>
    </row>
    <row r="132" spans="1:11" s="43" customFormat="1" x14ac:dyDescent="0.25">
      <c r="A132" s="162" t="s">
        <v>541</v>
      </c>
      <c r="B132" s="71">
        <v>3</v>
      </c>
      <c r="C132" s="40">
        <f>B132/1668</f>
        <v>1.7985611510791368E-3</v>
      </c>
      <c r="D132" s="71">
        <v>3</v>
      </c>
      <c r="E132" s="41">
        <f>D132/1453</f>
        <v>2.0646937370956643E-3</v>
      </c>
      <c r="F132" s="77">
        <v>58</v>
      </c>
      <c r="G132" s="42">
        <f>F132/19157</f>
        <v>3.0276139270240645E-3</v>
      </c>
      <c r="H132" s="71">
        <v>49</v>
      </c>
      <c r="I132" s="41">
        <f>H132/18564</f>
        <v>2.6395173453996985E-3</v>
      </c>
      <c r="J132" s="37">
        <f>IF(D132=0, "-", IF((B132-D132)/D132&lt;10, (B132-D132)/D132, "&gt;999%"))</f>
        <v>0</v>
      </c>
      <c r="K132" s="38">
        <f>IF(H132=0, "-", IF((F132-H132)/H132&lt;10, (F132-H132)/H132, "&gt;999%"))</f>
        <v>0.18367346938775511</v>
      </c>
    </row>
    <row r="133" spans="1:11" x14ac:dyDescent="0.25">
      <c r="B133" s="83"/>
      <c r="D133" s="83"/>
      <c r="F133" s="83"/>
      <c r="H133" s="83"/>
    </row>
    <row r="134" spans="1:11" ht="15.6" x14ac:dyDescent="0.3">
      <c r="A134" s="164" t="s">
        <v>113</v>
      </c>
      <c r="B134" s="196" t="s">
        <v>1</v>
      </c>
      <c r="C134" s="200"/>
      <c r="D134" s="200"/>
      <c r="E134" s="197"/>
      <c r="F134" s="196" t="s">
        <v>14</v>
      </c>
      <c r="G134" s="200"/>
      <c r="H134" s="200"/>
      <c r="I134" s="197"/>
      <c r="J134" s="196" t="s">
        <v>15</v>
      </c>
      <c r="K134" s="197"/>
    </row>
    <row r="135" spans="1:11" x14ac:dyDescent="0.25">
      <c r="A135" s="22"/>
      <c r="B135" s="196">
        <f>VALUE(RIGHT($B$2, 4))</f>
        <v>2022</v>
      </c>
      <c r="C135" s="197"/>
      <c r="D135" s="196">
        <f>B135-1</f>
        <v>2021</v>
      </c>
      <c r="E135" s="204"/>
      <c r="F135" s="196">
        <f>B135</f>
        <v>2022</v>
      </c>
      <c r="G135" s="204"/>
      <c r="H135" s="196">
        <f>D135</f>
        <v>2021</v>
      </c>
      <c r="I135" s="204"/>
      <c r="J135" s="140" t="s">
        <v>4</v>
      </c>
      <c r="K135" s="141" t="s">
        <v>2</v>
      </c>
    </row>
    <row r="136" spans="1:11" x14ac:dyDescent="0.25">
      <c r="A136" s="163" t="s">
        <v>141</v>
      </c>
      <c r="B136" s="61" t="s">
        <v>12</v>
      </c>
      <c r="C136" s="62" t="s">
        <v>13</v>
      </c>
      <c r="D136" s="61" t="s">
        <v>12</v>
      </c>
      <c r="E136" s="63" t="s">
        <v>13</v>
      </c>
      <c r="F136" s="62" t="s">
        <v>12</v>
      </c>
      <c r="G136" s="62" t="s">
        <v>13</v>
      </c>
      <c r="H136" s="61" t="s">
        <v>12</v>
      </c>
      <c r="I136" s="63" t="s">
        <v>13</v>
      </c>
      <c r="J136" s="61"/>
      <c r="K136" s="63"/>
    </row>
    <row r="137" spans="1:11" x14ac:dyDescent="0.25">
      <c r="A137" s="7" t="s">
        <v>268</v>
      </c>
      <c r="B137" s="65">
        <v>0</v>
      </c>
      <c r="C137" s="34" t="str">
        <f>IF(B139=0, "-", B137/B139)</f>
        <v>-</v>
      </c>
      <c r="D137" s="65">
        <v>0</v>
      </c>
      <c r="E137" s="9" t="str">
        <f>IF(D139=0, "-", D137/D139)</f>
        <v>-</v>
      </c>
      <c r="F137" s="81">
        <v>0</v>
      </c>
      <c r="G137" s="34" t="str">
        <f>IF(F139=0, "-", F137/F139)</f>
        <v>-</v>
      </c>
      <c r="H137" s="65">
        <v>1</v>
      </c>
      <c r="I137" s="9">
        <f>IF(H139=0, "-", H137/H139)</f>
        <v>1</v>
      </c>
      <c r="J137" s="8" t="str">
        <f>IF(D137=0, "-", IF((B137-D137)/D137&lt;10, (B137-D137)/D137, "&gt;999%"))</f>
        <v>-</v>
      </c>
      <c r="K137" s="9">
        <f>IF(H137=0, "-", IF((F137-H137)/H137&lt;10, (F137-H137)/H137, "&gt;999%"))</f>
        <v>-1</v>
      </c>
    </row>
    <row r="138" spans="1:11" x14ac:dyDescent="0.25">
      <c r="A138" s="2"/>
      <c r="B138" s="68"/>
      <c r="C138" s="33"/>
      <c r="D138" s="68"/>
      <c r="E138" s="6"/>
      <c r="F138" s="82"/>
      <c r="G138" s="33"/>
      <c r="H138" s="68"/>
      <c r="I138" s="6"/>
      <c r="J138" s="5"/>
      <c r="K138" s="6"/>
    </row>
    <row r="139" spans="1:11" s="43" customFormat="1" x14ac:dyDescent="0.25">
      <c r="A139" s="162" t="s">
        <v>540</v>
      </c>
      <c r="B139" s="71">
        <f>SUM(B137:B138)</f>
        <v>0</v>
      </c>
      <c r="C139" s="40">
        <f>B139/1668</f>
        <v>0</v>
      </c>
      <c r="D139" s="71">
        <f>SUM(D137:D138)</f>
        <v>0</v>
      </c>
      <c r="E139" s="41">
        <f>D139/1453</f>
        <v>0</v>
      </c>
      <c r="F139" s="77">
        <f>SUM(F137:F138)</f>
        <v>0</v>
      </c>
      <c r="G139" s="42">
        <f>F139/19157</f>
        <v>0</v>
      </c>
      <c r="H139" s="71">
        <f>SUM(H137:H138)</f>
        <v>1</v>
      </c>
      <c r="I139" s="41">
        <f>H139/18564</f>
        <v>5.3867700926524454E-5</v>
      </c>
      <c r="J139" s="37" t="str">
        <f>IF(D139=0, "-", IF((B139-D139)/D139&lt;10, (B139-D139)/D139, "&gt;999%"))</f>
        <v>-</v>
      </c>
      <c r="K139" s="38">
        <f>IF(H139=0, "-", IF((F139-H139)/H139&lt;10, (F139-H139)/H139, "&gt;999%"))</f>
        <v>-1</v>
      </c>
    </row>
    <row r="140" spans="1:11" x14ac:dyDescent="0.25">
      <c r="B140" s="83"/>
      <c r="D140" s="83"/>
      <c r="F140" s="83"/>
      <c r="H140" s="83"/>
    </row>
    <row r="141" spans="1:11" x14ac:dyDescent="0.25">
      <c r="A141" s="163" t="s">
        <v>142</v>
      </c>
      <c r="B141" s="61" t="s">
        <v>12</v>
      </c>
      <c r="C141" s="62" t="s">
        <v>13</v>
      </c>
      <c r="D141" s="61" t="s">
        <v>12</v>
      </c>
      <c r="E141" s="63" t="s">
        <v>13</v>
      </c>
      <c r="F141" s="62" t="s">
        <v>12</v>
      </c>
      <c r="G141" s="62" t="s">
        <v>13</v>
      </c>
      <c r="H141" s="61" t="s">
        <v>12</v>
      </c>
      <c r="I141" s="63" t="s">
        <v>13</v>
      </c>
      <c r="J141" s="61"/>
      <c r="K141" s="63"/>
    </row>
    <row r="142" spans="1:11" x14ac:dyDescent="0.25">
      <c r="A142" s="7" t="s">
        <v>269</v>
      </c>
      <c r="B142" s="65">
        <v>0</v>
      </c>
      <c r="C142" s="34" t="str">
        <f>IF(B146=0, "-", B142/B146)</f>
        <v>-</v>
      </c>
      <c r="D142" s="65">
        <v>0</v>
      </c>
      <c r="E142" s="9" t="str">
        <f>IF(D146=0, "-", D142/D146)</f>
        <v>-</v>
      </c>
      <c r="F142" s="81">
        <v>0</v>
      </c>
      <c r="G142" s="34">
        <f>IF(F146=0, "-", F142/F146)</f>
        <v>0</v>
      </c>
      <c r="H142" s="65">
        <v>1</v>
      </c>
      <c r="I142" s="9">
        <f>IF(H146=0, "-", H142/H146)</f>
        <v>0.5</v>
      </c>
      <c r="J142" s="8" t="str">
        <f>IF(D142=0, "-", IF((B142-D142)/D142&lt;10, (B142-D142)/D142, "&gt;999%"))</f>
        <v>-</v>
      </c>
      <c r="K142" s="9">
        <f>IF(H142=0, "-", IF((F142-H142)/H142&lt;10, (F142-H142)/H142, "&gt;999%"))</f>
        <v>-1</v>
      </c>
    </row>
    <row r="143" spans="1:11" x14ac:dyDescent="0.25">
      <c r="A143" s="7" t="s">
        <v>270</v>
      </c>
      <c r="B143" s="65">
        <v>0</v>
      </c>
      <c r="C143" s="34" t="str">
        <f>IF(B146=0, "-", B143/B146)</f>
        <v>-</v>
      </c>
      <c r="D143" s="65">
        <v>0</v>
      </c>
      <c r="E143" s="9" t="str">
        <f>IF(D146=0, "-", D143/D146)</f>
        <v>-</v>
      </c>
      <c r="F143" s="81">
        <v>2</v>
      </c>
      <c r="G143" s="34">
        <f>IF(F146=0, "-", F143/F146)</f>
        <v>0.66666666666666663</v>
      </c>
      <c r="H143" s="65">
        <v>0</v>
      </c>
      <c r="I143" s="9">
        <f>IF(H146=0, "-", H143/H146)</f>
        <v>0</v>
      </c>
      <c r="J143" s="8" t="str">
        <f>IF(D143=0, "-", IF((B143-D143)/D143&lt;10, (B143-D143)/D143, "&gt;999%"))</f>
        <v>-</v>
      </c>
      <c r="K143" s="9" t="str">
        <f>IF(H143=0, "-", IF((F143-H143)/H143&lt;10, (F143-H143)/H143, "&gt;999%"))</f>
        <v>-</v>
      </c>
    </row>
    <row r="144" spans="1:11" x14ac:dyDescent="0.25">
      <c r="A144" s="7" t="s">
        <v>271</v>
      </c>
      <c r="B144" s="65">
        <v>0</v>
      </c>
      <c r="C144" s="34" t="str">
        <f>IF(B146=0, "-", B144/B146)</f>
        <v>-</v>
      </c>
      <c r="D144" s="65">
        <v>0</v>
      </c>
      <c r="E144" s="9" t="str">
        <f>IF(D146=0, "-", D144/D146)</f>
        <v>-</v>
      </c>
      <c r="F144" s="81">
        <v>1</v>
      </c>
      <c r="G144" s="34">
        <f>IF(F146=0, "-", F144/F146)</f>
        <v>0.33333333333333331</v>
      </c>
      <c r="H144" s="65">
        <v>1</v>
      </c>
      <c r="I144" s="9">
        <f>IF(H146=0, "-", H144/H146)</f>
        <v>0.5</v>
      </c>
      <c r="J144" s="8" t="str">
        <f>IF(D144=0, "-", IF((B144-D144)/D144&lt;10, (B144-D144)/D144, "&gt;999%"))</f>
        <v>-</v>
      </c>
      <c r="K144" s="9">
        <f>IF(H144=0, "-", IF((F144-H144)/H144&lt;10, (F144-H144)/H144, "&gt;999%"))</f>
        <v>0</v>
      </c>
    </row>
    <row r="145" spans="1:11" x14ac:dyDescent="0.25">
      <c r="A145" s="2"/>
      <c r="B145" s="68"/>
      <c r="C145" s="33"/>
      <c r="D145" s="68"/>
      <c r="E145" s="6"/>
      <c r="F145" s="82"/>
      <c r="G145" s="33"/>
      <c r="H145" s="68"/>
      <c r="I145" s="6"/>
      <c r="J145" s="5"/>
      <c r="K145" s="6"/>
    </row>
    <row r="146" spans="1:11" s="43" customFormat="1" x14ac:dyDescent="0.25">
      <c r="A146" s="162" t="s">
        <v>539</v>
      </c>
      <c r="B146" s="71">
        <f>SUM(B142:B145)</f>
        <v>0</v>
      </c>
      <c r="C146" s="40">
        <f>B146/1668</f>
        <v>0</v>
      </c>
      <c r="D146" s="71">
        <f>SUM(D142:D145)</f>
        <v>0</v>
      </c>
      <c r="E146" s="41">
        <f>D146/1453</f>
        <v>0</v>
      </c>
      <c r="F146" s="77">
        <f>SUM(F142:F145)</f>
        <v>3</v>
      </c>
      <c r="G146" s="42">
        <f>F146/19157</f>
        <v>1.5660072036331366E-4</v>
      </c>
      <c r="H146" s="71">
        <f>SUM(H142:H145)</f>
        <v>2</v>
      </c>
      <c r="I146" s="41">
        <f>H146/18564</f>
        <v>1.0773540185304891E-4</v>
      </c>
      <c r="J146" s="37" t="str">
        <f>IF(D146=0, "-", IF((B146-D146)/D146&lt;10, (B146-D146)/D146, "&gt;999%"))</f>
        <v>-</v>
      </c>
      <c r="K146" s="38">
        <f>IF(H146=0, "-", IF((F146-H146)/H146&lt;10, (F146-H146)/H146, "&gt;999%"))</f>
        <v>0.5</v>
      </c>
    </row>
    <row r="147" spans="1:11" x14ac:dyDescent="0.25">
      <c r="B147" s="83"/>
      <c r="D147" s="83"/>
      <c r="F147" s="83"/>
      <c r="H147" s="83"/>
    </row>
    <row r="148" spans="1:11" s="43" customFormat="1" x14ac:dyDescent="0.25">
      <c r="A148" s="162" t="s">
        <v>538</v>
      </c>
      <c r="B148" s="71">
        <v>0</v>
      </c>
      <c r="C148" s="40">
        <f>B148/1668</f>
        <v>0</v>
      </c>
      <c r="D148" s="71">
        <v>0</v>
      </c>
      <c r="E148" s="41">
        <f>D148/1453</f>
        <v>0</v>
      </c>
      <c r="F148" s="77">
        <v>3</v>
      </c>
      <c r="G148" s="42">
        <f>F148/19157</f>
        <v>1.5660072036331366E-4</v>
      </c>
      <c r="H148" s="71">
        <v>3</v>
      </c>
      <c r="I148" s="41">
        <f>H148/18564</f>
        <v>1.6160310277957336E-4</v>
      </c>
      <c r="J148" s="37" t="str">
        <f>IF(D148=0, "-", IF((B148-D148)/D148&lt;10, (B148-D148)/D148, "&gt;999%"))</f>
        <v>-</v>
      </c>
      <c r="K148" s="38">
        <f>IF(H148=0, "-", IF((F148-H148)/H148&lt;10, (F148-H148)/H148, "&gt;999%"))</f>
        <v>0</v>
      </c>
    </row>
    <row r="149" spans="1:11" x14ac:dyDescent="0.25">
      <c r="B149" s="83"/>
      <c r="D149" s="83"/>
      <c r="F149" s="83"/>
      <c r="H149" s="83"/>
    </row>
    <row r="150" spans="1:11" ht="15.6" x14ac:dyDescent="0.3">
      <c r="A150" s="164" t="s">
        <v>114</v>
      </c>
      <c r="B150" s="196" t="s">
        <v>1</v>
      </c>
      <c r="C150" s="200"/>
      <c r="D150" s="200"/>
      <c r="E150" s="197"/>
      <c r="F150" s="196" t="s">
        <v>14</v>
      </c>
      <c r="G150" s="200"/>
      <c r="H150" s="200"/>
      <c r="I150" s="197"/>
      <c r="J150" s="196" t="s">
        <v>15</v>
      </c>
      <c r="K150" s="197"/>
    </row>
    <row r="151" spans="1:11" x14ac:dyDescent="0.25">
      <c r="A151" s="22"/>
      <c r="B151" s="196">
        <f>VALUE(RIGHT($B$2, 4))</f>
        <v>2022</v>
      </c>
      <c r="C151" s="197"/>
      <c r="D151" s="196">
        <f>B151-1</f>
        <v>2021</v>
      </c>
      <c r="E151" s="204"/>
      <c r="F151" s="196">
        <f>B151</f>
        <v>2022</v>
      </c>
      <c r="G151" s="204"/>
      <c r="H151" s="196">
        <f>D151</f>
        <v>2021</v>
      </c>
      <c r="I151" s="204"/>
      <c r="J151" s="140" t="s">
        <v>4</v>
      </c>
      <c r="K151" s="141" t="s">
        <v>2</v>
      </c>
    </row>
    <row r="152" spans="1:11" x14ac:dyDescent="0.25">
      <c r="A152" s="163" t="s">
        <v>143</v>
      </c>
      <c r="B152" s="61" t="s">
        <v>12</v>
      </c>
      <c r="C152" s="62" t="s">
        <v>13</v>
      </c>
      <c r="D152" s="61" t="s">
        <v>12</v>
      </c>
      <c r="E152" s="63" t="s">
        <v>13</v>
      </c>
      <c r="F152" s="62" t="s">
        <v>12</v>
      </c>
      <c r="G152" s="62" t="s">
        <v>13</v>
      </c>
      <c r="H152" s="61" t="s">
        <v>12</v>
      </c>
      <c r="I152" s="63" t="s">
        <v>13</v>
      </c>
      <c r="J152" s="61"/>
      <c r="K152" s="63"/>
    </row>
    <row r="153" spans="1:11" x14ac:dyDescent="0.25">
      <c r="A153" s="7" t="s">
        <v>272</v>
      </c>
      <c r="B153" s="65">
        <v>0</v>
      </c>
      <c r="C153" s="34">
        <f>IF(B162=0, "-", B153/B162)</f>
        <v>0</v>
      </c>
      <c r="D153" s="65">
        <v>2</v>
      </c>
      <c r="E153" s="9">
        <f>IF(D162=0, "-", D153/D162)</f>
        <v>0.16666666666666666</v>
      </c>
      <c r="F153" s="81">
        <v>2</v>
      </c>
      <c r="G153" s="34">
        <f>IF(F162=0, "-", F153/F162)</f>
        <v>1.2738853503184714E-2</v>
      </c>
      <c r="H153" s="65">
        <v>11</v>
      </c>
      <c r="I153" s="9">
        <f>IF(H162=0, "-", H153/H162)</f>
        <v>6.8322981366459631E-2</v>
      </c>
      <c r="J153" s="8">
        <f t="shared" ref="J153:J160" si="12">IF(D153=0, "-", IF((B153-D153)/D153&lt;10, (B153-D153)/D153, "&gt;999%"))</f>
        <v>-1</v>
      </c>
      <c r="K153" s="9">
        <f t="shared" ref="K153:K160" si="13">IF(H153=0, "-", IF((F153-H153)/H153&lt;10, (F153-H153)/H153, "&gt;999%"))</f>
        <v>-0.81818181818181823</v>
      </c>
    </row>
    <row r="154" spans="1:11" x14ac:dyDescent="0.25">
      <c r="A154" s="7" t="s">
        <v>273</v>
      </c>
      <c r="B154" s="65">
        <v>0</v>
      </c>
      <c r="C154" s="34">
        <f>IF(B162=0, "-", B154/B162)</f>
        <v>0</v>
      </c>
      <c r="D154" s="65">
        <v>0</v>
      </c>
      <c r="E154" s="9">
        <f>IF(D162=0, "-", D154/D162)</f>
        <v>0</v>
      </c>
      <c r="F154" s="81">
        <v>0</v>
      </c>
      <c r="G154" s="34">
        <f>IF(F162=0, "-", F154/F162)</f>
        <v>0</v>
      </c>
      <c r="H154" s="65">
        <v>8</v>
      </c>
      <c r="I154" s="9">
        <f>IF(H162=0, "-", H154/H162)</f>
        <v>4.9689440993788817E-2</v>
      </c>
      <c r="J154" s="8" t="str">
        <f t="shared" si="12"/>
        <v>-</v>
      </c>
      <c r="K154" s="9">
        <f t="shared" si="13"/>
        <v>-1</v>
      </c>
    </row>
    <row r="155" spans="1:11" x14ac:dyDescent="0.25">
      <c r="A155" s="7" t="s">
        <v>274</v>
      </c>
      <c r="B155" s="65">
        <v>0</v>
      </c>
      <c r="C155" s="34">
        <f>IF(B162=0, "-", B155/B162)</f>
        <v>0</v>
      </c>
      <c r="D155" s="65">
        <v>1</v>
      </c>
      <c r="E155" s="9">
        <f>IF(D162=0, "-", D155/D162)</f>
        <v>8.3333333333333329E-2</v>
      </c>
      <c r="F155" s="81">
        <v>72</v>
      </c>
      <c r="G155" s="34">
        <f>IF(F162=0, "-", F155/F162)</f>
        <v>0.45859872611464969</v>
      </c>
      <c r="H155" s="65">
        <v>6</v>
      </c>
      <c r="I155" s="9">
        <f>IF(H162=0, "-", H155/H162)</f>
        <v>3.7267080745341616E-2</v>
      </c>
      <c r="J155" s="8">
        <f t="shared" si="12"/>
        <v>-1</v>
      </c>
      <c r="K155" s="9" t="str">
        <f t="shared" si="13"/>
        <v>&gt;999%</v>
      </c>
    </row>
    <row r="156" spans="1:11" x14ac:dyDescent="0.25">
      <c r="A156" s="7" t="s">
        <v>275</v>
      </c>
      <c r="B156" s="65">
        <v>6</v>
      </c>
      <c r="C156" s="34">
        <f>IF(B162=0, "-", B156/B162)</f>
        <v>1</v>
      </c>
      <c r="D156" s="65">
        <v>6</v>
      </c>
      <c r="E156" s="9">
        <f>IF(D162=0, "-", D156/D162)</f>
        <v>0.5</v>
      </c>
      <c r="F156" s="81">
        <v>78</v>
      </c>
      <c r="G156" s="34">
        <f>IF(F162=0, "-", F156/F162)</f>
        <v>0.49681528662420382</v>
      </c>
      <c r="H156" s="65">
        <v>109</v>
      </c>
      <c r="I156" s="9">
        <f>IF(H162=0, "-", H156/H162)</f>
        <v>0.67701863354037262</v>
      </c>
      <c r="J156" s="8">
        <f t="shared" si="12"/>
        <v>0</v>
      </c>
      <c r="K156" s="9">
        <f t="shared" si="13"/>
        <v>-0.28440366972477066</v>
      </c>
    </row>
    <row r="157" spans="1:11" x14ac:dyDescent="0.25">
      <c r="A157" s="7" t="s">
        <v>276</v>
      </c>
      <c r="B157" s="65">
        <v>0</v>
      </c>
      <c r="C157" s="34">
        <f>IF(B162=0, "-", B157/B162)</f>
        <v>0</v>
      </c>
      <c r="D157" s="65">
        <v>1</v>
      </c>
      <c r="E157" s="9">
        <f>IF(D162=0, "-", D157/D162)</f>
        <v>8.3333333333333329E-2</v>
      </c>
      <c r="F157" s="81">
        <v>3</v>
      </c>
      <c r="G157" s="34">
        <f>IF(F162=0, "-", F157/F162)</f>
        <v>1.9108280254777069E-2</v>
      </c>
      <c r="H157" s="65">
        <v>9</v>
      </c>
      <c r="I157" s="9">
        <f>IF(H162=0, "-", H157/H162)</f>
        <v>5.5900621118012424E-2</v>
      </c>
      <c r="J157" s="8">
        <f t="shared" si="12"/>
        <v>-1</v>
      </c>
      <c r="K157" s="9">
        <f t="shared" si="13"/>
        <v>-0.66666666666666663</v>
      </c>
    </row>
    <row r="158" spans="1:11" x14ac:dyDescent="0.25">
      <c r="A158" s="7" t="s">
        <v>277</v>
      </c>
      <c r="B158" s="65">
        <v>0</v>
      </c>
      <c r="C158" s="34">
        <f>IF(B162=0, "-", B158/B162)</f>
        <v>0</v>
      </c>
      <c r="D158" s="65">
        <v>1</v>
      </c>
      <c r="E158" s="9">
        <f>IF(D162=0, "-", D158/D162)</f>
        <v>8.3333333333333329E-2</v>
      </c>
      <c r="F158" s="81">
        <v>1</v>
      </c>
      <c r="G158" s="34">
        <f>IF(F162=0, "-", F158/F162)</f>
        <v>6.369426751592357E-3</v>
      </c>
      <c r="H158" s="65">
        <v>3</v>
      </c>
      <c r="I158" s="9">
        <f>IF(H162=0, "-", H158/H162)</f>
        <v>1.8633540372670808E-2</v>
      </c>
      <c r="J158" s="8">
        <f t="shared" si="12"/>
        <v>-1</v>
      </c>
      <c r="K158" s="9">
        <f t="shared" si="13"/>
        <v>-0.66666666666666663</v>
      </c>
    </row>
    <row r="159" spans="1:11" x14ac:dyDescent="0.25">
      <c r="A159" s="7" t="s">
        <v>278</v>
      </c>
      <c r="B159" s="65">
        <v>0</v>
      </c>
      <c r="C159" s="34">
        <f>IF(B162=0, "-", B159/B162)</f>
        <v>0</v>
      </c>
      <c r="D159" s="65">
        <v>0</v>
      </c>
      <c r="E159" s="9">
        <f>IF(D162=0, "-", D159/D162)</f>
        <v>0</v>
      </c>
      <c r="F159" s="81">
        <v>0</v>
      </c>
      <c r="G159" s="34">
        <f>IF(F162=0, "-", F159/F162)</f>
        <v>0</v>
      </c>
      <c r="H159" s="65">
        <v>2</v>
      </c>
      <c r="I159" s="9">
        <f>IF(H162=0, "-", H159/H162)</f>
        <v>1.2422360248447204E-2</v>
      </c>
      <c r="J159" s="8" t="str">
        <f t="shared" si="12"/>
        <v>-</v>
      </c>
      <c r="K159" s="9">
        <f t="shared" si="13"/>
        <v>-1</v>
      </c>
    </row>
    <row r="160" spans="1:11" x14ac:dyDescent="0.25">
      <c r="A160" s="7" t="s">
        <v>279</v>
      </c>
      <c r="B160" s="65">
        <v>0</v>
      </c>
      <c r="C160" s="34">
        <f>IF(B162=0, "-", B160/B162)</f>
        <v>0</v>
      </c>
      <c r="D160" s="65">
        <v>1</v>
      </c>
      <c r="E160" s="9">
        <f>IF(D162=0, "-", D160/D162)</f>
        <v>8.3333333333333329E-2</v>
      </c>
      <c r="F160" s="81">
        <v>1</v>
      </c>
      <c r="G160" s="34">
        <f>IF(F162=0, "-", F160/F162)</f>
        <v>6.369426751592357E-3</v>
      </c>
      <c r="H160" s="65">
        <v>13</v>
      </c>
      <c r="I160" s="9">
        <f>IF(H162=0, "-", H160/H162)</f>
        <v>8.0745341614906832E-2</v>
      </c>
      <c r="J160" s="8">
        <f t="shared" si="12"/>
        <v>-1</v>
      </c>
      <c r="K160" s="9">
        <f t="shared" si="13"/>
        <v>-0.92307692307692313</v>
      </c>
    </row>
    <row r="161" spans="1:11" x14ac:dyDescent="0.25">
      <c r="A161" s="2"/>
      <c r="B161" s="68"/>
      <c r="C161" s="33"/>
      <c r="D161" s="68"/>
      <c r="E161" s="6"/>
      <c r="F161" s="82"/>
      <c r="G161" s="33"/>
      <c r="H161" s="68"/>
      <c r="I161" s="6"/>
      <c r="J161" s="5"/>
      <c r="K161" s="6"/>
    </row>
    <row r="162" spans="1:11" s="43" customFormat="1" x14ac:dyDescent="0.25">
      <c r="A162" s="162" t="s">
        <v>537</v>
      </c>
      <c r="B162" s="71">
        <f>SUM(B153:B161)</f>
        <v>6</v>
      </c>
      <c r="C162" s="40">
        <f>B162/1668</f>
        <v>3.5971223021582736E-3</v>
      </c>
      <c r="D162" s="71">
        <f>SUM(D153:D161)</f>
        <v>12</v>
      </c>
      <c r="E162" s="41">
        <f>D162/1453</f>
        <v>8.2587749483826571E-3</v>
      </c>
      <c r="F162" s="77">
        <f>SUM(F153:F161)</f>
        <v>157</v>
      </c>
      <c r="G162" s="42">
        <f>F162/19157</f>
        <v>8.1954376990134147E-3</v>
      </c>
      <c r="H162" s="71">
        <f>SUM(H153:H161)</f>
        <v>161</v>
      </c>
      <c r="I162" s="41">
        <f>H162/18564</f>
        <v>8.6726998491704378E-3</v>
      </c>
      <c r="J162" s="37">
        <f>IF(D162=0, "-", IF((B162-D162)/D162&lt;10, (B162-D162)/D162, "&gt;999%"))</f>
        <v>-0.5</v>
      </c>
      <c r="K162" s="38">
        <f>IF(H162=0, "-", IF((F162-H162)/H162&lt;10, (F162-H162)/H162, "&gt;999%"))</f>
        <v>-2.4844720496894408E-2</v>
      </c>
    </row>
    <row r="163" spans="1:11" x14ac:dyDescent="0.25">
      <c r="B163" s="83"/>
      <c r="D163" s="83"/>
      <c r="F163" s="83"/>
      <c r="H163" s="83"/>
    </row>
    <row r="164" spans="1:11" x14ac:dyDescent="0.25">
      <c r="A164" s="163" t="s">
        <v>144</v>
      </c>
      <c r="B164" s="61" t="s">
        <v>12</v>
      </c>
      <c r="C164" s="62" t="s">
        <v>13</v>
      </c>
      <c r="D164" s="61" t="s">
        <v>12</v>
      </c>
      <c r="E164" s="63" t="s">
        <v>13</v>
      </c>
      <c r="F164" s="62" t="s">
        <v>12</v>
      </c>
      <c r="G164" s="62" t="s">
        <v>13</v>
      </c>
      <c r="H164" s="61" t="s">
        <v>12</v>
      </c>
      <c r="I164" s="63" t="s">
        <v>13</v>
      </c>
      <c r="J164" s="61"/>
      <c r="K164" s="63"/>
    </row>
    <row r="165" spans="1:11" x14ac:dyDescent="0.25">
      <c r="A165" s="7" t="s">
        <v>280</v>
      </c>
      <c r="B165" s="65">
        <v>0</v>
      </c>
      <c r="C165" s="34" t="str">
        <f>IF(B170=0, "-", B165/B170)</f>
        <v>-</v>
      </c>
      <c r="D165" s="65">
        <v>0</v>
      </c>
      <c r="E165" s="9">
        <f>IF(D170=0, "-", D165/D170)</f>
        <v>0</v>
      </c>
      <c r="F165" s="81">
        <v>3</v>
      </c>
      <c r="G165" s="34">
        <f>IF(F170=0, "-", F165/F170)</f>
        <v>0.2</v>
      </c>
      <c r="H165" s="65">
        <v>3</v>
      </c>
      <c r="I165" s="9">
        <f>IF(H170=0, "-", H165/H170)</f>
        <v>0.33333333333333331</v>
      </c>
      <c r="J165" s="8" t="str">
        <f>IF(D165=0, "-", IF((B165-D165)/D165&lt;10, (B165-D165)/D165, "&gt;999%"))</f>
        <v>-</v>
      </c>
      <c r="K165" s="9">
        <f>IF(H165=0, "-", IF((F165-H165)/H165&lt;10, (F165-H165)/H165, "&gt;999%"))</f>
        <v>0</v>
      </c>
    </row>
    <row r="166" spans="1:11" x14ac:dyDescent="0.25">
      <c r="A166" s="7" t="s">
        <v>281</v>
      </c>
      <c r="B166" s="65">
        <v>0</v>
      </c>
      <c r="C166" s="34" t="str">
        <f>IF(B170=0, "-", B166/B170)</f>
        <v>-</v>
      </c>
      <c r="D166" s="65">
        <v>0</v>
      </c>
      <c r="E166" s="9">
        <f>IF(D170=0, "-", D166/D170)</f>
        <v>0</v>
      </c>
      <c r="F166" s="81">
        <v>4</v>
      </c>
      <c r="G166" s="34">
        <f>IF(F170=0, "-", F166/F170)</f>
        <v>0.26666666666666666</v>
      </c>
      <c r="H166" s="65">
        <v>2</v>
      </c>
      <c r="I166" s="9">
        <f>IF(H170=0, "-", H166/H170)</f>
        <v>0.22222222222222221</v>
      </c>
      <c r="J166" s="8" t="str">
        <f>IF(D166=0, "-", IF((B166-D166)/D166&lt;10, (B166-D166)/D166, "&gt;999%"))</f>
        <v>-</v>
      </c>
      <c r="K166" s="9">
        <f>IF(H166=0, "-", IF((F166-H166)/H166&lt;10, (F166-H166)/H166, "&gt;999%"))</f>
        <v>1</v>
      </c>
    </row>
    <row r="167" spans="1:11" x14ac:dyDescent="0.25">
      <c r="A167" s="7" t="s">
        <v>282</v>
      </c>
      <c r="B167" s="65">
        <v>0</v>
      </c>
      <c r="C167" s="34" t="str">
        <f>IF(B170=0, "-", B167/B170)</f>
        <v>-</v>
      </c>
      <c r="D167" s="65">
        <v>1</v>
      </c>
      <c r="E167" s="9">
        <f>IF(D170=0, "-", D167/D170)</f>
        <v>1</v>
      </c>
      <c r="F167" s="81">
        <v>5</v>
      </c>
      <c r="G167" s="34">
        <f>IF(F170=0, "-", F167/F170)</f>
        <v>0.33333333333333331</v>
      </c>
      <c r="H167" s="65">
        <v>3</v>
      </c>
      <c r="I167" s="9">
        <f>IF(H170=0, "-", H167/H170)</f>
        <v>0.33333333333333331</v>
      </c>
      <c r="J167" s="8">
        <f>IF(D167=0, "-", IF((B167-D167)/D167&lt;10, (B167-D167)/D167, "&gt;999%"))</f>
        <v>-1</v>
      </c>
      <c r="K167" s="9">
        <f>IF(H167=0, "-", IF((F167-H167)/H167&lt;10, (F167-H167)/H167, "&gt;999%"))</f>
        <v>0.66666666666666663</v>
      </c>
    </row>
    <row r="168" spans="1:11" x14ac:dyDescent="0.25">
      <c r="A168" s="7" t="s">
        <v>283</v>
      </c>
      <c r="B168" s="65">
        <v>0</v>
      </c>
      <c r="C168" s="34" t="str">
        <f>IF(B170=0, "-", B168/B170)</f>
        <v>-</v>
      </c>
      <c r="D168" s="65">
        <v>0</v>
      </c>
      <c r="E168" s="9">
        <f>IF(D170=0, "-", D168/D170)</f>
        <v>0</v>
      </c>
      <c r="F168" s="81">
        <v>3</v>
      </c>
      <c r="G168" s="34">
        <f>IF(F170=0, "-", F168/F170)</f>
        <v>0.2</v>
      </c>
      <c r="H168" s="65">
        <v>1</v>
      </c>
      <c r="I168" s="9">
        <f>IF(H170=0, "-", H168/H170)</f>
        <v>0.1111111111111111</v>
      </c>
      <c r="J168" s="8" t="str">
        <f>IF(D168=0, "-", IF((B168-D168)/D168&lt;10, (B168-D168)/D168, "&gt;999%"))</f>
        <v>-</v>
      </c>
      <c r="K168" s="9">
        <f>IF(H168=0, "-", IF((F168-H168)/H168&lt;10, (F168-H168)/H168, "&gt;999%"))</f>
        <v>2</v>
      </c>
    </row>
    <row r="169" spans="1:11" x14ac:dyDescent="0.25">
      <c r="A169" s="2"/>
      <c r="B169" s="68"/>
      <c r="C169" s="33"/>
      <c r="D169" s="68"/>
      <c r="E169" s="6"/>
      <c r="F169" s="82"/>
      <c r="G169" s="33"/>
      <c r="H169" s="68"/>
      <c r="I169" s="6"/>
      <c r="J169" s="5"/>
      <c r="K169" s="6"/>
    </row>
    <row r="170" spans="1:11" s="43" customFormat="1" x14ac:dyDescent="0.25">
      <c r="A170" s="162" t="s">
        <v>536</v>
      </c>
      <c r="B170" s="71">
        <f>SUM(B165:B169)</f>
        <v>0</v>
      </c>
      <c r="C170" s="40">
        <f>B170/1668</f>
        <v>0</v>
      </c>
      <c r="D170" s="71">
        <f>SUM(D165:D169)</f>
        <v>1</v>
      </c>
      <c r="E170" s="41">
        <f>D170/1453</f>
        <v>6.8823124569855469E-4</v>
      </c>
      <c r="F170" s="77">
        <f>SUM(F165:F169)</f>
        <v>15</v>
      </c>
      <c r="G170" s="42">
        <f>F170/19157</f>
        <v>7.8300360181656837E-4</v>
      </c>
      <c r="H170" s="71">
        <f>SUM(H165:H169)</f>
        <v>9</v>
      </c>
      <c r="I170" s="41">
        <f>H170/18564</f>
        <v>4.8480930833872012E-4</v>
      </c>
      <c r="J170" s="37">
        <f>IF(D170=0, "-", IF((B170-D170)/D170&lt;10, (B170-D170)/D170, "&gt;999%"))</f>
        <v>-1</v>
      </c>
      <c r="K170" s="38">
        <f>IF(H170=0, "-", IF((F170-H170)/H170&lt;10, (F170-H170)/H170, "&gt;999%"))</f>
        <v>0.66666666666666663</v>
      </c>
    </row>
    <row r="171" spans="1:11" x14ac:dyDescent="0.25">
      <c r="B171" s="83"/>
      <c r="D171" s="83"/>
      <c r="F171" s="83"/>
      <c r="H171" s="83"/>
    </row>
    <row r="172" spans="1:11" s="43" customFormat="1" x14ac:dyDescent="0.25">
      <c r="A172" s="162" t="s">
        <v>535</v>
      </c>
      <c r="B172" s="71">
        <v>6</v>
      </c>
      <c r="C172" s="40">
        <f>B172/1668</f>
        <v>3.5971223021582736E-3</v>
      </c>
      <c r="D172" s="71">
        <v>13</v>
      </c>
      <c r="E172" s="41">
        <f>D172/1453</f>
        <v>8.9470061940812116E-3</v>
      </c>
      <c r="F172" s="77">
        <v>172</v>
      </c>
      <c r="G172" s="42">
        <f>F172/19157</f>
        <v>8.9784413008299844E-3</v>
      </c>
      <c r="H172" s="71">
        <v>170</v>
      </c>
      <c r="I172" s="41">
        <f>H172/18564</f>
        <v>9.1575091575091579E-3</v>
      </c>
      <c r="J172" s="37">
        <f>IF(D172=0, "-", IF((B172-D172)/D172&lt;10, (B172-D172)/D172, "&gt;999%"))</f>
        <v>-0.53846153846153844</v>
      </c>
      <c r="K172" s="38">
        <f>IF(H172=0, "-", IF((F172-H172)/H172&lt;10, (F172-H172)/H172, "&gt;999%"))</f>
        <v>1.1764705882352941E-2</v>
      </c>
    </row>
    <row r="173" spans="1:11" x14ac:dyDescent="0.25">
      <c r="B173" s="83"/>
      <c r="D173" s="83"/>
      <c r="F173" s="83"/>
      <c r="H173" s="83"/>
    </row>
    <row r="174" spans="1:11" ht="15.6" x14ac:dyDescent="0.3">
      <c r="A174" s="164" t="s">
        <v>115</v>
      </c>
      <c r="B174" s="196" t="s">
        <v>1</v>
      </c>
      <c r="C174" s="200"/>
      <c r="D174" s="200"/>
      <c r="E174" s="197"/>
      <c r="F174" s="196" t="s">
        <v>14</v>
      </c>
      <c r="G174" s="200"/>
      <c r="H174" s="200"/>
      <c r="I174" s="197"/>
      <c r="J174" s="196" t="s">
        <v>15</v>
      </c>
      <c r="K174" s="197"/>
    </row>
    <row r="175" spans="1:11" x14ac:dyDescent="0.25">
      <c r="A175" s="22"/>
      <c r="B175" s="196">
        <f>VALUE(RIGHT($B$2, 4))</f>
        <v>2022</v>
      </c>
      <c r="C175" s="197"/>
      <c r="D175" s="196">
        <f>B175-1</f>
        <v>2021</v>
      </c>
      <c r="E175" s="204"/>
      <c r="F175" s="196">
        <f>B175</f>
        <v>2022</v>
      </c>
      <c r="G175" s="204"/>
      <c r="H175" s="196">
        <f>D175</f>
        <v>2021</v>
      </c>
      <c r="I175" s="204"/>
      <c r="J175" s="140" t="s">
        <v>4</v>
      </c>
      <c r="K175" s="141" t="s">
        <v>2</v>
      </c>
    </row>
    <row r="176" spans="1:11" x14ac:dyDescent="0.25">
      <c r="A176" s="163" t="s">
        <v>145</v>
      </c>
      <c r="B176" s="61" t="s">
        <v>12</v>
      </c>
      <c r="C176" s="62" t="s">
        <v>13</v>
      </c>
      <c r="D176" s="61" t="s">
        <v>12</v>
      </c>
      <c r="E176" s="63" t="s">
        <v>13</v>
      </c>
      <c r="F176" s="62" t="s">
        <v>12</v>
      </c>
      <c r="G176" s="62" t="s">
        <v>13</v>
      </c>
      <c r="H176" s="61" t="s">
        <v>12</v>
      </c>
      <c r="I176" s="63" t="s">
        <v>13</v>
      </c>
      <c r="J176" s="61"/>
      <c r="K176" s="63"/>
    </row>
    <row r="177" spans="1:11" x14ac:dyDescent="0.25">
      <c r="A177" s="7" t="s">
        <v>284</v>
      </c>
      <c r="B177" s="65">
        <v>0</v>
      </c>
      <c r="C177" s="34">
        <f>IF(B187=0, "-", B177/B187)</f>
        <v>0</v>
      </c>
      <c r="D177" s="65">
        <v>0</v>
      </c>
      <c r="E177" s="9">
        <f>IF(D187=0, "-", D177/D187)</f>
        <v>0</v>
      </c>
      <c r="F177" s="81">
        <v>0</v>
      </c>
      <c r="G177" s="34">
        <f>IF(F187=0, "-", F177/F187)</f>
        <v>0</v>
      </c>
      <c r="H177" s="65">
        <v>1</v>
      </c>
      <c r="I177" s="9">
        <f>IF(H187=0, "-", H177/H187)</f>
        <v>2.1276595744680851E-2</v>
      </c>
      <c r="J177" s="8" t="str">
        <f t="shared" ref="J177:J185" si="14">IF(D177=0, "-", IF((B177-D177)/D177&lt;10, (B177-D177)/D177, "&gt;999%"))</f>
        <v>-</v>
      </c>
      <c r="K177" s="9">
        <f t="shared" ref="K177:K185" si="15">IF(H177=0, "-", IF((F177-H177)/H177&lt;10, (F177-H177)/H177, "&gt;999%"))</f>
        <v>-1</v>
      </c>
    </row>
    <row r="178" spans="1:11" x14ac:dyDescent="0.25">
      <c r="A178" s="7" t="s">
        <v>285</v>
      </c>
      <c r="B178" s="65">
        <v>0</v>
      </c>
      <c r="C178" s="34">
        <f>IF(B187=0, "-", B178/B187)</f>
        <v>0</v>
      </c>
      <c r="D178" s="65">
        <v>0</v>
      </c>
      <c r="E178" s="9">
        <f>IF(D187=0, "-", D178/D187)</f>
        <v>0</v>
      </c>
      <c r="F178" s="81">
        <v>3</v>
      </c>
      <c r="G178" s="34">
        <f>IF(F187=0, "-", F178/F187)</f>
        <v>5.2631578947368418E-2</v>
      </c>
      <c r="H178" s="65">
        <v>6</v>
      </c>
      <c r="I178" s="9">
        <f>IF(H187=0, "-", H178/H187)</f>
        <v>0.1276595744680851</v>
      </c>
      <c r="J178" s="8" t="str">
        <f t="shared" si="14"/>
        <v>-</v>
      </c>
      <c r="K178" s="9">
        <f t="shared" si="15"/>
        <v>-0.5</v>
      </c>
    </row>
    <row r="179" spans="1:11" x14ac:dyDescent="0.25">
      <c r="A179" s="7" t="s">
        <v>286</v>
      </c>
      <c r="B179" s="65">
        <v>1</v>
      </c>
      <c r="C179" s="34">
        <f>IF(B187=0, "-", B179/B187)</f>
        <v>0.2</v>
      </c>
      <c r="D179" s="65">
        <v>0</v>
      </c>
      <c r="E179" s="9">
        <f>IF(D187=0, "-", D179/D187)</f>
        <v>0</v>
      </c>
      <c r="F179" s="81">
        <v>24</v>
      </c>
      <c r="G179" s="34">
        <f>IF(F187=0, "-", F179/F187)</f>
        <v>0.42105263157894735</v>
      </c>
      <c r="H179" s="65">
        <v>30</v>
      </c>
      <c r="I179" s="9">
        <f>IF(H187=0, "-", H179/H187)</f>
        <v>0.63829787234042556</v>
      </c>
      <c r="J179" s="8" t="str">
        <f t="shared" si="14"/>
        <v>-</v>
      </c>
      <c r="K179" s="9">
        <f t="shared" si="15"/>
        <v>-0.2</v>
      </c>
    </row>
    <row r="180" spans="1:11" x14ac:dyDescent="0.25">
      <c r="A180" s="7" t="s">
        <v>287</v>
      </c>
      <c r="B180" s="65">
        <v>0</v>
      </c>
      <c r="C180" s="34">
        <f>IF(B187=0, "-", B180/B187)</f>
        <v>0</v>
      </c>
      <c r="D180" s="65">
        <v>3</v>
      </c>
      <c r="E180" s="9">
        <f>IF(D187=0, "-", D180/D187)</f>
        <v>1</v>
      </c>
      <c r="F180" s="81">
        <v>10</v>
      </c>
      <c r="G180" s="34">
        <f>IF(F187=0, "-", F180/F187)</f>
        <v>0.17543859649122806</v>
      </c>
      <c r="H180" s="65">
        <v>7</v>
      </c>
      <c r="I180" s="9">
        <f>IF(H187=0, "-", H180/H187)</f>
        <v>0.14893617021276595</v>
      </c>
      <c r="J180" s="8">
        <f t="shared" si="14"/>
        <v>-1</v>
      </c>
      <c r="K180" s="9">
        <f t="shared" si="15"/>
        <v>0.42857142857142855</v>
      </c>
    </row>
    <row r="181" spans="1:11" x14ac:dyDescent="0.25">
      <c r="A181" s="7" t="s">
        <v>288</v>
      </c>
      <c r="B181" s="65">
        <v>0</v>
      </c>
      <c r="C181" s="34">
        <f>IF(B187=0, "-", B181/B187)</f>
        <v>0</v>
      </c>
      <c r="D181" s="65">
        <v>0</v>
      </c>
      <c r="E181" s="9">
        <f>IF(D187=0, "-", D181/D187)</f>
        <v>0</v>
      </c>
      <c r="F181" s="81">
        <v>0</v>
      </c>
      <c r="G181" s="34">
        <f>IF(F187=0, "-", F181/F187)</f>
        <v>0</v>
      </c>
      <c r="H181" s="65">
        <v>3</v>
      </c>
      <c r="I181" s="9">
        <f>IF(H187=0, "-", H181/H187)</f>
        <v>6.3829787234042548E-2</v>
      </c>
      <c r="J181" s="8" t="str">
        <f t="shared" si="14"/>
        <v>-</v>
      </c>
      <c r="K181" s="9">
        <f t="shared" si="15"/>
        <v>-1</v>
      </c>
    </row>
    <row r="182" spans="1:11" x14ac:dyDescent="0.25">
      <c r="A182" s="7" t="s">
        <v>289</v>
      </c>
      <c r="B182" s="65">
        <v>0</v>
      </c>
      <c r="C182" s="34">
        <f>IF(B187=0, "-", B182/B187)</f>
        <v>0</v>
      </c>
      <c r="D182" s="65">
        <v>0</v>
      </c>
      <c r="E182" s="9">
        <f>IF(D187=0, "-", D182/D187)</f>
        <v>0</v>
      </c>
      <c r="F182" s="81">
        <v>1</v>
      </c>
      <c r="G182" s="34">
        <f>IF(F187=0, "-", F182/F187)</f>
        <v>1.7543859649122806E-2</v>
      </c>
      <c r="H182" s="65">
        <v>0</v>
      </c>
      <c r="I182" s="9">
        <f>IF(H187=0, "-", H182/H187)</f>
        <v>0</v>
      </c>
      <c r="J182" s="8" t="str">
        <f t="shared" si="14"/>
        <v>-</v>
      </c>
      <c r="K182" s="9" t="str">
        <f t="shared" si="15"/>
        <v>-</v>
      </c>
    </row>
    <row r="183" spans="1:11" x14ac:dyDescent="0.25">
      <c r="A183" s="7" t="s">
        <v>290</v>
      </c>
      <c r="B183" s="65">
        <v>1</v>
      </c>
      <c r="C183" s="34">
        <f>IF(B187=0, "-", B183/B187)</f>
        <v>0.2</v>
      </c>
      <c r="D183" s="65">
        <v>0</v>
      </c>
      <c r="E183" s="9">
        <f>IF(D187=0, "-", D183/D187)</f>
        <v>0</v>
      </c>
      <c r="F183" s="81">
        <v>2</v>
      </c>
      <c r="G183" s="34">
        <f>IF(F187=0, "-", F183/F187)</f>
        <v>3.5087719298245612E-2</v>
      </c>
      <c r="H183" s="65">
        <v>0</v>
      </c>
      <c r="I183" s="9">
        <f>IF(H187=0, "-", H183/H187)</f>
        <v>0</v>
      </c>
      <c r="J183" s="8" t="str">
        <f t="shared" si="14"/>
        <v>-</v>
      </c>
      <c r="K183" s="9" t="str">
        <f t="shared" si="15"/>
        <v>-</v>
      </c>
    </row>
    <row r="184" spans="1:11" x14ac:dyDescent="0.25">
      <c r="A184" s="7" t="s">
        <v>291</v>
      </c>
      <c r="B184" s="65">
        <v>2</v>
      </c>
      <c r="C184" s="34">
        <f>IF(B187=0, "-", B184/B187)</f>
        <v>0.4</v>
      </c>
      <c r="D184" s="65">
        <v>0</v>
      </c>
      <c r="E184" s="9">
        <f>IF(D187=0, "-", D184/D187)</f>
        <v>0</v>
      </c>
      <c r="F184" s="81">
        <v>13</v>
      </c>
      <c r="G184" s="34">
        <f>IF(F187=0, "-", F184/F187)</f>
        <v>0.22807017543859648</v>
      </c>
      <c r="H184" s="65">
        <v>0</v>
      </c>
      <c r="I184" s="9">
        <f>IF(H187=0, "-", H184/H187)</f>
        <v>0</v>
      </c>
      <c r="J184" s="8" t="str">
        <f t="shared" si="14"/>
        <v>-</v>
      </c>
      <c r="K184" s="9" t="str">
        <f t="shared" si="15"/>
        <v>-</v>
      </c>
    </row>
    <row r="185" spans="1:11" x14ac:dyDescent="0.25">
      <c r="A185" s="7" t="s">
        <v>292</v>
      </c>
      <c r="B185" s="65">
        <v>1</v>
      </c>
      <c r="C185" s="34">
        <f>IF(B187=0, "-", B185/B187)</f>
        <v>0.2</v>
      </c>
      <c r="D185" s="65">
        <v>0</v>
      </c>
      <c r="E185" s="9">
        <f>IF(D187=0, "-", D185/D187)</f>
        <v>0</v>
      </c>
      <c r="F185" s="81">
        <v>4</v>
      </c>
      <c r="G185" s="34">
        <f>IF(F187=0, "-", F185/F187)</f>
        <v>7.0175438596491224E-2</v>
      </c>
      <c r="H185" s="65">
        <v>0</v>
      </c>
      <c r="I185" s="9">
        <f>IF(H187=0, "-", H185/H187)</f>
        <v>0</v>
      </c>
      <c r="J185" s="8" t="str">
        <f t="shared" si="14"/>
        <v>-</v>
      </c>
      <c r="K185" s="9" t="str">
        <f t="shared" si="15"/>
        <v>-</v>
      </c>
    </row>
    <row r="186" spans="1:11" x14ac:dyDescent="0.25">
      <c r="A186" s="2"/>
      <c r="B186" s="68"/>
      <c r="C186" s="33"/>
      <c r="D186" s="68"/>
      <c r="E186" s="6"/>
      <c r="F186" s="82"/>
      <c r="G186" s="33"/>
      <c r="H186" s="68"/>
      <c r="I186" s="6"/>
      <c r="J186" s="5"/>
      <c r="K186" s="6"/>
    </row>
    <row r="187" spans="1:11" s="43" customFormat="1" x14ac:dyDescent="0.25">
      <c r="A187" s="162" t="s">
        <v>534</v>
      </c>
      <c r="B187" s="71">
        <f>SUM(B177:B186)</f>
        <v>5</v>
      </c>
      <c r="C187" s="40">
        <f>B187/1668</f>
        <v>2.9976019184652278E-3</v>
      </c>
      <c r="D187" s="71">
        <f>SUM(D177:D186)</f>
        <v>3</v>
      </c>
      <c r="E187" s="41">
        <f>D187/1453</f>
        <v>2.0646937370956643E-3</v>
      </c>
      <c r="F187" s="77">
        <f>SUM(F177:F186)</f>
        <v>57</v>
      </c>
      <c r="G187" s="42">
        <f>F187/19157</f>
        <v>2.97541368690296E-3</v>
      </c>
      <c r="H187" s="71">
        <f>SUM(H177:H186)</f>
        <v>47</v>
      </c>
      <c r="I187" s="41">
        <f>H187/18564</f>
        <v>2.5317819435466495E-3</v>
      </c>
      <c r="J187" s="37">
        <f>IF(D187=0, "-", IF((B187-D187)/D187&lt;10, (B187-D187)/D187, "&gt;999%"))</f>
        <v>0.66666666666666663</v>
      </c>
      <c r="K187" s="38">
        <f>IF(H187=0, "-", IF((F187-H187)/H187&lt;10, (F187-H187)/H187, "&gt;999%"))</f>
        <v>0.21276595744680851</v>
      </c>
    </row>
    <row r="188" spans="1:11" x14ac:dyDescent="0.25">
      <c r="B188" s="83"/>
      <c r="D188" s="83"/>
      <c r="F188" s="83"/>
      <c r="H188" s="83"/>
    </row>
    <row r="189" spans="1:11" x14ac:dyDescent="0.25">
      <c r="A189" s="163" t="s">
        <v>146</v>
      </c>
      <c r="B189" s="61" t="s">
        <v>12</v>
      </c>
      <c r="C189" s="62" t="s">
        <v>13</v>
      </c>
      <c r="D189" s="61" t="s">
        <v>12</v>
      </c>
      <c r="E189" s="63" t="s">
        <v>13</v>
      </c>
      <c r="F189" s="62" t="s">
        <v>12</v>
      </c>
      <c r="G189" s="62" t="s">
        <v>13</v>
      </c>
      <c r="H189" s="61" t="s">
        <v>12</v>
      </c>
      <c r="I189" s="63" t="s">
        <v>13</v>
      </c>
      <c r="J189" s="61"/>
      <c r="K189" s="63"/>
    </row>
    <row r="190" spans="1:11" x14ac:dyDescent="0.25">
      <c r="A190" s="7" t="s">
        <v>293</v>
      </c>
      <c r="B190" s="65">
        <v>0</v>
      </c>
      <c r="C190" s="34" t="str">
        <f>IF(B203=0, "-", B190/B203)</f>
        <v>-</v>
      </c>
      <c r="D190" s="65">
        <v>0</v>
      </c>
      <c r="E190" s="9">
        <f>IF(D203=0, "-", D190/D203)</f>
        <v>0</v>
      </c>
      <c r="F190" s="81">
        <v>0</v>
      </c>
      <c r="G190" s="34">
        <f>IF(F203=0, "-", F190/F203)</f>
        <v>0</v>
      </c>
      <c r="H190" s="65">
        <v>2</v>
      </c>
      <c r="I190" s="9">
        <f>IF(H203=0, "-", H190/H203)</f>
        <v>6.8965517241379309E-2</v>
      </c>
      <c r="J190" s="8" t="str">
        <f t="shared" ref="J190:J201" si="16">IF(D190=0, "-", IF((B190-D190)/D190&lt;10, (B190-D190)/D190, "&gt;999%"))</f>
        <v>-</v>
      </c>
      <c r="K190" s="9">
        <f t="shared" ref="K190:K201" si="17">IF(H190=0, "-", IF((F190-H190)/H190&lt;10, (F190-H190)/H190, "&gt;999%"))</f>
        <v>-1</v>
      </c>
    </row>
    <row r="191" spans="1:11" x14ac:dyDescent="0.25">
      <c r="A191" s="7" t="s">
        <v>294</v>
      </c>
      <c r="B191" s="65">
        <v>0</v>
      </c>
      <c r="C191" s="34" t="str">
        <f>IF(B203=0, "-", B191/B203)</f>
        <v>-</v>
      </c>
      <c r="D191" s="65">
        <v>0</v>
      </c>
      <c r="E191" s="9">
        <f>IF(D203=0, "-", D191/D203)</f>
        <v>0</v>
      </c>
      <c r="F191" s="81">
        <v>1</v>
      </c>
      <c r="G191" s="34">
        <f>IF(F203=0, "-", F191/F203)</f>
        <v>4.3478260869565216E-2</v>
      </c>
      <c r="H191" s="65">
        <v>1</v>
      </c>
      <c r="I191" s="9">
        <f>IF(H203=0, "-", H191/H203)</f>
        <v>3.4482758620689655E-2</v>
      </c>
      <c r="J191" s="8" t="str">
        <f t="shared" si="16"/>
        <v>-</v>
      </c>
      <c r="K191" s="9">
        <f t="shared" si="17"/>
        <v>0</v>
      </c>
    </row>
    <row r="192" spans="1:11" x14ac:dyDescent="0.25">
      <c r="A192" s="7" t="s">
        <v>295</v>
      </c>
      <c r="B192" s="65">
        <v>0</v>
      </c>
      <c r="C192" s="34" t="str">
        <f>IF(B203=0, "-", B192/B203)</f>
        <v>-</v>
      </c>
      <c r="D192" s="65">
        <v>0</v>
      </c>
      <c r="E192" s="9">
        <f>IF(D203=0, "-", D192/D203)</f>
        <v>0</v>
      </c>
      <c r="F192" s="81">
        <v>1</v>
      </c>
      <c r="G192" s="34">
        <f>IF(F203=0, "-", F192/F203)</f>
        <v>4.3478260869565216E-2</v>
      </c>
      <c r="H192" s="65">
        <v>1</v>
      </c>
      <c r="I192" s="9">
        <f>IF(H203=0, "-", H192/H203)</f>
        <v>3.4482758620689655E-2</v>
      </c>
      <c r="J192" s="8" t="str">
        <f t="shared" si="16"/>
        <v>-</v>
      </c>
      <c r="K192" s="9">
        <f t="shared" si="17"/>
        <v>0</v>
      </c>
    </row>
    <row r="193" spans="1:11" x14ac:dyDescent="0.25">
      <c r="A193" s="7" t="s">
        <v>296</v>
      </c>
      <c r="B193" s="65">
        <v>0</v>
      </c>
      <c r="C193" s="34" t="str">
        <f>IF(B203=0, "-", B193/B203)</f>
        <v>-</v>
      </c>
      <c r="D193" s="65">
        <v>1</v>
      </c>
      <c r="E193" s="9">
        <f>IF(D203=0, "-", D193/D203)</f>
        <v>0.5</v>
      </c>
      <c r="F193" s="81">
        <v>5</v>
      </c>
      <c r="G193" s="34">
        <f>IF(F203=0, "-", F193/F203)</f>
        <v>0.21739130434782608</v>
      </c>
      <c r="H193" s="65">
        <v>12</v>
      </c>
      <c r="I193" s="9">
        <f>IF(H203=0, "-", H193/H203)</f>
        <v>0.41379310344827586</v>
      </c>
      <c r="J193" s="8">
        <f t="shared" si="16"/>
        <v>-1</v>
      </c>
      <c r="K193" s="9">
        <f t="shared" si="17"/>
        <v>-0.58333333333333337</v>
      </c>
    </row>
    <row r="194" spans="1:11" x14ac:dyDescent="0.25">
      <c r="A194" s="7" t="s">
        <v>297</v>
      </c>
      <c r="B194" s="65">
        <v>0</v>
      </c>
      <c r="C194" s="34" t="str">
        <f>IF(B203=0, "-", B194/B203)</f>
        <v>-</v>
      </c>
      <c r="D194" s="65">
        <v>0</v>
      </c>
      <c r="E194" s="9">
        <f>IF(D203=0, "-", D194/D203)</f>
        <v>0</v>
      </c>
      <c r="F194" s="81">
        <v>0</v>
      </c>
      <c r="G194" s="34">
        <f>IF(F203=0, "-", F194/F203)</f>
        <v>0</v>
      </c>
      <c r="H194" s="65">
        <v>1</v>
      </c>
      <c r="I194" s="9">
        <f>IF(H203=0, "-", H194/H203)</f>
        <v>3.4482758620689655E-2</v>
      </c>
      <c r="J194" s="8" t="str">
        <f t="shared" si="16"/>
        <v>-</v>
      </c>
      <c r="K194" s="9">
        <f t="shared" si="17"/>
        <v>-1</v>
      </c>
    </row>
    <row r="195" spans="1:11" x14ac:dyDescent="0.25">
      <c r="A195" s="7" t="s">
        <v>298</v>
      </c>
      <c r="B195" s="65">
        <v>0</v>
      </c>
      <c r="C195" s="34" t="str">
        <f>IF(B203=0, "-", B195/B203)</f>
        <v>-</v>
      </c>
      <c r="D195" s="65">
        <v>0</v>
      </c>
      <c r="E195" s="9">
        <f>IF(D203=0, "-", D195/D203)</f>
        <v>0</v>
      </c>
      <c r="F195" s="81">
        <v>4</v>
      </c>
      <c r="G195" s="34">
        <f>IF(F203=0, "-", F195/F203)</f>
        <v>0.17391304347826086</v>
      </c>
      <c r="H195" s="65">
        <v>0</v>
      </c>
      <c r="I195" s="9">
        <f>IF(H203=0, "-", H195/H203)</f>
        <v>0</v>
      </c>
      <c r="J195" s="8" t="str">
        <f t="shared" si="16"/>
        <v>-</v>
      </c>
      <c r="K195" s="9" t="str">
        <f t="shared" si="17"/>
        <v>-</v>
      </c>
    </row>
    <row r="196" spans="1:11" x14ac:dyDescent="0.25">
      <c r="A196" s="7" t="s">
        <v>299</v>
      </c>
      <c r="B196" s="65">
        <v>0</v>
      </c>
      <c r="C196" s="34" t="str">
        <f>IF(B203=0, "-", B196/B203)</f>
        <v>-</v>
      </c>
      <c r="D196" s="65">
        <v>0</v>
      </c>
      <c r="E196" s="9">
        <f>IF(D203=0, "-", D196/D203)</f>
        <v>0</v>
      </c>
      <c r="F196" s="81">
        <v>1</v>
      </c>
      <c r="G196" s="34">
        <f>IF(F203=0, "-", F196/F203)</f>
        <v>4.3478260869565216E-2</v>
      </c>
      <c r="H196" s="65">
        <v>0</v>
      </c>
      <c r="I196" s="9">
        <f>IF(H203=0, "-", H196/H203)</f>
        <v>0</v>
      </c>
      <c r="J196" s="8" t="str">
        <f t="shared" si="16"/>
        <v>-</v>
      </c>
      <c r="K196" s="9" t="str">
        <f t="shared" si="17"/>
        <v>-</v>
      </c>
    </row>
    <row r="197" spans="1:11" x14ac:dyDescent="0.25">
      <c r="A197" s="7" t="s">
        <v>300</v>
      </c>
      <c r="B197" s="65">
        <v>0</v>
      </c>
      <c r="C197" s="34" t="str">
        <f>IF(B203=0, "-", B197/B203)</f>
        <v>-</v>
      </c>
      <c r="D197" s="65">
        <v>1</v>
      </c>
      <c r="E197" s="9">
        <f>IF(D203=0, "-", D197/D203)</f>
        <v>0.5</v>
      </c>
      <c r="F197" s="81">
        <v>3</v>
      </c>
      <c r="G197" s="34">
        <f>IF(F203=0, "-", F197/F203)</f>
        <v>0.13043478260869565</v>
      </c>
      <c r="H197" s="65">
        <v>10</v>
      </c>
      <c r="I197" s="9">
        <f>IF(H203=0, "-", H197/H203)</f>
        <v>0.34482758620689657</v>
      </c>
      <c r="J197" s="8">
        <f t="shared" si="16"/>
        <v>-1</v>
      </c>
      <c r="K197" s="9">
        <f t="shared" si="17"/>
        <v>-0.7</v>
      </c>
    </row>
    <row r="198" spans="1:11" x14ac:dyDescent="0.25">
      <c r="A198" s="7" t="s">
        <v>301</v>
      </c>
      <c r="B198" s="65">
        <v>0</v>
      </c>
      <c r="C198" s="34" t="str">
        <f>IF(B203=0, "-", B198/B203)</f>
        <v>-</v>
      </c>
      <c r="D198" s="65">
        <v>0</v>
      </c>
      <c r="E198" s="9">
        <f>IF(D203=0, "-", D198/D203)</f>
        <v>0</v>
      </c>
      <c r="F198" s="81">
        <v>0</v>
      </c>
      <c r="G198" s="34">
        <f>IF(F203=0, "-", F198/F203)</f>
        <v>0</v>
      </c>
      <c r="H198" s="65">
        <v>1</v>
      </c>
      <c r="I198" s="9">
        <f>IF(H203=0, "-", H198/H203)</f>
        <v>3.4482758620689655E-2</v>
      </c>
      <c r="J198" s="8" t="str">
        <f t="shared" si="16"/>
        <v>-</v>
      </c>
      <c r="K198" s="9">
        <f t="shared" si="17"/>
        <v>-1</v>
      </c>
    </row>
    <row r="199" spans="1:11" x14ac:dyDescent="0.25">
      <c r="A199" s="7" t="s">
        <v>302</v>
      </c>
      <c r="B199" s="65">
        <v>0</v>
      </c>
      <c r="C199" s="34" t="str">
        <f>IF(B203=0, "-", B199/B203)</f>
        <v>-</v>
      </c>
      <c r="D199" s="65">
        <v>0</v>
      </c>
      <c r="E199" s="9">
        <f>IF(D203=0, "-", D199/D203)</f>
        <v>0</v>
      </c>
      <c r="F199" s="81">
        <v>3</v>
      </c>
      <c r="G199" s="34">
        <f>IF(F203=0, "-", F199/F203)</f>
        <v>0.13043478260869565</v>
      </c>
      <c r="H199" s="65">
        <v>0</v>
      </c>
      <c r="I199" s="9">
        <f>IF(H203=0, "-", H199/H203)</f>
        <v>0</v>
      </c>
      <c r="J199" s="8" t="str">
        <f t="shared" si="16"/>
        <v>-</v>
      </c>
      <c r="K199" s="9" t="str">
        <f t="shared" si="17"/>
        <v>-</v>
      </c>
    </row>
    <row r="200" spans="1:11" x14ac:dyDescent="0.25">
      <c r="A200" s="7" t="s">
        <v>303</v>
      </c>
      <c r="B200" s="65">
        <v>0</v>
      </c>
      <c r="C200" s="34" t="str">
        <f>IF(B203=0, "-", B200/B203)</f>
        <v>-</v>
      </c>
      <c r="D200" s="65">
        <v>0</v>
      </c>
      <c r="E200" s="9">
        <f>IF(D203=0, "-", D200/D203)</f>
        <v>0</v>
      </c>
      <c r="F200" s="81">
        <v>3</v>
      </c>
      <c r="G200" s="34">
        <f>IF(F203=0, "-", F200/F203)</f>
        <v>0.13043478260869565</v>
      </c>
      <c r="H200" s="65">
        <v>0</v>
      </c>
      <c r="I200" s="9">
        <f>IF(H203=0, "-", H200/H203)</f>
        <v>0</v>
      </c>
      <c r="J200" s="8" t="str">
        <f t="shared" si="16"/>
        <v>-</v>
      </c>
      <c r="K200" s="9" t="str">
        <f t="shared" si="17"/>
        <v>-</v>
      </c>
    </row>
    <row r="201" spans="1:11" x14ac:dyDescent="0.25">
      <c r="A201" s="7" t="s">
        <v>304</v>
      </c>
      <c r="B201" s="65">
        <v>0</v>
      </c>
      <c r="C201" s="34" t="str">
        <f>IF(B203=0, "-", B201/B203)</f>
        <v>-</v>
      </c>
      <c r="D201" s="65">
        <v>0</v>
      </c>
      <c r="E201" s="9">
        <f>IF(D203=0, "-", D201/D203)</f>
        <v>0</v>
      </c>
      <c r="F201" s="81">
        <v>2</v>
      </c>
      <c r="G201" s="34">
        <f>IF(F203=0, "-", F201/F203)</f>
        <v>8.6956521739130432E-2</v>
      </c>
      <c r="H201" s="65">
        <v>1</v>
      </c>
      <c r="I201" s="9">
        <f>IF(H203=0, "-", H201/H203)</f>
        <v>3.4482758620689655E-2</v>
      </c>
      <c r="J201" s="8" t="str">
        <f t="shared" si="16"/>
        <v>-</v>
      </c>
      <c r="K201" s="9">
        <f t="shared" si="17"/>
        <v>1</v>
      </c>
    </row>
    <row r="202" spans="1:11" x14ac:dyDescent="0.25">
      <c r="A202" s="2"/>
      <c r="B202" s="68"/>
      <c r="C202" s="33"/>
      <c r="D202" s="68"/>
      <c r="E202" s="6"/>
      <c r="F202" s="82"/>
      <c r="G202" s="33"/>
      <c r="H202" s="68"/>
      <c r="I202" s="6"/>
      <c r="J202" s="5"/>
      <c r="K202" s="6"/>
    </row>
    <row r="203" spans="1:11" s="43" customFormat="1" x14ac:dyDescent="0.25">
      <c r="A203" s="162" t="s">
        <v>533</v>
      </c>
      <c r="B203" s="71">
        <f>SUM(B190:B202)</f>
        <v>0</v>
      </c>
      <c r="C203" s="40">
        <f>B203/1668</f>
        <v>0</v>
      </c>
      <c r="D203" s="71">
        <f>SUM(D190:D202)</f>
        <v>2</v>
      </c>
      <c r="E203" s="41">
        <f>D203/1453</f>
        <v>1.3764624913971094E-3</v>
      </c>
      <c r="F203" s="77">
        <f>SUM(F190:F202)</f>
        <v>23</v>
      </c>
      <c r="G203" s="42">
        <f>F203/19157</f>
        <v>1.2006055227854048E-3</v>
      </c>
      <c r="H203" s="71">
        <f>SUM(H190:H202)</f>
        <v>29</v>
      </c>
      <c r="I203" s="41">
        <f>H203/18564</f>
        <v>1.5621633268692093E-3</v>
      </c>
      <c r="J203" s="37">
        <f>IF(D203=0, "-", IF((B203-D203)/D203&lt;10, (B203-D203)/D203, "&gt;999%"))</f>
        <v>-1</v>
      </c>
      <c r="K203" s="38">
        <f>IF(H203=0, "-", IF((F203-H203)/H203&lt;10, (F203-H203)/H203, "&gt;999%"))</f>
        <v>-0.20689655172413793</v>
      </c>
    </row>
    <row r="204" spans="1:11" x14ac:dyDescent="0.25">
      <c r="B204" s="83"/>
      <c r="D204" s="83"/>
      <c r="F204" s="83"/>
      <c r="H204" s="83"/>
    </row>
    <row r="205" spans="1:11" x14ac:dyDescent="0.25">
      <c r="A205" s="163" t="s">
        <v>147</v>
      </c>
      <c r="B205" s="61" t="s">
        <v>12</v>
      </c>
      <c r="C205" s="62" t="s">
        <v>13</v>
      </c>
      <c r="D205" s="61" t="s">
        <v>12</v>
      </c>
      <c r="E205" s="63" t="s">
        <v>13</v>
      </c>
      <c r="F205" s="62" t="s">
        <v>12</v>
      </c>
      <c r="G205" s="62" t="s">
        <v>13</v>
      </c>
      <c r="H205" s="61" t="s">
        <v>12</v>
      </c>
      <c r="I205" s="63" t="s">
        <v>13</v>
      </c>
      <c r="J205" s="61"/>
      <c r="K205" s="63"/>
    </row>
    <row r="206" spans="1:11" x14ac:dyDescent="0.25">
      <c r="A206" s="7" t="s">
        <v>305</v>
      </c>
      <c r="B206" s="65">
        <v>0</v>
      </c>
      <c r="C206" s="34" t="str">
        <f>IF(B213=0, "-", B206/B213)</f>
        <v>-</v>
      </c>
      <c r="D206" s="65">
        <v>0</v>
      </c>
      <c r="E206" s="9" t="str">
        <f>IF(D213=0, "-", D206/D213)</f>
        <v>-</v>
      </c>
      <c r="F206" s="81">
        <v>1</v>
      </c>
      <c r="G206" s="34">
        <f>IF(F213=0, "-", F206/F213)</f>
        <v>6.6666666666666666E-2</v>
      </c>
      <c r="H206" s="65">
        <v>0</v>
      </c>
      <c r="I206" s="9">
        <f>IF(H213=0, "-", H206/H213)</f>
        <v>0</v>
      </c>
      <c r="J206" s="8" t="str">
        <f t="shared" ref="J206:J211" si="18">IF(D206=0, "-", IF((B206-D206)/D206&lt;10, (B206-D206)/D206, "&gt;999%"))</f>
        <v>-</v>
      </c>
      <c r="K206" s="9" t="str">
        <f t="shared" ref="K206:K211" si="19">IF(H206=0, "-", IF((F206-H206)/H206&lt;10, (F206-H206)/H206, "&gt;999%"))</f>
        <v>-</v>
      </c>
    </row>
    <row r="207" spans="1:11" x14ac:dyDescent="0.25">
      <c r="A207" s="7" t="s">
        <v>306</v>
      </c>
      <c r="B207" s="65">
        <v>0</v>
      </c>
      <c r="C207" s="34" t="str">
        <f>IF(B213=0, "-", B207/B213)</f>
        <v>-</v>
      </c>
      <c r="D207" s="65">
        <v>0</v>
      </c>
      <c r="E207" s="9" t="str">
        <f>IF(D213=0, "-", D207/D213)</f>
        <v>-</v>
      </c>
      <c r="F207" s="81">
        <v>1</v>
      </c>
      <c r="G207" s="34">
        <f>IF(F213=0, "-", F207/F213)</f>
        <v>6.6666666666666666E-2</v>
      </c>
      <c r="H207" s="65">
        <v>0</v>
      </c>
      <c r="I207" s="9">
        <f>IF(H213=0, "-", H207/H213)</f>
        <v>0</v>
      </c>
      <c r="J207" s="8" t="str">
        <f t="shared" si="18"/>
        <v>-</v>
      </c>
      <c r="K207" s="9" t="str">
        <f t="shared" si="19"/>
        <v>-</v>
      </c>
    </row>
    <row r="208" spans="1:11" x14ac:dyDescent="0.25">
      <c r="A208" s="7" t="s">
        <v>307</v>
      </c>
      <c r="B208" s="65">
        <v>0</v>
      </c>
      <c r="C208" s="34" t="str">
        <f>IF(B213=0, "-", B208/B213)</f>
        <v>-</v>
      </c>
      <c r="D208" s="65">
        <v>0</v>
      </c>
      <c r="E208" s="9" t="str">
        <f>IF(D213=0, "-", D208/D213)</f>
        <v>-</v>
      </c>
      <c r="F208" s="81">
        <v>0</v>
      </c>
      <c r="G208" s="34">
        <f>IF(F213=0, "-", F208/F213)</f>
        <v>0</v>
      </c>
      <c r="H208" s="65">
        <v>1</v>
      </c>
      <c r="I208" s="9">
        <f>IF(H213=0, "-", H208/H213)</f>
        <v>0.2</v>
      </c>
      <c r="J208" s="8" t="str">
        <f t="shared" si="18"/>
        <v>-</v>
      </c>
      <c r="K208" s="9">
        <f t="shared" si="19"/>
        <v>-1</v>
      </c>
    </row>
    <row r="209" spans="1:11" x14ac:dyDescent="0.25">
      <c r="A209" s="7" t="s">
        <v>308</v>
      </c>
      <c r="B209" s="65">
        <v>0</v>
      </c>
      <c r="C209" s="34" t="str">
        <f>IF(B213=0, "-", B209/B213)</f>
        <v>-</v>
      </c>
      <c r="D209" s="65">
        <v>0</v>
      </c>
      <c r="E209" s="9" t="str">
        <f>IF(D213=0, "-", D209/D213)</f>
        <v>-</v>
      </c>
      <c r="F209" s="81">
        <v>1</v>
      </c>
      <c r="G209" s="34">
        <f>IF(F213=0, "-", F209/F213)</f>
        <v>6.6666666666666666E-2</v>
      </c>
      <c r="H209" s="65">
        <v>0</v>
      </c>
      <c r="I209" s="9">
        <f>IF(H213=0, "-", H209/H213)</f>
        <v>0</v>
      </c>
      <c r="J209" s="8" t="str">
        <f t="shared" si="18"/>
        <v>-</v>
      </c>
      <c r="K209" s="9" t="str">
        <f t="shared" si="19"/>
        <v>-</v>
      </c>
    </row>
    <row r="210" spans="1:11" x14ac:dyDescent="0.25">
      <c r="A210" s="7" t="s">
        <v>309</v>
      </c>
      <c r="B210" s="65">
        <v>0</v>
      </c>
      <c r="C210" s="34" t="str">
        <f>IF(B213=0, "-", B210/B213)</f>
        <v>-</v>
      </c>
      <c r="D210" s="65">
        <v>0</v>
      </c>
      <c r="E210" s="9" t="str">
        <f>IF(D213=0, "-", D210/D213)</f>
        <v>-</v>
      </c>
      <c r="F210" s="81">
        <v>0</v>
      </c>
      <c r="G210" s="34">
        <f>IF(F213=0, "-", F210/F213)</f>
        <v>0</v>
      </c>
      <c r="H210" s="65">
        <v>1</v>
      </c>
      <c r="I210" s="9">
        <f>IF(H213=0, "-", H210/H213)</f>
        <v>0.2</v>
      </c>
      <c r="J210" s="8" t="str">
        <f t="shared" si="18"/>
        <v>-</v>
      </c>
      <c r="K210" s="9">
        <f t="shared" si="19"/>
        <v>-1</v>
      </c>
    </row>
    <row r="211" spans="1:11" x14ac:dyDescent="0.25">
      <c r="A211" s="7" t="s">
        <v>310</v>
      </c>
      <c r="B211" s="65">
        <v>0</v>
      </c>
      <c r="C211" s="34" t="str">
        <f>IF(B213=0, "-", B211/B213)</f>
        <v>-</v>
      </c>
      <c r="D211" s="65">
        <v>0</v>
      </c>
      <c r="E211" s="9" t="str">
        <f>IF(D213=0, "-", D211/D213)</f>
        <v>-</v>
      </c>
      <c r="F211" s="81">
        <v>12</v>
      </c>
      <c r="G211" s="34">
        <f>IF(F213=0, "-", F211/F213)</f>
        <v>0.8</v>
      </c>
      <c r="H211" s="65">
        <v>3</v>
      </c>
      <c r="I211" s="9">
        <f>IF(H213=0, "-", H211/H213)</f>
        <v>0.6</v>
      </c>
      <c r="J211" s="8" t="str">
        <f t="shared" si="18"/>
        <v>-</v>
      </c>
      <c r="K211" s="9">
        <f t="shared" si="19"/>
        <v>3</v>
      </c>
    </row>
    <row r="212" spans="1:11" x14ac:dyDescent="0.25">
      <c r="A212" s="2"/>
      <c r="B212" s="68"/>
      <c r="C212" s="33"/>
      <c r="D212" s="68"/>
      <c r="E212" s="6"/>
      <c r="F212" s="82"/>
      <c r="G212" s="33"/>
      <c r="H212" s="68"/>
      <c r="I212" s="6"/>
      <c r="J212" s="5"/>
      <c r="K212" s="6"/>
    </row>
    <row r="213" spans="1:11" s="43" customFormat="1" x14ac:dyDescent="0.25">
      <c r="A213" s="162" t="s">
        <v>532</v>
      </c>
      <c r="B213" s="71">
        <f>SUM(B206:B212)</f>
        <v>0</v>
      </c>
      <c r="C213" s="40">
        <f>B213/1668</f>
        <v>0</v>
      </c>
      <c r="D213" s="71">
        <f>SUM(D206:D212)</f>
        <v>0</v>
      </c>
      <c r="E213" s="41">
        <f>D213/1453</f>
        <v>0</v>
      </c>
      <c r="F213" s="77">
        <f>SUM(F206:F212)</f>
        <v>15</v>
      </c>
      <c r="G213" s="42">
        <f>F213/19157</f>
        <v>7.8300360181656837E-4</v>
      </c>
      <c r="H213" s="71">
        <f>SUM(H206:H212)</f>
        <v>5</v>
      </c>
      <c r="I213" s="41">
        <f>H213/18564</f>
        <v>2.693385046326223E-4</v>
      </c>
      <c r="J213" s="37" t="str">
        <f>IF(D213=0, "-", IF((B213-D213)/D213&lt;10, (B213-D213)/D213, "&gt;999%"))</f>
        <v>-</v>
      </c>
      <c r="K213" s="38">
        <f>IF(H213=0, "-", IF((F213-H213)/H213&lt;10, (F213-H213)/H213, "&gt;999%"))</f>
        <v>2</v>
      </c>
    </row>
    <row r="214" spans="1:11" x14ac:dyDescent="0.25">
      <c r="B214" s="83"/>
      <c r="D214" s="83"/>
      <c r="F214" s="83"/>
      <c r="H214" s="83"/>
    </row>
    <row r="215" spans="1:11" s="43" customFormat="1" x14ac:dyDescent="0.25">
      <c r="A215" s="162" t="s">
        <v>531</v>
      </c>
      <c r="B215" s="71">
        <v>5</v>
      </c>
      <c r="C215" s="40">
        <f>B215/1668</f>
        <v>2.9976019184652278E-3</v>
      </c>
      <c r="D215" s="71">
        <v>5</v>
      </c>
      <c r="E215" s="41">
        <f>D215/1453</f>
        <v>3.4411562284927736E-3</v>
      </c>
      <c r="F215" s="77">
        <v>95</v>
      </c>
      <c r="G215" s="42">
        <f>F215/19157</f>
        <v>4.9590228115049331E-3</v>
      </c>
      <c r="H215" s="71">
        <v>81</v>
      </c>
      <c r="I215" s="41">
        <f>H215/18564</f>
        <v>4.363283775048481E-3</v>
      </c>
      <c r="J215" s="37">
        <f>IF(D215=0, "-", IF((B215-D215)/D215&lt;10, (B215-D215)/D215, "&gt;999%"))</f>
        <v>0</v>
      </c>
      <c r="K215" s="38">
        <f>IF(H215=0, "-", IF((F215-H215)/H215&lt;10, (F215-H215)/H215, "&gt;999%"))</f>
        <v>0.1728395061728395</v>
      </c>
    </row>
    <row r="216" spans="1:11" x14ac:dyDescent="0.25">
      <c r="B216" s="83"/>
      <c r="D216" s="83"/>
      <c r="F216" s="83"/>
      <c r="H216" s="83"/>
    </row>
    <row r="217" spans="1:11" x14ac:dyDescent="0.25">
      <c r="A217" s="27" t="s">
        <v>529</v>
      </c>
      <c r="B217" s="71">
        <f>B221-B219</f>
        <v>232</v>
      </c>
      <c r="C217" s="40">
        <f>B217/1668</f>
        <v>0.13908872901678657</v>
      </c>
      <c r="D217" s="71">
        <f>D221-D219</f>
        <v>188</v>
      </c>
      <c r="E217" s="41">
        <f>D217/1453</f>
        <v>0.12938747419132829</v>
      </c>
      <c r="F217" s="77">
        <f>F221-F219</f>
        <v>2787</v>
      </c>
      <c r="G217" s="42">
        <f>F217/19157</f>
        <v>0.14548206921751841</v>
      </c>
      <c r="H217" s="71">
        <f>H221-H219</f>
        <v>2803</v>
      </c>
      <c r="I217" s="41">
        <f>H217/18564</f>
        <v>0.15099116569704804</v>
      </c>
      <c r="J217" s="37">
        <f>IF(D217=0, "-", IF((B217-D217)/D217&lt;10, (B217-D217)/D217, "&gt;999%"))</f>
        <v>0.23404255319148937</v>
      </c>
      <c r="K217" s="38">
        <f>IF(H217=0, "-", IF((F217-H217)/H217&lt;10, (F217-H217)/H217, "&gt;999%"))</f>
        <v>-5.7081698180520869E-3</v>
      </c>
    </row>
    <row r="218" spans="1:11" x14ac:dyDescent="0.25">
      <c r="A218" s="27"/>
      <c r="B218" s="71"/>
      <c r="C218" s="40"/>
      <c r="D218" s="71"/>
      <c r="E218" s="41"/>
      <c r="F218" s="77"/>
      <c r="G218" s="42"/>
      <c r="H218" s="71"/>
      <c r="I218" s="41"/>
      <c r="J218" s="37"/>
      <c r="K218" s="38"/>
    </row>
    <row r="219" spans="1:11" x14ac:dyDescent="0.25">
      <c r="A219" s="27" t="s">
        <v>530</v>
      </c>
      <c r="B219" s="71">
        <v>33</v>
      </c>
      <c r="C219" s="40">
        <f>B219/1668</f>
        <v>1.9784172661870502E-2</v>
      </c>
      <c r="D219" s="71">
        <v>24</v>
      </c>
      <c r="E219" s="41">
        <f>D219/1453</f>
        <v>1.6517549896765314E-2</v>
      </c>
      <c r="F219" s="77">
        <v>422</v>
      </c>
      <c r="G219" s="42">
        <f>F219/19157</f>
        <v>2.2028501331106124E-2</v>
      </c>
      <c r="H219" s="71">
        <v>263</v>
      </c>
      <c r="I219" s="41">
        <f>H219/18564</f>
        <v>1.4167205343675932E-2</v>
      </c>
      <c r="J219" s="37">
        <f>IF(D219=0, "-", IF((B219-D219)/D219&lt;10, (B219-D219)/D219, "&gt;999%"))</f>
        <v>0.375</v>
      </c>
      <c r="K219" s="38">
        <f>IF(H219=0, "-", IF((F219-H219)/H219&lt;10, (F219-H219)/H219, "&gt;999%"))</f>
        <v>0.6045627376425855</v>
      </c>
    </row>
    <row r="220" spans="1:11" x14ac:dyDescent="0.25">
      <c r="A220" s="27"/>
      <c r="B220" s="71"/>
      <c r="C220" s="40"/>
      <c r="D220" s="71"/>
      <c r="E220" s="41"/>
      <c r="F220" s="77"/>
      <c r="G220" s="42"/>
      <c r="H220" s="71"/>
      <c r="I220" s="41"/>
      <c r="J220" s="37"/>
      <c r="K220" s="38"/>
    </row>
    <row r="221" spans="1:11" x14ac:dyDescent="0.25">
      <c r="A221" s="27" t="s">
        <v>528</v>
      </c>
      <c r="B221" s="71">
        <v>265</v>
      </c>
      <c r="C221" s="40">
        <f>B221/1668</f>
        <v>0.15887290167865709</v>
      </c>
      <c r="D221" s="71">
        <v>212</v>
      </c>
      <c r="E221" s="41">
        <f>D221/1453</f>
        <v>0.14590502408809361</v>
      </c>
      <c r="F221" s="77">
        <v>3209</v>
      </c>
      <c r="G221" s="42">
        <f>F221/19157</f>
        <v>0.16751057054862453</v>
      </c>
      <c r="H221" s="71">
        <v>3066</v>
      </c>
      <c r="I221" s="41">
        <f>H221/18564</f>
        <v>0.16515837104072398</v>
      </c>
      <c r="J221" s="37">
        <f>IF(D221=0, "-", IF((B221-D221)/D221&lt;10, (B221-D221)/D221, "&gt;999%"))</f>
        <v>0.25</v>
      </c>
      <c r="K221" s="38">
        <f>IF(H221=0, "-", IF((F221-H221)/H221&lt;10, (F221-H221)/H221, "&gt;999%"))</f>
        <v>4.6640574037834309E-2</v>
      </c>
    </row>
  </sheetData>
  <mergeCells count="58">
    <mergeCell ref="B1:K1"/>
    <mergeCell ref="B2:K2"/>
    <mergeCell ref="B174:E174"/>
    <mergeCell ref="F174:I174"/>
    <mergeCell ref="J174:K174"/>
    <mergeCell ref="B175:C175"/>
    <mergeCell ref="D175:E175"/>
    <mergeCell ref="F175:G175"/>
    <mergeCell ref="H175:I175"/>
    <mergeCell ref="B150:E150"/>
    <mergeCell ref="F150:I150"/>
    <mergeCell ref="J150:K150"/>
    <mergeCell ref="B151:C151"/>
    <mergeCell ref="D151:E151"/>
    <mergeCell ref="F151:G151"/>
    <mergeCell ref="H151:I151"/>
    <mergeCell ref="B134:E134"/>
    <mergeCell ref="F134:I134"/>
    <mergeCell ref="J134:K134"/>
    <mergeCell ref="B135:C135"/>
    <mergeCell ref="D135:E135"/>
    <mergeCell ref="F135:G135"/>
    <mergeCell ref="H135:I135"/>
    <mergeCell ref="B113:E113"/>
    <mergeCell ref="F113:I113"/>
    <mergeCell ref="J113:K113"/>
    <mergeCell ref="B114:C114"/>
    <mergeCell ref="D114:E114"/>
    <mergeCell ref="F114:G114"/>
    <mergeCell ref="H114:I114"/>
    <mergeCell ref="B77:E77"/>
    <mergeCell ref="F77:I77"/>
    <mergeCell ref="J77:K77"/>
    <mergeCell ref="B78:C78"/>
    <mergeCell ref="D78:E78"/>
    <mergeCell ref="F78:G78"/>
    <mergeCell ref="H78:I78"/>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2" max="16383" man="1"/>
    <brk id="112" max="16383" man="1"/>
    <brk id="172" max="16383" man="1"/>
    <brk id="22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581</v>
      </c>
      <c r="C1" s="198"/>
      <c r="D1" s="198"/>
      <c r="E1" s="199"/>
      <c r="F1" s="199"/>
      <c r="G1" s="199"/>
      <c r="H1" s="199"/>
      <c r="I1" s="199"/>
      <c r="J1" s="199"/>
      <c r="K1" s="199"/>
    </row>
    <row r="2" spans="1:11" s="52" customFormat="1" ht="20.399999999999999" x14ac:dyDescent="0.35">
      <c r="A2" s="4" t="s">
        <v>106</v>
      </c>
      <c r="B2" s="202" t="s">
        <v>97</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0</v>
      </c>
      <c r="C7" s="39">
        <f>IF(B48=0, "-", B7/B48)</f>
        <v>0</v>
      </c>
      <c r="D7" s="65">
        <v>0</v>
      </c>
      <c r="E7" s="21">
        <f>IF(D48=0, "-", D7/D48)</f>
        <v>0</v>
      </c>
      <c r="F7" s="81">
        <v>4</v>
      </c>
      <c r="G7" s="39">
        <f>IF(F48=0, "-", F7/F48)</f>
        <v>1.2464942349641633E-3</v>
      </c>
      <c r="H7" s="65">
        <v>8</v>
      </c>
      <c r="I7" s="21">
        <f>IF(H48=0, "-", H7/H48)</f>
        <v>2.6092628832354858E-3</v>
      </c>
      <c r="J7" s="20" t="str">
        <f t="shared" ref="J7:J46" si="0">IF(D7=0, "-", IF((B7-D7)/D7&lt;10, (B7-D7)/D7, "&gt;999%"))</f>
        <v>-</v>
      </c>
      <c r="K7" s="21">
        <f t="shared" ref="K7:K46" si="1">IF(H7=0, "-", IF((F7-H7)/H7&lt;10, (F7-H7)/H7, "&gt;999%"))</f>
        <v>-0.5</v>
      </c>
    </row>
    <row r="8" spans="1:11" x14ac:dyDescent="0.25">
      <c r="A8" s="7" t="s">
        <v>32</v>
      </c>
      <c r="B8" s="65">
        <v>0</v>
      </c>
      <c r="C8" s="39">
        <f>IF(B48=0, "-", B8/B48)</f>
        <v>0</v>
      </c>
      <c r="D8" s="65">
        <v>0</v>
      </c>
      <c r="E8" s="21">
        <f>IF(D48=0, "-", D8/D48)</f>
        <v>0</v>
      </c>
      <c r="F8" s="81">
        <v>0</v>
      </c>
      <c r="G8" s="39">
        <f>IF(F48=0, "-", F8/F48)</f>
        <v>0</v>
      </c>
      <c r="H8" s="65">
        <v>2</v>
      </c>
      <c r="I8" s="21">
        <f>IF(H48=0, "-", H8/H48)</f>
        <v>6.5231572080887146E-4</v>
      </c>
      <c r="J8" s="20" t="str">
        <f t="shared" si="0"/>
        <v>-</v>
      </c>
      <c r="K8" s="21">
        <f t="shared" si="1"/>
        <v>-1</v>
      </c>
    </row>
    <row r="9" spans="1:11" x14ac:dyDescent="0.25">
      <c r="A9" s="7" t="s">
        <v>33</v>
      </c>
      <c r="B9" s="65">
        <v>0</v>
      </c>
      <c r="C9" s="39">
        <f>IF(B48=0, "-", B9/B48)</f>
        <v>0</v>
      </c>
      <c r="D9" s="65">
        <v>0</v>
      </c>
      <c r="E9" s="21">
        <f>IF(D48=0, "-", D9/D48)</f>
        <v>0</v>
      </c>
      <c r="F9" s="81">
        <v>1</v>
      </c>
      <c r="G9" s="39">
        <f>IF(F48=0, "-", F9/F48)</f>
        <v>3.1162355874104082E-4</v>
      </c>
      <c r="H9" s="65">
        <v>0</v>
      </c>
      <c r="I9" s="21">
        <f>IF(H48=0, "-", H9/H48)</f>
        <v>0</v>
      </c>
      <c r="J9" s="20" t="str">
        <f t="shared" si="0"/>
        <v>-</v>
      </c>
      <c r="K9" s="21" t="str">
        <f t="shared" si="1"/>
        <v>-</v>
      </c>
    </row>
    <row r="10" spans="1:11" x14ac:dyDescent="0.25">
      <c r="A10" s="7" t="s">
        <v>34</v>
      </c>
      <c r="B10" s="65">
        <v>8</v>
      </c>
      <c r="C10" s="39">
        <f>IF(B48=0, "-", B10/B48)</f>
        <v>3.0188679245283019E-2</v>
      </c>
      <c r="D10" s="65">
        <v>2</v>
      </c>
      <c r="E10" s="21">
        <f>IF(D48=0, "-", D10/D48)</f>
        <v>9.433962264150943E-3</v>
      </c>
      <c r="F10" s="81">
        <v>34</v>
      </c>
      <c r="G10" s="39">
        <f>IF(F48=0, "-", F10/F48)</f>
        <v>1.0595200997195388E-2</v>
      </c>
      <c r="H10" s="65">
        <v>31</v>
      </c>
      <c r="I10" s="21">
        <f>IF(H48=0, "-", H10/H48)</f>
        <v>1.0110893672537508E-2</v>
      </c>
      <c r="J10" s="20">
        <f t="shared" si="0"/>
        <v>3</v>
      </c>
      <c r="K10" s="21">
        <f t="shared" si="1"/>
        <v>9.6774193548387094E-2</v>
      </c>
    </row>
    <row r="11" spans="1:11" x14ac:dyDescent="0.25">
      <c r="A11" s="7" t="s">
        <v>35</v>
      </c>
      <c r="B11" s="65">
        <v>0</v>
      </c>
      <c r="C11" s="39">
        <f>IF(B48=0, "-", B11/B48)</f>
        <v>0</v>
      </c>
      <c r="D11" s="65">
        <v>0</v>
      </c>
      <c r="E11" s="21">
        <f>IF(D48=0, "-", D11/D48)</f>
        <v>0</v>
      </c>
      <c r="F11" s="81">
        <v>1</v>
      </c>
      <c r="G11" s="39">
        <f>IF(F48=0, "-", F11/F48)</f>
        <v>3.1162355874104082E-4</v>
      </c>
      <c r="H11" s="65">
        <v>0</v>
      </c>
      <c r="I11" s="21">
        <f>IF(H48=0, "-", H11/H48)</f>
        <v>0</v>
      </c>
      <c r="J11" s="20" t="str">
        <f t="shared" si="0"/>
        <v>-</v>
      </c>
      <c r="K11" s="21" t="str">
        <f t="shared" si="1"/>
        <v>-</v>
      </c>
    </row>
    <row r="12" spans="1:11" x14ac:dyDescent="0.25">
      <c r="A12" s="7" t="s">
        <v>36</v>
      </c>
      <c r="B12" s="65">
        <v>0</v>
      </c>
      <c r="C12" s="39">
        <f>IF(B48=0, "-", B12/B48)</f>
        <v>0</v>
      </c>
      <c r="D12" s="65">
        <v>7</v>
      </c>
      <c r="E12" s="21">
        <f>IF(D48=0, "-", D12/D48)</f>
        <v>3.3018867924528301E-2</v>
      </c>
      <c r="F12" s="81">
        <v>55</v>
      </c>
      <c r="G12" s="39">
        <f>IF(F48=0, "-", F12/F48)</f>
        <v>1.7139295730757245E-2</v>
      </c>
      <c r="H12" s="65">
        <v>63</v>
      </c>
      <c r="I12" s="21">
        <f>IF(H48=0, "-", H12/H48)</f>
        <v>2.0547945205479451E-2</v>
      </c>
      <c r="J12" s="20">
        <f t="shared" si="0"/>
        <v>-1</v>
      </c>
      <c r="K12" s="21">
        <f t="shared" si="1"/>
        <v>-0.12698412698412698</v>
      </c>
    </row>
    <row r="13" spans="1:11" x14ac:dyDescent="0.25">
      <c r="A13" s="7" t="s">
        <v>38</v>
      </c>
      <c r="B13" s="65">
        <v>0</v>
      </c>
      <c r="C13" s="39">
        <f>IF(B48=0, "-", B13/B48)</f>
        <v>0</v>
      </c>
      <c r="D13" s="65">
        <v>0</v>
      </c>
      <c r="E13" s="21">
        <f>IF(D48=0, "-", D13/D48)</f>
        <v>0</v>
      </c>
      <c r="F13" s="81">
        <v>4</v>
      </c>
      <c r="G13" s="39">
        <f>IF(F48=0, "-", F13/F48)</f>
        <v>1.2464942349641633E-3</v>
      </c>
      <c r="H13" s="65">
        <v>0</v>
      </c>
      <c r="I13" s="21">
        <f>IF(H48=0, "-", H13/H48)</f>
        <v>0</v>
      </c>
      <c r="J13" s="20" t="str">
        <f t="shared" si="0"/>
        <v>-</v>
      </c>
      <c r="K13" s="21" t="str">
        <f t="shared" si="1"/>
        <v>-</v>
      </c>
    </row>
    <row r="14" spans="1:11" x14ac:dyDescent="0.25">
      <c r="A14" s="7" t="s">
        <v>39</v>
      </c>
      <c r="B14" s="65">
        <v>0</v>
      </c>
      <c r="C14" s="39">
        <f>IF(B48=0, "-", B14/B48)</f>
        <v>0</v>
      </c>
      <c r="D14" s="65">
        <v>0</v>
      </c>
      <c r="E14" s="21">
        <f>IF(D48=0, "-", D14/D48)</f>
        <v>0</v>
      </c>
      <c r="F14" s="81">
        <v>0</v>
      </c>
      <c r="G14" s="39">
        <f>IF(F48=0, "-", F14/F48)</f>
        <v>0</v>
      </c>
      <c r="H14" s="65">
        <v>1</v>
      </c>
      <c r="I14" s="21">
        <f>IF(H48=0, "-", H14/H48)</f>
        <v>3.2615786040443573E-4</v>
      </c>
      <c r="J14" s="20" t="str">
        <f t="shared" si="0"/>
        <v>-</v>
      </c>
      <c r="K14" s="21">
        <f t="shared" si="1"/>
        <v>-1</v>
      </c>
    </row>
    <row r="15" spans="1:11" x14ac:dyDescent="0.25">
      <c r="A15" s="7" t="s">
        <v>40</v>
      </c>
      <c r="B15" s="65">
        <v>0</v>
      </c>
      <c r="C15" s="39">
        <f>IF(B48=0, "-", B15/B48)</f>
        <v>0</v>
      </c>
      <c r="D15" s="65">
        <v>0</v>
      </c>
      <c r="E15" s="21">
        <f>IF(D48=0, "-", D15/D48)</f>
        <v>0</v>
      </c>
      <c r="F15" s="81">
        <v>1</v>
      </c>
      <c r="G15" s="39">
        <f>IF(F48=0, "-", F15/F48)</f>
        <v>3.1162355874104082E-4</v>
      </c>
      <c r="H15" s="65">
        <v>0</v>
      </c>
      <c r="I15" s="21">
        <f>IF(H48=0, "-", H15/H48)</f>
        <v>0</v>
      </c>
      <c r="J15" s="20" t="str">
        <f t="shared" si="0"/>
        <v>-</v>
      </c>
      <c r="K15" s="21" t="str">
        <f t="shared" si="1"/>
        <v>-</v>
      </c>
    </row>
    <row r="16" spans="1:11" x14ac:dyDescent="0.25">
      <c r="A16" s="7" t="s">
        <v>44</v>
      </c>
      <c r="B16" s="65">
        <v>0</v>
      </c>
      <c r="C16" s="39">
        <f>IF(B48=0, "-", B16/B48)</f>
        <v>0</v>
      </c>
      <c r="D16" s="65">
        <v>0</v>
      </c>
      <c r="E16" s="21">
        <f>IF(D48=0, "-", D16/D48)</f>
        <v>0</v>
      </c>
      <c r="F16" s="81">
        <v>0</v>
      </c>
      <c r="G16" s="39">
        <f>IF(F48=0, "-", F16/F48)</f>
        <v>0</v>
      </c>
      <c r="H16" s="65">
        <v>1</v>
      </c>
      <c r="I16" s="21">
        <f>IF(H48=0, "-", H16/H48)</f>
        <v>3.2615786040443573E-4</v>
      </c>
      <c r="J16" s="20" t="str">
        <f t="shared" si="0"/>
        <v>-</v>
      </c>
      <c r="K16" s="21">
        <f t="shared" si="1"/>
        <v>-1</v>
      </c>
    </row>
    <row r="17" spans="1:11" x14ac:dyDescent="0.25">
      <c r="A17" s="7" t="s">
        <v>45</v>
      </c>
      <c r="B17" s="65">
        <v>0</v>
      </c>
      <c r="C17" s="39">
        <f>IF(B48=0, "-", B17/B48)</f>
        <v>0</v>
      </c>
      <c r="D17" s="65">
        <v>1</v>
      </c>
      <c r="E17" s="21">
        <f>IF(D48=0, "-", D17/D48)</f>
        <v>4.7169811320754715E-3</v>
      </c>
      <c r="F17" s="81">
        <v>4</v>
      </c>
      <c r="G17" s="39">
        <f>IF(F48=0, "-", F17/F48)</f>
        <v>1.2464942349641633E-3</v>
      </c>
      <c r="H17" s="65">
        <v>3</v>
      </c>
      <c r="I17" s="21">
        <f>IF(H48=0, "-", H17/H48)</f>
        <v>9.7847358121330719E-4</v>
      </c>
      <c r="J17" s="20">
        <f t="shared" si="0"/>
        <v>-1</v>
      </c>
      <c r="K17" s="21">
        <f t="shared" si="1"/>
        <v>0.33333333333333331</v>
      </c>
    </row>
    <row r="18" spans="1:11" x14ac:dyDescent="0.25">
      <c r="A18" s="7" t="s">
        <v>47</v>
      </c>
      <c r="B18" s="65">
        <v>1</v>
      </c>
      <c r="C18" s="39">
        <f>IF(B48=0, "-", B18/B48)</f>
        <v>3.7735849056603774E-3</v>
      </c>
      <c r="D18" s="65">
        <v>0</v>
      </c>
      <c r="E18" s="21">
        <f>IF(D48=0, "-", D18/D48)</f>
        <v>0</v>
      </c>
      <c r="F18" s="81">
        <v>26</v>
      </c>
      <c r="G18" s="39">
        <f>IF(F48=0, "-", F18/F48)</f>
        <v>8.1022125272670609E-3</v>
      </c>
      <c r="H18" s="65">
        <v>45</v>
      </c>
      <c r="I18" s="21">
        <f>IF(H48=0, "-", H18/H48)</f>
        <v>1.4677103718199608E-2</v>
      </c>
      <c r="J18" s="20" t="str">
        <f t="shared" si="0"/>
        <v>-</v>
      </c>
      <c r="K18" s="21">
        <f t="shared" si="1"/>
        <v>-0.42222222222222222</v>
      </c>
    </row>
    <row r="19" spans="1:11" x14ac:dyDescent="0.25">
      <c r="A19" s="7" t="s">
        <v>50</v>
      </c>
      <c r="B19" s="65">
        <v>0</v>
      </c>
      <c r="C19" s="39">
        <f>IF(B48=0, "-", B19/B48)</f>
        <v>0</v>
      </c>
      <c r="D19" s="65">
        <v>0</v>
      </c>
      <c r="E19" s="21">
        <f>IF(D48=0, "-", D19/D48)</f>
        <v>0</v>
      </c>
      <c r="F19" s="81">
        <v>0</v>
      </c>
      <c r="G19" s="39">
        <f>IF(F48=0, "-", F19/F48)</f>
        <v>0</v>
      </c>
      <c r="H19" s="65">
        <v>1</v>
      </c>
      <c r="I19" s="21">
        <f>IF(H48=0, "-", H19/H48)</f>
        <v>3.2615786040443573E-4</v>
      </c>
      <c r="J19" s="20" t="str">
        <f t="shared" si="0"/>
        <v>-</v>
      </c>
      <c r="K19" s="21">
        <f t="shared" si="1"/>
        <v>-1</v>
      </c>
    </row>
    <row r="20" spans="1:11" x14ac:dyDescent="0.25">
      <c r="A20" s="7" t="s">
        <v>53</v>
      </c>
      <c r="B20" s="65">
        <v>1</v>
      </c>
      <c r="C20" s="39">
        <f>IF(B48=0, "-", B20/B48)</f>
        <v>3.7735849056603774E-3</v>
      </c>
      <c r="D20" s="65">
        <v>2</v>
      </c>
      <c r="E20" s="21">
        <f>IF(D48=0, "-", D20/D48)</f>
        <v>9.433962264150943E-3</v>
      </c>
      <c r="F20" s="81">
        <v>10</v>
      </c>
      <c r="G20" s="39">
        <f>IF(F48=0, "-", F20/F48)</f>
        <v>3.1162355874104083E-3</v>
      </c>
      <c r="H20" s="65">
        <v>63</v>
      </c>
      <c r="I20" s="21">
        <f>IF(H48=0, "-", H20/H48)</f>
        <v>2.0547945205479451E-2</v>
      </c>
      <c r="J20" s="20">
        <f t="shared" si="0"/>
        <v>-0.5</v>
      </c>
      <c r="K20" s="21">
        <f t="shared" si="1"/>
        <v>-0.84126984126984128</v>
      </c>
    </row>
    <row r="21" spans="1:11" x14ac:dyDescent="0.25">
      <c r="A21" s="7" t="s">
        <v>54</v>
      </c>
      <c r="B21" s="65">
        <v>25</v>
      </c>
      <c r="C21" s="39">
        <f>IF(B48=0, "-", B21/B48)</f>
        <v>9.4339622641509441E-2</v>
      </c>
      <c r="D21" s="65">
        <v>63</v>
      </c>
      <c r="E21" s="21">
        <f>IF(D48=0, "-", D21/D48)</f>
        <v>0.29716981132075471</v>
      </c>
      <c r="F21" s="81">
        <v>375</v>
      </c>
      <c r="G21" s="39">
        <f>IF(F48=0, "-", F21/F48)</f>
        <v>0.11685883452789031</v>
      </c>
      <c r="H21" s="65">
        <v>427</v>
      </c>
      <c r="I21" s="21">
        <f>IF(H48=0, "-", H21/H48)</f>
        <v>0.13926940639269406</v>
      </c>
      <c r="J21" s="20">
        <f t="shared" si="0"/>
        <v>-0.60317460317460314</v>
      </c>
      <c r="K21" s="21">
        <f t="shared" si="1"/>
        <v>-0.12177985948477751</v>
      </c>
    </row>
    <row r="22" spans="1:11" x14ac:dyDescent="0.25">
      <c r="A22" s="7" t="s">
        <v>59</v>
      </c>
      <c r="B22" s="65">
        <v>0</v>
      </c>
      <c r="C22" s="39">
        <f>IF(B48=0, "-", B22/B48)</f>
        <v>0</v>
      </c>
      <c r="D22" s="65">
        <v>0</v>
      </c>
      <c r="E22" s="21">
        <f>IF(D48=0, "-", D22/D48)</f>
        <v>0</v>
      </c>
      <c r="F22" s="81">
        <v>0</v>
      </c>
      <c r="G22" s="39">
        <f>IF(F48=0, "-", F22/F48)</f>
        <v>0</v>
      </c>
      <c r="H22" s="65">
        <v>2</v>
      </c>
      <c r="I22" s="21">
        <f>IF(H48=0, "-", H22/H48)</f>
        <v>6.5231572080887146E-4</v>
      </c>
      <c r="J22" s="20" t="str">
        <f t="shared" si="0"/>
        <v>-</v>
      </c>
      <c r="K22" s="21">
        <f t="shared" si="1"/>
        <v>-1</v>
      </c>
    </row>
    <row r="23" spans="1:11" x14ac:dyDescent="0.25">
      <c r="A23" s="7" t="s">
        <v>62</v>
      </c>
      <c r="B23" s="65">
        <v>20</v>
      </c>
      <c r="C23" s="39">
        <f>IF(B48=0, "-", B23/B48)</f>
        <v>7.5471698113207544E-2</v>
      </c>
      <c r="D23" s="65">
        <v>15</v>
      </c>
      <c r="E23" s="21">
        <f>IF(D48=0, "-", D23/D48)</f>
        <v>7.0754716981132074E-2</v>
      </c>
      <c r="F23" s="81">
        <v>356</v>
      </c>
      <c r="G23" s="39">
        <f>IF(F48=0, "-", F23/F48)</f>
        <v>0.11093798691181053</v>
      </c>
      <c r="H23" s="65">
        <v>450</v>
      </c>
      <c r="I23" s="21">
        <f>IF(H48=0, "-", H23/H48)</f>
        <v>0.14677103718199608</v>
      </c>
      <c r="J23" s="20">
        <f t="shared" si="0"/>
        <v>0.33333333333333331</v>
      </c>
      <c r="K23" s="21">
        <f t="shared" si="1"/>
        <v>-0.2088888888888889</v>
      </c>
    </row>
    <row r="24" spans="1:11" x14ac:dyDescent="0.25">
      <c r="A24" s="7" t="s">
        <v>64</v>
      </c>
      <c r="B24" s="65">
        <v>0</v>
      </c>
      <c r="C24" s="39">
        <f>IF(B48=0, "-", B24/B48)</f>
        <v>0</v>
      </c>
      <c r="D24" s="65">
        <v>1</v>
      </c>
      <c r="E24" s="21">
        <f>IF(D48=0, "-", D24/D48)</f>
        <v>4.7169811320754715E-3</v>
      </c>
      <c r="F24" s="81">
        <v>3</v>
      </c>
      <c r="G24" s="39">
        <f>IF(F48=0, "-", F24/F48)</f>
        <v>9.348706762231225E-4</v>
      </c>
      <c r="H24" s="65">
        <v>9</v>
      </c>
      <c r="I24" s="21">
        <f>IF(H48=0, "-", H24/H48)</f>
        <v>2.9354207436399216E-3</v>
      </c>
      <c r="J24" s="20">
        <f t="shared" si="0"/>
        <v>-1</v>
      </c>
      <c r="K24" s="21">
        <f t="shared" si="1"/>
        <v>-0.66666666666666663</v>
      </c>
    </row>
    <row r="25" spans="1:11" x14ac:dyDescent="0.25">
      <c r="A25" s="7" t="s">
        <v>65</v>
      </c>
      <c r="B25" s="65">
        <v>0</v>
      </c>
      <c r="C25" s="39">
        <f>IF(B48=0, "-", B25/B48)</f>
        <v>0</v>
      </c>
      <c r="D25" s="65">
        <v>1</v>
      </c>
      <c r="E25" s="21">
        <f>IF(D48=0, "-", D25/D48)</f>
        <v>4.7169811320754715E-3</v>
      </c>
      <c r="F25" s="81">
        <v>5</v>
      </c>
      <c r="G25" s="39">
        <f>IF(F48=0, "-", F25/F48)</f>
        <v>1.5581177937052041E-3</v>
      </c>
      <c r="H25" s="65">
        <v>4</v>
      </c>
      <c r="I25" s="21">
        <f>IF(H48=0, "-", H25/H48)</f>
        <v>1.3046314416177429E-3</v>
      </c>
      <c r="J25" s="20">
        <f t="shared" si="0"/>
        <v>-1</v>
      </c>
      <c r="K25" s="21">
        <f t="shared" si="1"/>
        <v>0.25</v>
      </c>
    </row>
    <row r="26" spans="1:11" x14ac:dyDescent="0.25">
      <c r="A26" s="7" t="s">
        <v>66</v>
      </c>
      <c r="B26" s="65">
        <v>0</v>
      </c>
      <c r="C26" s="39">
        <f>IF(B48=0, "-", B26/B48)</f>
        <v>0</v>
      </c>
      <c r="D26" s="65">
        <v>0</v>
      </c>
      <c r="E26" s="21">
        <f>IF(D48=0, "-", D26/D48)</f>
        <v>0</v>
      </c>
      <c r="F26" s="81">
        <v>1</v>
      </c>
      <c r="G26" s="39">
        <f>IF(F48=0, "-", F26/F48)</f>
        <v>3.1162355874104082E-4</v>
      </c>
      <c r="H26" s="65">
        <v>0</v>
      </c>
      <c r="I26" s="21">
        <f>IF(H48=0, "-", H26/H48)</f>
        <v>0</v>
      </c>
      <c r="J26" s="20" t="str">
        <f t="shared" si="0"/>
        <v>-</v>
      </c>
      <c r="K26" s="21" t="str">
        <f t="shared" si="1"/>
        <v>-</v>
      </c>
    </row>
    <row r="27" spans="1:11" x14ac:dyDescent="0.25">
      <c r="A27" s="7" t="s">
        <v>69</v>
      </c>
      <c r="B27" s="65">
        <v>0</v>
      </c>
      <c r="C27" s="39">
        <f>IF(B48=0, "-", B27/B48)</f>
        <v>0</v>
      </c>
      <c r="D27" s="65">
        <v>0</v>
      </c>
      <c r="E27" s="21">
        <f>IF(D48=0, "-", D27/D48)</f>
        <v>0</v>
      </c>
      <c r="F27" s="81">
        <v>1</v>
      </c>
      <c r="G27" s="39">
        <f>IF(F48=0, "-", F27/F48)</f>
        <v>3.1162355874104082E-4</v>
      </c>
      <c r="H27" s="65">
        <v>1</v>
      </c>
      <c r="I27" s="21">
        <f>IF(H48=0, "-", H27/H48)</f>
        <v>3.2615786040443573E-4</v>
      </c>
      <c r="J27" s="20" t="str">
        <f t="shared" si="0"/>
        <v>-</v>
      </c>
      <c r="K27" s="21">
        <f t="shared" si="1"/>
        <v>0</v>
      </c>
    </row>
    <row r="28" spans="1:11" x14ac:dyDescent="0.25">
      <c r="A28" s="7" t="s">
        <v>70</v>
      </c>
      <c r="B28" s="65">
        <v>21</v>
      </c>
      <c r="C28" s="39">
        <f>IF(B48=0, "-", B28/B48)</f>
        <v>7.9245283018867921E-2</v>
      </c>
      <c r="D28" s="65">
        <v>9</v>
      </c>
      <c r="E28" s="21">
        <f>IF(D48=0, "-", D28/D48)</f>
        <v>4.2452830188679243E-2</v>
      </c>
      <c r="F28" s="81">
        <v>178</v>
      </c>
      <c r="G28" s="39">
        <f>IF(F48=0, "-", F28/F48)</f>
        <v>5.5468993455905266E-2</v>
      </c>
      <c r="H28" s="65">
        <v>174</v>
      </c>
      <c r="I28" s="21">
        <f>IF(H48=0, "-", H28/H48)</f>
        <v>5.6751467710371817E-2</v>
      </c>
      <c r="J28" s="20">
        <f t="shared" si="0"/>
        <v>1.3333333333333333</v>
      </c>
      <c r="K28" s="21">
        <f t="shared" si="1"/>
        <v>2.2988505747126436E-2</v>
      </c>
    </row>
    <row r="29" spans="1:11" x14ac:dyDescent="0.25">
      <c r="A29" s="7" t="s">
        <v>71</v>
      </c>
      <c r="B29" s="65">
        <v>0</v>
      </c>
      <c r="C29" s="39">
        <f>IF(B48=0, "-", B29/B48)</f>
        <v>0</v>
      </c>
      <c r="D29" s="65">
        <v>0</v>
      </c>
      <c r="E29" s="21">
        <f>IF(D48=0, "-", D29/D48)</f>
        <v>0</v>
      </c>
      <c r="F29" s="81">
        <v>0</v>
      </c>
      <c r="G29" s="39">
        <f>IF(F48=0, "-", F29/F48)</f>
        <v>0</v>
      </c>
      <c r="H29" s="65">
        <v>1</v>
      </c>
      <c r="I29" s="21">
        <f>IF(H48=0, "-", H29/H48)</f>
        <v>3.2615786040443573E-4</v>
      </c>
      <c r="J29" s="20" t="str">
        <f t="shared" si="0"/>
        <v>-</v>
      </c>
      <c r="K29" s="21">
        <f t="shared" si="1"/>
        <v>-1</v>
      </c>
    </row>
    <row r="30" spans="1:11" x14ac:dyDescent="0.25">
      <c r="A30" s="7" t="s">
        <v>72</v>
      </c>
      <c r="B30" s="65">
        <v>6</v>
      </c>
      <c r="C30" s="39">
        <f>IF(B48=0, "-", B30/B48)</f>
        <v>2.2641509433962263E-2</v>
      </c>
      <c r="D30" s="65">
        <v>2</v>
      </c>
      <c r="E30" s="21">
        <f>IF(D48=0, "-", D30/D48)</f>
        <v>9.433962264150943E-3</v>
      </c>
      <c r="F30" s="81">
        <v>64</v>
      </c>
      <c r="G30" s="39">
        <f>IF(F48=0, "-", F30/F48)</f>
        <v>1.9943907759426612E-2</v>
      </c>
      <c r="H30" s="65">
        <v>76</v>
      </c>
      <c r="I30" s="21">
        <f>IF(H48=0, "-", H30/H48)</f>
        <v>2.4787997390737115E-2</v>
      </c>
      <c r="J30" s="20">
        <f t="shared" si="0"/>
        <v>2</v>
      </c>
      <c r="K30" s="21">
        <f t="shared" si="1"/>
        <v>-0.15789473684210525</v>
      </c>
    </row>
    <row r="31" spans="1:11" x14ac:dyDescent="0.25">
      <c r="A31" s="7" t="s">
        <v>74</v>
      </c>
      <c r="B31" s="65">
        <v>0</v>
      </c>
      <c r="C31" s="39">
        <f>IF(B48=0, "-", B31/B48)</f>
        <v>0</v>
      </c>
      <c r="D31" s="65">
        <v>0</v>
      </c>
      <c r="E31" s="21">
        <f>IF(D48=0, "-", D31/D48)</f>
        <v>0</v>
      </c>
      <c r="F31" s="81">
        <v>7</v>
      </c>
      <c r="G31" s="39">
        <f>IF(F48=0, "-", F31/F48)</f>
        <v>2.1813649111872857E-3</v>
      </c>
      <c r="H31" s="65">
        <v>5</v>
      </c>
      <c r="I31" s="21">
        <f>IF(H48=0, "-", H31/H48)</f>
        <v>1.6307893020221786E-3</v>
      </c>
      <c r="J31" s="20" t="str">
        <f t="shared" si="0"/>
        <v>-</v>
      </c>
      <c r="K31" s="21">
        <f t="shared" si="1"/>
        <v>0.4</v>
      </c>
    </row>
    <row r="32" spans="1:11" x14ac:dyDescent="0.25">
      <c r="A32" s="7" t="s">
        <v>75</v>
      </c>
      <c r="B32" s="65">
        <v>91</v>
      </c>
      <c r="C32" s="39">
        <f>IF(B48=0, "-", B32/B48)</f>
        <v>0.34339622641509432</v>
      </c>
      <c r="D32" s="65">
        <v>30</v>
      </c>
      <c r="E32" s="21">
        <f>IF(D48=0, "-", D32/D48)</f>
        <v>0.14150943396226415</v>
      </c>
      <c r="F32" s="81">
        <v>478</v>
      </c>
      <c r="G32" s="39">
        <f>IF(F48=0, "-", F32/F48)</f>
        <v>0.14895606107821752</v>
      </c>
      <c r="H32" s="65">
        <v>377</v>
      </c>
      <c r="I32" s="21">
        <f>IF(H48=0, "-", H32/H48)</f>
        <v>0.12296151337247227</v>
      </c>
      <c r="J32" s="20">
        <f t="shared" si="0"/>
        <v>2.0333333333333332</v>
      </c>
      <c r="K32" s="21">
        <f t="shared" si="1"/>
        <v>0.26790450928381965</v>
      </c>
    </row>
    <row r="33" spans="1:11" x14ac:dyDescent="0.25">
      <c r="A33" s="7" t="s">
        <v>76</v>
      </c>
      <c r="B33" s="65">
        <v>1</v>
      </c>
      <c r="C33" s="39">
        <f>IF(B48=0, "-", B33/B48)</f>
        <v>3.7735849056603774E-3</v>
      </c>
      <c r="D33" s="65">
        <v>5</v>
      </c>
      <c r="E33" s="21">
        <f>IF(D48=0, "-", D33/D48)</f>
        <v>2.358490566037736E-2</v>
      </c>
      <c r="F33" s="81">
        <v>22</v>
      </c>
      <c r="G33" s="39">
        <f>IF(F48=0, "-", F33/F48)</f>
        <v>6.8557182923028983E-3</v>
      </c>
      <c r="H33" s="65">
        <v>34</v>
      </c>
      <c r="I33" s="21">
        <f>IF(H48=0, "-", H33/H48)</f>
        <v>1.1089367253750815E-2</v>
      </c>
      <c r="J33" s="20">
        <f t="shared" si="0"/>
        <v>-0.8</v>
      </c>
      <c r="K33" s="21">
        <f t="shared" si="1"/>
        <v>-0.35294117647058826</v>
      </c>
    </row>
    <row r="34" spans="1:11" x14ac:dyDescent="0.25">
      <c r="A34" s="7" t="s">
        <v>77</v>
      </c>
      <c r="B34" s="65">
        <v>0</v>
      </c>
      <c r="C34" s="39">
        <f>IF(B48=0, "-", B34/B48)</f>
        <v>0</v>
      </c>
      <c r="D34" s="65">
        <v>1</v>
      </c>
      <c r="E34" s="21">
        <f>IF(D48=0, "-", D34/D48)</f>
        <v>4.7169811320754715E-3</v>
      </c>
      <c r="F34" s="81">
        <v>1</v>
      </c>
      <c r="G34" s="39">
        <f>IF(F48=0, "-", F34/F48)</f>
        <v>3.1162355874104082E-4</v>
      </c>
      <c r="H34" s="65">
        <v>15</v>
      </c>
      <c r="I34" s="21">
        <f>IF(H48=0, "-", H34/H48)</f>
        <v>4.8923679060665359E-3</v>
      </c>
      <c r="J34" s="20">
        <f t="shared" si="0"/>
        <v>-1</v>
      </c>
      <c r="K34" s="21">
        <f t="shared" si="1"/>
        <v>-0.93333333333333335</v>
      </c>
    </row>
    <row r="35" spans="1:11" x14ac:dyDescent="0.25">
      <c r="A35" s="7" t="s">
        <v>78</v>
      </c>
      <c r="B35" s="65">
        <v>1</v>
      </c>
      <c r="C35" s="39">
        <f>IF(B48=0, "-", B35/B48)</f>
        <v>3.7735849056603774E-3</v>
      </c>
      <c r="D35" s="65">
        <v>2</v>
      </c>
      <c r="E35" s="21">
        <f>IF(D48=0, "-", D35/D48)</f>
        <v>9.433962264150943E-3</v>
      </c>
      <c r="F35" s="81">
        <v>25</v>
      </c>
      <c r="G35" s="39">
        <f>IF(F48=0, "-", F35/F48)</f>
        <v>7.7905889685260209E-3</v>
      </c>
      <c r="H35" s="65">
        <v>16</v>
      </c>
      <c r="I35" s="21">
        <f>IF(H48=0, "-", H35/H48)</f>
        <v>5.2185257664709717E-3</v>
      </c>
      <c r="J35" s="20">
        <f t="shared" si="0"/>
        <v>-0.5</v>
      </c>
      <c r="K35" s="21">
        <f t="shared" si="1"/>
        <v>0.5625</v>
      </c>
    </row>
    <row r="36" spans="1:11" x14ac:dyDescent="0.25">
      <c r="A36" s="7" t="s">
        <v>79</v>
      </c>
      <c r="B36" s="65">
        <v>0</v>
      </c>
      <c r="C36" s="39">
        <f>IF(B48=0, "-", B36/B48)</f>
        <v>0</v>
      </c>
      <c r="D36" s="65">
        <v>0</v>
      </c>
      <c r="E36" s="21">
        <f>IF(D48=0, "-", D36/D48)</f>
        <v>0</v>
      </c>
      <c r="F36" s="81">
        <v>2</v>
      </c>
      <c r="G36" s="39">
        <f>IF(F48=0, "-", F36/F48)</f>
        <v>6.2324711748208163E-4</v>
      </c>
      <c r="H36" s="65">
        <v>1</v>
      </c>
      <c r="I36" s="21">
        <f>IF(H48=0, "-", H36/H48)</f>
        <v>3.2615786040443573E-4</v>
      </c>
      <c r="J36" s="20" t="str">
        <f t="shared" si="0"/>
        <v>-</v>
      </c>
      <c r="K36" s="21">
        <f t="shared" si="1"/>
        <v>1</v>
      </c>
    </row>
    <row r="37" spans="1:11" x14ac:dyDescent="0.25">
      <c r="A37" s="7" t="s">
        <v>80</v>
      </c>
      <c r="B37" s="65">
        <v>4</v>
      </c>
      <c r="C37" s="39">
        <f>IF(B48=0, "-", B37/B48)</f>
        <v>1.509433962264151E-2</v>
      </c>
      <c r="D37" s="65">
        <v>0</v>
      </c>
      <c r="E37" s="21">
        <f>IF(D48=0, "-", D37/D48)</f>
        <v>0</v>
      </c>
      <c r="F37" s="81">
        <v>34</v>
      </c>
      <c r="G37" s="39">
        <f>IF(F48=0, "-", F37/F48)</f>
        <v>1.0595200997195388E-2</v>
      </c>
      <c r="H37" s="65">
        <v>0</v>
      </c>
      <c r="I37" s="21">
        <f>IF(H48=0, "-", H37/H48)</f>
        <v>0</v>
      </c>
      <c r="J37" s="20" t="str">
        <f t="shared" si="0"/>
        <v>-</v>
      </c>
      <c r="K37" s="21" t="str">
        <f t="shared" si="1"/>
        <v>-</v>
      </c>
    </row>
    <row r="38" spans="1:11" x14ac:dyDescent="0.25">
      <c r="A38" s="7" t="s">
        <v>81</v>
      </c>
      <c r="B38" s="65">
        <v>0</v>
      </c>
      <c r="C38" s="39">
        <f>IF(B48=0, "-", B38/B48)</f>
        <v>0</v>
      </c>
      <c r="D38" s="65">
        <v>1</v>
      </c>
      <c r="E38" s="21">
        <f>IF(D48=0, "-", D38/D48)</f>
        <v>4.7169811320754715E-3</v>
      </c>
      <c r="F38" s="81">
        <v>28</v>
      </c>
      <c r="G38" s="39">
        <f>IF(F48=0, "-", F38/F48)</f>
        <v>8.7254596447491426E-3</v>
      </c>
      <c r="H38" s="65">
        <v>12</v>
      </c>
      <c r="I38" s="21">
        <f>IF(H48=0, "-", H38/H48)</f>
        <v>3.9138943248532287E-3</v>
      </c>
      <c r="J38" s="20">
        <f t="shared" si="0"/>
        <v>-1</v>
      </c>
      <c r="K38" s="21">
        <f t="shared" si="1"/>
        <v>1.3333333333333333</v>
      </c>
    </row>
    <row r="39" spans="1:11" x14ac:dyDescent="0.25">
      <c r="A39" s="7" t="s">
        <v>83</v>
      </c>
      <c r="B39" s="65">
        <v>0</v>
      </c>
      <c r="C39" s="39">
        <f>IF(B48=0, "-", B39/B48)</f>
        <v>0</v>
      </c>
      <c r="D39" s="65">
        <v>0</v>
      </c>
      <c r="E39" s="21">
        <f>IF(D48=0, "-", D39/D48)</f>
        <v>0</v>
      </c>
      <c r="F39" s="81">
        <v>2</v>
      </c>
      <c r="G39" s="39">
        <f>IF(F48=0, "-", F39/F48)</f>
        <v>6.2324711748208163E-4</v>
      </c>
      <c r="H39" s="65">
        <v>1</v>
      </c>
      <c r="I39" s="21">
        <f>IF(H48=0, "-", H39/H48)</f>
        <v>3.2615786040443573E-4</v>
      </c>
      <c r="J39" s="20" t="str">
        <f t="shared" si="0"/>
        <v>-</v>
      </c>
      <c r="K39" s="21">
        <f t="shared" si="1"/>
        <v>1</v>
      </c>
    </row>
    <row r="40" spans="1:11" x14ac:dyDescent="0.25">
      <c r="A40" s="7" t="s">
        <v>85</v>
      </c>
      <c r="B40" s="65">
        <v>5</v>
      </c>
      <c r="C40" s="39">
        <f>IF(B48=0, "-", B40/B48)</f>
        <v>1.8867924528301886E-2</v>
      </c>
      <c r="D40" s="65">
        <v>3</v>
      </c>
      <c r="E40" s="21">
        <f>IF(D48=0, "-", D40/D48)</f>
        <v>1.4150943396226415E-2</v>
      </c>
      <c r="F40" s="81">
        <v>63</v>
      </c>
      <c r="G40" s="39">
        <f>IF(F48=0, "-", F40/F48)</f>
        <v>1.9632284200685572E-2</v>
      </c>
      <c r="H40" s="65">
        <v>95</v>
      </c>
      <c r="I40" s="21">
        <f>IF(H48=0, "-", H40/H48)</f>
        <v>3.0984996738421394E-2</v>
      </c>
      <c r="J40" s="20">
        <f t="shared" si="0"/>
        <v>0.66666666666666663</v>
      </c>
      <c r="K40" s="21">
        <f t="shared" si="1"/>
        <v>-0.33684210526315789</v>
      </c>
    </row>
    <row r="41" spans="1:11" x14ac:dyDescent="0.25">
      <c r="A41" s="7" t="s">
        <v>87</v>
      </c>
      <c r="B41" s="65">
        <v>15</v>
      </c>
      <c r="C41" s="39">
        <f>IF(B48=0, "-", B41/B48)</f>
        <v>5.6603773584905662E-2</v>
      </c>
      <c r="D41" s="65">
        <v>6</v>
      </c>
      <c r="E41" s="21">
        <f>IF(D48=0, "-", D41/D48)</f>
        <v>2.8301886792452831E-2</v>
      </c>
      <c r="F41" s="81">
        <v>150</v>
      </c>
      <c r="G41" s="39">
        <f>IF(F48=0, "-", F41/F48)</f>
        <v>4.6743533811156125E-2</v>
      </c>
      <c r="H41" s="65">
        <v>105</v>
      </c>
      <c r="I41" s="21">
        <f>IF(H48=0, "-", H41/H48)</f>
        <v>3.4246575342465752E-2</v>
      </c>
      <c r="J41" s="20">
        <f t="shared" si="0"/>
        <v>1.5</v>
      </c>
      <c r="K41" s="21">
        <f t="shared" si="1"/>
        <v>0.42857142857142855</v>
      </c>
    </row>
    <row r="42" spans="1:11" x14ac:dyDescent="0.25">
      <c r="A42" s="7" t="s">
        <v>88</v>
      </c>
      <c r="B42" s="65">
        <v>21</v>
      </c>
      <c r="C42" s="39">
        <f>IF(B48=0, "-", B42/B48)</f>
        <v>7.9245283018867921E-2</v>
      </c>
      <c r="D42" s="65">
        <v>9</v>
      </c>
      <c r="E42" s="21">
        <f>IF(D48=0, "-", D42/D48)</f>
        <v>4.2452830188679243E-2</v>
      </c>
      <c r="F42" s="81">
        <v>532</v>
      </c>
      <c r="G42" s="39">
        <f>IF(F48=0, "-", F42/F48)</f>
        <v>0.16578373325023371</v>
      </c>
      <c r="H42" s="65">
        <v>288</v>
      </c>
      <c r="I42" s="21">
        <f>IF(H48=0, "-", H42/H48)</f>
        <v>9.393346379647749E-2</v>
      </c>
      <c r="J42" s="20">
        <f t="shared" si="0"/>
        <v>1.3333333333333333</v>
      </c>
      <c r="K42" s="21">
        <f t="shared" si="1"/>
        <v>0.84722222222222221</v>
      </c>
    </row>
    <row r="43" spans="1:11" x14ac:dyDescent="0.25">
      <c r="A43" s="7" t="s">
        <v>89</v>
      </c>
      <c r="B43" s="65">
        <v>12</v>
      </c>
      <c r="C43" s="39">
        <f>IF(B48=0, "-", B43/B48)</f>
        <v>4.5283018867924525E-2</v>
      </c>
      <c r="D43" s="65">
        <v>0</v>
      </c>
      <c r="E43" s="21">
        <f>IF(D48=0, "-", D43/D48)</f>
        <v>0</v>
      </c>
      <c r="F43" s="81">
        <v>111</v>
      </c>
      <c r="G43" s="39">
        <f>IF(F48=0, "-", F43/F48)</f>
        <v>3.4590215020255534E-2</v>
      </c>
      <c r="H43" s="65">
        <v>0</v>
      </c>
      <c r="I43" s="21">
        <f>IF(H48=0, "-", H43/H48)</f>
        <v>0</v>
      </c>
      <c r="J43" s="20" t="str">
        <f t="shared" si="0"/>
        <v>-</v>
      </c>
      <c r="K43" s="21" t="str">
        <f t="shared" si="1"/>
        <v>-</v>
      </c>
    </row>
    <row r="44" spans="1:11" x14ac:dyDescent="0.25">
      <c r="A44" s="7" t="s">
        <v>90</v>
      </c>
      <c r="B44" s="65">
        <v>23</v>
      </c>
      <c r="C44" s="39">
        <f>IF(B48=0, "-", B44/B48)</f>
        <v>8.6792452830188674E-2</v>
      </c>
      <c r="D44" s="65">
        <v>29</v>
      </c>
      <c r="E44" s="21">
        <f>IF(D48=0, "-", D44/D48)</f>
        <v>0.13679245283018868</v>
      </c>
      <c r="F44" s="81">
        <v>519</v>
      </c>
      <c r="G44" s="39">
        <f>IF(F48=0, "-", F44/F48)</f>
        <v>0.16173262698660018</v>
      </c>
      <c r="H44" s="65">
        <v>606</v>
      </c>
      <c r="I44" s="21">
        <f>IF(H48=0, "-", H44/H48)</f>
        <v>0.19765166340508805</v>
      </c>
      <c r="J44" s="20">
        <f t="shared" si="0"/>
        <v>-0.20689655172413793</v>
      </c>
      <c r="K44" s="21">
        <f t="shared" si="1"/>
        <v>-0.14356435643564355</v>
      </c>
    </row>
    <row r="45" spans="1:11" x14ac:dyDescent="0.25">
      <c r="A45" s="7" t="s">
        <v>92</v>
      </c>
      <c r="B45" s="65">
        <v>10</v>
      </c>
      <c r="C45" s="39">
        <f>IF(B48=0, "-", B45/B48)</f>
        <v>3.7735849056603772E-2</v>
      </c>
      <c r="D45" s="65">
        <v>20</v>
      </c>
      <c r="E45" s="21">
        <f>IF(D48=0, "-", D45/D48)</f>
        <v>9.4339622641509441E-2</v>
      </c>
      <c r="F45" s="81">
        <v>100</v>
      </c>
      <c r="G45" s="39">
        <f>IF(F48=0, "-", F45/F48)</f>
        <v>3.1162355874104083E-2</v>
      </c>
      <c r="H45" s="65">
        <v>135</v>
      </c>
      <c r="I45" s="21">
        <f>IF(H48=0, "-", H45/H48)</f>
        <v>4.4031311154598823E-2</v>
      </c>
      <c r="J45" s="20">
        <f t="shared" si="0"/>
        <v>-0.5</v>
      </c>
      <c r="K45" s="21">
        <f t="shared" si="1"/>
        <v>-0.25925925925925924</v>
      </c>
    </row>
    <row r="46" spans="1:11" x14ac:dyDescent="0.25">
      <c r="A46" s="7" t="s">
        <v>93</v>
      </c>
      <c r="B46" s="65">
        <v>0</v>
      </c>
      <c r="C46" s="39">
        <f>IF(B48=0, "-", B46/B48)</f>
        <v>0</v>
      </c>
      <c r="D46" s="65">
        <v>3</v>
      </c>
      <c r="E46" s="21">
        <f>IF(D48=0, "-", D46/D48)</f>
        <v>1.4150943396226415E-2</v>
      </c>
      <c r="F46" s="81">
        <v>12</v>
      </c>
      <c r="G46" s="39">
        <f>IF(F48=0, "-", F46/F48)</f>
        <v>3.73948270489249E-3</v>
      </c>
      <c r="H46" s="65">
        <v>14</v>
      </c>
      <c r="I46" s="21">
        <f>IF(H48=0, "-", H46/H48)</f>
        <v>4.5662100456621002E-3</v>
      </c>
      <c r="J46" s="20">
        <f t="shared" si="0"/>
        <v>-1</v>
      </c>
      <c r="K46" s="21">
        <f t="shared" si="1"/>
        <v>-0.14285714285714285</v>
      </c>
    </row>
    <row r="47" spans="1:11" x14ac:dyDescent="0.25">
      <c r="A47" s="2"/>
      <c r="B47" s="68"/>
      <c r="C47" s="33"/>
      <c r="D47" s="68"/>
      <c r="E47" s="6"/>
      <c r="F47" s="82"/>
      <c r="G47" s="33"/>
      <c r="H47" s="68"/>
      <c r="I47" s="6"/>
      <c r="J47" s="5"/>
      <c r="K47" s="6"/>
    </row>
    <row r="48" spans="1:11" s="43" customFormat="1" x14ac:dyDescent="0.25">
      <c r="A48" s="162" t="s">
        <v>528</v>
      </c>
      <c r="B48" s="71">
        <f>SUM(B7:B47)</f>
        <v>265</v>
      </c>
      <c r="C48" s="40">
        <v>1</v>
      </c>
      <c r="D48" s="71">
        <f>SUM(D7:D47)</f>
        <v>212</v>
      </c>
      <c r="E48" s="41">
        <v>1</v>
      </c>
      <c r="F48" s="77">
        <f>SUM(F7:F47)</f>
        <v>3209</v>
      </c>
      <c r="G48" s="42">
        <v>1</v>
      </c>
      <c r="H48" s="71">
        <f>SUM(H7:H47)</f>
        <v>3066</v>
      </c>
      <c r="I48" s="41">
        <v>1</v>
      </c>
      <c r="J48" s="37">
        <f>IF(D48=0, "-", (B48-D48)/D48)</f>
        <v>0.25</v>
      </c>
      <c r="K48" s="38">
        <f>IF(H48=0, "-", (F48-H48)/H48)</f>
        <v>4.6640574037834309E-2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2023-01-04T19:20:39Z</dcterms:modified>
</cp:coreProperties>
</file>