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VFACTS\June Output\Standard Reports ready\"/>
    </mc:Choice>
  </mc:AlternateContent>
  <xr:revisionPtr revIDLastSave="0" documentId="13_ncr:1_{3DF18A91-777C-403A-A7E4-544E49334BBE}" xr6:coauthVersionLast="44" xr6:coauthVersionMax="44" xr10:uidLastSave="{00000000-0000-0000-0000-000000000000}"/>
  <bookViews>
    <workbookView xWindow="615" yWindow="375" windowWidth="23400" windowHeight="14430" xr2:uid="{572E28B5-0163-4906-999A-172F874F92DD}"/>
  </bookViews>
  <sheets>
    <sheet name="Retail Sales By State" sheetId="1" r:id="rId1"/>
    <sheet name="Total Market Segmentation" sheetId="2" r:id="rId2"/>
    <sheet name="Retail Sales By Marque" sheetId="3" r:id="rId3"/>
    <sheet name="Retail Share By Marque" sheetId="4" r:id="rId4"/>
    <sheet name="Retail Sales By Buyer Type" sheetId="5" r:id="rId5"/>
    <sheet name="Retail Sales By Buyer Type Fuel" sheetId="6" r:id="rId6"/>
    <sheet name="Retail Sales By Country Of Orig" sheetId="7" r:id="rId7"/>
    <sheet name="Segment Model Passenger" sheetId="8" r:id="rId8"/>
    <sheet name="Marque Passenger" sheetId="9" r:id="rId9"/>
    <sheet name="Segment Model SUV" sheetId="10" r:id="rId10"/>
    <sheet name="Marque SUV" sheetId="11" r:id="rId11"/>
    <sheet name="Segment Model Light Commercial" sheetId="12" r:id="rId12"/>
    <sheet name="Marque Light Commercial" sheetId="13" r:id="rId13"/>
    <sheet name="Segment Model Heavy Commercial" sheetId="14" r:id="rId14"/>
    <sheet name="Marque Heavy Commercial" sheetId="15" r:id="rId15"/>
    <sheet name="Retail Sales By Marque &amp; Model" sheetId="16" r:id="rId16"/>
  </sheets>
  <definedNames>
    <definedName name="DATA">#REF!</definedName>
    <definedName name="_xlnm.Print_Area" localSheetId="0">'Retail Sales By State'!$A$1:$L$40</definedName>
    <definedName name="_xlnm.Print_Titles" localSheetId="14">'Marque Heavy Commercial'!$1:$3</definedName>
    <definedName name="_xlnm.Print_Titles" localSheetId="12">'Marque Light Commercial'!$1:$3</definedName>
    <definedName name="_xlnm.Print_Titles" localSheetId="8">'Marque Passenger'!$1:$3</definedName>
    <definedName name="_xlnm.Print_Titles" localSheetId="10">'Marque SUV'!$1:$3</definedName>
    <definedName name="_xlnm.Print_Titles" localSheetId="15">'Retail Sales By Marque &amp; Model'!$1:$5</definedName>
    <definedName name="_xlnm.Print_Titles" localSheetId="13">'Segment Model Heavy Commercial'!$1:$3</definedName>
    <definedName name="_xlnm.Print_Titles" localSheetId="11">'Segment Model Light Commercial'!$1:$3</definedName>
    <definedName name="_xlnm.Print_Titles" localSheetId="7">'Segment Model Passenger'!$1:$3</definedName>
    <definedName name="_xlnm.Print_Titles" localSheetId="9">'Segment Model SUV'!$1:$3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453" i="16" l="1"/>
  <c r="D453" i="16"/>
  <c r="H453" i="16" s="1"/>
  <c r="C453" i="16"/>
  <c r="B453" i="16"/>
  <c r="G453" i="16" s="1"/>
  <c r="H451" i="16"/>
  <c r="J451" i="16" s="1"/>
  <c r="G451" i="16"/>
  <c r="I451" i="16" s="1"/>
  <c r="J450" i="16"/>
  <c r="H450" i="16"/>
  <c r="G450" i="16"/>
  <c r="I450" i="16" s="1"/>
  <c r="I447" i="16"/>
  <c r="H447" i="16"/>
  <c r="J447" i="16" s="1"/>
  <c r="G447" i="16"/>
  <c r="J446" i="16"/>
  <c r="H446" i="16"/>
  <c r="G446" i="16"/>
  <c r="I446" i="16" s="1"/>
  <c r="I443" i="16"/>
  <c r="H443" i="16"/>
  <c r="J443" i="16" s="1"/>
  <c r="G443" i="16"/>
  <c r="J442" i="16"/>
  <c r="H442" i="16"/>
  <c r="G442" i="16"/>
  <c r="I442" i="16" s="1"/>
  <c r="I441" i="16"/>
  <c r="H441" i="16"/>
  <c r="J441" i="16" s="1"/>
  <c r="G441" i="16"/>
  <c r="J440" i="16"/>
  <c r="H440" i="16"/>
  <c r="G440" i="16"/>
  <c r="I440" i="16" s="1"/>
  <c r="J439" i="16"/>
  <c r="I439" i="16"/>
  <c r="H439" i="16"/>
  <c r="G439" i="16"/>
  <c r="J438" i="16"/>
  <c r="I438" i="16"/>
  <c r="H438" i="16"/>
  <c r="G438" i="16"/>
  <c r="J435" i="16"/>
  <c r="I435" i="16"/>
  <c r="H435" i="16"/>
  <c r="G435" i="16"/>
  <c r="J434" i="16"/>
  <c r="H434" i="16"/>
  <c r="G434" i="16"/>
  <c r="I434" i="16" s="1"/>
  <c r="J433" i="16"/>
  <c r="I433" i="16"/>
  <c r="H433" i="16"/>
  <c r="G433" i="16"/>
  <c r="J432" i="16"/>
  <c r="H432" i="16"/>
  <c r="G432" i="16"/>
  <c r="I432" i="16" s="1"/>
  <c r="J431" i="16"/>
  <c r="I431" i="16"/>
  <c r="H431" i="16"/>
  <c r="G431" i="16"/>
  <c r="J430" i="16"/>
  <c r="I430" i="16"/>
  <c r="H430" i="16"/>
  <c r="G430" i="16"/>
  <c r="J429" i="16"/>
  <c r="I429" i="16"/>
  <c r="H429" i="16"/>
  <c r="G429" i="16"/>
  <c r="J428" i="16"/>
  <c r="H428" i="16"/>
  <c r="G428" i="16"/>
  <c r="I428" i="16" s="1"/>
  <c r="J427" i="16"/>
  <c r="I427" i="16"/>
  <c r="H427" i="16"/>
  <c r="G427" i="16"/>
  <c r="J426" i="16"/>
  <c r="H426" i="16"/>
  <c r="G426" i="16"/>
  <c r="I426" i="16" s="1"/>
  <c r="J425" i="16"/>
  <c r="I425" i="16"/>
  <c r="H425" i="16"/>
  <c r="G425" i="16"/>
  <c r="J424" i="16"/>
  <c r="H424" i="16"/>
  <c r="G424" i="16"/>
  <c r="I424" i="16" s="1"/>
  <c r="J423" i="16"/>
  <c r="I423" i="16"/>
  <c r="H423" i="16"/>
  <c r="G423" i="16"/>
  <c r="J422" i="16"/>
  <c r="I422" i="16"/>
  <c r="H422" i="16"/>
  <c r="G422" i="16"/>
  <c r="J421" i="16"/>
  <c r="I421" i="16"/>
  <c r="H421" i="16"/>
  <c r="G421" i="16"/>
  <c r="J420" i="16"/>
  <c r="I420" i="16"/>
  <c r="H420" i="16"/>
  <c r="G420" i="16"/>
  <c r="J419" i="16"/>
  <c r="I419" i="16"/>
  <c r="H419" i="16"/>
  <c r="G419" i="16"/>
  <c r="J418" i="16"/>
  <c r="I418" i="16"/>
  <c r="H418" i="16"/>
  <c r="G418" i="16"/>
  <c r="J415" i="16"/>
  <c r="I415" i="16"/>
  <c r="H415" i="16"/>
  <c r="G415" i="16"/>
  <c r="J414" i="16"/>
  <c r="H414" i="16"/>
  <c r="G414" i="16"/>
  <c r="I414" i="16" s="1"/>
  <c r="J413" i="16"/>
  <c r="I413" i="16"/>
  <c r="H413" i="16"/>
  <c r="G413" i="16"/>
  <c r="J410" i="16"/>
  <c r="H410" i="16"/>
  <c r="G410" i="16"/>
  <c r="I410" i="16" s="1"/>
  <c r="J409" i="16"/>
  <c r="I409" i="16"/>
  <c r="H409" i="16"/>
  <c r="G409" i="16"/>
  <c r="J408" i="16"/>
  <c r="H408" i="16"/>
  <c r="G408" i="16"/>
  <c r="I408" i="16" s="1"/>
  <c r="J407" i="16"/>
  <c r="I407" i="16"/>
  <c r="H407" i="16"/>
  <c r="G407" i="16"/>
  <c r="J406" i="16"/>
  <c r="H406" i="16"/>
  <c r="G406" i="16"/>
  <c r="I406" i="16" s="1"/>
  <c r="J405" i="16"/>
  <c r="I405" i="16"/>
  <c r="H405" i="16"/>
  <c r="G405" i="16"/>
  <c r="J404" i="16"/>
  <c r="H404" i="16"/>
  <c r="G404" i="16"/>
  <c r="I404" i="16" s="1"/>
  <c r="J403" i="16"/>
  <c r="I403" i="16"/>
  <c r="H403" i="16"/>
  <c r="G403" i="16"/>
  <c r="J402" i="16"/>
  <c r="H402" i="16"/>
  <c r="G402" i="16"/>
  <c r="I402" i="16" s="1"/>
  <c r="J401" i="16"/>
  <c r="I401" i="16"/>
  <c r="H401" i="16"/>
  <c r="G401" i="16"/>
  <c r="J400" i="16"/>
  <c r="H400" i="16"/>
  <c r="G400" i="16"/>
  <c r="I400" i="16" s="1"/>
  <c r="J399" i="16"/>
  <c r="I399" i="16"/>
  <c r="H399" i="16"/>
  <c r="G399" i="16"/>
  <c r="J398" i="16"/>
  <c r="H398" i="16"/>
  <c r="G398" i="16"/>
  <c r="I398" i="16" s="1"/>
  <c r="J397" i="16"/>
  <c r="I397" i="16"/>
  <c r="H397" i="16"/>
  <c r="G397" i="16"/>
  <c r="J396" i="16"/>
  <c r="H396" i="16"/>
  <c r="G396" i="16"/>
  <c r="I396" i="16" s="1"/>
  <c r="J395" i="16"/>
  <c r="I395" i="16"/>
  <c r="H395" i="16"/>
  <c r="G395" i="16"/>
  <c r="J394" i="16"/>
  <c r="I394" i="16"/>
  <c r="H394" i="16"/>
  <c r="G394" i="16"/>
  <c r="J393" i="16"/>
  <c r="I393" i="16"/>
  <c r="H393" i="16"/>
  <c r="G393" i="16"/>
  <c r="J392" i="16"/>
  <c r="H392" i="16"/>
  <c r="G392" i="16"/>
  <c r="I392" i="16" s="1"/>
  <c r="J391" i="16"/>
  <c r="I391" i="16"/>
  <c r="H391" i="16"/>
  <c r="G391" i="16"/>
  <c r="J388" i="16"/>
  <c r="H388" i="16"/>
  <c r="G388" i="16"/>
  <c r="I388" i="16" s="1"/>
  <c r="J387" i="16"/>
  <c r="I387" i="16"/>
  <c r="H387" i="16"/>
  <c r="G387" i="16"/>
  <c r="J386" i="16"/>
  <c r="H386" i="16"/>
  <c r="G386" i="16"/>
  <c r="I386" i="16" s="1"/>
  <c r="J385" i="16"/>
  <c r="I385" i="16"/>
  <c r="H385" i="16"/>
  <c r="G385" i="16"/>
  <c r="J384" i="16"/>
  <c r="H384" i="16"/>
  <c r="G384" i="16"/>
  <c r="I384" i="16" s="1"/>
  <c r="J383" i="16"/>
  <c r="I383" i="16"/>
  <c r="H383" i="16"/>
  <c r="G383" i="16"/>
  <c r="J382" i="16"/>
  <c r="I382" i="16"/>
  <c r="H382" i="16"/>
  <c r="G382" i="16"/>
  <c r="J381" i="16"/>
  <c r="I381" i="16"/>
  <c r="H381" i="16"/>
  <c r="G381" i="16"/>
  <c r="J378" i="16"/>
  <c r="H378" i="16"/>
  <c r="G378" i="16"/>
  <c r="I378" i="16" s="1"/>
  <c r="J377" i="16"/>
  <c r="I377" i="16"/>
  <c r="H377" i="16"/>
  <c r="G377" i="16"/>
  <c r="J376" i="16"/>
  <c r="H376" i="16"/>
  <c r="G376" i="16"/>
  <c r="I376" i="16" s="1"/>
  <c r="J375" i="16"/>
  <c r="I375" i="16"/>
  <c r="H375" i="16"/>
  <c r="G375" i="16"/>
  <c r="J374" i="16"/>
  <c r="H374" i="16"/>
  <c r="G374" i="16"/>
  <c r="I374" i="16" s="1"/>
  <c r="J373" i="16"/>
  <c r="I373" i="16"/>
  <c r="H373" i="16"/>
  <c r="G373" i="16"/>
  <c r="J372" i="16"/>
  <c r="H372" i="16"/>
  <c r="G372" i="16"/>
  <c r="I372" i="16" s="1"/>
  <c r="J371" i="16"/>
  <c r="I371" i="16"/>
  <c r="H371" i="16"/>
  <c r="G371" i="16"/>
  <c r="J368" i="16"/>
  <c r="I368" i="16"/>
  <c r="H368" i="16"/>
  <c r="G368" i="16"/>
  <c r="J367" i="16"/>
  <c r="I367" i="16"/>
  <c r="H367" i="16"/>
  <c r="G367" i="16"/>
  <c r="J366" i="16"/>
  <c r="I366" i="16"/>
  <c r="H366" i="16"/>
  <c r="G366" i="16"/>
  <c r="J365" i="16"/>
  <c r="I365" i="16"/>
  <c r="H365" i="16"/>
  <c r="G365" i="16"/>
  <c r="J362" i="16"/>
  <c r="H362" i="16"/>
  <c r="G362" i="16"/>
  <c r="I362" i="16" s="1"/>
  <c r="J361" i="16"/>
  <c r="I361" i="16"/>
  <c r="H361" i="16"/>
  <c r="G361" i="16"/>
  <c r="J360" i="16"/>
  <c r="I360" i="16"/>
  <c r="H360" i="16"/>
  <c r="G360" i="16"/>
  <c r="J359" i="16"/>
  <c r="I359" i="16"/>
  <c r="H359" i="16"/>
  <c r="G359" i="16"/>
  <c r="J358" i="16"/>
  <c r="H358" i="16"/>
  <c r="G358" i="16"/>
  <c r="I358" i="16" s="1"/>
  <c r="J357" i="16"/>
  <c r="I357" i="16"/>
  <c r="H357" i="16"/>
  <c r="G357" i="16"/>
  <c r="J356" i="16"/>
  <c r="H356" i="16"/>
  <c r="G356" i="16"/>
  <c r="I356" i="16" s="1"/>
  <c r="J353" i="16"/>
  <c r="I353" i="16"/>
  <c r="H353" i="16"/>
  <c r="G353" i="16"/>
  <c r="J352" i="16"/>
  <c r="H352" i="16"/>
  <c r="G352" i="16"/>
  <c r="I352" i="16" s="1"/>
  <c r="J349" i="16"/>
  <c r="I349" i="16"/>
  <c r="H349" i="16"/>
  <c r="G349" i="16"/>
  <c r="J348" i="16"/>
  <c r="H348" i="16"/>
  <c r="G348" i="16"/>
  <c r="I348" i="16" s="1"/>
  <c r="J347" i="16"/>
  <c r="I347" i="16"/>
  <c r="H347" i="16"/>
  <c r="G347" i="16"/>
  <c r="J346" i="16"/>
  <c r="H346" i="16"/>
  <c r="G346" i="16"/>
  <c r="I346" i="16" s="1"/>
  <c r="J345" i="16"/>
  <c r="I345" i="16"/>
  <c r="H345" i="16"/>
  <c r="G345" i="16"/>
  <c r="J344" i="16"/>
  <c r="H344" i="16"/>
  <c r="G344" i="16"/>
  <c r="I344" i="16" s="1"/>
  <c r="J343" i="16"/>
  <c r="I343" i="16"/>
  <c r="H343" i="16"/>
  <c r="G343" i="16"/>
  <c r="J342" i="16"/>
  <c r="H342" i="16"/>
  <c r="G342" i="16"/>
  <c r="I342" i="16" s="1"/>
  <c r="J341" i="16"/>
  <c r="I341" i="16"/>
  <c r="H341" i="16"/>
  <c r="G341" i="16"/>
  <c r="J338" i="16"/>
  <c r="H338" i="16"/>
  <c r="G338" i="16"/>
  <c r="I338" i="16" s="1"/>
  <c r="J337" i="16"/>
  <c r="I337" i="16"/>
  <c r="H337" i="16"/>
  <c r="G337" i="16"/>
  <c r="J336" i="16"/>
  <c r="H336" i="16"/>
  <c r="G336" i="16"/>
  <c r="I336" i="16" s="1"/>
  <c r="J335" i="16"/>
  <c r="I335" i="16"/>
  <c r="H335" i="16"/>
  <c r="G335" i="16"/>
  <c r="J332" i="16"/>
  <c r="H332" i="16"/>
  <c r="G332" i="16"/>
  <c r="I332" i="16" s="1"/>
  <c r="J331" i="16"/>
  <c r="I331" i="16"/>
  <c r="H331" i="16"/>
  <c r="G331" i="16"/>
  <c r="J330" i="16"/>
  <c r="I330" i="16"/>
  <c r="H330" i="16"/>
  <c r="G330" i="16"/>
  <c r="J329" i="16"/>
  <c r="I329" i="16"/>
  <c r="H329" i="16"/>
  <c r="G329" i="16"/>
  <c r="J328" i="16"/>
  <c r="I328" i="16"/>
  <c r="H328" i="16"/>
  <c r="G328" i="16"/>
  <c r="J325" i="16"/>
  <c r="I325" i="16"/>
  <c r="H325" i="16"/>
  <c r="G325" i="16"/>
  <c r="J324" i="16"/>
  <c r="I324" i="16"/>
  <c r="H324" i="16"/>
  <c r="G324" i="16"/>
  <c r="J323" i="16"/>
  <c r="I323" i="16"/>
  <c r="H323" i="16"/>
  <c r="G323" i="16"/>
  <c r="J322" i="16"/>
  <c r="H322" i="16"/>
  <c r="G322" i="16"/>
  <c r="I322" i="16" s="1"/>
  <c r="J321" i="16"/>
  <c r="I321" i="16"/>
  <c r="H321" i="16"/>
  <c r="G321" i="16"/>
  <c r="J318" i="16"/>
  <c r="H318" i="16"/>
  <c r="G318" i="16"/>
  <c r="I318" i="16" s="1"/>
  <c r="J317" i="16"/>
  <c r="I317" i="16"/>
  <c r="H317" i="16"/>
  <c r="G317" i="16"/>
  <c r="J316" i="16"/>
  <c r="H316" i="16"/>
  <c r="G316" i="16"/>
  <c r="I316" i="16" s="1"/>
  <c r="J315" i="16"/>
  <c r="I315" i="16"/>
  <c r="H315" i="16"/>
  <c r="G315" i="16"/>
  <c r="J314" i="16"/>
  <c r="H314" i="16"/>
  <c r="G314" i="16"/>
  <c r="I314" i="16" s="1"/>
  <c r="J313" i="16"/>
  <c r="I313" i="16"/>
  <c r="H313" i="16"/>
  <c r="G313" i="16"/>
  <c r="J312" i="16"/>
  <c r="H312" i="16"/>
  <c r="G312" i="16"/>
  <c r="I312" i="16" s="1"/>
  <c r="J311" i="16"/>
  <c r="I311" i="16"/>
  <c r="H311" i="16"/>
  <c r="G311" i="16"/>
  <c r="J310" i="16"/>
  <c r="H310" i="16"/>
  <c r="G310" i="16"/>
  <c r="I310" i="16" s="1"/>
  <c r="J309" i="16"/>
  <c r="I309" i="16"/>
  <c r="H309" i="16"/>
  <c r="G309" i="16"/>
  <c r="J306" i="16"/>
  <c r="H306" i="16"/>
  <c r="G306" i="16"/>
  <c r="I306" i="16" s="1"/>
  <c r="J305" i="16"/>
  <c r="I305" i="16"/>
  <c r="H305" i="16"/>
  <c r="G305" i="16"/>
  <c r="J304" i="16"/>
  <c r="H304" i="16"/>
  <c r="G304" i="16"/>
  <c r="I304" i="16" s="1"/>
  <c r="J303" i="16"/>
  <c r="I303" i="16"/>
  <c r="H303" i="16"/>
  <c r="G303" i="16"/>
  <c r="J302" i="16"/>
  <c r="H302" i="16"/>
  <c r="G302" i="16"/>
  <c r="I302" i="16" s="1"/>
  <c r="J301" i="16"/>
  <c r="I301" i="16"/>
  <c r="H301" i="16"/>
  <c r="G301" i="16"/>
  <c r="J300" i="16"/>
  <c r="I300" i="16"/>
  <c r="H300" i="16"/>
  <c r="G300" i="16"/>
  <c r="J299" i="16"/>
  <c r="I299" i="16"/>
  <c r="H299" i="16"/>
  <c r="G299" i="16"/>
  <c r="J298" i="16"/>
  <c r="I298" i="16"/>
  <c r="H298" i="16"/>
  <c r="G298" i="16"/>
  <c r="J297" i="16"/>
  <c r="I297" i="16"/>
  <c r="H297" i="16"/>
  <c r="G297" i="16"/>
  <c r="J296" i="16"/>
  <c r="H296" i="16"/>
  <c r="G296" i="16"/>
  <c r="I296" i="16" s="1"/>
  <c r="J293" i="16"/>
  <c r="I293" i="16"/>
  <c r="H293" i="16"/>
  <c r="G293" i="16"/>
  <c r="J292" i="16"/>
  <c r="I292" i="16"/>
  <c r="H292" i="16"/>
  <c r="G292" i="16"/>
  <c r="J291" i="16"/>
  <c r="I291" i="16"/>
  <c r="H291" i="16"/>
  <c r="G291" i="16"/>
  <c r="J290" i="16"/>
  <c r="I290" i="16"/>
  <c r="H290" i="16"/>
  <c r="G290" i="16"/>
  <c r="J287" i="16"/>
  <c r="I287" i="16"/>
  <c r="H287" i="16"/>
  <c r="G287" i="16"/>
  <c r="J286" i="16"/>
  <c r="H286" i="16"/>
  <c r="G286" i="16"/>
  <c r="I286" i="16" s="1"/>
  <c r="J285" i="16"/>
  <c r="I285" i="16"/>
  <c r="H285" i="16"/>
  <c r="G285" i="16"/>
  <c r="J284" i="16"/>
  <c r="I284" i="16"/>
  <c r="H284" i="16"/>
  <c r="G284" i="16"/>
  <c r="J283" i="16"/>
  <c r="I283" i="16"/>
  <c r="H283" i="16"/>
  <c r="G283" i="16"/>
  <c r="J280" i="16"/>
  <c r="H280" i="16"/>
  <c r="G280" i="16"/>
  <c r="I280" i="16" s="1"/>
  <c r="J279" i="16"/>
  <c r="I279" i="16"/>
  <c r="H279" i="16"/>
  <c r="G279" i="16"/>
  <c r="J278" i="16"/>
  <c r="I278" i="16"/>
  <c r="H278" i="16"/>
  <c r="G278" i="16"/>
  <c r="J277" i="16"/>
  <c r="I277" i="16"/>
  <c r="H277" i="16"/>
  <c r="G277" i="16"/>
  <c r="J276" i="16"/>
  <c r="I276" i="16"/>
  <c r="H276" i="16"/>
  <c r="G276" i="16"/>
  <c r="J275" i="16"/>
  <c r="I275" i="16"/>
  <c r="H275" i="16"/>
  <c r="G275" i="16"/>
  <c r="J274" i="16"/>
  <c r="H274" i="16"/>
  <c r="G274" i="16"/>
  <c r="I274" i="16" s="1"/>
  <c r="J271" i="16"/>
  <c r="I271" i="16"/>
  <c r="H271" i="16"/>
  <c r="G271" i="16"/>
  <c r="J270" i="16"/>
  <c r="I270" i="16"/>
  <c r="H270" i="16"/>
  <c r="G270" i="16"/>
  <c r="J269" i="16"/>
  <c r="I269" i="16"/>
  <c r="H269" i="16"/>
  <c r="G269" i="16"/>
  <c r="J266" i="16"/>
  <c r="H266" i="16"/>
  <c r="G266" i="16"/>
  <c r="I266" i="16" s="1"/>
  <c r="J265" i="16"/>
  <c r="I265" i="16"/>
  <c r="H265" i="16"/>
  <c r="G265" i="16"/>
  <c r="J264" i="16"/>
  <c r="I264" i="16"/>
  <c r="H264" i="16"/>
  <c r="G264" i="16"/>
  <c r="J263" i="16"/>
  <c r="I263" i="16"/>
  <c r="H263" i="16"/>
  <c r="G263" i="16"/>
  <c r="J262" i="16"/>
  <c r="H262" i="16"/>
  <c r="G262" i="16"/>
  <c r="I262" i="16" s="1"/>
  <c r="J261" i="16"/>
  <c r="I261" i="16"/>
  <c r="H261" i="16"/>
  <c r="G261" i="16"/>
  <c r="J260" i="16"/>
  <c r="I260" i="16"/>
  <c r="H260" i="16"/>
  <c r="G260" i="16"/>
  <c r="J259" i="16"/>
  <c r="I259" i="16"/>
  <c r="H259" i="16"/>
  <c r="G259" i="16"/>
  <c r="J258" i="16"/>
  <c r="I258" i="16"/>
  <c r="H258" i="16"/>
  <c r="G258" i="16"/>
  <c r="J257" i="16"/>
  <c r="I257" i="16"/>
  <c r="H257" i="16"/>
  <c r="G257" i="16"/>
  <c r="J256" i="16"/>
  <c r="I256" i="16"/>
  <c r="H256" i="16"/>
  <c r="G256" i="16"/>
  <c r="J255" i="16"/>
  <c r="I255" i="16"/>
  <c r="H255" i="16"/>
  <c r="G255" i="16"/>
  <c r="J254" i="16"/>
  <c r="H254" i="16"/>
  <c r="G254" i="16"/>
  <c r="I254" i="16" s="1"/>
  <c r="J253" i="16"/>
  <c r="I253" i="16"/>
  <c r="H253" i="16"/>
  <c r="G253" i="16"/>
  <c r="J252" i="16"/>
  <c r="H252" i="16"/>
  <c r="G252" i="16"/>
  <c r="I252" i="16" s="1"/>
  <c r="J251" i="16"/>
  <c r="I251" i="16"/>
  <c r="H251" i="16"/>
  <c r="G251" i="16"/>
  <c r="J248" i="16"/>
  <c r="H248" i="16"/>
  <c r="G248" i="16"/>
  <c r="I248" i="16" s="1"/>
  <c r="J247" i="16"/>
  <c r="I247" i="16"/>
  <c r="H247" i="16"/>
  <c r="G247" i="16"/>
  <c r="J246" i="16"/>
  <c r="H246" i="16"/>
  <c r="G246" i="16"/>
  <c r="I246" i="16" s="1"/>
  <c r="J245" i="16"/>
  <c r="I245" i="16"/>
  <c r="H245" i="16"/>
  <c r="G245" i="16"/>
  <c r="J244" i="16"/>
  <c r="I244" i="16"/>
  <c r="H244" i="16"/>
  <c r="G244" i="16"/>
  <c r="J243" i="16"/>
  <c r="I243" i="16"/>
  <c r="H243" i="16"/>
  <c r="G243" i="16"/>
  <c r="J242" i="16"/>
  <c r="H242" i="16"/>
  <c r="G242" i="16"/>
  <c r="I242" i="16" s="1"/>
  <c r="J241" i="16"/>
  <c r="I241" i="16"/>
  <c r="H241" i="16"/>
  <c r="G241" i="16"/>
  <c r="J240" i="16"/>
  <c r="I240" i="16"/>
  <c r="H240" i="16"/>
  <c r="G240" i="16"/>
  <c r="J239" i="16"/>
  <c r="I239" i="16"/>
  <c r="H239" i="16"/>
  <c r="G239" i="16"/>
  <c r="J238" i="16"/>
  <c r="H238" i="16"/>
  <c r="G238" i="16"/>
  <c r="I238" i="16" s="1"/>
  <c r="J237" i="16"/>
  <c r="I237" i="16"/>
  <c r="H237" i="16"/>
  <c r="G237" i="16"/>
  <c r="J234" i="16"/>
  <c r="I234" i="16"/>
  <c r="H234" i="16"/>
  <c r="G234" i="16"/>
  <c r="J233" i="16"/>
  <c r="I233" i="16"/>
  <c r="H233" i="16"/>
  <c r="G233" i="16"/>
  <c r="J230" i="16"/>
  <c r="H230" i="16"/>
  <c r="G230" i="16"/>
  <c r="I230" i="16" s="1"/>
  <c r="J229" i="16"/>
  <c r="I229" i="16"/>
  <c r="H229" i="16"/>
  <c r="G229" i="16"/>
  <c r="J226" i="16"/>
  <c r="H226" i="16"/>
  <c r="G226" i="16"/>
  <c r="I226" i="16" s="1"/>
  <c r="J225" i="16"/>
  <c r="I225" i="16"/>
  <c r="H225" i="16"/>
  <c r="G225" i="16"/>
  <c r="J222" i="16"/>
  <c r="H222" i="16"/>
  <c r="G222" i="16"/>
  <c r="I222" i="16" s="1"/>
  <c r="J221" i="16"/>
  <c r="I221" i="16"/>
  <c r="H221" i="16"/>
  <c r="G221" i="16"/>
  <c r="J220" i="16"/>
  <c r="H220" i="16"/>
  <c r="G220" i="16"/>
  <c r="I220" i="16" s="1"/>
  <c r="J219" i="16"/>
  <c r="I219" i="16"/>
  <c r="H219" i="16"/>
  <c r="G219" i="16"/>
  <c r="J218" i="16"/>
  <c r="H218" i="16"/>
  <c r="G218" i="16"/>
  <c r="I218" i="16" s="1"/>
  <c r="J217" i="16"/>
  <c r="I217" i="16"/>
  <c r="H217" i="16"/>
  <c r="G217" i="16"/>
  <c r="J216" i="16"/>
  <c r="H216" i="16"/>
  <c r="G216" i="16"/>
  <c r="I216" i="16" s="1"/>
  <c r="J215" i="16"/>
  <c r="I215" i="16"/>
  <c r="H215" i="16"/>
  <c r="G215" i="16"/>
  <c r="J212" i="16"/>
  <c r="H212" i="16"/>
  <c r="G212" i="16"/>
  <c r="I212" i="16" s="1"/>
  <c r="J211" i="16"/>
  <c r="I211" i="16"/>
  <c r="H211" i="16"/>
  <c r="G211" i="16"/>
  <c r="J210" i="16"/>
  <c r="H210" i="16"/>
  <c r="G210" i="16"/>
  <c r="I210" i="16" s="1"/>
  <c r="J209" i="16"/>
  <c r="I209" i="16"/>
  <c r="H209" i="16"/>
  <c r="G209" i="16"/>
  <c r="J208" i="16"/>
  <c r="H208" i="16"/>
  <c r="G208" i="16"/>
  <c r="I208" i="16" s="1"/>
  <c r="J207" i="16"/>
  <c r="I207" i="16"/>
  <c r="H207" i="16"/>
  <c r="G207" i="16"/>
  <c r="J204" i="16"/>
  <c r="H204" i="16"/>
  <c r="G204" i="16"/>
  <c r="I204" i="16" s="1"/>
  <c r="J203" i="16"/>
  <c r="I203" i="16"/>
  <c r="H203" i="16"/>
  <c r="G203" i="16"/>
  <c r="J202" i="16"/>
  <c r="H202" i="16"/>
  <c r="G202" i="16"/>
  <c r="I202" i="16" s="1"/>
  <c r="J201" i="16"/>
  <c r="I201" i="16"/>
  <c r="H201" i="16"/>
  <c r="G201" i="16"/>
  <c r="J200" i="16"/>
  <c r="H200" i="16"/>
  <c r="G200" i="16"/>
  <c r="I200" i="16" s="1"/>
  <c r="J199" i="16"/>
  <c r="I199" i="16"/>
  <c r="H199" i="16"/>
  <c r="G199" i="16"/>
  <c r="J196" i="16"/>
  <c r="H196" i="16"/>
  <c r="G196" i="16"/>
  <c r="I196" i="16" s="1"/>
  <c r="J195" i="16"/>
  <c r="I195" i="16"/>
  <c r="H195" i="16"/>
  <c r="G195" i="16"/>
  <c r="J194" i="16"/>
  <c r="H194" i="16"/>
  <c r="G194" i="16"/>
  <c r="I194" i="16" s="1"/>
  <c r="J193" i="16"/>
  <c r="I193" i="16"/>
  <c r="H193" i="16"/>
  <c r="G193" i="16"/>
  <c r="J192" i="16"/>
  <c r="I192" i="16"/>
  <c r="H192" i="16"/>
  <c r="G192" i="16"/>
  <c r="J191" i="16"/>
  <c r="I191" i="16"/>
  <c r="H191" i="16"/>
  <c r="G191" i="16"/>
  <c r="J190" i="16"/>
  <c r="H190" i="16"/>
  <c r="G190" i="16"/>
  <c r="I190" i="16" s="1"/>
  <c r="J189" i="16"/>
  <c r="I189" i="16"/>
  <c r="H189" i="16"/>
  <c r="G189" i="16"/>
  <c r="J188" i="16"/>
  <c r="H188" i="16"/>
  <c r="G188" i="16"/>
  <c r="I188" i="16" s="1"/>
  <c r="J185" i="16"/>
  <c r="I185" i="16"/>
  <c r="H185" i="16"/>
  <c r="G185" i="16"/>
  <c r="J184" i="16"/>
  <c r="H184" i="16"/>
  <c r="G184" i="16"/>
  <c r="I184" i="16" s="1"/>
  <c r="J181" i="16"/>
  <c r="I181" i="16"/>
  <c r="H181" i="16"/>
  <c r="G181" i="16"/>
  <c r="J180" i="16"/>
  <c r="I180" i="16"/>
  <c r="H180" i="16"/>
  <c r="G180" i="16"/>
  <c r="J179" i="16"/>
  <c r="I179" i="16"/>
  <c r="H179" i="16"/>
  <c r="G179" i="16"/>
  <c r="J178" i="16"/>
  <c r="I178" i="16"/>
  <c r="H178" i="16"/>
  <c r="G178" i="16"/>
  <c r="J177" i="16"/>
  <c r="I177" i="16"/>
  <c r="H177" i="16"/>
  <c r="G177" i="16"/>
  <c r="J176" i="16"/>
  <c r="I176" i="16"/>
  <c r="H176" i="16"/>
  <c r="G176" i="16"/>
  <c r="J173" i="16"/>
  <c r="I173" i="16"/>
  <c r="H173" i="16"/>
  <c r="G173" i="16"/>
  <c r="J172" i="16"/>
  <c r="I172" i="16"/>
  <c r="H172" i="16"/>
  <c r="G172" i="16"/>
  <c r="J171" i="16"/>
  <c r="I171" i="16"/>
  <c r="H171" i="16"/>
  <c r="G171" i="16"/>
  <c r="J170" i="16"/>
  <c r="I170" i="16"/>
  <c r="H170" i="16"/>
  <c r="G170" i="16"/>
  <c r="J169" i="16"/>
  <c r="I169" i="16"/>
  <c r="H169" i="16"/>
  <c r="G169" i="16"/>
  <c r="J168" i="16"/>
  <c r="H168" i="16"/>
  <c r="G168" i="16"/>
  <c r="I168" i="16" s="1"/>
  <c r="J165" i="16"/>
  <c r="I165" i="16"/>
  <c r="H165" i="16"/>
  <c r="G165" i="16"/>
  <c r="J164" i="16"/>
  <c r="I164" i="16"/>
  <c r="H164" i="16"/>
  <c r="G164" i="16"/>
  <c r="J163" i="16"/>
  <c r="I163" i="16"/>
  <c r="H163" i="16"/>
  <c r="G163" i="16"/>
  <c r="J162" i="16"/>
  <c r="I162" i="16"/>
  <c r="H162" i="16"/>
  <c r="G162" i="16"/>
  <c r="J159" i="16"/>
  <c r="I159" i="16"/>
  <c r="H159" i="16"/>
  <c r="G159" i="16"/>
  <c r="J158" i="16"/>
  <c r="H158" i="16"/>
  <c r="G158" i="16"/>
  <c r="I158" i="16" s="1"/>
  <c r="J157" i="16"/>
  <c r="I157" i="16"/>
  <c r="H157" i="16"/>
  <c r="G157" i="16"/>
  <c r="J156" i="16"/>
  <c r="H156" i="16"/>
  <c r="G156" i="16"/>
  <c r="I156" i="16" s="1"/>
  <c r="J153" i="16"/>
  <c r="I153" i="16"/>
  <c r="H153" i="16"/>
  <c r="G153" i="16"/>
  <c r="J152" i="16"/>
  <c r="H152" i="16"/>
  <c r="G152" i="16"/>
  <c r="I152" i="16" s="1"/>
  <c r="J151" i="16"/>
  <c r="I151" i="16"/>
  <c r="H151" i="16"/>
  <c r="G151" i="16"/>
  <c r="J150" i="16"/>
  <c r="I150" i="16"/>
  <c r="H150" i="16"/>
  <c r="G150" i="16"/>
  <c r="J147" i="16"/>
  <c r="I147" i="16"/>
  <c r="H147" i="16"/>
  <c r="G147" i="16"/>
  <c r="J146" i="16"/>
  <c r="I146" i="16"/>
  <c r="H146" i="16"/>
  <c r="G146" i="16"/>
  <c r="J143" i="16"/>
  <c r="I143" i="16"/>
  <c r="H143" i="16"/>
  <c r="G143" i="16"/>
  <c r="J142" i="16"/>
  <c r="I142" i="16"/>
  <c r="H142" i="16"/>
  <c r="G142" i="16"/>
  <c r="J139" i="16"/>
  <c r="I139" i="16"/>
  <c r="H139" i="16"/>
  <c r="G139" i="16"/>
  <c r="J138" i="16"/>
  <c r="I138" i="16"/>
  <c r="H138" i="16"/>
  <c r="G138" i="16"/>
  <c r="J137" i="16"/>
  <c r="I137" i="16"/>
  <c r="H137" i="16"/>
  <c r="G137" i="16"/>
  <c r="J136" i="16"/>
  <c r="I136" i="16"/>
  <c r="H136" i="16"/>
  <c r="G136" i="16"/>
  <c r="J135" i="16"/>
  <c r="I135" i="16"/>
  <c r="H135" i="16"/>
  <c r="G135" i="16"/>
  <c r="J134" i="16"/>
  <c r="H134" i="16"/>
  <c r="G134" i="16"/>
  <c r="I134" i="16" s="1"/>
  <c r="J133" i="16"/>
  <c r="I133" i="16"/>
  <c r="H133" i="16"/>
  <c r="G133" i="16"/>
  <c r="J132" i="16"/>
  <c r="H132" i="16"/>
  <c r="G132" i="16"/>
  <c r="I132" i="16" s="1"/>
  <c r="J131" i="16"/>
  <c r="I131" i="16"/>
  <c r="H131" i="16"/>
  <c r="G131" i="16"/>
  <c r="J130" i="16"/>
  <c r="H130" i="16"/>
  <c r="G130" i="16"/>
  <c r="I130" i="16" s="1"/>
  <c r="J129" i="16"/>
  <c r="I129" i="16"/>
  <c r="H129" i="16"/>
  <c r="G129" i="16"/>
  <c r="J128" i="16"/>
  <c r="H128" i="16"/>
  <c r="G128" i="16"/>
  <c r="I128" i="16" s="1"/>
  <c r="J125" i="16"/>
  <c r="I125" i="16"/>
  <c r="H125" i="16"/>
  <c r="G125" i="16"/>
  <c r="J124" i="16"/>
  <c r="H124" i="16"/>
  <c r="G124" i="16"/>
  <c r="I124" i="16" s="1"/>
  <c r="J123" i="16"/>
  <c r="I123" i="16"/>
  <c r="H123" i="16"/>
  <c r="G123" i="16"/>
  <c r="J122" i="16"/>
  <c r="H122" i="16"/>
  <c r="G122" i="16"/>
  <c r="I122" i="16" s="1"/>
  <c r="J121" i="16"/>
  <c r="I121" i="16"/>
  <c r="H121" i="16"/>
  <c r="G121" i="16"/>
  <c r="J120" i="16"/>
  <c r="I120" i="16"/>
  <c r="H120" i="16"/>
  <c r="G120" i="16"/>
  <c r="J119" i="16"/>
  <c r="I119" i="16"/>
  <c r="H119" i="16"/>
  <c r="G119" i="16"/>
  <c r="J116" i="16"/>
  <c r="I116" i="16"/>
  <c r="H116" i="16"/>
  <c r="G116" i="16"/>
  <c r="J115" i="16"/>
  <c r="I115" i="16"/>
  <c r="H115" i="16"/>
  <c r="G115" i="16"/>
  <c r="J114" i="16"/>
  <c r="I114" i="16"/>
  <c r="H114" i="16"/>
  <c r="G114" i="16"/>
  <c r="J113" i="16"/>
  <c r="I113" i="16"/>
  <c r="H113" i="16"/>
  <c r="G113" i="16"/>
  <c r="J112" i="16"/>
  <c r="I112" i="16"/>
  <c r="H112" i="16"/>
  <c r="G112" i="16"/>
  <c r="J111" i="16"/>
  <c r="I111" i="16"/>
  <c r="H111" i="16"/>
  <c r="G111" i="16"/>
  <c r="J110" i="16"/>
  <c r="I110" i="16"/>
  <c r="H110" i="16"/>
  <c r="G110" i="16"/>
  <c r="J109" i="16"/>
  <c r="I109" i="16"/>
  <c r="H109" i="16"/>
  <c r="G109" i="16"/>
  <c r="J108" i="16"/>
  <c r="I108" i="16"/>
  <c r="H108" i="16"/>
  <c r="G108" i="16"/>
  <c r="J107" i="16"/>
  <c r="I107" i="16"/>
  <c r="H107" i="16"/>
  <c r="G107" i="16"/>
  <c r="J104" i="16"/>
  <c r="I104" i="16"/>
  <c r="H104" i="16"/>
  <c r="G104" i="16"/>
  <c r="J103" i="16"/>
  <c r="I103" i="16"/>
  <c r="H103" i="16"/>
  <c r="G103" i="16"/>
  <c r="J102" i="16"/>
  <c r="I102" i="16"/>
  <c r="H102" i="16"/>
  <c r="G102" i="16"/>
  <c r="J101" i="16"/>
  <c r="I101" i="16"/>
  <c r="H101" i="16"/>
  <c r="G101" i="16"/>
  <c r="J98" i="16"/>
  <c r="I98" i="16"/>
  <c r="H98" i="16"/>
  <c r="G98" i="16"/>
  <c r="J97" i="16"/>
  <c r="I97" i="16"/>
  <c r="H97" i="16"/>
  <c r="G97" i="16"/>
  <c r="J96" i="16"/>
  <c r="I96" i="16"/>
  <c r="H96" i="16"/>
  <c r="G96" i="16"/>
  <c r="J93" i="16"/>
  <c r="I93" i="16"/>
  <c r="H93" i="16"/>
  <c r="G93" i="16"/>
  <c r="J92" i="16"/>
  <c r="I92" i="16"/>
  <c r="H92" i="16"/>
  <c r="G92" i="16"/>
  <c r="J91" i="16"/>
  <c r="I91" i="16"/>
  <c r="H91" i="16"/>
  <c r="G91" i="16"/>
  <c r="J88" i="16"/>
  <c r="I88" i="16"/>
  <c r="H88" i="16"/>
  <c r="G88" i="16"/>
  <c r="J87" i="16"/>
  <c r="I87" i="16"/>
  <c r="H87" i="16"/>
  <c r="G87" i="16"/>
  <c r="J86" i="16"/>
  <c r="I86" i="16"/>
  <c r="H86" i="16"/>
  <c r="G86" i="16"/>
  <c r="J85" i="16"/>
  <c r="I85" i="16"/>
  <c r="H85" i="16"/>
  <c r="G85" i="16"/>
  <c r="J82" i="16"/>
  <c r="I82" i="16"/>
  <c r="H82" i="16"/>
  <c r="G82" i="16"/>
  <c r="J81" i="16"/>
  <c r="I81" i="16"/>
  <c r="H81" i="16"/>
  <c r="G81" i="16"/>
  <c r="J78" i="16"/>
  <c r="I78" i="16"/>
  <c r="H78" i="16"/>
  <c r="G78" i="16"/>
  <c r="J77" i="16"/>
  <c r="I77" i="16"/>
  <c r="H77" i="16"/>
  <c r="G77" i="16"/>
  <c r="J76" i="16"/>
  <c r="I76" i="16"/>
  <c r="H76" i="16"/>
  <c r="G76" i="16"/>
  <c r="J75" i="16"/>
  <c r="I75" i="16"/>
  <c r="H75" i="16"/>
  <c r="G75" i="16"/>
  <c r="J74" i="16"/>
  <c r="I74" i="16"/>
  <c r="H74" i="16"/>
  <c r="G74" i="16"/>
  <c r="J73" i="16"/>
  <c r="I73" i="16"/>
  <c r="H73" i="16"/>
  <c r="G73" i="16"/>
  <c r="J72" i="16"/>
  <c r="I72" i="16"/>
  <c r="H72" i="16"/>
  <c r="G72" i="16"/>
  <c r="J71" i="16"/>
  <c r="I71" i="16"/>
  <c r="H71" i="16"/>
  <c r="G71" i="16"/>
  <c r="J70" i="16"/>
  <c r="I70" i="16"/>
  <c r="H70" i="16"/>
  <c r="G70" i="16"/>
  <c r="J69" i="16"/>
  <c r="I69" i="16"/>
  <c r="H69" i="16"/>
  <c r="G69" i="16"/>
  <c r="J68" i="16"/>
  <c r="I68" i="16"/>
  <c r="H68" i="16"/>
  <c r="G68" i="16"/>
  <c r="J67" i="16"/>
  <c r="I67" i="16"/>
  <c r="H67" i="16"/>
  <c r="G67" i="16"/>
  <c r="J66" i="16"/>
  <c r="I66" i="16"/>
  <c r="H66" i="16"/>
  <c r="G66" i="16"/>
  <c r="J63" i="16"/>
  <c r="I63" i="16"/>
  <c r="H63" i="16"/>
  <c r="G63" i="16"/>
  <c r="J62" i="16"/>
  <c r="I62" i="16"/>
  <c r="H62" i="16"/>
  <c r="G62" i="16"/>
  <c r="J59" i="16"/>
  <c r="I59" i="16"/>
  <c r="H59" i="16"/>
  <c r="G59" i="16"/>
  <c r="J58" i="16"/>
  <c r="I58" i="16"/>
  <c r="H58" i="16"/>
  <c r="G58" i="16"/>
  <c r="J55" i="16"/>
  <c r="I55" i="16"/>
  <c r="H55" i="16"/>
  <c r="G55" i="16"/>
  <c r="J54" i="16"/>
  <c r="I54" i="16"/>
  <c r="H54" i="16"/>
  <c r="G54" i="16"/>
  <c r="J53" i="16"/>
  <c r="I53" i="16"/>
  <c r="H53" i="16"/>
  <c r="G53" i="16"/>
  <c r="J50" i="16"/>
  <c r="I50" i="16"/>
  <c r="H50" i="16"/>
  <c r="G50" i="16"/>
  <c r="J49" i="16"/>
  <c r="I49" i="16"/>
  <c r="H49" i="16"/>
  <c r="G49" i="16"/>
  <c r="J48" i="16"/>
  <c r="I48" i="16"/>
  <c r="H48" i="16"/>
  <c r="G48" i="16"/>
  <c r="J45" i="16"/>
  <c r="I45" i="16"/>
  <c r="H45" i="16"/>
  <c r="G45" i="16"/>
  <c r="J44" i="16"/>
  <c r="I44" i="16"/>
  <c r="H44" i="16"/>
  <c r="G44" i="16"/>
  <c r="J41" i="16"/>
  <c r="I41" i="16"/>
  <c r="H41" i="16"/>
  <c r="G41" i="16"/>
  <c r="J40" i="16"/>
  <c r="I40" i="16"/>
  <c r="H40" i="16"/>
  <c r="G40" i="16"/>
  <c r="J39" i="16"/>
  <c r="I39" i="16"/>
  <c r="H39" i="16"/>
  <c r="G39" i="16"/>
  <c r="J38" i="16"/>
  <c r="I38" i="16"/>
  <c r="H38" i="16"/>
  <c r="G38" i="16"/>
  <c r="J37" i="16"/>
  <c r="I37" i="16"/>
  <c r="H37" i="16"/>
  <c r="G37" i="16"/>
  <c r="J36" i="16"/>
  <c r="I36" i="16"/>
  <c r="H36" i="16"/>
  <c r="G36" i="16"/>
  <c r="J35" i="16"/>
  <c r="I35" i="16"/>
  <c r="H35" i="16"/>
  <c r="G35" i="16"/>
  <c r="J34" i="16"/>
  <c r="I34" i="16"/>
  <c r="H34" i="16"/>
  <c r="G34" i="16"/>
  <c r="J33" i="16"/>
  <c r="I33" i="16"/>
  <c r="H33" i="16"/>
  <c r="G33" i="16"/>
  <c r="J32" i="16"/>
  <c r="I32" i="16"/>
  <c r="H32" i="16"/>
  <c r="G32" i="16"/>
  <c r="J31" i="16"/>
  <c r="I31" i="16"/>
  <c r="H31" i="16"/>
  <c r="G31" i="16"/>
  <c r="J30" i="16"/>
  <c r="I30" i="16"/>
  <c r="H30" i="16"/>
  <c r="G30" i="16"/>
  <c r="J29" i="16"/>
  <c r="I29" i="16"/>
  <c r="H29" i="16"/>
  <c r="G29" i="16"/>
  <c r="J28" i="16"/>
  <c r="I28" i="16"/>
  <c r="H28" i="16"/>
  <c r="G28" i="16"/>
  <c r="J27" i="16"/>
  <c r="I27" i="16"/>
  <c r="H27" i="16"/>
  <c r="G27" i="16"/>
  <c r="J26" i="16"/>
  <c r="I26" i="16"/>
  <c r="H26" i="16"/>
  <c r="G26" i="16"/>
  <c r="J23" i="16"/>
  <c r="I23" i="16"/>
  <c r="H23" i="16"/>
  <c r="G23" i="16"/>
  <c r="J22" i="16"/>
  <c r="I22" i="16"/>
  <c r="H22" i="16"/>
  <c r="G22" i="16"/>
  <c r="J21" i="16"/>
  <c r="I21" i="16"/>
  <c r="H21" i="16"/>
  <c r="G21" i="16"/>
  <c r="J20" i="16"/>
  <c r="I20" i="16"/>
  <c r="H20" i="16"/>
  <c r="G20" i="16"/>
  <c r="J19" i="16"/>
  <c r="I19" i="16"/>
  <c r="H19" i="16"/>
  <c r="G19" i="16"/>
  <c r="J18" i="16"/>
  <c r="I18" i="16"/>
  <c r="H18" i="16"/>
  <c r="G18" i="16"/>
  <c r="J17" i="16"/>
  <c r="I17" i="16"/>
  <c r="H17" i="16"/>
  <c r="G17" i="16"/>
  <c r="J16" i="16"/>
  <c r="I16" i="16"/>
  <c r="H16" i="16"/>
  <c r="G16" i="16"/>
  <c r="J15" i="16"/>
  <c r="I15" i="16"/>
  <c r="H15" i="16"/>
  <c r="G15" i="16"/>
  <c r="J14" i="16"/>
  <c r="I14" i="16"/>
  <c r="H14" i="16"/>
  <c r="G14" i="16"/>
  <c r="J13" i="16"/>
  <c r="I13" i="16"/>
  <c r="H13" i="16"/>
  <c r="G13" i="16"/>
  <c r="J10" i="16"/>
  <c r="I10" i="16"/>
  <c r="H10" i="16"/>
  <c r="G10" i="16"/>
  <c r="J9" i="16"/>
  <c r="I9" i="16"/>
  <c r="H9" i="16"/>
  <c r="G9" i="16"/>
  <c r="J8" i="16"/>
  <c r="I8" i="16"/>
  <c r="H8" i="16"/>
  <c r="G8" i="16"/>
  <c r="E5" i="16"/>
  <c r="D5" i="16"/>
  <c r="B5" i="16"/>
  <c r="C5" i="16" s="1"/>
  <c r="K29" i="15"/>
  <c r="J29" i="15"/>
  <c r="H29" i="15"/>
  <c r="F29" i="15"/>
  <c r="D29" i="15"/>
  <c r="E26" i="15" s="1"/>
  <c r="B29" i="15"/>
  <c r="C24" i="15" s="1"/>
  <c r="K27" i="15"/>
  <c r="J27" i="15"/>
  <c r="I27" i="15"/>
  <c r="G27" i="15"/>
  <c r="C27" i="15"/>
  <c r="K26" i="15"/>
  <c r="J26" i="15"/>
  <c r="I26" i="15"/>
  <c r="G26" i="15"/>
  <c r="C26" i="15"/>
  <c r="K25" i="15"/>
  <c r="J25" i="15"/>
  <c r="I25" i="15"/>
  <c r="G25" i="15"/>
  <c r="C25" i="15"/>
  <c r="K24" i="15"/>
  <c r="J24" i="15"/>
  <c r="I24" i="15"/>
  <c r="G24" i="15"/>
  <c r="E24" i="15"/>
  <c r="K23" i="15"/>
  <c r="J23" i="15"/>
  <c r="I23" i="15"/>
  <c r="G23" i="15"/>
  <c r="C23" i="15"/>
  <c r="K22" i="15"/>
  <c r="J22" i="15"/>
  <c r="I22" i="15"/>
  <c r="G22" i="15"/>
  <c r="E22" i="15"/>
  <c r="C22" i="15"/>
  <c r="K21" i="15"/>
  <c r="J21" i="15"/>
  <c r="I21" i="15"/>
  <c r="G21" i="15"/>
  <c r="K20" i="15"/>
  <c r="J20" i="15"/>
  <c r="I20" i="15"/>
  <c r="G20" i="15"/>
  <c r="E20" i="15"/>
  <c r="C20" i="15"/>
  <c r="K19" i="15"/>
  <c r="J19" i="15"/>
  <c r="I19" i="15"/>
  <c r="G19" i="15"/>
  <c r="C19" i="15"/>
  <c r="K18" i="15"/>
  <c r="J18" i="15"/>
  <c r="I18" i="15"/>
  <c r="G18" i="15"/>
  <c r="C18" i="15"/>
  <c r="K17" i="15"/>
  <c r="J17" i="15"/>
  <c r="I17" i="15"/>
  <c r="G17" i="15"/>
  <c r="C17" i="15"/>
  <c r="K16" i="15"/>
  <c r="J16" i="15"/>
  <c r="I16" i="15"/>
  <c r="G16" i="15"/>
  <c r="E16" i="15"/>
  <c r="K15" i="15"/>
  <c r="J15" i="15"/>
  <c r="I15" i="15"/>
  <c r="G15" i="15"/>
  <c r="C15" i="15"/>
  <c r="K14" i="15"/>
  <c r="J14" i="15"/>
  <c r="I14" i="15"/>
  <c r="G14" i="15"/>
  <c r="E14" i="15"/>
  <c r="C14" i="15"/>
  <c r="K13" i="15"/>
  <c r="J13" i="15"/>
  <c r="I13" i="15"/>
  <c r="G13" i="15"/>
  <c r="K12" i="15"/>
  <c r="J12" i="15"/>
  <c r="I12" i="15"/>
  <c r="G12" i="15"/>
  <c r="E12" i="15"/>
  <c r="C12" i="15"/>
  <c r="K11" i="15"/>
  <c r="J11" i="15"/>
  <c r="I11" i="15"/>
  <c r="G11" i="15"/>
  <c r="C11" i="15"/>
  <c r="K10" i="15"/>
  <c r="J10" i="15"/>
  <c r="I10" i="15"/>
  <c r="G10" i="15"/>
  <c r="C10" i="15"/>
  <c r="K9" i="15"/>
  <c r="J9" i="15"/>
  <c r="I9" i="15"/>
  <c r="G9" i="15"/>
  <c r="C9" i="15"/>
  <c r="K8" i="15"/>
  <c r="J8" i="15"/>
  <c r="I8" i="15"/>
  <c r="G8" i="15"/>
  <c r="E8" i="15"/>
  <c r="K7" i="15"/>
  <c r="J7" i="15"/>
  <c r="I7" i="15"/>
  <c r="G7" i="15"/>
  <c r="C7" i="15"/>
  <c r="H5" i="15"/>
  <c r="F5" i="15"/>
  <c r="B5" i="15"/>
  <c r="D5" i="15" s="1"/>
  <c r="K50" i="14"/>
  <c r="J50" i="14"/>
  <c r="I50" i="14"/>
  <c r="G50" i="14"/>
  <c r="E50" i="14"/>
  <c r="C50" i="14"/>
  <c r="J48" i="14"/>
  <c r="H48" i="14"/>
  <c r="I41" i="14" s="1"/>
  <c r="F48" i="14"/>
  <c r="G48" i="14" s="1"/>
  <c r="E48" i="14"/>
  <c r="D48" i="14"/>
  <c r="B48" i="14"/>
  <c r="K46" i="14"/>
  <c r="J46" i="14"/>
  <c r="E46" i="14"/>
  <c r="K45" i="14"/>
  <c r="J45" i="14"/>
  <c r="I45" i="14"/>
  <c r="G45" i="14"/>
  <c r="C45" i="14"/>
  <c r="K44" i="14"/>
  <c r="J44" i="14"/>
  <c r="G44" i="14"/>
  <c r="E44" i="14"/>
  <c r="K43" i="14"/>
  <c r="J43" i="14"/>
  <c r="I43" i="14"/>
  <c r="E43" i="14"/>
  <c r="K42" i="14"/>
  <c r="J42" i="14"/>
  <c r="G42" i="14"/>
  <c r="E42" i="14"/>
  <c r="C42" i="14"/>
  <c r="K41" i="14"/>
  <c r="J41" i="14"/>
  <c r="G41" i="14"/>
  <c r="K40" i="14"/>
  <c r="J40" i="14"/>
  <c r="I40" i="14"/>
  <c r="E40" i="14"/>
  <c r="K39" i="14"/>
  <c r="J39" i="14"/>
  <c r="I39" i="14"/>
  <c r="G39" i="14"/>
  <c r="E39" i="14"/>
  <c r="K38" i="14"/>
  <c r="J38" i="14"/>
  <c r="I38" i="14"/>
  <c r="E38" i="14"/>
  <c r="K37" i="14"/>
  <c r="J37" i="14"/>
  <c r="I37" i="14"/>
  <c r="G37" i="14"/>
  <c r="E37" i="14"/>
  <c r="K36" i="14"/>
  <c r="J36" i="14"/>
  <c r="I36" i="14"/>
  <c r="E36" i="14"/>
  <c r="K35" i="14"/>
  <c r="J35" i="14"/>
  <c r="I35" i="14"/>
  <c r="G35" i="14"/>
  <c r="E35" i="14"/>
  <c r="K34" i="14"/>
  <c r="J34" i="14"/>
  <c r="I34" i="14"/>
  <c r="E34" i="14"/>
  <c r="K33" i="14"/>
  <c r="J33" i="14"/>
  <c r="I33" i="14"/>
  <c r="G33" i="14"/>
  <c r="E33" i="14"/>
  <c r="K32" i="14"/>
  <c r="J32" i="14"/>
  <c r="I32" i="14"/>
  <c r="E32" i="14"/>
  <c r="I29" i="14"/>
  <c r="H29" i="14"/>
  <c r="I24" i="14" s="1"/>
  <c r="G29" i="14"/>
  <c r="F29" i="14"/>
  <c r="G25" i="14" s="1"/>
  <c r="E29" i="14"/>
  <c r="D29" i="14"/>
  <c r="J29" i="14" s="1"/>
  <c r="C29" i="14"/>
  <c r="B29" i="14"/>
  <c r="K27" i="14"/>
  <c r="J27" i="14"/>
  <c r="I27" i="14"/>
  <c r="G27" i="14"/>
  <c r="E27" i="14"/>
  <c r="C27" i="14"/>
  <c r="K26" i="14"/>
  <c r="J26" i="14"/>
  <c r="I26" i="14"/>
  <c r="G26" i="14"/>
  <c r="E26" i="14"/>
  <c r="C26" i="14"/>
  <c r="K25" i="14"/>
  <c r="J25" i="14"/>
  <c r="E25" i="14"/>
  <c r="C25" i="14"/>
  <c r="K24" i="14"/>
  <c r="J24" i="14"/>
  <c r="G24" i="14"/>
  <c r="E24" i="14"/>
  <c r="C24" i="14"/>
  <c r="K23" i="14"/>
  <c r="J23" i="14"/>
  <c r="I23" i="14"/>
  <c r="G23" i="14"/>
  <c r="E23" i="14"/>
  <c r="C23" i="14"/>
  <c r="K22" i="14"/>
  <c r="J22" i="14"/>
  <c r="I22" i="14"/>
  <c r="G22" i="14"/>
  <c r="E22" i="14"/>
  <c r="C22" i="14"/>
  <c r="I19" i="14"/>
  <c r="H19" i="14"/>
  <c r="G19" i="14"/>
  <c r="F19" i="14"/>
  <c r="G14" i="14" s="1"/>
  <c r="E19" i="14"/>
  <c r="D19" i="14"/>
  <c r="C19" i="14"/>
  <c r="B19" i="14"/>
  <c r="C17" i="14" s="1"/>
  <c r="K17" i="14"/>
  <c r="J17" i="14"/>
  <c r="I17" i="14"/>
  <c r="G17" i="14"/>
  <c r="E17" i="14"/>
  <c r="K16" i="14"/>
  <c r="J16" i="14"/>
  <c r="I16" i="14"/>
  <c r="E16" i="14"/>
  <c r="C16" i="14"/>
  <c r="K15" i="14"/>
  <c r="J15" i="14"/>
  <c r="I15" i="14"/>
  <c r="E15" i="14"/>
  <c r="K14" i="14"/>
  <c r="J14" i="14"/>
  <c r="I14" i="14"/>
  <c r="E14" i="14"/>
  <c r="C14" i="14"/>
  <c r="K13" i="14"/>
  <c r="J13" i="14"/>
  <c r="I13" i="14"/>
  <c r="G13" i="14"/>
  <c r="E13" i="14"/>
  <c r="K12" i="14"/>
  <c r="J12" i="14"/>
  <c r="I12" i="14"/>
  <c r="E12" i="14"/>
  <c r="C12" i="14"/>
  <c r="K11" i="14"/>
  <c r="J11" i="14"/>
  <c r="I11" i="14"/>
  <c r="E11" i="14"/>
  <c r="K10" i="14"/>
  <c r="J10" i="14"/>
  <c r="I10" i="14"/>
  <c r="E10" i="14"/>
  <c r="C10" i="14"/>
  <c r="K9" i="14"/>
  <c r="J9" i="14"/>
  <c r="I9" i="14"/>
  <c r="G9" i="14"/>
  <c r="E9" i="14"/>
  <c r="K8" i="14"/>
  <c r="J8" i="14"/>
  <c r="I8" i="14"/>
  <c r="E8" i="14"/>
  <c r="C8" i="14"/>
  <c r="K7" i="14"/>
  <c r="J7" i="14"/>
  <c r="I7" i="14"/>
  <c r="E7" i="14"/>
  <c r="H5" i="14"/>
  <c r="F5" i="14"/>
  <c r="D5" i="14"/>
  <c r="B5" i="14"/>
  <c r="H25" i="13"/>
  <c r="K25" i="13" s="1"/>
  <c r="F25" i="13"/>
  <c r="D25" i="13"/>
  <c r="B25" i="13"/>
  <c r="C21" i="13" s="1"/>
  <c r="K23" i="13"/>
  <c r="J23" i="13"/>
  <c r="G23" i="13"/>
  <c r="K22" i="13"/>
  <c r="J22" i="13"/>
  <c r="I22" i="13"/>
  <c r="G22" i="13"/>
  <c r="K21" i="13"/>
  <c r="J21" i="13"/>
  <c r="I21" i="13"/>
  <c r="G21" i="13"/>
  <c r="E21" i="13"/>
  <c r="K20" i="13"/>
  <c r="J20" i="13"/>
  <c r="I20" i="13"/>
  <c r="G20" i="13"/>
  <c r="E20" i="13"/>
  <c r="C20" i="13"/>
  <c r="K19" i="13"/>
  <c r="J19" i="13"/>
  <c r="I19" i="13"/>
  <c r="G19" i="13"/>
  <c r="K18" i="13"/>
  <c r="J18" i="13"/>
  <c r="I18" i="13"/>
  <c r="G18" i="13"/>
  <c r="K17" i="13"/>
  <c r="J17" i="13"/>
  <c r="I17" i="13"/>
  <c r="G17" i="13"/>
  <c r="E17" i="13"/>
  <c r="K16" i="13"/>
  <c r="J16" i="13"/>
  <c r="I16" i="13"/>
  <c r="G16" i="13"/>
  <c r="E16" i="13"/>
  <c r="C16" i="13"/>
  <c r="K15" i="13"/>
  <c r="J15" i="13"/>
  <c r="I15" i="13"/>
  <c r="G15" i="13"/>
  <c r="K14" i="13"/>
  <c r="J14" i="13"/>
  <c r="I14" i="13"/>
  <c r="G14" i="13"/>
  <c r="K13" i="13"/>
  <c r="J13" i="13"/>
  <c r="I13" i="13"/>
  <c r="G13" i="13"/>
  <c r="E13" i="13"/>
  <c r="K12" i="13"/>
  <c r="J12" i="13"/>
  <c r="I12" i="13"/>
  <c r="G12" i="13"/>
  <c r="E12" i="13"/>
  <c r="C12" i="13"/>
  <c r="K11" i="13"/>
  <c r="J11" i="13"/>
  <c r="I11" i="13"/>
  <c r="G11" i="13"/>
  <c r="K10" i="13"/>
  <c r="J10" i="13"/>
  <c r="I10" i="13"/>
  <c r="G10" i="13"/>
  <c r="K9" i="13"/>
  <c r="J9" i="13"/>
  <c r="I9" i="13"/>
  <c r="G9" i="13"/>
  <c r="E9" i="13"/>
  <c r="K8" i="13"/>
  <c r="J8" i="13"/>
  <c r="I8" i="13"/>
  <c r="G8" i="13"/>
  <c r="E8" i="13"/>
  <c r="C8" i="13"/>
  <c r="K7" i="13"/>
  <c r="J7" i="13"/>
  <c r="I7" i="13"/>
  <c r="G7" i="13"/>
  <c r="F5" i="13"/>
  <c r="D5" i="13"/>
  <c r="H5" i="13" s="1"/>
  <c r="B5" i="13"/>
  <c r="K72" i="12"/>
  <c r="J72" i="12"/>
  <c r="I72" i="12"/>
  <c r="G72" i="12"/>
  <c r="E72" i="12"/>
  <c r="C72" i="12"/>
  <c r="K70" i="12"/>
  <c r="I70" i="12"/>
  <c r="H70" i="12"/>
  <c r="G70" i="12"/>
  <c r="F70" i="12"/>
  <c r="E70" i="12"/>
  <c r="D70" i="12"/>
  <c r="J70" i="12" s="1"/>
  <c r="C70" i="12"/>
  <c r="B70" i="12"/>
  <c r="C67" i="12" s="1"/>
  <c r="K68" i="12"/>
  <c r="J68" i="12"/>
  <c r="I68" i="12"/>
  <c r="G68" i="12"/>
  <c r="E68" i="12"/>
  <c r="C68" i="12"/>
  <c r="K67" i="12"/>
  <c r="J67" i="12"/>
  <c r="I67" i="12"/>
  <c r="G67" i="12"/>
  <c r="K66" i="12"/>
  <c r="J66" i="12"/>
  <c r="I66" i="12"/>
  <c r="G66" i="12"/>
  <c r="C66" i="12"/>
  <c r="K65" i="12"/>
  <c r="J65" i="12"/>
  <c r="I65" i="12"/>
  <c r="G65" i="12"/>
  <c r="E65" i="12"/>
  <c r="C65" i="12"/>
  <c r="K64" i="12"/>
  <c r="J64" i="12"/>
  <c r="I64" i="12"/>
  <c r="G64" i="12"/>
  <c r="E64" i="12"/>
  <c r="C64" i="12"/>
  <c r="K63" i="12"/>
  <c r="J63" i="12"/>
  <c r="I63" i="12"/>
  <c r="G63" i="12"/>
  <c r="C63" i="12"/>
  <c r="K62" i="12"/>
  <c r="J62" i="12"/>
  <c r="I62" i="12"/>
  <c r="G62" i="12"/>
  <c r="C62" i="12"/>
  <c r="K61" i="12"/>
  <c r="J61" i="12"/>
  <c r="I61" i="12"/>
  <c r="G61" i="12"/>
  <c r="E61" i="12"/>
  <c r="C61" i="12"/>
  <c r="K60" i="12"/>
  <c r="J60" i="12"/>
  <c r="I60" i="12"/>
  <c r="G60" i="12"/>
  <c r="E60" i="12"/>
  <c r="C60" i="12"/>
  <c r="K59" i="12"/>
  <c r="J59" i="12"/>
  <c r="I59" i="12"/>
  <c r="G59" i="12"/>
  <c r="C59" i="12"/>
  <c r="K58" i="12"/>
  <c r="J58" i="12"/>
  <c r="I58" i="12"/>
  <c r="G58" i="12"/>
  <c r="C58" i="12"/>
  <c r="K57" i="12"/>
  <c r="J57" i="12"/>
  <c r="I57" i="12"/>
  <c r="G57" i="12"/>
  <c r="E57" i="12"/>
  <c r="C57" i="12"/>
  <c r="K56" i="12"/>
  <c r="J56" i="12"/>
  <c r="I56" i="12"/>
  <c r="G56" i="12"/>
  <c r="E56" i="12"/>
  <c r="C56" i="12"/>
  <c r="K55" i="12"/>
  <c r="J55" i="12"/>
  <c r="I55" i="12"/>
  <c r="G55" i="12"/>
  <c r="C55" i="12"/>
  <c r="K54" i="12"/>
  <c r="J54" i="12"/>
  <c r="I54" i="12"/>
  <c r="G54" i="12"/>
  <c r="C54" i="12"/>
  <c r="K53" i="12"/>
  <c r="J53" i="12"/>
  <c r="I53" i="12"/>
  <c r="G53" i="12"/>
  <c r="E53" i="12"/>
  <c r="C53" i="12"/>
  <c r="K52" i="12"/>
  <c r="J52" i="12"/>
  <c r="I52" i="12"/>
  <c r="G52" i="12"/>
  <c r="E52" i="12"/>
  <c r="C52" i="12"/>
  <c r="K49" i="12"/>
  <c r="I49" i="12"/>
  <c r="H49" i="12"/>
  <c r="G49" i="12"/>
  <c r="F49" i="12"/>
  <c r="E49" i="12"/>
  <c r="D49" i="12"/>
  <c r="J49" i="12" s="1"/>
  <c r="C49" i="12"/>
  <c r="B49" i="12"/>
  <c r="K47" i="12"/>
  <c r="J47" i="12"/>
  <c r="I47" i="12"/>
  <c r="G47" i="12"/>
  <c r="E47" i="12"/>
  <c r="C47" i="12"/>
  <c r="K46" i="12"/>
  <c r="J46" i="12"/>
  <c r="I46" i="12"/>
  <c r="G46" i="12"/>
  <c r="C46" i="12"/>
  <c r="K45" i="12"/>
  <c r="J45" i="12"/>
  <c r="I45" i="12"/>
  <c r="G45" i="12"/>
  <c r="C45" i="12"/>
  <c r="K44" i="12"/>
  <c r="J44" i="12"/>
  <c r="I44" i="12"/>
  <c r="G44" i="12"/>
  <c r="E44" i="12"/>
  <c r="C44" i="12"/>
  <c r="K43" i="12"/>
  <c r="J43" i="12"/>
  <c r="I43" i="12"/>
  <c r="G43" i="12"/>
  <c r="E43" i="12"/>
  <c r="C43" i="12"/>
  <c r="K42" i="12"/>
  <c r="J42" i="12"/>
  <c r="I42" i="12"/>
  <c r="G42" i="12"/>
  <c r="C42" i="12"/>
  <c r="K41" i="12"/>
  <c r="J41" i="12"/>
  <c r="I41" i="12"/>
  <c r="G41" i="12"/>
  <c r="C41" i="12"/>
  <c r="K40" i="12"/>
  <c r="J40" i="12"/>
  <c r="I40" i="12"/>
  <c r="G40" i="12"/>
  <c r="E40" i="12"/>
  <c r="C40" i="12"/>
  <c r="K39" i="12"/>
  <c r="J39" i="12"/>
  <c r="I39" i="12"/>
  <c r="G39" i="12"/>
  <c r="E39" i="12"/>
  <c r="C39" i="12"/>
  <c r="K38" i="12"/>
  <c r="J38" i="12"/>
  <c r="I38" i="12"/>
  <c r="G38" i="12"/>
  <c r="C38" i="12"/>
  <c r="K35" i="12"/>
  <c r="I35" i="12"/>
  <c r="H35" i="12"/>
  <c r="G35" i="12"/>
  <c r="F35" i="12"/>
  <c r="G32" i="12" s="1"/>
  <c r="E35" i="12"/>
  <c r="D35" i="12"/>
  <c r="C35" i="12"/>
  <c r="B35" i="12"/>
  <c r="C31" i="12" s="1"/>
  <c r="K33" i="12"/>
  <c r="J33" i="12"/>
  <c r="I33" i="12"/>
  <c r="G33" i="12"/>
  <c r="E33" i="12"/>
  <c r="K32" i="12"/>
  <c r="J32" i="12"/>
  <c r="I32" i="12"/>
  <c r="E32" i="12"/>
  <c r="K31" i="12"/>
  <c r="J31" i="12"/>
  <c r="I31" i="12"/>
  <c r="G31" i="12"/>
  <c r="E31" i="12"/>
  <c r="K30" i="12"/>
  <c r="J30" i="12"/>
  <c r="I30" i="12"/>
  <c r="E30" i="12"/>
  <c r="C30" i="12"/>
  <c r="K29" i="12"/>
  <c r="J29" i="12"/>
  <c r="I29" i="12"/>
  <c r="G29" i="12"/>
  <c r="E29" i="12"/>
  <c r="K28" i="12"/>
  <c r="J28" i="12"/>
  <c r="I28" i="12"/>
  <c r="E28" i="12"/>
  <c r="K27" i="12"/>
  <c r="J27" i="12"/>
  <c r="I27" i="12"/>
  <c r="G27" i="12"/>
  <c r="E27" i="12"/>
  <c r="K26" i="12"/>
  <c r="J26" i="12"/>
  <c r="I26" i="12"/>
  <c r="E26" i="12"/>
  <c r="C26" i="12"/>
  <c r="K25" i="12"/>
  <c r="J25" i="12"/>
  <c r="I25" i="12"/>
  <c r="G25" i="12"/>
  <c r="E25" i="12"/>
  <c r="K22" i="12"/>
  <c r="I22" i="12"/>
  <c r="H22" i="12"/>
  <c r="G22" i="12"/>
  <c r="F22" i="12"/>
  <c r="G19" i="12" s="1"/>
  <c r="E22" i="12"/>
  <c r="D22" i="12"/>
  <c r="C22" i="12"/>
  <c r="B22" i="12"/>
  <c r="C18" i="12" s="1"/>
  <c r="K20" i="12"/>
  <c r="J20" i="12"/>
  <c r="I20" i="12"/>
  <c r="G20" i="12"/>
  <c r="E20" i="12"/>
  <c r="K19" i="12"/>
  <c r="J19" i="12"/>
  <c r="I19" i="12"/>
  <c r="E19" i="12"/>
  <c r="K18" i="12"/>
  <c r="J18" i="12"/>
  <c r="I18" i="12"/>
  <c r="G18" i="12"/>
  <c r="E18" i="12"/>
  <c r="J15" i="12"/>
  <c r="I15" i="12"/>
  <c r="H15" i="12"/>
  <c r="G15" i="12"/>
  <c r="F15" i="12"/>
  <c r="K15" i="12" s="1"/>
  <c r="E15" i="12"/>
  <c r="D15" i="12"/>
  <c r="C15" i="12"/>
  <c r="B15" i="12"/>
  <c r="C13" i="12" s="1"/>
  <c r="K13" i="12"/>
  <c r="J13" i="12"/>
  <c r="I13" i="12"/>
  <c r="G13" i="12"/>
  <c r="E13" i="12"/>
  <c r="I10" i="12"/>
  <c r="H10" i="12"/>
  <c r="G10" i="12"/>
  <c r="F10" i="12"/>
  <c r="K10" i="12" s="1"/>
  <c r="E10" i="12"/>
  <c r="D10" i="12"/>
  <c r="C10" i="12"/>
  <c r="B10" i="12"/>
  <c r="C8" i="12" s="1"/>
  <c r="K8" i="12"/>
  <c r="J8" i="12"/>
  <c r="I8" i="12"/>
  <c r="G8" i="12"/>
  <c r="E8" i="12"/>
  <c r="K7" i="12"/>
  <c r="J7" i="12"/>
  <c r="I7" i="12"/>
  <c r="E7" i="12"/>
  <c r="C7" i="12"/>
  <c r="H5" i="12"/>
  <c r="D5" i="12"/>
  <c r="B5" i="12"/>
  <c r="F5" i="12" s="1"/>
  <c r="H40" i="11"/>
  <c r="F40" i="11"/>
  <c r="G36" i="11" s="1"/>
  <c r="D40" i="11"/>
  <c r="E31" i="11" s="1"/>
  <c r="B40" i="11"/>
  <c r="K38" i="11"/>
  <c r="J38" i="11"/>
  <c r="E38" i="11"/>
  <c r="C38" i="11"/>
  <c r="K37" i="11"/>
  <c r="J37" i="11"/>
  <c r="C37" i="11"/>
  <c r="K36" i="11"/>
  <c r="J36" i="11"/>
  <c r="C36" i="11"/>
  <c r="K35" i="11"/>
  <c r="J35" i="11"/>
  <c r="G35" i="11"/>
  <c r="E35" i="11"/>
  <c r="C35" i="11"/>
  <c r="K34" i="11"/>
  <c r="J34" i="11"/>
  <c r="C34" i="11"/>
  <c r="K33" i="11"/>
  <c r="J33" i="11"/>
  <c r="C33" i="11"/>
  <c r="K32" i="11"/>
  <c r="J32" i="11"/>
  <c r="C32" i="11"/>
  <c r="K31" i="11"/>
  <c r="J31" i="11"/>
  <c r="G31" i="11"/>
  <c r="C31" i="11"/>
  <c r="K30" i="11"/>
  <c r="J30" i="11"/>
  <c r="E30" i="11"/>
  <c r="C30" i="11"/>
  <c r="K29" i="11"/>
  <c r="J29" i="11"/>
  <c r="C29" i="11"/>
  <c r="K28" i="11"/>
  <c r="J28" i="11"/>
  <c r="C28" i="11"/>
  <c r="K27" i="11"/>
  <c r="J27" i="11"/>
  <c r="G27" i="11"/>
  <c r="C27" i="11"/>
  <c r="K26" i="11"/>
  <c r="J26" i="11"/>
  <c r="C26" i="11"/>
  <c r="K25" i="11"/>
  <c r="J25" i="11"/>
  <c r="C25" i="11"/>
  <c r="K24" i="11"/>
  <c r="J24" i="11"/>
  <c r="C24" i="11"/>
  <c r="K23" i="11"/>
  <c r="J23" i="11"/>
  <c r="G23" i="11"/>
  <c r="E23" i="11"/>
  <c r="C23" i="11"/>
  <c r="K22" i="11"/>
  <c r="J22" i="11"/>
  <c r="E22" i="11"/>
  <c r="C22" i="11"/>
  <c r="K21" i="11"/>
  <c r="J21" i="11"/>
  <c r="C21" i="11"/>
  <c r="K20" i="11"/>
  <c r="J20" i="11"/>
  <c r="C20" i="11"/>
  <c r="K19" i="11"/>
  <c r="J19" i="11"/>
  <c r="G19" i="11"/>
  <c r="C19" i="11"/>
  <c r="K18" i="11"/>
  <c r="J18" i="11"/>
  <c r="E18" i="11"/>
  <c r="C18" i="11"/>
  <c r="K17" i="11"/>
  <c r="J17" i="11"/>
  <c r="C17" i="11"/>
  <c r="K16" i="11"/>
  <c r="J16" i="11"/>
  <c r="C16" i="11"/>
  <c r="K15" i="11"/>
  <c r="J15" i="11"/>
  <c r="G15" i="11"/>
  <c r="E15" i="11"/>
  <c r="C15" i="11"/>
  <c r="K14" i="11"/>
  <c r="J14" i="11"/>
  <c r="E14" i="11"/>
  <c r="C14" i="11"/>
  <c r="K13" i="11"/>
  <c r="J13" i="11"/>
  <c r="C13" i="11"/>
  <c r="K12" i="11"/>
  <c r="J12" i="11"/>
  <c r="C12" i="11"/>
  <c r="K11" i="11"/>
  <c r="J11" i="11"/>
  <c r="G11" i="11"/>
  <c r="C11" i="11"/>
  <c r="K10" i="11"/>
  <c r="J10" i="11"/>
  <c r="C10" i="11"/>
  <c r="K9" i="11"/>
  <c r="J9" i="11"/>
  <c r="C9" i="11"/>
  <c r="K8" i="11"/>
  <c r="J8" i="11"/>
  <c r="C8" i="11"/>
  <c r="K7" i="11"/>
  <c r="J7" i="11"/>
  <c r="G7" i="11"/>
  <c r="E7" i="11"/>
  <c r="C7" i="11"/>
  <c r="H5" i="11"/>
  <c r="F5" i="11"/>
  <c r="D5" i="11"/>
  <c r="B5" i="11"/>
  <c r="K176" i="10"/>
  <c r="J176" i="10"/>
  <c r="I176" i="10"/>
  <c r="G176" i="10"/>
  <c r="E176" i="10"/>
  <c r="C176" i="10"/>
  <c r="K174" i="10"/>
  <c r="J174" i="10"/>
  <c r="I174" i="10"/>
  <c r="G174" i="10"/>
  <c r="E174" i="10"/>
  <c r="C174" i="10"/>
  <c r="I172" i="10"/>
  <c r="H172" i="10"/>
  <c r="G172" i="10"/>
  <c r="F172" i="10"/>
  <c r="K172" i="10" s="1"/>
  <c r="E172" i="10"/>
  <c r="D172" i="10"/>
  <c r="C172" i="10"/>
  <c r="B172" i="10"/>
  <c r="J172" i="10" s="1"/>
  <c r="K170" i="10"/>
  <c r="J170" i="10"/>
  <c r="I170" i="10"/>
  <c r="G170" i="10"/>
  <c r="E170" i="10"/>
  <c r="C170" i="10"/>
  <c r="I168" i="10"/>
  <c r="H168" i="10"/>
  <c r="G168" i="10"/>
  <c r="F168" i="10"/>
  <c r="E168" i="10"/>
  <c r="D168" i="10"/>
  <c r="C168" i="10"/>
  <c r="B168" i="10"/>
  <c r="C166" i="10" s="1"/>
  <c r="K166" i="10"/>
  <c r="J166" i="10"/>
  <c r="I166" i="10"/>
  <c r="G166" i="10"/>
  <c r="E166" i="10"/>
  <c r="K165" i="10"/>
  <c r="J165" i="10"/>
  <c r="I165" i="10"/>
  <c r="E165" i="10"/>
  <c r="C165" i="10"/>
  <c r="K164" i="10"/>
  <c r="J164" i="10"/>
  <c r="I164" i="10"/>
  <c r="E164" i="10"/>
  <c r="K163" i="10"/>
  <c r="J163" i="10"/>
  <c r="I163" i="10"/>
  <c r="E163" i="10"/>
  <c r="C163" i="10"/>
  <c r="K162" i="10"/>
  <c r="J162" i="10"/>
  <c r="I162" i="10"/>
  <c r="G162" i="10"/>
  <c r="E162" i="10"/>
  <c r="K161" i="10"/>
  <c r="J161" i="10"/>
  <c r="I161" i="10"/>
  <c r="E161" i="10"/>
  <c r="C161" i="10"/>
  <c r="K158" i="10"/>
  <c r="I158" i="10"/>
  <c r="H158" i="10"/>
  <c r="G158" i="10"/>
  <c r="F158" i="10"/>
  <c r="E158" i="10"/>
  <c r="D158" i="10"/>
  <c r="C158" i="10"/>
  <c r="B158" i="10"/>
  <c r="K156" i="10"/>
  <c r="J156" i="10"/>
  <c r="I156" i="10"/>
  <c r="G156" i="10"/>
  <c r="E156" i="10"/>
  <c r="C156" i="10"/>
  <c r="K155" i="10"/>
  <c r="J155" i="10"/>
  <c r="I155" i="10"/>
  <c r="G155" i="10"/>
  <c r="C155" i="10"/>
  <c r="H153" i="10"/>
  <c r="F153" i="10"/>
  <c r="D153" i="10"/>
  <c r="B153" i="10"/>
  <c r="K150" i="10"/>
  <c r="J150" i="10"/>
  <c r="I150" i="10"/>
  <c r="G150" i="10"/>
  <c r="E150" i="10"/>
  <c r="C150" i="10"/>
  <c r="K148" i="10"/>
  <c r="I148" i="10"/>
  <c r="H148" i="10"/>
  <c r="I146" i="10" s="1"/>
  <c r="G148" i="10"/>
  <c r="F148" i="10"/>
  <c r="D148" i="10"/>
  <c r="E138" i="10" s="1"/>
  <c r="C148" i="10"/>
  <c r="B148" i="10"/>
  <c r="K146" i="10"/>
  <c r="J146" i="10"/>
  <c r="G146" i="10"/>
  <c r="C146" i="10"/>
  <c r="K145" i="10"/>
  <c r="J145" i="10"/>
  <c r="I145" i="10"/>
  <c r="G145" i="10"/>
  <c r="C145" i="10"/>
  <c r="K144" i="10"/>
  <c r="J144" i="10"/>
  <c r="I144" i="10"/>
  <c r="G144" i="10"/>
  <c r="C144" i="10"/>
  <c r="K143" i="10"/>
  <c r="J143" i="10"/>
  <c r="I143" i="10"/>
  <c r="G143" i="10"/>
  <c r="C143" i="10"/>
  <c r="K142" i="10"/>
  <c r="J142" i="10"/>
  <c r="I142" i="10"/>
  <c r="G142" i="10"/>
  <c r="C142" i="10"/>
  <c r="K141" i="10"/>
  <c r="J141" i="10"/>
  <c r="I141" i="10"/>
  <c r="G141" i="10"/>
  <c r="C141" i="10"/>
  <c r="K140" i="10"/>
  <c r="J140" i="10"/>
  <c r="I140" i="10"/>
  <c r="G140" i="10"/>
  <c r="C140" i="10"/>
  <c r="K139" i="10"/>
  <c r="J139" i="10"/>
  <c r="I139" i="10"/>
  <c r="G139" i="10"/>
  <c r="C139" i="10"/>
  <c r="K138" i="10"/>
  <c r="J138" i="10"/>
  <c r="I138" i="10"/>
  <c r="G138" i="10"/>
  <c r="C138" i="10"/>
  <c r="K137" i="10"/>
  <c r="J137" i="10"/>
  <c r="I137" i="10"/>
  <c r="G137" i="10"/>
  <c r="C137" i="10"/>
  <c r="K136" i="10"/>
  <c r="J136" i="10"/>
  <c r="I136" i="10"/>
  <c r="G136" i="10"/>
  <c r="C136" i="10"/>
  <c r="H133" i="10"/>
  <c r="I122" i="10" s="1"/>
  <c r="G133" i="10"/>
  <c r="F133" i="10"/>
  <c r="E133" i="10"/>
  <c r="D133" i="10"/>
  <c r="E128" i="10" s="1"/>
  <c r="C133" i="10"/>
  <c r="B133" i="10"/>
  <c r="K131" i="10"/>
  <c r="J131" i="10"/>
  <c r="I131" i="10"/>
  <c r="G131" i="10"/>
  <c r="E131" i="10"/>
  <c r="C131" i="10"/>
  <c r="K130" i="10"/>
  <c r="J130" i="10"/>
  <c r="G130" i="10"/>
  <c r="E130" i="10"/>
  <c r="C130" i="10"/>
  <c r="K129" i="10"/>
  <c r="J129" i="10"/>
  <c r="G129" i="10"/>
  <c r="E129" i="10"/>
  <c r="C129" i="10"/>
  <c r="K128" i="10"/>
  <c r="J128" i="10"/>
  <c r="G128" i="10"/>
  <c r="C128" i="10"/>
  <c r="K127" i="10"/>
  <c r="J127" i="10"/>
  <c r="I127" i="10"/>
  <c r="G127" i="10"/>
  <c r="E127" i="10"/>
  <c r="C127" i="10"/>
  <c r="K126" i="10"/>
  <c r="J126" i="10"/>
  <c r="I126" i="10"/>
  <c r="G126" i="10"/>
  <c r="E126" i="10"/>
  <c r="C126" i="10"/>
  <c r="K125" i="10"/>
  <c r="J125" i="10"/>
  <c r="G125" i="10"/>
  <c r="E125" i="10"/>
  <c r="C125" i="10"/>
  <c r="K124" i="10"/>
  <c r="J124" i="10"/>
  <c r="G124" i="10"/>
  <c r="E124" i="10"/>
  <c r="C124" i="10"/>
  <c r="K123" i="10"/>
  <c r="J123" i="10"/>
  <c r="I123" i="10"/>
  <c r="G123" i="10"/>
  <c r="E123" i="10"/>
  <c r="C123" i="10"/>
  <c r="K122" i="10"/>
  <c r="J122" i="10"/>
  <c r="G122" i="10"/>
  <c r="E122" i="10"/>
  <c r="C122" i="10"/>
  <c r="K121" i="10"/>
  <c r="J121" i="10"/>
  <c r="G121" i="10"/>
  <c r="E121" i="10"/>
  <c r="C121" i="10"/>
  <c r="K120" i="10"/>
  <c r="J120" i="10"/>
  <c r="G120" i="10"/>
  <c r="E120" i="10"/>
  <c r="C120" i="10"/>
  <c r="K119" i="10"/>
  <c r="J119" i="10"/>
  <c r="G119" i="10"/>
  <c r="E119" i="10"/>
  <c r="C119" i="10"/>
  <c r="K118" i="10"/>
  <c r="J118" i="10"/>
  <c r="I118" i="10"/>
  <c r="G118" i="10"/>
  <c r="E118" i="10"/>
  <c r="C118" i="10"/>
  <c r="K117" i="10"/>
  <c r="J117" i="10"/>
  <c r="G117" i="10"/>
  <c r="E117" i="10"/>
  <c r="C117" i="10"/>
  <c r="K116" i="10"/>
  <c r="J116" i="10"/>
  <c r="G116" i="10"/>
  <c r="E116" i="10"/>
  <c r="C116" i="10"/>
  <c r="K115" i="10"/>
  <c r="J115" i="10"/>
  <c r="I115" i="10"/>
  <c r="G115" i="10"/>
  <c r="E115" i="10"/>
  <c r="C115" i="10"/>
  <c r="K114" i="10"/>
  <c r="J114" i="10"/>
  <c r="I114" i="10"/>
  <c r="G114" i="10"/>
  <c r="E114" i="10"/>
  <c r="C114" i="10"/>
  <c r="K113" i="10"/>
  <c r="J113" i="10"/>
  <c r="G113" i="10"/>
  <c r="E113" i="10"/>
  <c r="C113" i="10"/>
  <c r="K112" i="10"/>
  <c r="J112" i="10"/>
  <c r="G112" i="10"/>
  <c r="E112" i="10"/>
  <c r="C112" i="10"/>
  <c r="K111" i="10"/>
  <c r="J111" i="10"/>
  <c r="I111" i="10"/>
  <c r="G111" i="10"/>
  <c r="E111" i="10"/>
  <c r="C111" i="10"/>
  <c r="K110" i="10"/>
  <c r="J110" i="10"/>
  <c r="I110" i="10"/>
  <c r="G110" i="10"/>
  <c r="E110" i="10"/>
  <c r="C110" i="10"/>
  <c r="K109" i="10"/>
  <c r="J109" i="10"/>
  <c r="G109" i="10"/>
  <c r="E109" i="10"/>
  <c r="C109" i="10"/>
  <c r="K108" i="10"/>
  <c r="J108" i="10"/>
  <c r="G108" i="10"/>
  <c r="E108" i="10"/>
  <c r="C108" i="10"/>
  <c r="K107" i="10"/>
  <c r="J107" i="10"/>
  <c r="I107" i="10"/>
  <c r="G107" i="10"/>
  <c r="E107" i="10"/>
  <c r="C107" i="10"/>
  <c r="B105" i="10"/>
  <c r="F105" i="10" s="1"/>
  <c r="K102" i="10"/>
  <c r="J102" i="10"/>
  <c r="I102" i="10"/>
  <c r="G102" i="10"/>
  <c r="E102" i="10"/>
  <c r="C102" i="10"/>
  <c r="K100" i="10"/>
  <c r="J100" i="10"/>
  <c r="I100" i="10"/>
  <c r="H100" i="10"/>
  <c r="I95" i="10" s="1"/>
  <c r="G100" i="10"/>
  <c r="F100" i="10"/>
  <c r="G97" i="10" s="1"/>
  <c r="D100" i="10"/>
  <c r="E100" i="10" s="1"/>
  <c r="B100" i="10"/>
  <c r="C95" i="10" s="1"/>
  <c r="K98" i="10"/>
  <c r="J98" i="10"/>
  <c r="I98" i="10"/>
  <c r="G98" i="10"/>
  <c r="K97" i="10"/>
  <c r="J97" i="10"/>
  <c r="I97" i="10"/>
  <c r="E97" i="10"/>
  <c r="K96" i="10"/>
  <c r="J96" i="10"/>
  <c r="I96" i="10"/>
  <c r="G96" i="10"/>
  <c r="E96" i="10"/>
  <c r="K95" i="10"/>
  <c r="J95" i="10"/>
  <c r="G95" i="10"/>
  <c r="E95" i="10"/>
  <c r="K94" i="10"/>
  <c r="J94" i="10"/>
  <c r="I94" i="10"/>
  <c r="G94" i="10"/>
  <c r="K93" i="10"/>
  <c r="J93" i="10"/>
  <c r="I93" i="10"/>
  <c r="G93" i="10"/>
  <c r="E93" i="10"/>
  <c r="K92" i="10"/>
  <c r="J92" i="10"/>
  <c r="I92" i="10"/>
  <c r="G92" i="10"/>
  <c r="E92" i="10"/>
  <c r="K91" i="10"/>
  <c r="J91" i="10"/>
  <c r="I91" i="10"/>
  <c r="G91" i="10"/>
  <c r="E91" i="10"/>
  <c r="C91" i="10"/>
  <c r="K90" i="10"/>
  <c r="J90" i="10"/>
  <c r="I90" i="10"/>
  <c r="G90" i="10"/>
  <c r="K89" i="10"/>
  <c r="J89" i="10"/>
  <c r="I89" i="10"/>
  <c r="G89" i="10"/>
  <c r="E89" i="10"/>
  <c r="K88" i="10"/>
  <c r="J88" i="10"/>
  <c r="I88" i="10"/>
  <c r="G88" i="10"/>
  <c r="E88" i="10"/>
  <c r="K87" i="10"/>
  <c r="J87" i="10"/>
  <c r="I87" i="10"/>
  <c r="G87" i="10"/>
  <c r="E87" i="10"/>
  <c r="K84" i="10"/>
  <c r="I84" i="10"/>
  <c r="H84" i="10"/>
  <c r="I82" i="10" s="1"/>
  <c r="F84" i="10"/>
  <c r="G80" i="10" s="1"/>
  <c r="D84" i="10"/>
  <c r="E71" i="10" s="1"/>
  <c r="C84" i="10"/>
  <c r="B84" i="10"/>
  <c r="K82" i="10"/>
  <c r="J82" i="10"/>
  <c r="G82" i="10"/>
  <c r="E82" i="10"/>
  <c r="C82" i="10"/>
  <c r="K81" i="10"/>
  <c r="J81" i="10"/>
  <c r="I81" i="10"/>
  <c r="G81" i="10"/>
  <c r="C81" i="10"/>
  <c r="K80" i="10"/>
  <c r="J80" i="10"/>
  <c r="I80" i="10"/>
  <c r="E80" i="10"/>
  <c r="C80" i="10"/>
  <c r="K79" i="10"/>
  <c r="J79" i="10"/>
  <c r="I79" i="10"/>
  <c r="G79" i="10"/>
  <c r="E79" i="10"/>
  <c r="C79" i="10"/>
  <c r="K78" i="10"/>
  <c r="J78" i="10"/>
  <c r="G78" i="10"/>
  <c r="C78" i="10"/>
  <c r="K77" i="10"/>
  <c r="J77" i="10"/>
  <c r="I77" i="10"/>
  <c r="G77" i="10"/>
  <c r="C77" i="10"/>
  <c r="K76" i="10"/>
  <c r="J76" i="10"/>
  <c r="I76" i="10"/>
  <c r="G76" i="10"/>
  <c r="E76" i="10"/>
  <c r="C76" i="10"/>
  <c r="K75" i="10"/>
  <c r="J75" i="10"/>
  <c r="I75" i="10"/>
  <c r="G75" i="10"/>
  <c r="E75" i="10"/>
  <c r="C75" i="10"/>
  <c r="K74" i="10"/>
  <c r="J74" i="10"/>
  <c r="G74" i="10"/>
  <c r="E74" i="10"/>
  <c r="C74" i="10"/>
  <c r="K73" i="10"/>
  <c r="J73" i="10"/>
  <c r="I73" i="10"/>
  <c r="G73" i="10"/>
  <c r="C73" i="10"/>
  <c r="K72" i="10"/>
  <c r="J72" i="10"/>
  <c r="I72" i="10"/>
  <c r="G72" i="10"/>
  <c r="E72" i="10"/>
  <c r="C72" i="10"/>
  <c r="K71" i="10"/>
  <c r="J71" i="10"/>
  <c r="I71" i="10"/>
  <c r="G71" i="10"/>
  <c r="C71" i="10"/>
  <c r="K70" i="10"/>
  <c r="J70" i="10"/>
  <c r="I70" i="10"/>
  <c r="G70" i="10"/>
  <c r="E70" i="10"/>
  <c r="C70" i="10"/>
  <c r="K69" i="10"/>
  <c r="J69" i="10"/>
  <c r="I69" i="10"/>
  <c r="G69" i="10"/>
  <c r="C69" i="10"/>
  <c r="K68" i="10"/>
  <c r="J68" i="10"/>
  <c r="I68" i="10"/>
  <c r="G68" i="10"/>
  <c r="C68" i="10"/>
  <c r="K67" i="10"/>
  <c r="J67" i="10"/>
  <c r="I67" i="10"/>
  <c r="G67" i="10"/>
  <c r="E67" i="10"/>
  <c r="C67" i="10"/>
  <c r="K66" i="10"/>
  <c r="J66" i="10"/>
  <c r="I66" i="10"/>
  <c r="G66" i="10"/>
  <c r="C66" i="10"/>
  <c r="K65" i="10"/>
  <c r="J65" i="10"/>
  <c r="I65" i="10"/>
  <c r="G65" i="10"/>
  <c r="C65" i="10"/>
  <c r="K64" i="10"/>
  <c r="J64" i="10"/>
  <c r="I64" i="10"/>
  <c r="G64" i="10"/>
  <c r="C64" i="10"/>
  <c r="K63" i="10"/>
  <c r="J63" i="10"/>
  <c r="I63" i="10"/>
  <c r="G63" i="10"/>
  <c r="E63" i="10"/>
  <c r="C63" i="10"/>
  <c r="K62" i="10"/>
  <c r="J62" i="10"/>
  <c r="I62" i="10"/>
  <c r="G62" i="10"/>
  <c r="E62" i="10"/>
  <c r="C62" i="10"/>
  <c r="D60" i="10"/>
  <c r="H60" i="10" s="1"/>
  <c r="B60" i="10"/>
  <c r="F60" i="10" s="1"/>
  <c r="K57" i="10"/>
  <c r="J57" i="10"/>
  <c r="I57" i="10"/>
  <c r="G57" i="10"/>
  <c r="E57" i="10"/>
  <c r="C57" i="10"/>
  <c r="K55" i="10"/>
  <c r="H55" i="10"/>
  <c r="I55" i="10" s="1"/>
  <c r="F55" i="10"/>
  <c r="G46" i="10" s="1"/>
  <c r="E55" i="10"/>
  <c r="D55" i="10"/>
  <c r="E51" i="10" s="1"/>
  <c r="C55" i="10"/>
  <c r="B55" i="10"/>
  <c r="C53" i="10" s="1"/>
  <c r="K53" i="10"/>
  <c r="J53" i="10"/>
  <c r="I53" i="10"/>
  <c r="G53" i="10"/>
  <c r="E53" i="10"/>
  <c r="K52" i="10"/>
  <c r="J52" i="10"/>
  <c r="E52" i="10"/>
  <c r="C52" i="10"/>
  <c r="K51" i="10"/>
  <c r="J51" i="10"/>
  <c r="I51" i="10"/>
  <c r="C51" i="10"/>
  <c r="K50" i="10"/>
  <c r="J50" i="10"/>
  <c r="I50" i="10"/>
  <c r="G50" i="10"/>
  <c r="E50" i="10"/>
  <c r="C50" i="10"/>
  <c r="K49" i="10"/>
  <c r="J49" i="10"/>
  <c r="I49" i="10"/>
  <c r="E49" i="10"/>
  <c r="C49" i="10"/>
  <c r="K48" i="10"/>
  <c r="J48" i="10"/>
  <c r="E48" i="10"/>
  <c r="C48" i="10"/>
  <c r="K47" i="10"/>
  <c r="J47" i="10"/>
  <c r="I47" i="10"/>
  <c r="C47" i="10"/>
  <c r="K46" i="10"/>
  <c r="J46" i="10"/>
  <c r="I46" i="10"/>
  <c r="E46" i="10"/>
  <c r="C46" i="10"/>
  <c r="K45" i="10"/>
  <c r="J45" i="10"/>
  <c r="I45" i="10"/>
  <c r="E45" i="10"/>
  <c r="C45" i="10"/>
  <c r="K42" i="10"/>
  <c r="H42" i="10"/>
  <c r="I42" i="10" s="1"/>
  <c r="F42" i="10"/>
  <c r="G35" i="10" s="1"/>
  <c r="E42" i="10"/>
  <c r="D42" i="10"/>
  <c r="C42" i="10"/>
  <c r="B42" i="10"/>
  <c r="K40" i="10"/>
  <c r="J40" i="10"/>
  <c r="I40" i="10"/>
  <c r="G40" i="10"/>
  <c r="E40" i="10"/>
  <c r="C40" i="10"/>
  <c r="K39" i="10"/>
  <c r="J39" i="10"/>
  <c r="E39" i="10"/>
  <c r="C39" i="10"/>
  <c r="K38" i="10"/>
  <c r="J38" i="10"/>
  <c r="I38" i="10"/>
  <c r="C38" i="10"/>
  <c r="K37" i="10"/>
  <c r="J37" i="10"/>
  <c r="I37" i="10"/>
  <c r="E37" i="10"/>
  <c r="C37" i="10"/>
  <c r="K36" i="10"/>
  <c r="J36" i="10"/>
  <c r="I36" i="10"/>
  <c r="E36" i="10"/>
  <c r="C36" i="10"/>
  <c r="K35" i="10"/>
  <c r="J35" i="10"/>
  <c r="E35" i="10"/>
  <c r="C35" i="10"/>
  <c r="K34" i="10"/>
  <c r="J34" i="10"/>
  <c r="I34" i="10"/>
  <c r="C34" i="10"/>
  <c r="K33" i="10"/>
  <c r="J33" i="10"/>
  <c r="I33" i="10"/>
  <c r="E33" i="10"/>
  <c r="C33" i="10"/>
  <c r="K32" i="10"/>
  <c r="J32" i="10"/>
  <c r="I32" i="10"/>
  <c r="E32" i="10"/>
  <c r="C32" i="10"/>
  <c r="K31" i="10"/>
  <c r="J31" i="10"/>
  <c r="E31" i="10"/>
  <c r="C31" i="10"/>
  <c r="K30" i="10"/>
  <c r="J30" i="10"/>
  <c r="I30" i="10"/>
  <c r="C30" i="10"/>
  <c r="K29" i="10"/>
  <c r="J29" i="10"/>
  <c r="I29" i="10"/>
  <c r="G29" i="10"/>
  <c r="E29" i="10"/>
  <c r="C29" i="10"/>
  <c r="K28" i="10"/>
  <c r="J28" i="10"/>
  <c r="I28" i="10"/>
  <c r="E28" i="10"/>
  <c r="C28" i="10"/>
  <c r="K27" i="10"/>
  <c r="J27" i="10"/>
  <c r="E27" i="10"/>
  <c r="C27" i="10"/>
  <c r="K26" i="10"/>
  <c r="J26" i="10"/>
  <c r="I26" i="10"/>
  <c r="C26" i="10"/>
  <c r="B24" i="10"/>
  <c r="K21" i="10"/>
  <c r="J21" i="10"/>
  <c r="I21" i="10"/>
  <c r="G21" i="10"/>
  <c r="E21" i="10"/>
  <c r="C21" i="10"/>
  <c r="J19" i="10"/>
  <c r="I19" i="10"/>
  <c r="H19" i="10"/>
  <c r="I17" i="10" s="1"/>
  <c r="F19" i="10"/>
  <c r="G15" i="10" s="1"/>
  <c r="E19" i="10"/>
  <c r="D19" i="10"/>
  <c r="C19" i="10"/>
  <c r="B19" i="10"/>
  <c r="K17" i="10"/>
  <c r="J17" i="10"/>
  <c r="E17" i="10"/>
  <c r="C17" i="10"/>
  <c r="K16" i="10"/>
  <c r="J16" i="10"/>
  <c r="I16" i="10"/>
  <c r="C16" i="10"/>
  <c r="K15" i="10"/>
  <c r="J15" i="10"/>
  <c r="I15" i="10"/>
  <c r="E15" i="10"/>
  <c r="K14" i="10"/>
  <c r="J14" i="10"/>
  <c r="I14" i="10"/>
  <c r="E14" i="10"/>
  <c r="C14" i="10"/>
  <c r="K13" i="10"/>
  <c r="J13" i="10"/>
  <c r="E13" i="10"/>
  <c r="C13" i="10"/>
  <c r="K12" i="10"/>
  <c r="J12" i="10"/>
  <c r="I12" i="10"/>
  <c r="C12" i="10"/>
  <c r="K11" i="10"/>
  <c r="J11" i="10"/>
  <c r="I11" i="10"/>
  <c r="G11" i="10"/>
  <c r="K10" i="10"/>
  <c r="J10" i="10"/>
  <c r="I10" i="10"/>
  <c r="E10" i="10"/>
  <c r="C10" i="10"/>
  <c r="K9" i="10"/>
  <c r="J9" i="10"/>
  <c r="E9" i="10"/>
  <c r="C9" i="10"/>
  <c r="K8" i="10"/>
  <c r="J8" i="10"/>
  <c r="I8" i="10"/>
  <c r="C8" i="10"/>
  <c r="K7" i="10"/>
  <c r="J7" i="10"/>
  <c r="I7" i="10"/>
  <c r="E7" i="10"/>
  <c r="B5" i="10"/>
  <c r="H38" i="9"/>
  <c r="I23" i="9" s="1"/>
  <c r="F38" i="9"/>
  <c r="D38" i="9"/>
  <c r="B38" i="9"/>
  <c r="C31" i="9" s="1"/>
  <c r="K36" i="9"/>
  <c r="J36" i="9"/>
  <c r="G36" i="9"/>
  <c r="E36" i="9"/>
  <c r="K35" i="9"/>
  <c r="J35" i="9"/>
  <c r="G35" i="9"/>
  <c r="E35" i="9"/>
  <c r="K34" i="9"/>
  <c r="J34" i="9"/>
  <c r="G34" i="9"/>
  <c r="E34" i="9"/>
  <c r="K33" i="9"/>
  <c r="J33" i="9"/>
  <c r="G33" i="9"/>
  <c r="E33" i="9"/>
  <c r="K32" i="9"/>
  <c r="J32" i="9"/>
  <c r="I32" i="9"/>
  <c r="G32" i="9"/>
  <c r="E32" i="9"/>
  <c r="C32" i="9"/>
  <c r="K31" i="9"/>
  <c r="J31" i="9"/>
  <c r="G31" i="9"/>
  <c r="E31" i="9"/>
  <c r="K30" i="9"/>
  <c r="J30" i="9"/>
  <c r="G30" i="9"/>
  <c r="E30" i="9"/>
  <c r="C30" i="9"/>
  <c r="K29" i="9"/>
  <c r="J29" i="9"/>
  <c r="G29" i="9"/>
  <c r="E29" i="9"/>
  <c r="K28" i="9"/>
  <c r="J28" i="9"/>
  <c r="G28" i="9"/>
  <c r="E28" i="9"/>
  <c r="K27" i="9"/>
  <c r="J27" i="9"/>
  <c r="G27" i="9"/>
  <c r="E27" i="9"/>
  <c r="C27" i="9"/>
  <c r="K26" i="9"/>
  <c r="J26" i="9"/>
  <c r="G26" i="9"/>
  <c r="E26" i="9"/>
  <c r="K25" i="9"/>
  <c r="J25" i="9"/>
  <c r="I25" i="9"/>
  <c r="G25" i="9"/>
  <c r="E25" i="9"/>
  <c r="C25" i="9"/>
  <c r="K24" i="9"/>
  <c r="J24" i="9"/>
  <c r="G24" i="9"/>
  <c r="E24" i="9"/>
  <c r="K23" i="9"/>
  <c r="J23" i="9"/>
  <c r="G23" i="9"/>
  <c r="E23" i="9"/>
  <c r="K22" i="9"/>
  <c r="J22" i="9"/>
  <c r="G22" i="9"/>
  <c r="E22" i="9"/>
  <c r="K21" i="9"/>
  <c r="J21" i="9"/>
  <c r="G21" i="9"/>
  <c r="E21" i="9"/>
  <c r="K20" i="9"/>
  <c r="J20" i="9"/>
  <c r="G20" i="9"/>
  <c r="E20" i="9"/>
  <c r="C20" i="9"/>
  <c r="K19" i="9"/>
  <c r="J19" i="9"/>
  <c r="I19" i="9"/>
  <c r="G19" i="9"/>
  <c r="E19" i="9"/>
  <c r="C19" i="9"/>
  <c r="K18" i="9"/>
  <c r="J18" i="9"/>
  <c r="G18" i="9"/>
  <c r="E18" i="9"/>
  <c r="K17" i="9"/>
  <c r="J17" i="9"/>
  <c r="G17" i="9"/>
  <c r="E17" i="9"/>
  <c r="K16" i="9"/>
  <c r="J16" i="9"/>
  <c r="G16" i="9"/>
  <c r="E16" i="9"/>
  <c r="C16" i="9"/>
  <c r="K15" i="9"/>
  <c r="J15" i="9"/>
  <c r="I15" i="9"/>
  <c r="G15" i="9"/>
  <c r="E15" i="9"/>
  <c r="C15" i="9"/>
  <c r="K14" i="9"/>
  <c r="J14" i="9"/>
  <c r="G14" i="9"/>
  <c r="E14" i="9"/>
  <c r="K13" i="9"/>
  <c r="J13" i="9"/>
  <c r="G13" i="9"/>
  <c r="E13" i="9"/>
  <c r="K12" i="9"/>
  <c r="J12" i="9"/>
  <c r="G12" i="9"/>
  <c r="E12" i="9"/>
  <c r="C12" i="9"/>
  <c r="K11" i="9"/>
  <c r="J11" i="9"/>
  <c r="I11" i="9"/>
  <c r="G11" i="9"/>
  <c r="E11" i="9"/>
  <c r="C11" i="9"/>
  <c r="K10" i="9"/>
  <c r="J10" i="9"/>
  <c r="G10" i="9"/>
  <c r="E10" i="9"/>
  <c r="K9" i="9"/>
  <c r="J9" i="9"/>
  <c r="G9" i="9"/>
  <c r="E9" i="9"/>
  <c r="C9" i="9"/>
  <c r="K8" i="9"/>
  <c r="J8" i="9"/>
  <c r="G8" i="9"/>
  <c r="E8" i="9"/>
  <c r="C8" i="9"/>
  <c r="K7" i="9"/>
  <c r="J7" i="9"/>
  <c r="I7" i="9"/>
  <c r="G7" i="9"/>
  <c r="E7" i="9"/>
  <c r="C7" i="9"/>
  <c r="F5" i="9"/>
  <c r="B5" i="9"/>
  <c r="D5" i="9" s="1"/>
  <c r="H5" i="9" s="1"/>
  <c r="K199" i="8"/>
  <c r="J199" i="8"/>
  <c r="I199" i="8"/>
  <c r="G199" i="8"/>
  <c r="E199" i="8"/>
  <c r="C199" i="8"/>
  <c r="K197" i="8"/>
  <c r="J197" i="8"/>
  <c r="I197" i="8"/>
  <c r="G197" i="8"/>
  <c r="E197" i="8"/>
  <c r="C197" i="8"/>
  <c r="J195" i="8"/>
  <c r="H195" i="8"/>
  <c r="I195" i="8" s="1"/>
  <c r="G195" i="8"/>
  <c r="F195" i="8"/>
  <c r="D195" i="8"/>
  <c r="E195" i="8" s="1"/>
  <c r="B195" i="8"/>
  <c r="C195" i="8" s="1"/>
  <c r="K193" i="8"/>
  <c r="J193" i="8"/>
  <c r="I193" i="8"/>
  <c r="G193" i="8"/>
  <c r="E193" i="8"/>
  <c r="C193" i="8"/>
  <c r="J191" i="8"/>
  <c r="H191" i="8"/>
  <c r="I191" i="8" s="1"/>
  <c r="G191" i="8"/>
  <c r="F191" i="8"/>
  <c r="D191" i="8"/>
  <c r="E191" i="8" s="1"/>
  <c r="B191" i="8"/>
  <c r="K189" i="8"/>
  <c r="J189" i="8"/>
  <c r="I189" i="8"/>
  <c r="G189" i="8"/>
  <c r="H186" i="8"/>
  <c r="I186" i="8" s="1"/>
  <c r="G186" i="8"/>
  <c r="F186" i="8"/>
  <c r="D186" i="8"/>
  <c r="E182" i="8" s="1"/>
  <c r="B186" i="8"/>
  <c r="J186" i="8" s="1"/>
  <c r="K184" i="8"/>
  <c r="J184" i="8"/>
  <c r="I184" i="8"/>
  <c r="G184" i="8"/>
  <c r="K183" i="8"/>
  <c r="J183" i="8"/>
  <c r="G183" i="8"/>
  <c r="E183" i="8"/>
  <c r="K182" i="8"/>
  <c r="J182" i="8"/>
  <c r="G182" i="8"/>
  <c r="K181" i="8"/>
  <c r="J181" i="8"/>
  <c r="G181" i="8"/>
  <c r="C181" i="8"/>
  <c r="K180" i="8"/>
  <c r="J180" i="8"/>
  <c r="I180" i="8"/>
  <c r="G180" i="8"/>
  <c r="K179" i="8"/>
  <c r="J179" i="8"/>
  <c r="G179" i="8"/>
  <c r="E179" i="8"/>
  <c r="H176" i="8"/>
  <c r="F176" i="8"/>
  <c r="G176" i="8" s="1"/>
  <c r="E176" i="8"/>
  <c r="D176" i="8"/>
  <c r="E173" i="8" s="1"/>
  <c r="B176" i="8"/>
  <c r="C173" i="8" s="1"/>
  <c r="K174" i="8"/>
  <c r="J174" i="8"/>
  <c r="G174" i="8"/>
  <c r="E174" i="8"/>
  <c r="K173" i="8"/>
  <c r="J173" i="8"/>
  <c r="G173" i="8"/>
  <c r="K172" i="8"/>
  <c r="J172" i="8"/>
  <c r="G172" i="8"/>
  <c r="C172" i="8"/>
  <c r="K171" i="8"/>
  <c r="J171" i="8"/>
  <c r="I171" i="8"/>
  <c r="C171" i="8"/>
  <c r="K170" i="8"/>
  <c r="J170" i="8"/>
  <c r="G170" i="8"/>
  <c r="E170" i="8"/>
  <c r="K169" i="8"/>
  <c r="J169" i="8"/>
  <c r="G169" i="8"/>
  <c r="B167" i="8"/>
  <c r="F167" i="8" s="1"/>
  <c r="K164" i="8"/>
  <c r="J164" i="8"/>
  <c r="I164" i="8"/>
  <c r="G164" i="8"/>
  <c r="E164" i="8"/>
  <c r="C164" i="8"/>
  <c r="J162" i="8"/>
  <c r="H162" i="8"/>
  <c r="F162" i="8"/>
  <c r="G162" i="8" s="1"/>
  <c r="E162" i="8"/>
  <c r="D162" i="8"/>
  <c r="E159" i="8" s="1"/>
  <c r="B162" i="8"/>
  <c r="C159" i="8" s="1"/>
  <c r="K160" i="8"/>
  <c r="J160" i="8"/>
  <c r="G160" i="8"/>
  <c r="E160" i="8"/>
  <c r="K159" i="8"/>
  <c r="J159" i="8"/>
  <c r="G159" i="8"/>
  <c r="H156" i="8"/>
  <c r="F156" i="8"/>
  <c r="D156" i="8"/>
  <c r="E156" i="8" s="1"/>
  <c r="C156" i="8"/>
  <c r="B156" i="8"/>
  <c r="K154" i="8"/>
  <c r="J154" i="8"/>
  <c r="G154" i="8"/>
  <c r="C154" i="8"/>
  <c r="K153" i="8"/>
  <c r="J153" i="8"/>
  <c r="G153" i="8"/>
  <c r="C153" i="8"/>
  <c r="K152" i="8"/>
  <c r="J152" i="8"/>
  <c r="I152" i="8"/>
  <c r="C152" i="8"/>
  <c r="K151" i="8"/>
  <c r="J151" i="8"/>
  <c r="E151" i="8"/>
  <c r="C151" i="8"/>
  <c r="K150" i="8"/>
  <c r="J150" i="8"/>
  <c r="G150" i="8"/>
  <c r="C150" i="8"/>
  <c r="K149" i="8"/>
  <c r="J149" i="8"/>
  <c r="G149" i="8"/>
  <c r="C149" i="8"/>
  <c r="K148" i="8"/>
  <c r="J148" i="8"/>
  <c r="I148" i="8"/>
  <c r="C148" i="8"/>
  <c r="F146" i="8"/>
  <c r="B146" i="8"/>
  <c r="D146" i="8" s="1"/>
  <c r="H146" i="8" s="1"/>
  <c r="K143" i="8"/>
  <c r="J143" i="8"/>
  <c r="I143" i="8"/>
  <c r="G143" i="8"/>
  <c r="E143" i="8"/>
  <c r="C143" i="8"/>
  <c r="I141" i="8"/>
  <c r="H141" i="8"/>
  <c r="F141" i="8"/>
  <c r="D141" i="8"/>
  <c r="B141" i="8"/>
  <c r="C141" i="8" s="1"/>
  <c r="K139" i="8"/>
  <c r="J139" i="8"/>
  <c r="C139" i="8"/>
  <c r="K138" i="8"/>
  <c r="J138" i="8"/>
  <c r="I138" i="8"/>
  <c r="C138" i="8"/>
  <c r="J135" i="8"/>
  <c r="H135" i="8"/>
  <c r="I135" i="8" s="1"/>
  <c r="G135" i="8"/>
  <c r="F135" i="8"/>
  <c r="D135" i="8"/>
  <c r="B135" i="8"/>
  <c r="C135" i="8" s="1"/>
  <c r="K133" i="8"/>
  <c r="J133" i="8"/>
  <c r="I133" i="8"/>
  <c r="G133" i="8"/>
  <c r="F131" i="8"/>
  <c r="B131" i="8"/>
  <c r="D131" i="8" s="1"/>
  <c r="H131" i="8" s="1"/>
  <c r="K128" i="8"/>
  <c r="J128" i="8"/>
  <c r="I128" i="8"/>
  <c r="G128" i="8"/>
  <c r="E128" i="8"/>
  <c r="C128" i="8"/>
  <c r="J126" i="8"/>
  <c r="I126" i="8"/>
  <c r="H126" i="8"/>
  <c r="F126" i="8"/>
  <c r="G124" i="8" s="1"/>
  <c r="D126" i="8"/>
  <c r="B126" i="8"/>
  <c r="C124" i="8" s="1"/>
  <c r="K124" i="8"/>
  <c r="J124" i="8"/>
  <c r="K123" i="8"/>
  <c r="J123" i="8"/>
  <c r="I123" i="8"/>
  <c r="C123" i="8"/>
  <c r="K122" i="8"/>
  <c r="J122" i="8"/>
  <c r="E122" i="8"/>
  <c r="K121" i="8"/>
  <c r="J121" i="8"/>
  <c r="C121" i="8"/>
  <c r="K120" i="8"/>
  <c r="J120" i="8"/>
  <c r="J117" i="8"/>
  <c r="I117" i="8"/>
  <c r="H117" i="8"/>
  <c r="F117" i="8"/>
  <c r="D117" i="8"/>
  <c r="B117" i="8"/>
  <c r="K115" i="8"/>
  <c r="J115" i="8"/>
  <c r="G115" i="8"/>
  <c r="C115" i="8"/>
  <c r="K114" i="8"/>
  <c r="J114" i="8"/>
  <c r="I114" i="8"/>
  <c r="C114" i="8"/>
  <c r="K113" i="8"/>
  <c r="J113" i="8"/>
  <c r="G113" i="8"/>
  <c r="E113" i="8"/>
  <c r="B111" i="8"/>
  <c r="D111" i="8" s="1"/>
  <c r="H111" i="8" s="1"/>
  <c r="K108" i="8"/>
  <c r="J108" i="8"/>
  <c r="I108" i="8"/>
  <c r="G108" i="8"/>
  <c r="E108" i="8"/>
  <c r="C108" i="8"/>
  <c r="H106" i="8"/>
  <c r="I96" i="8" s="1"/>
  <c r="G106" i="8"/>
  <c r="F106" i="8"/>
  <c r="D106" i="8"/>
  <c r="B106" i="8"/>
  <c r="K104" i="8"/>
  <c r="J104" i="8"/>
  <c r="G104" i="8"/>
  <c r="C104" i="8"/>
  <c r="K103" i="8"/>
  <c r="J103" i="8"/>
  <c r="G103" i="8"/>
  <c r="E103" i="8"/>
  <c r="K102" i="8"/>
  <c r="J102" i="8"/>
  <c r="G102" i="8"/>
  <c r="C102" i="8"/>
  <c r="K101" i="8"/>
  <c r="J101" i="8"/>
  <c r="G101" i="8"/>
  <c r="C101" i="8"/>
  <c r="K100" i="8"/>
  <c r="J100" i="8"/>
  <c r="I100" i="8"/>
  <c r="G100" i="8"/>
  <c r="K99" i="8"/>
  <c r="J99" i="8"/>
  <c r="G99" i="8"/>
  <c r="E99" i="8"/>
  <c r="K98" i="8"/>
  <c r="J98" i="8"/>
  <c r="G98" i="8"/>
  <c r="K97" i="8"/>
  <c r="J97" i="8"/>
  <c r="G97" i="8"/>
  <c r="C97" i="8"/>
  <c r="K96" i="8"/>
  <c r="J96" i="8"/>
  <c r="G96" i="8"/>
  <c r="C96" i="8"/>
  <c r="K95" i="8"/>
  <c r="J95" i="8"/>
  <c r="G95" i="8"/>
  <c r="H92" i="8"/>
  <c r="I87" i="8" s="1"/>
  <c r="F92" i="8"/>
  <c r="E92" i="8"/>
  <c r="D92" i="8"/>
  <c r="E89" i="8" s="1"/>
  <c r="B92" i="8"/>
  <c r="K90" i="8"/>
  <c r="J90" i="8"/>
  <c r="G90" i="8"/>
  <c r="E90" i="8"/>
  <c r="K89" i="8"/>
  <c r="J89" i="8"/>
  <c r="G89" i="8"/>
  <c r="C89" i="8"/>
  <c r="K88" i="8"/>
  <c r="J88" i="8"/>
  <c r="G88" i="8"/>
  <c r="K87" i="8"/>
  <c r="J87" i="8"/>
  <c r="C87" i="8"/>
  <c r="K86" i="8"/>
  <c r="J86" i="8"/>
  <c r="G86" i="8"/>
  <c r="E86" i="8"/>
  <c r="K85" i="8"/>
  <c r="J85" i="8"/>
  <c r="G85" i="8"/>
  <c r="C85" i="8"/>
  <c r="K84" i="8"/>
  <c r="J84" i="8"/>
  <c r="G84" i="8"/>
  <c r="K83" i="8"/>
  <c r="J83" i="8"/>
  <c r="I83" i="8"/>
  <c r="C83" i="8"/>
  <c r="K82" i="8"/>
  <c r="J82" i="8"/>
  <c r="G82" i="8"/>
  <c r="E82" i="8"/>
  <c r="B80" i="8"/>
  <c r="D80" i="8" s="1"/>
  <c r="H80" i="8" s="1"/>
  <c r="K77" i="8"/>
  <c r="J77" i="8"/>
  <c r="I77" i="8"/>
  <c r="G77" i="8"/>
  <c r="E77" i="8"/>
  <c r="C77" i="8"/>
  <c r="H75" i="8"/>
  <c r="G75" i="8"/>
  <c r="F75" i="8"/>
  <c r="D75" i="8"/>
  <c r="B75" i="8"/>
  <c r="K73" i="8"/>
  <c r="J73" i="8"/>
  <c r="G73" i="8"/>
  <c r="C73" i="8"/>
  <c r="K72" i="8"/>
  <c r="J72" i="8"/>
  <c r="G72" i="8"/>
  <c r="K71" i="8"/>
  <c r="J71" i="8"/>
  <c r="G71" i="8"/>
  <c r="C71" i="8"/>
  <c r="K70" i="8"/>
  <c r="J70" i="8"/>
  <c r="G70" i="8"/>
  <c r="C70" i="8"/>
  <c r="K69" i="8"/>
  <c r="J69" i="8"/>
  <c r="I69" i="8"/>
  <c r="G69" i="8"/>
  <c r="C69" i="8"/>
  <c r="K68" i="8"/>
  <c r="J68" i="8"/>
  <c r="G68" i="8"/>
  <c r="K67" i="8"/>
  <c r="J67" i="8"/>
  <c r="G67" i="8"/>
  <c r="C67" i="8"/>
  <c r="K66" i="8"/>
  <c r="J66" i="8"/>
  <c r="G66" i="8"/>
  <c r="C66" i="8"/>
  <c r="I63" i="8"/>
  <c r="H63" i="8"/>
  <c r="F63" i="8"/>
  <c r="D63" i="8"/>
  <c r="J63" i="8" s="1"/>
  <c r="B63" i="8"/>
  <c r="K61" i="8"/>
  <c r="J61" i="8"/>
  <c r="C61" i="8"/>
  <c r="K60" i="8"/>
  <c r="J60" i="8"/>
  <c r="I60" i="8"/>
  <c r="C60" i="8"/>
  <c r="K59" i="8"/>
  <c r="J59" i="8"/>
  <c r="K58" i="8"/>
  <c r="J58" i="8"/>
  <c r="G58" i="8"/>
  <c r="C58" i="8"/>
  <c r="K57" i="8"/>
  <c r="J57" i="8"/>
  <c r="C57" i="8"/>
  <c r="K56" i="8"/>
  <c r="J56" i="8"/>
  <c r="I56" i="8"/>
  <c r="C56" i="8"/>
  <c r="K55" i="8"/>
  <c r="J55" i="8"/>
  <c r="K54" i="8"/>
  <c r="J54" i="8"/>
  <c r="I54" i="8"/>
  <c r="C54" i="8"/>
  <c r="K53" i="8"/>
  <c r="J53" i="8"/>
  <c r="C53" i="8"/>
  <c r="K52" i="8"/>
  <c r="J52" i="8"/>
  <c r="I52" i="8"/>
  <c r="C52" i="8"/>
  <c r="K51" i="8"/>
  <c r="J51" i="8"/>
  <c r="K50" i="8"/>
  <c r="J50" i="8"/>
  <c r="I50" i="8"/>
  <c r="C50" i="8"/>
  <c r="K49" i="8"/>
  <c r="J49" i="8"/>
  <c r="I49" i="8"/>
  <c r="G49" i="8"/>
  <c r="C49" i="8"/>
  <c r="K48" i="8"/>
  <c r="J48" i="8"/>
  <c r="I48" i="8"/>
  <c r="C48" i="8"/>
  <c r="K47" i="8"/>
  <c r="J47" i="8"/>
  <c r="I47" i="8"/>
  <c r="C47" i="8"/>
  <c r="K46" i="8"/>
  <c r="J46" i="8"/>
  <c r="I46" i="8"/>
  <c r="G46" i="8"/>
  <c r="C46" i="8"/>
  <c r="B44" i="8"/>
  <c r="D44" i="8" s="1"/>
  <c r="H44" i="8" s="1"/>
  <c r="K41" i="8"/>
  <c r="J41" i="8"/>
  <c r="I41" i="8"/>
  <c r="G41" i="8"/>
  <c r="E41" i="8"/>
  <c r="C41" i="8"/>
  <c r="I39" i="8"/>
  <c r="H39" i="8"/>
  <c r="F39" i="8"/>
  <c r="G39" i="8" s="1"/>
  <c r="D39" i="8"/>
  <c r="E36" i="8" s="1"/>
  <c r="B39" i="8"/>
  <c r="C39" i="8" s="1"/>
  <c r="K37" i="8"/>
  <c r="J37" i="8"/>
  <c r="G37" i="8"/>
  <c r="K36" i="8"/>
  <c r="J36" i="8"/>
  <c r="I36" i="8"/>
  <c r="I33" i="8"/>
  <c r="H33" i="8"/>
  <c r="I28" i="8" s="1"/>
  <c r="F33" i="8"/>
  <c r="G31" i="8" s="1"/>
  <c r="D33" i="8"/>
  <c r="E33" i="8" s="1"/>
  <c r="C33" i="8"/>
  <c r="B33" i="8"/>
  <c r="K31" i="8"/>
  <c r="J31" i="8"/>
  <c r="I31" i="8"/>
  <c r="C31" i="8"/>
  <c r="K30" i="8"/>
  <c r="J30" i="8"/>
  <c r="I30" i="8"/>
  <c r="E30" i="8"/>
  <c r="C30" i="8"/>
  <c r="K29" i="8"/>
  <c r="J29" i="8"/>
  <c r="I29" i="8"/>
  <c r="C29" i="8"/>
  <c r="K28" i="8"/>
  <c r="J28" i="8"/>
  <c r="E28" i="8"/>
  <c r="C28" i="8"/>
  <c r="K27" i="8"/>
  <c r="J27" i="8"/>
  <c r="I27" i="8"/>
  <c r="C27" i="8"/>
  <c r="K26" i="8"/>
  <c r="J26" i="8"/>
  <c r="I26" i="8"/>
  <c r="E26" i="8"/>
  <c r="C26" i="8"/>
  <c r="K25" i="8"/>
  <c r="J25" i="8"/>
  <c r="I25" i="8"/>
  <c r="C25" i="8"/>
  <c r="K24" i="8"/>
  <c r="J24" i="8"/>
  <c r="E24" i="8"/>
  <c r="C24" i="8"/>
  <c r="K23" i="8"/>
  <c r="J23" i="8"/>
  <c r="I23" i="8"/>
  <c r="G23" i="8"/>
  <c r="C23" i="8"/>
  <c r="K22" i="8"/>
  <c r="J22" i="8"/>
  <c r="I22" i="8"/>
  <c r="E22" i="8"/>
  <c r="C22" i="8"/>
  <c r="K21" i="8"/>
  <c r="J21" i="8"/>
  <c r="I21" i="8"/>
  <c r="C21" i="8"/>
  <c r="K20" i="8"/>
  <c r="J20" i="8"/>
  <c r="E20" i="8"/>
  <c r="C20" i="8"/>
  <c r="K19" i="8"/>
  <c r="J19" i="8"/>
  <c r="I19" i="8"/>
  <c r="G19" i="8"/>
  <c r="C19" i="8"/>
  <c r="K18" i="8"/>
  <c r="J18" i="8"/>
  <c r="I18" i="8"/>
  <c r="E18" i="8"/>
  <c r="C18" i="8"/>
  <c r="F16" i="8"/>
  <c r="D16" i="8"/>
  <c r="H16" i="8" s="1"/>
  <c r="B16" i="8"/>
  <c r="K13" i="8"/>
  <c r="J13" i="8"/>
  <c r="I13" i="8"/>
  <c r="G13" i="8"/>
  <c r="E13" i="8"/>
  <c r="C13" i="8"/>
  <c r="I11" i="8"/>
  <c r="H11" i="8"/>
  <c r="F11" i="8"/>
  <c r="K11" i="8" s="1"/>
  <c r="D11" i="8"/>
  <c r="E11" i="8" s="1"/>
  <c r="C11" i="8"/>
  <c r="B11" i="8"/>
  <c r="K9" i="8"/>
  <c r="J9" i="8"/>
  <c r="I9" i="8"/>
  <c r="G9" i="8"/>
  <c r="C9" i="8"/>
  <c r="K8" i="8"/>
  <c r="J8" i="8"/>
  <c r="I8" i="8"/>
  <c r="E8" i="8"/>
  <c r="C8" i="8"/>
  <c r="K7" i="8"/>
  <c r="J7" i="8"/>
  <c r="I7" i="8"/>
  <c r="C7" i="8"/>
  <c r="F5" i="8"/>
  <c r="B5" i="8"/>
  <c r="D5" i="8" s="1"/>
  <c r="H5" i="8" s="1"/>
  <c r="E41" i="7"/>
  <c r="D41" i="7"/>
  <c r="D42" i="7" s="1"/>
  <c r="C41" i="7"/>
  <c r="B41" i="7"/>
  <c r="B42" i="7" s="1"/>
  <c r="G42" i="7" s="1"/>
  <c r="J39" i="7"/>
  <c r="H39" i="7"/>
  <c r="G39" i="7"/>
  <c r="I39" i="7" s="1"/>
  <c r="J38" i="7"/>
  <c r="I38" i="7"/>
  <c r="H38" i="7"/>
  <c r="G38" i="7"/>
  <c r="J37" i="7"/>
  <c r="H37" i="7"/>
  <c r="G37" i="7"/>
  <c r="I37" i="7" s="1"/>
  <c r="J36" i="7"/>
  <c r="I36" i="7"/>
  <c r="H36" i="7"/>
  <c r="G36" i="7"/>
  <c r="J35" i="7"/>
  <c r="H35" i="7"/>
  <c r="G35" i="7"/>
  <c r="I35" i="7" s="1"/>
  <c r="J34" i="7"/>
  <c r="I34" i="7"/>
  <c r="H34" i="7"/>
  <c r="G34" i="7"/>
  <c r="J33" i="7"/>
  <c r="H33" i="7"/>
  <c r="G33" i="7"/>
  <c r="I33" i="7" s="1"/>
  <c r="J32" i="7"/>
  <c r="I32" i="7"/>
  <c r="H32" i="7"/>
  <c r="G32" i="7"/>
  <c r="J31" i="7"/>
  <c r="H31" i="7"/>
  <c r="G31" i="7"/>
  <c r="I31" i="7" s="1"/>
  <c r="J30" i="7"/>
  <c r="I30" i="7"/>
  <c r="H30" i="7"/>
  <c r="G30" i="7"/>
  <c r="J29" i="7"/>
  <c r="H29" i="7"/>
  <c r="G29" i="7"/>
  <c r="I29" i="7" s="1"/>
  <c r="J28" i="7"/>
  <c r="I28" i="7"/>
  <c r="H28" i="7"/>
  <c r="G28" i="7"/>
  <c r="J27" i="7"/>
  <c r="H27" i="7"/>
  <c r="G27" i="7"/>
  <c r="I27" i="7" s="1"/>
  <c r="J26" i="7"/>
  <c r="I26" i="7"/>
  <c r="H26" i="7"/>
  <c r="G26" i="7"/>
  <c r="J25" i="7"/>
  <c r="H25" i="7"/>
  <c r="G25" i="7"/>
  <c r="I25" i="7" s="1"/>
  <c r="J24" i="7"/>
  <c r="I24" i="7"/>
  <c r="H24" i="7"/>
  <c r="G24" i="7"/>
  <c r="J23" i="7"/>
  <c r="H23" i="7"/>
  <c r="G23" i="7"/>
  <c r="I23" i="7" s="1"/>
  <c r="J22" i="7"/>
  <c r="I22" i="7"/>
  <c r="H22" i="7"/>
  <c r="G22" i="7"/>
  <c r="J21" i="7"/>
  <c r="H21" i="7"/>
  <c r="G21" i="7"/>
  <c r="I21" i="7" s="1"/>
  <c r="J20" i="7"/>
  <c r="I20" i="7"/>
  <c r="H20" i="7"/>
  <c r="G20" i="7"/>
  <c r="J19" i="7"/>
  <c r="H19" i="7"/>
  <c r="G19" i="7"/>
  <c r="I19" i="7" s="1"/>
  <c r="J18" i="7"/>
  <c r="I18" i="7"/>
  <c r="H18" i="7"/>
  <c r="G18" i="7"/>
  <c r="J17" i="7"/>
  <c r="H17" i="7"/>
  <c r="G17" i="7"/>
  <c r="I17" i="7" s="1"/>
  <c r="J16" i="7"/>
  <c r="I16" i="7"/>
  <c r="H16" i="7"/>
  <c r="G16" i="7"/>
  <c r="J15" i="7"/>
  <c r="H15" i="7"/>
  <c r="G15" i="7"/>
  <c r="I15" i="7" s="1"/>
  <c r="J11" i="7"/>
  <c r="I11" i="7"/>
  <c r="G11" i="7"/>
  <c r="E11" i="7"/>
  <c r="D11" i="7"/>
  <c r="H11" i="7" s="1"/>
  <c r="C11" i="7"/>
  <c r="C42" i="7" s="1"/>
  <c r="B11" i="7"/>
  <c r="J9" i="7"/>
  <c r="I9" i="7"/>
  <c r="H9" i="7"/>
  <c r="G9" i="7"/>
  <c r="E5" i="7"/>
  <c r="C5" i="7"/>
  <c r="B5" i="7"/>
  <c r="D5" i="7" s="1"/>
  <c r="I41" i="6"/>
  <c r="G41" i="6"/>
  <c r="E41" i="6"/>
  <c r="D41" i="6"/>
  <c r="H41" i="6" s="1"/>
  <c r="J41" i="6" s="1"/>
  <c r="C41" i="6"/>
  <c r="B41" i="6"/>
  <c r="J39" i="6"/>
  <c r="I39" i="6"/>
  <c r="H39" i="6"/>
  <c r="G39" i="6"/>
  <c r="J37" i="6"/>
  <c r="H37" i="6"/>
  <c r="G37" i="6"/>
  <c r="I37" i="6" s="1"/>
  <c r="J36" i="6"/>
  <c r="I36" i="6"/>
  <c r="H36" i="6"/>
  <c r="G36" i="6"/>
  <c r="J33" i="6"/>
  <c r="H33" i="6"/>
  <c r="G33" i="6"/>
  <c r="I33" i="6" s="1"/>
  <c r="J32" i="6"/>
  <c r="I32" i="6"/>
  <c r="H32" i="6"/>
  <c r="G32" i="6"/>
  <c r="J29" i="6"/>
  <c r="H29" i="6"/>
  <c r="G29" i="6"/>
  <c r="I29" i="6" s="1"/>
  <c r="J28" i="6"/>
  <c r="I28" i="6"/>
  <c r="H28" i="6"/>
  <c r="G28" i="6"/>
  <c r="J27" i="6"/>
  <c r="I27" i="6"/>
  <c r="H27" i="6"/>
  <c r="G27" i="6"/>
  <c r="J26" i="6"/>
  <c r="I26" i="6"/>
  <c r="H26" i="6"/>
  <c r="G26" i="6"/>
  <c r="J23" i="6"/>
  <c r="H23" i="6"/>
  <c r="G23" i="6"/>
  <c r="I23" i="6" s="1"/>
  <c r="J22" i="6"/>
  <c r="I22" i="6"/>
  <c r="H22" i="6"/>
  <c r="G22" i="6"/>
  <c r="J21" i="6"/>
  <c r="H21" i="6"/>
  <c r="G21" i="6"/>
  <c r="I21" i="6" s="1"/>
  <c r="J20" i="6"/>
  <c r="I20" i="6"/>
  <c r="H20" i="6"/>
  <c r="G20" i="6"/>
  <c r="J17" i="6"/>
  <c r="H17" i="6"/>
  <c r="G17" i="6"/>
  <c r="I17" i="6" s="1"/>
  <c r="J16" i="6"/>
  <c r="I16" i="6"/>
  <c r="H16" i="6"/>
  <c r="G16" i="6"/>
  <c r="J15" i="6"/>
  <c r="H15" i="6"/>
  <c r="G15" i="6"/>
  <c r="I15" i="6" s="1"/>
  <c r="J14" i="6"/>
  <c r="I14" i="6"/>
  <c r="H14" i="6"/>
  <c r="G14" i="6"/>
  <c r="J11" i="6"/>
  <c r="H11" i="6"/>
  <c r="G11" i="6"/>
  <c r="I11" i="6" s="1"/>
  <c r="J10" i="6"/>
  <c r="I10" i="6"/>
  <c r="H10" i="6"/>
  <c r="G10" i="6"/>
  <c r="J9" i="6"/>
  <c r="H9" i="6"/>
  <c r="G9" i="6"/>
  <c r="I9" i="6" s="1"/>
  <c r="J8" i="6"/>
  <c r="I8" i="6"/>
  <c r="H8" i="6"/>
  <c r="G8" i="6"/>
  <c r="E5" i="6"/>
  <c r="C5" i="6"/>
  <c r="B5" i="6"/>
  <c r="D5" i="6" s="1"/>
  <c r="I33" i="5"/>
  <c r="G33" i="5"/>
  <c r="E33" i="5"/>
  <c r="D33" i="5"/>
  <c r="H33" i="5" s="1"/>
  <c r="J33" i="5" s="1"/>
  <c r="C33" i="5"/>
  <c r="B33" i="5"/>
  <c r="J31" i="5"/>
  <c r="I31" i="5"/>
  <c r="H31" i="5"/>
  <c r="G31" i="5"/>
  <c r="J29" i="5"/>
  <c r="H29" i="5"/>
  <c r="G29" i="5"/>
  <c r="I29" i="5" s="1"/>
  <c r="J28" i="5"/>
  <c r="I28" i="5"/>
  <c r="H28" i="5"/>
  <c r="G28" i="5"/>
  <c r="J27" i="5"/>
  <c r="H27" i="5"/>
  <c r="G27" i="5"/>
  <c r="I27" i="5" s="1"/>
  <c r="J26" i="5"/>
  <c r="I26" i="5"/>
  <c r="H26" i="5"/>
  <c r="G26" i="5"/>
  <c r="E25" i="5"/>
  <c r="D25" i="5"/>
  <c r="H25" i="5" s="1"/>
  <c r="C25" i="5"/>
  <c r="B25" i="5"/>
  <c r="G25" i="5" s="1"/>
  <c r="I25" i="5" s="1"/>
  <c r="J23" i="5"/>
  <c r="H23" i="5"/>
  <c r="G23" i="5"/>
  <c r="I23" i="5" s="1"/>
  <c r="J22" i="5"/>
  <c r="I22" i="5"/>
  <c r="H22" i="5"/>
  <c r="G22" i="5"/>
  <c r="J21" i="5"/>
  <c r="H21" i="5"/>
  <c r="G21" i="5"/>
  <c r="I21" i="5" s="1"/>
  <c r="J20" i="5"/>
  <c r="I20" i="5"/>
  <c r="H20" i="5"/>
  <c r="G20" i="5"/>
  <c r="E19" i="5"/>
  <c r="D19" i="5"/>
  <c r="H19" i="5" s="1"/>
  <c r="C19" i="5"/>
  <c r="B19" i="5"/>
  <c r="G19" i="5" s="1"/>
  <c r="I19" i="5" s="1"/>
  <c r="J17" i="5"/>
  <c r="H17" i="5"/>
  <c r="G17" i="5"/>
  <c r="I17" i="5" s="1"/>
  <c r="J16" i="5"/>
  <c r="I16" i="5"/>
  <c r="H16" i="5"/>
  <c r="G16" i="5"/>
  <c r="J15" i="5"/>
  <c r="H15" i="5"/>
  <c r="G15" i="5"/>
  <c r="I15" i="5" s="1"/>
  <c r="J14" i="5"/>
  <c r="I14" i="5"/>
  <c r="H14" i="5"/>
  <c r="G14" i="5"/>
  <c r="E13" i="5"/>
  <c r="D13" i="5"/>
  <c r="H13" i="5" s="1"/>
  <c r="C13" i="5"/>
  <c r="B13" i="5"/>
  <c r="G13" i="5" s="1"/>
  <c r="I13" i="5" s="1"/>
  <c r="J11" i="5"/>
  <c r="H11" i="5"/>
  <c r="G11" i="5"/>
  <c r="I11" i="5" s="1"/>
  <c r="J10" i="5"/>
  <c r="I10" i="5"/>
  <c r="H10" i="5"/>
  <c r="G10" i="5"/>
  <c r="J9" i="5"/>
  <c r="H9" i="5"/>
  <c r="G9" i="5"/>
  <c r="I9" i="5" s="1"/>
  <c r="J8" i="5"/>
  <c r="I8" i="5"/>
  <c r="H8" i="5"/>
  <c r="G8" i="5"/>
  <c r="E7" i="5"/>
  <c r="D7" i="5"/>
  <c r="H7" i="5" s="1"/>
  <c r="C7" i="5"/>
  <c r="B7" i="5"/>
  <c r="G7" i="5" s="1"/>
  <c r="I7" i="5" s="1"/>
  <c r="B5" i="5"/>
  <c r="D5" i="5" s="1"/>
  <c r="E62" i="4"/>
  <c r="D62" i="4"/>
  <c r="C62" i="4"/>
  <c r="B62" i="4"/>
  <c r="H60" i="4"/>
  <c r="G60" i="4"/>
  <c r="H59" i="4"/>
  <c r="G59" i="4"/>
  <c r="H58" i="4"/>
  <c r="G58" i="4"/>
  <c r="H57" i="4"/>
  <c r="G57" i="4"/>
  <c r="H56" i="4"/>
  <c r="G56" i="4"/>
  <c r="H55" i="4"/>
  <c r="G55" i="4"/>
  <c r="H54" i="4"/>
  <c r="G54" i="4"/>
  <c r="H53" i="4"/>
  <c r="G53" i="4"/>
  <c r="H52" i="4"/>
  <c r="G52" i="4"/>
  <c r="H51" i="4"/>
  <c r="G51" i="4"/>
  <c r="H50" i="4"/>
  <c r="G50" i="4"/>
  <c r="H49" i="4"/>
  <c r="G49" i="4"/>
  <c r="H48" i="4"/>
  <c r="G48" i="4"/>
  <c r="H47" i="4"/>
  <c r="G47" i="4"/>
  <c r="H46" i="4"/>
  <c r="G46" i="4"/>
  <c r="H45" i="4"/>
  <c r="G45" i="4"/>
  <c r="H44" i="4"/>
  <c r="G44" i="4"/>
  <c r="H43" i="4"/>
  <c r="G43" i="4"/>
  <c r="H42" i="4"/>
  <c r="G42" i="4"/>
  <c r="H41" i="4"/>
  <c r="G41" i="4"/>
  <c r="H40" i="4"/>
  <c r="G40" i="4"/>
  <c r="H39" i="4"/>
  <c r="G39" i="4"/>
  <c r="H38" i="4"/>
  <c r="G38" i="4"/>
  <c r="H37" i="4"/>
  <c r="G37" i="4"/>
  <c r="H36" i="4"/>
  <c r="G36" i="4"/>
  <c r="H35" i="4"/>
  <c r="G35" i="4"/>
  <c r="H34" i="4"/>
  <c r="G34" i="4"/>
  <c r="H33" i="4"/>
  <c r="G33" i="4"/>
  <c r="H32" i="4"/>
  <c r="G32" i="4"/>
  <c r="H31" i="4"/>
  <c r="G31" i="4"/>
  <c r="H30" i="4"/>
  <c r="G30" i="4"/>
  <c r="H29" i="4"/>
  <c r="G29" i="4"/>
  <c r="H28" i="4"/>
  <c r="G28" i="4"/>
  <c r="H27" i="4"/>
  <c r="G27" i="4"/>
  <c r="H26" i="4"/>
  <c r="G26" i="4"/>
  <c r="H25" i="4"/>
  <c r="G25" i="4"/>
  <c r="H24" i="4"/>
  <c r="G24" i="4"/>
  <c r="H23" i="4"/>
  <c r="G23" i="4"/>
  <c r="H22" i="4"/>
  <c r="G22" i="4"/>
  <c r="H21" i="4"/>
  <c r="G21" i="4"/>
  <c r="H20" i="4"/>
  <c r="G20" i="4"/>
  <c r="H19" i="4"/>
  <c r="G19" i="4"/>
  <c r="H18" i="4"/>
  <c r="G18" i="4"/>
  <c r="H17" i="4"/>
  <c r="G17" i="4"/>
  <c r="H16" i="4"/>
  <c r="G16" i="4"/>
  <c r="H15" i="4"/>
  <c r="G15" i="4"/>
  <c r="H14" i="4"/>
  <c r="G14" i="4"/>
  <c r="H13" i="4"/>
  <c r="G13" i="4"/>
  <c r="H12" i="4"/>
  <c r="G12" i="4"/>
  <c r="H11" i="4"/>
  <c r="G11" i="4"/>
  <c r="H10" i="4"/>
  <c r="G10" i="4"/>
  <c r="H9" i="4"/>
  <c r="G9" i="4"/>
  <c r="H8" i="4"/>
  <c r="G8" i="4"/>
  <c r="H7" i="4"/>
  <c r="H62" i="4" s="1"/>
  <c r="G7" i="4"/>
  <c r="G62" i="4" s="1"/>
  <c r="H6" i="4"/>
  <c r="G6" i="4"/>
  <c r="B5" i="4"/>
  <c r="D5" i="4" s="1"/>
  <c r="E62" i="3"/>
  <c r="D62" i="3"/>
  <c r="C62" i="3"/>
  <c r="B62" i="3"/>
  <c r="J60" i="3"/>
  <c r="I60" i="3"/>
  <c r="H60" i="3"/>
  <c r="G60" i="3"/>
  <c r="J59" i="3"/>
  <c r="H59" i="3"/>
  <c r="G59" i="3"/>
  <c r="I59" i="3" s="1"/>
  <c r="J58" i="3"/>
  <c r="I58" i="3"/>
  <c r="H58" i="3"/>
  <c r="G58" i="3"/>
  <c r="J57" i="3"/>
  <c r="H57" i="3"/>
  <c r="G57" i="3"/>
  <c r="I57" i="3" s="1"/>
  <c r="J56" i="3"/>
  <c r="I56" i="3"/>
  <c r="H56" i="3"/>
  <c r="G56" i="3"/>
  <c r="J55" i="3"/>
  <c r="H55" i="3"/>
  <c r="G55" i="3"/>
  <c r="I55" i="3" s="1"/>
  <c r="J54" i="3"/>
  <c r="I54" i="3"/>
  <c r="H54" i="3"/>
  <c r="G54" i="3"/>
  <c r="J53" i="3"/>
  <c r="H53" i="3"/>
  <c r="G53" i="3"/>
  <c r="I53" i="3" s="1"/>
  <c r="J52" i="3"/>
  <c r="I52" i="3"/>
  <c r="H52" i="3"/>
  <c r="G52" i="3"/>
  <c r="J51" i="3"/>
  <c r="H51" i="3"/>
  <c r="G51" i="3"/>
  <c r="I51" i="3" s="1"/>
  <c r="J50" i="3"/>
  <c r="I50" i="3"/>
  <c r="H50" i="3"/>
  <c r="G50" i="3"/>
  <c r="J49" i="3"/>
  <c r="I49" i="3"/>
  <c r="H49" i="3"/>
  <c r="G49" i="3"/>
  <c r="J48" i="3"/>
  <c r="I48" i="3"/>
  <c r="H48" i="3"/>
  <c r="G48" i="3"/>
  <c r="J47" i="3"/>
  <c r="H47" i="3"/>
  <c r="G47" i="3"/>
  <c r="I47" i="3" s="1"/>
  <c r="J46" i="3"/>
  <c r="I46" i="3"/>
  <c r="H46" i="3"/>
  <c r="G46" i="3"/>
  <c r="J45" i="3"/>
  <c r="I45" i="3"/>
  <c r="H45" i="3"/>
  <c r="G45" i="3"/>
  <c r="J44" i="3"/>
  <c r="I44" i="3"/>
  <c r="H44" i="3"/>
  <c r="G44" i="3"/>
  <c r="J43" i="3"/>
  <c r="H43" i="3"/>
  <c r="G43" i="3"/>
  <c r="I43" i="3" s="1"/>
  <c r="J42" i="3"/>
  <c r="I42" i="3"/>
  <c r="H42" i="3"/>
  <c r="G42" i="3"/>
  <c r="J41" i="3"/>
  <c r="H41" i="3"/>
  <c r="G41" i="3"/>
  <c r="I41" i="3" s="1"/>
  <c r="J40" i="3"/>
  <c r="I40" i="3"/>
  <c r="H40" i="3"/>
  <c r="G40" i="3"/>
  <c r="J39" i="3"/>
  <c r="I39" i="3"/>
  <c r="H39" i="3"/>
  <c r="G39" i="3"/>
  <c r="J38" i="3"/>
  <c r="I38" i="3"/>
  <c r="H38" i="3"/>
  <c r="G38" i="3"/>
  <c r="J37" i="3"/>
  <c r="H37" i="3"/>
  <c r="G37" i="3"/>
  <c r="I37" i="3" s="1"/>
  <c r="J36" i="3"/>
  <c r="I36" i="3"/>
  <c r="H36" i="3"/>
  <c r="G36" i="3"/>
  <c r="J35" i="3"/>
  <c r="H35" i="3"/>
  <c r="G35" i="3"/>
  <c r="I35" i="3" s="1"/>
  <c r="J34" i="3"/>
  <c r="I34" i="3"/>
  <c r="H34" i="3"/>
  <c r="G34" i="3"/>
  <c r="J33" i="3"/>
  <c r="H33" i="3"/>
  <c r="G33" i="3"/>
  <c r="I33" i="3" s="1"/>
  <c r="J32" i="3"/>
  <c r="I32" i="3"/>
  <c r="H32" i="3"/>
  <c r="G32" i="3"/>
  <c r="J31" i="3"/>
  <c r="I31" i="3"/>
  <c r="H31" i="3"/>
  <c r="G31" i="3"/>
  <c r="J30" i="3"/>
  <c r="I30" i="3"/>
  <c r="H30" i="3"/>
  <c r="G30" i="3"/>
  <c r="J29" i="3"/>
  <c r="H29" i="3"/>
  <c r="G29" i="3"/>
  <c r="I29" i="3" s="1"/>
  <c r="J28" i="3"/>
  <c r="I28" i="3"/>
  <c r="H28" i="3"/>
  <c r="G28" i="3"/>
  <c r="J27" i="3"/>
  <c r="H27" i="3"/>
  <c r="G27" i="3"/>
  <c r="I27" i="3" s="1"/>
  <c r="J26" i="3"/>
  <c r="I26" i="3"/>
  <c r="H26" i="3"/>
  <c r="G26" i="3"/>
  <c r="J25" i="3"/>
  <c r="H25" i="3"/>
  <c r="G25" i="3"/>
  <c r="I25" i="3" s="1"/>
  <c r="J24" i="3"/>
  <c r="I24" i="3"/>
  <c r="H24" i="3"/>
  <c r="G24" i="3"/>
  <c r="J23" i="3"/>
  <c r="H23" i="3"/>
  <c r="G23" i="3"/>
  <c r="I23" i="3" s="1"/>
  <c r="J22" i="3"/>
  <c r="I22" i="3"/>
  <c r="H22" i="3"/>
  <c r="G22" i="3"/>
  <c r="J21" i="3"/>
  <c r="H21" i="3"/>
  <c r="G21" i="3"/>
  <c r="I21" i="3" s="1"/>
  <c r="J20" i="3"/>
  <c r="I20" i="3"/>
  <c r="H20" i="3"/>
  <c r="G20" i="3"/>
  <c r="J19" i="3"/>
  <c r="H19" i="3"/>
  <c r="G19" i="3"/>
  <c r="I19" i="3" s="1"/>
  <c r="J18" i="3"/>
  <c r="I18" i="3"/>
  <c r="H18" i="3"/>
  <c r="G18" i="3"/>
  <c r="J17" i="3"/>
  <c r="H17" i="3"/>
  <c r="G17" i="3"/>
  <c r="I17" i="3" s="1"/>
  <c r="J16" i="3"/>
  <c r="I16" i="3"/>
  <c r="H16" i="3"/>
  <c r="G16" i="3"/>
  <c r="J15" i="3"/>
  <c r="I15" i="3"/>
  <c r="H15" i="3"/>
  <c r="G15" i="3"/>
  <c r="J14" i="3"/>
  <c r="I14" i="3"/>
  <c r="H14" i="3"/>
  <c r="G14" i="3"/>
  <c r="J13" i="3"/>
  <c r="H13" i="3"/>
  <c r="G13" i="3"/>
  <c r="I13" i="3" s="1"/>
  <c r="J12" i="3"/>
  <c r="I12" i="3"/>
  <c r="H12" i="3"/>
  <c r="G12" i="3"/>
  <c r="J11" i="3"/>
  <c r="H11" i="3"/>
  <c r="G11" i="3"/>
  <c r="I11" i="3" s="1"/>
  <c r="J10" i="3"/>
  <c r="I10" i="3"/>
  <c r="H10" i="3"/>
  <c r="G10" i="3"/>
  <c r="J9" i="3"/>
  <c r="I9" i="3"/>
  <c r="H9" i="3"/>
  <c r="G9" i="3"/>
  <c r="J8" i="3"/>
  <c r="I8" i="3"/>
  <c r="H8" i="3"/>
  <c r="G8" i="3"/>
  <c r="J7" i="3"/>
  <c r="H7" i="3"/>
  <c r="G7" i="3"/>
  <c r="I7" i="3" s="1"/>
  <c r="J6" i="3"/>
  <c r="I6" i="3"/>
  <c r="H6" i="3"/>
  <c r="H62" i="3" s="1"/>
  <c r="J62" i="3" s="1"/>
  <c r="G6" i="3"/>
  <c r="G62" i="3" s="1"/>
  <c r="I62" i="3" s="1"/>
  <c r="B5" i="3"/>
  <c r="D5" i="3" s="1"/>
  <c r="E65" i="2"/>
  <c r="D65" i="2"/>
  <c r="H65" i="2" s="1"/>
  <c r="B65" i="2"/>
  <c r="D64" i="2"/>
  <c r="C64" i="2"/>
  <c r="B64" i="2"/>
  <c r="G64" i="2" s="1"/>
  <c r="D62" i="2"/>
  <c r="C62" i="2"/>
  <c r="E61" i="2"/>
  <c r="D61" i="2"/>
  <c r="H61" i="2" s="1"/>
  <c r="B61" i="2"/>
  <c r="D60" i="2"/>
  <c r="C60" i="2"/>
  <c r="B60" i="2"/>
  <c r="G60" i="2" s="1"/>
  <c r="D58" i="2"/>
  <c r="C58" i="2"/>
  <c r="E57" i="2"/>
  <c r="D57" i="2"/>
  <c r="H57" i="2" s="1"/>
  <c r="B57" i="2"/>
  <c r="D56" i="2"/>
  <c r="C56" i="2"/>
  <c r="B56" i="2"/>
  <c r="G56" i="2" s="1"/>
  <c r="D54" i="2"/>
  <c r="C54" i="2"/>
  <c r="E53" i="2"/>
  <c r="D53" i="2"/>
  <c r="H53" i="2" s="1"/>
  <c r="B53" i="2"/>
  <c r="D52" i="2"/>
  <c r="C52" i="2"/>
  <c r="B52" i="2"/>
  <c r="G52" i="2" s="1"/>
  <c r="D50" i="2"/>
  <c r="C50" i="2"/>
  <c r="E49" i="2"/>
  <c r="D49" i="2"/>
  <c r="H49" i="2" s="1"/>
  <c r="B49" i="2"/>
  <c r="D48" i="2"/>
  <c r="C48" i="2"/>
  <c r="B48" i="2"/>
  <c r="G48" i="2" s="1"/>
  <c r="D46" i="2"/>
  <c r="C46" i="2"/>
  <c r="D42" i="2"/>
  <c r="C42" i="2"/>
  <c r="B42" i="2"/>
  <c r="G42" i="2" s="1"/>
  <c r="D40" i="2"/>
  <c r="C40" i="2"/>
  <c r="E39" i="2"/>
  <c r="D39" i="2"/>
  <c r="H39" i="2" s="1"/>
  <c r="B39" i="2"/>
  <c r="I34" i="2"/>
  <c r="G34" i="2"/>
  <c r="E34" i="2"/>
  <c r="E62" i="2" s="1"/>
  <c r="H62" i="2" s="1"/>
  <c r="D34" i="2"/>
  <c r="H34" i="2" s="1"/>
  <c r="J34" i="2" s="1"/>
  <c r="C34" i="2"/>
  <c r="C65" i="2" s="1"/>
  <c r="B34" i="2"/>
  <c r="B62" i="2" s="1"/>
  <c r="G62" i="2" s="1"/>
  <c r="J33" i="2"/>
  <c r="I33" i="2"/>
  <c r="H33" i="2"/>
  <c r="G33" i="2"/>
  <c r="J32" i="2"/>
  <c r="H32" i="2"/>
  <c r="G32" i="2"/>
  <c r="I32" i="2" s="1"/>
  <c r="J31" i="2"/>
  <c r="I31" i="2"/>
  <c r="H31" i="2"/>
  <c r="G31" i="2"/>
  <c r="J30" i="2"/>
  <c r="H30" i="2"/>
  <c r="G30" i="2"/>
  <c r="I30" i="2" s="1"/>
  <c r="J29" i="2"/>
  <c r="I29" i="2"/>
  <c r="H29" i="2"/>
  <c r="G29" i="2"/>
  <c r="J28" i="2"/>
  <c r="I28" i="2"/>
  <c r="H28" i="2"/>
  <c r="G28" i="2"/>
  <c r="J27" i="2"/>
  <c r="I27" i="2"/>
  <c r="H27" i="2"/>
  <c r="G27" i="2"/>
  <c r="J26" i="2"/>
  <c r="H26" i="2"/>
  <c r="G26" i="2"/>
  <c r="I26" i="2" s="1"/>
  <c r="J25" i="2"/>
  <c r="I25" i="2"/>
  <c r="H25" i="2"/>
  <c r="G25" i="2"/>
  <c r="J24" i="2"/>
  <c r="H24" i="2"/>
  <c r="G24" i="2"/>
  <c r="I24" i="2" s="1"/>
  <c r="J23" i="2"/>
  <c r="I23" i="2"/>
  <c r="H23" i="2"/>
  <c r="G23" i="2"/>
  <c r="J22" i="2"/>
  <c r="H22" i="2"/>
  <c r="G22" i="2"/>
  <c r="I22" i="2" s="1"/>
  <c r="J21" i="2"/>
  <c r="I21" i="2"/>
  <c r="H21" i="2"/>
  <c r="G21" i="2"/>
  <c r="J20" i="2"/>
  <c r="H20" i="2"/>
  <c r="G20" i="2"/>
  <c r="I20" i="2" s="1"/>
  <c r="J19" i="2"/>
  <c r="I19" i="2"/>
  <c r="H19" i="2"/>
  <c r="G19" i="2"/>
  <c r="J18" i="2"/>
  <c r="H18" i="2"/>
  <c r="G18" i="2"/>
  <c r="I18" i="2" s="1"/>
  <c r="J17" i="2"/>
  <c r="I17" i="2"/>
  <c r="H17" i="2"/>
  <c r="G17" i="2"/>
  <c r="J16" i="2"/>
  <c r="H16" i="2"/>
  <c r="G16" i="2"/>
  <c r="I16" i="2" s="1"/>
  <c r="J15" i="2"/>
  <c r="I15" i="2"/>
  <c r="H15" i="2"/>
  <c r="G15" i="2"/>
  <c r="J14" i="2"/>
  <c r="H14" i="2"/>
  <c r="G14" i="2"/>
  <c r="I14" i="2" s="1"/>
  <c r="I11" i="2"/>
  <c r="G11" i="2"/>
  <c r="E11" i="2"/>
  <c r="E40" i="2" s="1"/>
  <c r="D11" i="2"/>
  <c r="H11" i="2" s="1"/>
  <c r="J11" i="2" s="1"/>
  <c r="C11" i="2"/>
  <c r="C39" i="2" s="1"/>
  <c r="B11" i="2"/>
  <c r="B40" i="2" s="1"/>
  <c r="G40" i="2" s="1"/>
  <c r="J10" i="2"/>
  <c r="I10" i="2"/>
  <c r="H10" i="2"/>
  <c r="G10" i="2"/>
  <c r="J9" i="2"/>
  <c r="H9" i="2"/>
  <c r="G9" i="2"/>
  <c r="I9" i="2" s="1"/>
  <c r="J8" i="2"/>
  <c r="I8" i="2"/>
  <c r="H8" i="2"/>
  <c r="G8" i="2"/>
  <c r="J7" i="2"/>
  <c r="H7" i="2"/>
  <c r="G7" i="2"/>
  <c r="I7" i="2" s="1"/>
  <c r="D6" i="2"/>
  <c r="D38" i="2" s="1"/>
  <c r="B6" i="2"/>
  <c r="C6" i="2" s="1"/>
  <c r="F24" i="1"/>
  <c r="E24" i="1"/>
  <c r="D24" i="1"/>
  <c r="J24" i="1" s="1"/>
  <c r="C24" i="1"/>
  <c r="K22" i="1"/>
  <c r="I22" i="1"/>
  <c r="H22" i="1"/>
  <c r="J22" i="1" s="1"/>
  <c r="K21" i="1"/>
  <c r="J21" i="1"/>
  <c r="I21" i="1"/>
  <c r="H21" i="1"/>
  <c r="K20" i="1"/>
  <c r="I20" i="1"/>
  <c r="H20" i="1"/>
  <c r="J20" i="1" s="1"/>
  <c r="K19" i="1"/>
  <c r="J19" i="1"/>
  <c r="I19" i="1"/>
  <c r="H19" i="1"/>
  <c r="K18" i="1"/>
  <c r="I18" i="1"/>
  <c r="H18" i="1"/>
  <c r="J18" i="1" s="1"/>
  <c r="K17" i="1"/>
  <c r="J17" i="1"/>
  <c r="I17" i="1"/>
  <c r="H17" i="1"/>
  <c r="K16" i="1"/>
  <c r="I16" i="1"/>
  <c r="I24" i="1" s="1"/>
  <c r="H16" i="1"/>
  <c r="J16" i="1" s="1"/>
  <c r="K15" i="1"/>
  <c r="J15" i="1"/>
  <c r="I15" i="1"/>
  <c r="H15" i="1"/>
  <c r="H24" i="1" s="1"/>
  <c r="C13" i="1"/>
  <c r="E13" i="1" s="1"/>
  <c r="J25" i="5" l="1"/>
  <c r="J7" i="5"/>
  <c r="K24" i="1"/>
  <c r="C38" i="2"/>
  <c r="E6" i="2"/>
  <c r="E38" i="2" s="1"/>
  <c r="G65" i="2"/>
  <c r="J13" i="5"/>
  <c r="H42" i="7"/>
  <c r="C43" i="2"/>
  <c r="I42" i="7"/>
  <c r="H40" i="2"/>
  <c r="J19" i="5"/>
  <c r="G27" i="8"/>
  <c r="E71" i="8"/>
  <c r="E67" i="8"/>
  <c r="E75" i="8"/>
  <c r="E73" i="8"/>
  <c r="E69" i="8"/>
  <c r="E70" i="8"/>
  <c r="E66" i="8"/>
  <c r="J141" i="8"/>
  <c r="E138" i="8"/>
  <c r="E141" i="8"/>
  <c r="E139" i="8"/>
  <c r="E42" i="7"/>
  <c r="G11" i="8"/>
  <c r="G33" i="8"/>
  <c r="G60" i="8"/>
  <c r="G56" i="8"/>
  <c r="G52" i="8"/>
  <c r="G63" i="8"/>
  <c r="C90" i="8"/>
  <c r="C86" i="8"/>
  <c r="C82" i="8"/>
  <c r="C92" i="8"/>
  <c r="K126" i="8"/>
  <c r="G138" i="8"/>
  <c r="G141" i="8"/>
  <c r="I160" i="8"/>
  <c r="K162" i="8"/>
  <c r="I162" i="8"/>
  <c r="I159" i="8"/>
  <c r="I37" i="11"/>
  <c r="I33" i="11"/>
  <c r="I29" i="11"/>
  <c r="I25" i="11"/>
  <c r="I21" i="11"/>
  <c r="I17" i="11"/>
  <c r="I13" i="11"/>
  <c r="I9" i="11"/>
  <c r="K40" i="11"/>
  <c r="I38" i="11"/>
  <c r="I34" i="11"/>
  <c r="I30" i="11"/>
  <c r="I26" i="11"/>
  <c r="I22" i="11"/>
  <c r="I18" i="11"/>
  <c r="I14" i="11"/>
  <c r="I10" i="11"/>
  <c r="I35" i="11"/>
  <c r="I20" i="11"/>
  <c r="I31" i="11"/>
  <c r="I16" i="11"/>
  <c r="I27" i="11"/>
  <c r="I12" i="11"/>
  <c r="I23" i="11"/>
  <c r="I8" i="11"/>
  <c r="I36" i="11"/>
  <c r="I19" i="11"/>
  <c r="I32" i="11"/>
  <c r="I15" i="11"/>
  <c r="I28" i="11"/>
  <c r="I11" i="11"/>
  <c r="B38" i="2"/>
  <c r="G39" i="2"/>
  <c r="B41" i="2"/>
  <c r="B47" i="2"/>
  <c r="B51" i="2"/>
  <c r="G51" i="2" s="1"/>
  <c r="B55" i="2"/>
  <c r="G55" i="2" s="1"/>
  <c r="B59" i="2"/>
  <c r="B63" i="2"/>
  <c r="G41" i="7"/>
  <c r="I41" i="7" s="1"/>
  <c r="G8" i="8"/>
  <c r="G18" i="8"/>
  <c r="G22" i="8"/>
  <c r="G26" i="8"/>
  <c r="G30" i="8"/>
  <c r="E39" i="8"/>
  <c r="E51" i="8"/>
  <c r="K63" i="8"/>
  <c r="C103" i="8"/>
  <c r="C99" i="8"/>
  <c r="C95" i="8"/>
  <c r="C106" i="8"/>
  <c r="C120" i="8"/>
  <c r="E135" i="8"/>
  <c r="E133" i="8"/>
  <c r="K141" i="8"/>
  <c r="D13" i="1"/>
  <c r="F13" i="1" s="1"/>
  <c r="C41" i="2"/>
  <c r="E42" i="2"/>
  <c r="H42" i="2" s="1"/>
  <c r="C47" i="2"/>
  <c r="C66" i="2" s="1"/>
  <c r="E48" i="2"/>
  <c r="H48" i="2" s="1"/>
  <c r="C51" i="2"/>
  <c r="E52" i="2"/>
  <c r="H52" i="2" s="1"/>
  <c r="C55" i="2"/>
  <c r="E56" i="2"/>
  <c r="H56" i="2" s="1"/>
  <c r="C59" i="2"/>
  <c r="E60" i="2"/>
  <c r="H60" i="2" s="1"/>
  <c r="C63" i="2"/>
  <c r="E64" i="2"/>
  <c r="H64" i="2" s="1"/>
  <c r="C5" i="3"/>
  <c r="E5" i="3" s="1"/>
  <c r="C5" i="4"/>
  <c r="E5" i="4" s="1"/>
  <c r="C5" i="5"/>
  <c r="E5" i="5" s="1"/>
  <c r="H41" i="7"/>
  <c r="J41" i="7" s="1"/>
  <c r="E7" i="8"/>
  <c r="E21" i="8"/>
  <c r="E25" i="8"/>
  <c r="E29" i="8"/>
  <c r="C37" i="8"/>
  <c r="G51" i="8"/>
  <c r="G53" i="8"/>
  <c r="E55" i="8"/>
  <c r="E59" i="8"/>
  <c r="I75" i="8"/>
  <c r="I72" i="8"/>
  <c r="I68" i="8"/>
  <c r="I70" i="8"/>
  <c r="I66" i="8"/>
  <c r="K75" i="8"/>
  <c r="I71" i="8"/>
  <c r="I67" i="8"/>
  <c r="E102" i="8"/>
  <c r="E98" i="8"/>
  <c r="E106" i="8"/>
  <c r="E104" i="8"/>
  <c r="E100" i="8"/>
  <c r="E96" i="8"/>
  <c r="E101" i="8"/>
  <c r="E97" i="8"/>
  <c r="G120" i="8"/>
  <c r="G122" i="8"/>
  <c r="G151" i="8"/>
  <c r="G152" i="8"/>
  <c r="G148" i="8"/>
  <c r="G156" i="8"/>
  <c r="F24" i="10"/>
  <c r="D24" i="10"/>
  <c r="H24" i="10" s="1"/>
  <c r="I24" i="11"/>
  <c r="G123" i="8"/>
  <c r="G126" i="8"/>
  <c r="D41" i="2"/>
  <c r="B46" i="2"/>
  <c r="D47" i="2"/>
  <c r="B50" i="2"/>
  <c r="G50" i="2" s="1"/>
  <c r="D51" i="2"/>
  <c r="B54" i="2"/>
  <c r="G54" i="2" s="1"/>
  <c r="D55" i="2"/>
  <c r="H55" i="2" s="1"/>
  <c r="B58" i="2"/>
  <c r="G58" i="2" s="1"/>
  <c r="D59" i="2"/>
  <c r="D63" i="2"/>
  <c r="G7" i="8"/>
  <c r="J11" i="8"/>
  <c r="G21" i="8"/>
  <c r="G25" i="8"/>
  <c r="G29" i="8"/>
  <c r="J33" i="8"/>
  <c r="E37" i="8"/>
  <c r="I37" i="8"/>
  <c r="K39" i="8"/>
  <c r="G48" i="8"/>
  <c r="G55" i="8"/>
  <c r="G57" i="8"/>
  <c r="G59" i="8"/>
  <c r="G61" i="8"/>
  <c r="I73" i="8"/>
  <c r="J75" i="8"/>
  <c r="F80" i="8"/>
  <c r="G92" i="8"/>
  <c r="G87" i="8"/>
  <c r="G83" i="8"/>
  <c r="C98" i="8"/>
  <c r="C100" i="8"/>
  <c r="C117" i="8"/>
  <c r="C113" i="8"/>
  <c r="C133" i="8"/>
  <c r="G139" i="8"/>
  <c r="I151" i="8"/>
  <c r="I156" i="8"/>
  <c r="I153" i="8"/>
  <c r="I149" i="8"/>
  <c r="I154" i="8"/>
  <c r="I150" i="8"/>
  <c r="E58" i="8"/>
  <c r="E54" i="8"/>
  <c r="E50" i="8"/>
  <c r="E46" i="8"/>
  <c r="E60" i="8"/>
  <c r="E56" i="8"/>
  <c r="E52" i="8"/>
  <c r="E48" i="8"/>
  <c r="E63" i="8"/>
  <c r="E61" i="8"/>
  <c r="E57" i="8"/>
  <c r="E53" i="8"/>
  <c r="E49" i="8"/>
  <c r="E41" i="2"/>
  <c r="E43" i="2" s="1"/>
  <c r="E47" i="2"/>
  <c r="E51" i="2"/>
  <c r="E55" i="2"/>
  <c r="E59" i="2"/>
  <c r="E63" i="2"/>
  <c r="K33" i="8"/>
  <c r="E68" i="8"/>
  <c r="C84" i="8"/>
  <c r="C88" i="8"/>
  <c r="I90" i="8"/>
  <c r="I86" i="8"/>
  <c r="I82" i="8"/>
  <c r="K92" i="8"/>
  <c r="I88" i="8"/>
  <c r="I84" i="8"/>
  <c r="I92" i="8"/>
  <c r="I89" i="8"/>
  <c r="I85" i="8"/>
  <c r="E114" i="8"/>
  <c r="E117" i="8"/>
  <c r="E115" i="8"/>
  <c r="K156" i="8"/>
  <c r="I174" i="8"/>
  <c r="I170" i="8"/>
  <c r="K176" i="8"/>
  <c r="I172" i="8"/>
  <c r="I176" i="8"/>
  <c r="I173" i="8"/>
  <c r="I169" i="8"/>
  <c r="C182" i="8"/>
  <c r="C183" i="8"/>
  <c r="C179" i="8"/>
  <c r="C184" i="8"/>
  <c r="C180" i="8"/>
  <c r="C186" i="8"/>
  <c r="G20" i="8"/>
  <c r="G24" i="8"/>
  <c r="G28" i="8"/>
  <c r="C36" i="8"/>
  <c r="J39" i="8"/>
  <c r="F44" i="8"/>
  <c r="E47" i="8"/>
  <c r="G50" i="8"/>
  <c r="E72" i="8"/>
  <c r="J92" i="8"/>
  <c r="I106" i="8"/>
  <c r="I103" i="8"/>
  <c r="I99" i="8"/>
  <c r="I95" i="8"/>
  <c r="I101" i="8"/>
  <c r="I97" i="8"/>
  <c r="K106" i="8"/>
  <c r="I102" i="8"/>
  <c r="I98" i="8"/>
  <c r="G114" i="8"/>
  <c r="G117" i="8"/>
  <c r="C126" i="8"/>
  <c r="C122" i="8"/>
  <c r="F5" i="10"/>
  <c r="D5" i="10"/>
  <c r="H5" i="10" s="1"/>
  <c r="I7" i="11"/>
  <c r="E46" i="2"/>
  <c r="C49" i="2"/>
  <c r="G49" i="2" s="1"/>
  <c r="E50" i="2"/>
  <c r="H50" i="2" s="1"/>
  <c r="C53" i="2"/>
  <c r="G53" i="2" s="1"/>
  <c r="E54" i="2"/>
  <c r="H54" i="2" s="1"/>
  <c r="C57" i="2"/>
  <c r="G57" i="2" s="1"/>
  <c r="E58" i="2"/>
  <c r="H58" i="2" s="1"/>
  <c r="C61" i="2"/>
  <c r="G61" i="2" s="1"/>
  <c r="E9" i="8"/>
  <c r="E19" i="8"/>
  <c r="I20" i="8"/>
  <c r="E23" i="8"/>
  <c r="I24" i="8"/>
  <c r="E27" i="8"/>
  <c r="E31" i="8"/>
  <c r="G36" i="8"/>
  <c r="G47" i="8"/>
  <c r="G54" i="8"/>
  <c r="C63" i="8"/>
  <c r="C59" i="8"/>
  <c r="C55" i="8"/>
  <c r="C51" i="8"/>
  <c r="C72" i="8"/>
  <c r="C68" i="8"/>
  <c r="C75" i="8"/>
  <c r="E95" i="8"/>
  <c r="I104" i="8"/>
  <c r="J106" i="8"/>
  <c r="F111" i="8"/>
  <c r="K117" i="8"/>
  <c r="G121" i="8"/>
  <c r="E121" i="8"/>
  <c r="E123" i="8"/>
  <c r="E126" i="8"/>
  <c r="E124" i="8"/>
  <c r="E120" i="8"/>
  <c r="C189" i="8"/>
  <c r="C191" i="8"/>
  <c r="I58" i="8"/>
  <c r="E84" i="8"/>
  <c r="E88" i="8"/>
  <c r="I121" i="8"/>
  <c r="K135" i="8"/>
  <c r="E149" i="8"/>
  <c r="E153" i="8"/>
  <c r="E172" i="8"/>
  <c r="E181" i="8"/>
  <c r="I182" i="8"/>
  <c r="K186" i="8"/>
  <c r="K191" i="8"/>
  <c r="K195" i="8"/>
  <c r="I9" i="9"/>
  <c r="I13" i="9"/>
  <c r="I17" i="9"/>
  <c r="I21" i="9"/>
  <c r="C23" i="9"/>
  <c r="I28" i="9"/>
  <c r="C34" i="9"/>
  <c r="I35" i="9"/>
  <c r="C15" i="10"/>
  <c r="C11" i="10"/>
  <c r="C7" i="10"/>
  <c r="K19" i="10"/>
  <c r="G36" i="10"/>
  <c r="E139" i="10"/>
  <c r="E142" i="10"/>
  <c r="E19" i="11"/>
  <c r="E34" i="11"/>
  <c r="J176" i="8"/>
  <c r="I24" i="9"/>
  <c r="I31" i="9"/>
  <c r="G13" i="10"/>
  <c r="G27" i="10"/>
  <c r="G33" i="10"/>
  <c r="G51" i="10"/>
  <c r="G47" i="10"/>
  <c r="G52" i="10"/>
  <c r="G48" i="10"/>
  <c r="I53" i="8"/>
  <c r="I57" i="8"/>
  <c r="I61" i="8"/>
  <c r="E83" i="8"/>
  <c r="E87" i="8"/>
  <c r="I115" i="8"/>
  <c r="I120" i="8"/>
  <c r="I124" i="8"/>
  <c r="I139" i="8"/>
  <c r="E148" i="8"/>
  <c r="E152" i="8"/>
  <c r="C162" i="8"/>
  <c r="D167" i="8"/>
  <c r="H167" i="8" s="1"/>
  <c r="E171" i="8"/>
  <c r="C176" i="8"/>
  <c r="E180" i="8"/>
  <c r="I181" i="8"/>
  <c r="E184" i="8"/>
  <c r="E186" i="8"/>
  <c r="E189" i="8"/>
  <c r="I8" i="9"/>
  <c r="I12" i="9"/>
  <c r="I16" i="9"/>
  <c r="I20" i="9"/>
  <c r="C26" i="9"/>
  <c r="I27" i="9"/>
  <c r="C33" i="9"/>
  <c r="G10" i="10"/>
  <c r="E16" i="10"/>
  <c r="E12" i="10"/>
  <c r="E8" i="10"/>
  <c r="J42" i="10"/>
  <c r="E38" i="10"/>
  <c r="E34" i="10"/>
  <c r="E30" i="10"/>
  <c r="E26" i="10"/>
  <c r="G45" i="10"/>
  <c r="G55" i="10"/>
  <c r="E68" i="10"/>
  <c r="E78" i="10"/>
  <c r="J158" i="10"/>
  <c r="E155" i="10"/>
  <c r="G163" i="10"/>
  <c r="K168" i="10"/>
  <c r="G164" i="10"/>
  <c r="G165" i="10"/>
  <c r="G161" i="10"/>
  <c r="E10" i="11"/>
  <c r="E27" i="11"/>
  <c r="C48" i="14"/>
  <c r="C39" i="14"/>
  <c r="C35" i="14"/>
  <c r="C46" i="14"/>
  <c r="C43" i="14"/>
  <c r="C40" i="14"/>
  <c r="C36" i="14"/>
  <c r="C32" i="14"/>
  <c r="C44" i="14"/>
  <c r="C41" i="14"/>
  <c r="C37" i="14"/>
  <c r="C33" i="14"/>
  <c r="C38" i="14"/>
  <c r="C34" i="14"/>
  <c r="J156" i="8"/>
  <c r="C160" i="8"/>
  <c r="C170" i="8"/>
  <c r="G171" i="8"/>
  <c r="C174" i="8"/>
  <c r="C10" i="9"/>
  <c r="C14" i="9"/>
  <c r="C18" i="9"/>
  <c r="C22" i="9"/>
  <c r="C29" i="9"/>
  <c r="C36" i="9"/>
  <c r="G7" i="10"/>
  <c r="G32" i="10"/>
  <c r="E64" i="10"/>
  <c r="C87" i="10"/>
  <c r="I119" i="10"/>
  <c r="I34" i="9"/>
  <c r="I30" i="9"/>
  <c r="I26" i="9"/>
  <c r="I22" i="9"/>
  <c r="G16" i="10"/>
  <c r="G12" i="10"/>
  <c r="G8" i="10"/>
  <c r="G19" i="10"/>
  <c r="G38" i="10"/>
  <c r="G34" i="10"/>
  <c r="G30" i="10"/>
  <c r="G26" i="10"/>
  <c r="G39" i="10"/>
  <c r="J148" i="10"/>
  <c r="E144" i="10"/>
  <c r="E140" i="10"/>
  <c r="E136" i="10"/>
  <c r="E145" i="10"/>
  <c r="E141" i="10"/>
  <c r="E137" i="10"/>
  <c r="C169" i="8"/>
  <c r="C13" i="9"/>
  <c r="C17" i="9"/>
  <c r="C21" i="9"/>
  <c r="C28" i="9"/>
  <c r="I33" i="9"/>
  <c r="C35" i="9"/>
  <c r="J38" i="9"/>
  <c r="G9" i="10"/>
  <c r="G17" i="10"/>
  <c r="G42" i="10"/>
  <c r="J84" i="10"/>
  <c r="E81" i="10"/>
  <c r="E77" i="10"/>
  <c r="E73" i="10"/>
  <c r="E69" i="10"/>
  <c r="E65" i="10"/>
  <c r="C96" i="10"/>
  <c r="C92" i="10"/>
  <c r="C88" i="10"/>
  <c r="C97" i="10"/>
  <c r="C93" i="10"/>
  <c r="C89" i="10"/>
  <c r="C98" i="10"/>
  <c r="C94" i="10"/>
  <c r="C90" i="10"/>
  <c r="D105" i="10"/>
  <c r="H105" i="10" s="1"/>
  <c r="I128" i="10"/>
  <c r="I124" i="10"/>
  <c r="I120" i="10"/>
  <c r="I116" i="10"/>
  <c r="I112" i="10"/>
  <c r="I108" i="10"/>
  <c r="K133" i="10"/>
  <c r="I129" i="10"/>
  <c r="I125" i="10"/>
  <c r="I121" i="10"/>
  <c r="I117" i="10"/>
  <c r="I113" i="10"/>
  <c r="I109" i="10"/>
  <c r="E148" i="10"/>
  <c r="E36" i="11"/>
  <c r="E32" i="11"/>
  <c r="E28" i="11"/>
  <c r="E24" i="11"/>
  <c r="E20" i="11"/>
  <c r="E16" i="11"/>
  <c r="E12" i="11"/>
  <c r="E8" i="11"/>
  <c r="E37" i="11"/>
  <c r="E33" i="11"/>
  <c r="E29" i="11"/>
  <c r="E25" i="11"/>
  <c r="E21" i="11"/>
  <c r="E17" i="11"/>
  <c r="E13" i="11"/>
  <c r="E9" i="11"/>
  <c r="J40" i="11"/>
  <c r="I51" i="8"/>
  <c r="I55" i="8"/>
  <c r="I59" i="8"/>
  <c r="E85" i="8"/>
  <c r="I113" i="8"/>
  <c r="I122" i="8"/>
  <c r="E150" i="8"/>
  <c r="E154" i="8"/>
  <c r="E169" i="8"/>
  <c r="I179" i="8"/>
  <c r="I183" i="8"/>
  <c r="I10" i="9"/>
  <c r="I14" i="9"/>
  <c r="I18" i="9"/>
  <c r="C24" i="9"/>
  <c r="I29" i="9"/>
  <c r="I36" i="9"/>
  <c r="K38" i="9"/>
  <c r="E11" i="10"/>
  <c r="G14" i="10"/>
  <c r="G28" i="10"/>
  <c r="G31" i="10"/>
  <c r="G37" i="10"/>
  <c r="G49" i="10"/>
  <c r="E66" i="10"/>
  <c r="E84" i="10"/>
  <c r="C100" i="10"/>
  <c r="I130" i="10"/>
  <c r="I133" i="10"/>
  <c r="E143" i="10"/>
  <c r="E146" i="10"/>
  <c r="E11" i="11"/>
  <c r="E26" i="11"/>
  <c r="E22" i="13"/>
  <c r="E18" i="13"/>
  <c r="E14" i="13"/>
  <c r="E10" i="13"/>
  <c r="J25" i="13"/>
  <c r="E23" i="13"/>
  <c r="E19" i="13"/>
  <c r="E15" i="13"/>
  <c r="E11" i="13"/>
  <c r="E7" i="13"/>
  <c r="J22" i="12"/>
  <c r="J35" i="12"/>
  <c r="J133" i="10"/>
  <c r="C164" i="10"/>
  <c r="G10" i="11"/>
  <c r="G14" i="11"/>
  <c r="G18" i="11"/>
  <c r="G22" i="11"/>
  <c r="G26" i="11"/>
  <c r="G30" i="11"/>
  <c r="G34" i="11"/>
  <c r="G38" i="11"/>
  <c r="G7" i="12"/>
  <c r="C20" i="12"/>
  <c r="C25" i="12"/>
  <c r="G26" i="12"/>
  <c r="C29" i="12"/>
  <c r="G30" i="12"/>
  <c r="C33" i="12"/>
  <c r="C7" i="13"/>
  <c r="C11" i="13"/>
  <c r="C15" i="13"/>
  <c r="C19" i="13"/>
  <c r="C23" i="13"/>
  <c r="C7" i="14"/>
  <c r="G8" i="14"/>
  <c r="C11" i="14"/>
  <c r="G12" i="14"/>
  <c r="C15" i="14"/>
  <c r="G16" i="14"/>
  <c r="G34" i="14"/>
  <c r="G38" i="14"/>
  <c r="E45" i="14"/>
  <c r="E41" i="14"/>
  <c r="E10" i="15"/>
  <c r="C13" i="15"/>
  <c r="C16" i="15"/>
  <c r="I9" i="10"/>
  <c r="I13" i="10"/>
  <c r="I27" i="10"/>
  <c r="I31" i="10"/>
  <c r="I35" i="10"/>
  <c r="I39" i="10"/>
  <c r="E47" i="10"/>
  <c r="I48" i="10"/>
  <c r="I52" i="10"/>
  <c r="I74" i="10"/>
  <c r="I78" i="10"/>
  <c r="G84" i="10"/>
  <c r="E90" i="10"/>
  <c r="E94" i="10"/>
  <c r="E98" i="10"/>
  <c r="E38" i="12"/>
  <c r="E42" i="12"/>
  <c r="E46" i="12"/>
  <c r="E55" i="12"/>
  <c r="E59" i="12"/>
  <c r="E63" i="12"/>
  <c r="E67" i="12"/>
  <c r="I25" i="14"/>
  <c r="K29" i="14"/>
  <c r="J55" i="10"/>
  <c r="J168" i="10"/>
  <c r="G9" i="11"/>
  <c r="G13" i="11"/>
  <c r="G17" i="11"/>
  <c r="G21" i="11"/>
  <c r="G25" i="11"/>
  <c r="G29" i="11"/>
  <c r="G33" i="11"/>
  <c r="G37" i="11"/>
  <c r="J10" i="12"/>
  <c r="C19" i="12"/>
  <c r="C28" i="12"/>
  <c r="C32" i="12"/>
  <c r="C10" i="13"/>
  <c r="C14" i="13"/>
  <c r="C18" i="13"/>
  <c r="C22" i="13"/>
  <c r="G7" i="14"/>
  <c r="G11" i="14"/>
  <c r="G15" i="14"/>
  <c r="J19" i="14"/>
  <c r="I453" i="16"/>
  <c r="E41" i="12"/>
  <c r="E45" i="12"/>
  <c r="E54" i="12"/>
  <c r="E58" i="12"/>
  <c r="E62" i="12"/>
  <c r="E66" i="12"/>
  <c r="I23" i="13"/>
  <c r="K19" i="14"/>
  <c r="K48" i="14"/>
  <c r="I44" i="14"/>
  <c r="I46" i="14"/>
  <c r="I42" i="14"/>
  <c r="E25" i="15"/>
  <c r="E21" i="15"/>
  <c r="E17" i="15"/>
  <c r="E13" i="15"/>
  <c r="E9" i="15"/>
  <c r="E27" i="15"/>
  <c r="E23" i="15"/>
  <c r="E19" i="15"/>
  <c r="E15" i="15"/>
  <c r="E11" i="15"/>
  <c r="E7" i="15"/>
  <c r="C162" i="10"/>
  <c r="G8" i="11"/>
  <c r="G12" i="11"/>
  <c r="G16" i="11"/>
  <c r="G20" i="11"/>
  <c r="G24" i="11"/>
  <c r="G28" i="11"/>
  <c r="G32" i="11"/>
  <c r="C27" i="12"/>
  <c r="G28" i="12"/>
  <c r="C9" i="13"/>
  <c r="C13" i="13"/>
  <c r="C17" i="13"/>
  <c r="C9" i="14"/>
  <c r="G10" i="14"/>
  <c r="C13" i="14"/>
  <c r="G32" i="14"/>
  <c r="G36" i="14"/>
  <c r="G40" i="14"/>
  <c r="G43" i="14"/>
  <c r="G46" i="14"/>
  <c r="I48" i="14"/>
  <c r="C8" i="15"/>
  <c r="E18" i="15"/>
  <c r="C21" i="15"/>
  <c r="J453" i="16"/>
  <c r="E66" i="2" l="1"/>
  <c r="H46" i="2"/>
  <c r="G47" i="2"/>
  <c r="H51" i="2"/>
  <c r="G41" i="2"/>
  <c r="B43" i="2"/>
  <c r="G43" i="2" s="1"/>
  <c r="H47" i="2"/>
  <c r="H63" i="2"/>
  <c r="B66" i="2"/>
  <c r="G66" i="2" s="1"/>
  <c r="G46" i="2"/>
  <c r="G63" i="2"/>
  <c r="J42" i="7"/>
  <c r="H59" i="2"/>
  <c r="H41" i="2"/>
  <c r="D43" i="2"/>
  <c r="H43" i="2" s="1"/>
  <c r="G59" i="2"/>
  <c r="D66" i="2"/>
  <c r="H66" i="2" s="1"/>
</calcChain>
</file>

<file path=xl/sharedStrings.xml><?xml version="1.0" encoding="utf-8"?>
<sst xmlns="http://schemas.openxmlformats.org/spreadsheetml/2006/main" count="1670" uniqueCount="577">
  <si>
    <t>VFACTS TAS REPORT</t>
  </si>
  <si>
    <t>FEDERAL CHAMBER OF AUTOMOTIVE INDUSTRIES</t>
  </si>
  <si>
    <t>NEW VEHICLE SALES</t>
  </si>
  <si>
    <t>JUNE 2020</t>
  </si>
  <si>
    <t>Month</t>
  </si>
  <si>
    <t>YTD</t>
  </si>
  <si>
    <t>Variance +/- Vol. &amp; %</t>
  </si>
  <si>
    <t>Total Market</t>
  </si>
  <si>
    <t>MTH</t>
  </si>
  <si>
    <t>AUSTRALIAN CAPITAL TERRITORY</t>
  </si>
  <si>
    <t>NEW SOUTH WALES</t>
  </si>
  <si>
    <t>NORTHERN TERRITORY</t>
  </si>
  <si>
    <t>QUEENSLAND</t>
  </si>
  <si>
    <t>SOUTH AUSTRALIA</t>
  </si>
  <si>
    <t>TASMANIA</t>
  </si>
  <si>
    <t>VICTORIA</t>
  </si>
  <si>
    <t>WESTERN AUSTRALIA</t>
  </si>
  <si>
    <t>Total</t>
  </si>
  <si>
    <r>
      <t xml:space="preserve">Copyright © 2020 Federal Chamber of Automotive Industries (FCAI). No reproduction, distribution or transmission of the copyright materials contained in the VFACTS™ Reports in whole or in part is permitted without the prior permission of the FCAI. </t>
    </r>
    <r>
      <rPr>
        <b/>
        <sz val="8"/>
        <rFont val="Arial"/>
        <family val="2"/>
      </rPr>
      <t>Embargo applies until 12:00pm, Friday, 3 July 2020</t>
    </r>
    <r>
      <rPr>
        <sz val="8"/>
        <rFont val="Arial"/>
        <family val="2"/>
      </rPr>
      <t>.
The information contained in this report is preliminary and current as at the time of publication. In providing this report, the FCAI relies on data provided by third parties such as dealers and distributors. The FCAI does not make any warranty as to the accuracy, completeness and reliability of the information in the report or its suitability for any purpose, and the FCAI does not accept any liability arising in any way from any omissions or errors in the report.
For information on Report content and segmentation criteria, please visit www.fcai.com.au
For subscription enquiries email: vfacts@fcai.com.au
This report is compiled with the assistance of R. L. Polk Australia Pty Ltd in conjunction with the FCAI.</t>
    </r>
  </si>
  <si>
    <t>VFACTS</t>
  </si>
  <si>
    <t>TOTAL MARKET SEGMENTATION</t>
  </si>
  <si>
    <t>TAS</t>
  </si>
  <si>
    <t>Volumes</t>
  </si>
  <si>
    <t>Passenger</t>
  </si>
  <si>
    <t>SUV</t>
  </si>
  <si>
    <t>Light Commercial</t>
  </si>
  <si>
    <t>Heavy Commercial</t>
  </si>
  <si>
    <t>Micro</t>
  </si>
  <si>
    <t>Light</t>
  </si>
  <si>
    <t>Small</t>
  </si>
  <si>
    <t>Medium</t>
  </si>
  <si>
    <t>Large</t>
  </si>
  <si>
    <t>Upper Large</t>
  </si>
  <si>
    <t>People Movers</t>
  </si>
  <si>
    <t>Sports</t>
  </si>
  <si>
    <t>SUV Light</t>
  </si>
  <si>
    <t>SUV Small</t>
  </si>
  <si>
    <t>SUV Medium</t>
  </si>
  <si>
    <t>SUV Large</t>
  </si>
  <si>
    <t>SUV Upper Large</t>
  </si>
  <si>
    <t>Light Buses &lt; 20 Seats</t>
  </si>
  <si>
    <t>Light Buses =&gt; 20 Seats</t>
  </si>
  <si>
    <t>Vans/CC &lt;= 2.5t</t>
  </si>
  <si>
    <t>Vans/CC 2.5-3.5t</t>
  </si>
  <si>
    <t>PU/CC 4X2</t>
  </si>
  <si>
    <t>PU/CC 4X4</t>
  </si>
  <si>
    <t>Percentage Mix</t>
  </si>
  <si>
    <t>Yr to Yr change +/-</t>
  </si>
  <si>
    <t>NEW VEHICLE SALES BY MARQUE</t>
  </si>
  <si>
    <t>Alfa Romeo</t>
  </si>
  <si>
    <t>Audi</t>
  </si>
  <si>
    <t>BMW</t>
  </si>
  <si>
    <t>Chrysler</t>
  </si>
  <si>
    <t>Citroen</t>
  </si>
  <si>
    <t>Fiat</t>
  </si>
  <si>
    <t>Fiat Professional</t>
  </si>
  <si>
    <t>Ford</t>
  </si>
  <si>
    <t>Great Wall</t>
  </si>
  <si>
    <t>Haval</t>
  </si>
  <si>
    <t>Holden</t>
  </si>
  <si>
    <t>Honda</t>
  </si>
  <si>
    <t>Hyundai</t>
  </si>
  <si>
    <t>Isuzu Ute</t>
  </si>
  <si>
    <t>Jaguar</t>
  </si>
  <si>
    <t>Jeep</t>
  </si>
  <si>
    <t>Kia</t>
  </si>
  <si>
    <t>Land Rover</t>
  </si>
  <si>
    <t>LDV</t>
  </si>
  <si>
    <t>Lexus</t>
  </si>
  <si>
    <t>Maserati</t>
  </si>
  <si>
    <t>Mazda</t>
  </si>
  <si>
    <t>Mercedes-Benz Cars</t>
  </si>
  <si>
    <t>Mercedes-Benz Vans</t>
  </si>
  <si>
    <t>MG</t>
  </si>
  <si>
    <t>MINI</t>
  </si>
  <si>
    <t>Mitsubishi</t>
  </si>
  <si>
    <t>Nissan</t>
  </si>
  <si>
    <t>Peugeot</t>
  </si>
  <si>
    <t>Porsche</t>
  </si>
  <si>
    <t>RAM</t>
  </si>
  <si>
    <t>Renault</t>
  </si>
  <si>
    <t>Skoda</t>
  </si>
  <si>
    <t>Ssangyong</t>
  </si>
  <si>
    <t>Subaru</t>
  </si>
  <si>
    <t>Suzuki</t>
  </si>
  <si>
    <t>Toyota</t>
  </si>
  <si>
    <t>Volkswagen</t>
  </si>
  <si>
    <t>Volvo Car</t>
  </si>
  <si>
    <t>Daf</t>
  </si>
  <si>
    <t>Freightliner</t>
  </si>
  <si>
    <t>Fuso</t>
  </si>
  <si>
    <t>Hino</t>
  </si>
  <si>
    <t>Hyundai Commercial Vehicles</t>
  </si>
  <si>
    <t>International</t>
  </si>
  <si>
    <t>Isuzu</t>
  </si>
  <si>
    <t>Iveco Trucks</t>
  </si>
  <si>
    <t>Kenworth</t>
  </si>
  <si>
    <t>Mack</t>
  </si>
  <si>
    <t>Man</t>
  </si>
  <si>
    <t>Mercedes-Benz Trucks</t>
  </si>
  <si>
    <t>Scania</t>
  </si>
  <si>
    <t>UD Trucks</t>
  </si>
  <si>
    <t>Volvo Commercial</t>
  </si>
  <si>
    <t>Western Star</t>
  </si>
  <si>
    <t>NEW VEHICLE SALES SHARE BY MARQUE</t>
  </si>
  <si>
    <t>Variance +/- ppts.</t>
  </si>
  <si>
    <t>NEW VEHICLE SALES BY BUYER TYPE</t>
  </si>
  <si>
    <t>Private</t>
  </si>
  <si>
    <t>Business</t>
  </si>
  <si>
    <t>Gov't</t>
  </si>
  <si>
    <t>Rental</t>
  </si>
  <si>
    <t>Sub Total</t>
  </si>
  <si>
    <t>NEW VEHICLE SALES BY BUYER TYPE AND FUEL TYPE</t>
  </si>
  <si>
    <t>Passenger Private</t>
  </si>
  <si>
    <t>Diesel</t>
  </si>
  <si>
    <t>Electric/PHEV</t>
  </si>
  <si>
    <t>Hybrid</t>
  </si>
  <si>
    <t>Petrol</t>
  </si>
  <si>
    <t>Passenger Non-Private</t>
  </si>
  <si>
    <t>SUV Private</t>
  </si>
  <si>
    <t>SUV Non-Private</t>
  </si>
  <si>
    <t>Light Commercial Private</t>
  </si>
  <si>
    <t>Light Commercial Non-Private</t>
  </si>
  <si>
    <t>NEW VEHICLE SALES BY COUNTRY OF ORIGIN</t>
  </si>
  <si>
    <t>Locally Manufactured</t>
  </si>
  <si>
    <t>Total Locally Manufactured</t>
  </si>
  <si>
    <t>Imported</t>
  </si>
  <si>
    <t>Argentina</t>
  </si>
  <si>
    <t>Austria</t>
  </si>
  <si>
    <t>Belgium</t>
  </si>
  <si>
    <t>Canada</t>
  </si>
  <si>
    <t>China</t>
  </si>
  <si>
    <t>Czech Republic</t>
  </si>
  <si>
    <t>England</t>
  </si>
  <si>
    <t>Finland</t>
  </si>
  <si>
    <t>France</t>
  </si>
  <si>
    <t>Germany</t>
  </si>
  <si>
    <t>Hungary</t>
  </si>
  <si>
    <t>India</t>
  </si>
  <si>
    <t>Italy</t>
  </si>
  <si>
    <t>Japan</t>
  </si>
  <si>
    <t>Korea</t>
  </si>
  <si>
    <t>Mexico</t>
  </si>
  <si>
    <t>Poland</t>
  </si>
  <si>
    <t xml:space="preserve">Slovak Republic </t>
  </si>
  <si>
    <t>South Africa</t>
  </si>
  <si>
    <t>Spain</t>
  </si>
  <si>
    <t>Sweden</t>
  </si>
  <si>
    <t>Thailand</t>
  </si>
  <si>
    <t>Turkey</t>
  </si>
  <si>
    <t>USA</t>
  </si>
  <si>
    <t>Other</t>
  </si>
  <si>
    <t>Total Imported</t>
  </si>
  <si>
    <t>NEW VEHICLE SALES BY SEGMENT AND MODEL</t>
  </si>
  <si>
    <t>Year to Date</t>
  </si>
  <si>
    <t>Variance +/- %</t>
  </si>
  <si>
    <t>Volume</t>
  </si>
  <si>
    <t>Share</t>
  </si>
  <si>
    <t>Fiat 500/Abarth</t>
  </si>
  <si>
    <t>Kia Picanto</t>
  </si>
  <si>
    <t>Mitsubishi Mirage</t>
  </si>
  <si>
    <t>Total Micro</t>
  </si>
  <si>
    <t>Light &lt; $25K</t>
  </si>
  <si>
    <t>Ford Fiesta</t>
  </si>
  <si>
    <t>Honda City</t>
  </si>
  <si>
    <t>Honda Jazz</t>
  </si>
  <si>
    <t>Hyundai Accent</t>
  </si>
  <si>
    <t>Kia Rio</t>
  </si>
  <si>
    <t>Mazda2</t>
  </si>
  <si>
    <t>MG MG3</t>
  </si>
  <si>
    <t>Renault Clio</t>
  </si>
  <si>
    <t>Skoda Fabia</t>
  </si>
  <si>
    <t>Suzuki Baleno</t>
  </si>
  <si>
    <t>Suzuki Swift</t>
  </si>
  <si>
    <t>Toyota Prius C</t>
  </si>
  <si>
    <t>Toyota Yaris</t>
  </si>
  <si>
    <t>Volkswagen Polo</t>
  </si>
  <si>
    <t>Total Light &lt; $25K</t>
  </si>
  <si>
    <t>Light &gt; $25K</t>
  </si>
  <si>
    <t>Audi A1</t>
  </si>
  <si>
    <t>MINI Hatch</t>
  </si>
  <si>
    <t>Total Light &gt; $25K</t>
  </si>
  <si>
    <t>Total Light</t>
  </si>
  <si>
    <t>Small &lt; $40K</t>
  </si>
  <si>
    <t>Alfa Romeo Giulietta</t>
  </si>
  <si>
    <t>Ford Focus</t>
  </si>
  <si>
    <t>Holden Astra</t>
  </si>
  <si>
    <t>Honda Civic</t>
  </si>
  <si>
    <t>Hyundai Elantra</t>
  </si>
  <si>
    <t>Hyundai i30</t>
  </si>
  <si>
    <t>Hyundai Ioniq</t>
  </si>
  <si>
    <t>Kia Cerato</t>
  </si>
  <si>
    <t>Mazda3</t>
  </si>
  <si>
    <t>Mitsubishi Lancer</t>
  </si>
  <si>
    <t>Skoda Rapid</t>
  </si>
  <si>
    <t>Subaru Impreza</t>
  </si>
  <si>
    <t>Subaru WRX</t>
  </si>
  <si>
    <t>Toyota Corolla</t>
  </si>
  <si>
    <t>Toyota Prius V</t>
  </si>
  <si>
    <t>Volkswagen Golf</t>
  </si>
  <si>
    <t>Total Small &lt; $40K</t>
  </si>
  <si>
    <t>Small &gt; $40K</t>
  </si>
  <si>
    <t>Audi A3</t>
  </si>
  <si>
    <t>BMW 1 Series</t>
  </si>
  <si>
    <t>BMW 2 Series Gran Coupe</t>
  </si>
  <si>
    <t>BMW i3</t>
  </si>
  <si>
    <t>Lexus CT200H</t>
  </si>
  <si>
    <t>Mercedes-Benz A-Class</t>
  </si>
  <si>
    <t>Mercedes-Benz B-Class</t>
  </si>
  <si>
    <t>Nissan Leaf</t>
  </si>
  <si>
    <t>Total Small &gt; $40K</t>
  </si>
  <si>
    <t>Total Small</t>
  </si>
  <si>
    <t>Medium &lt; $60K</t>
  </si>
  <si>
    <t>Ford Mondeo</t>
  </si>
  <si>
    <t>Hyundai Sonata</t>
  </si>
  <si>
    <t>Mazda6</t>
  </si>
  <si>
    <t>Peugeot 508</t>
  </si>
  <si>
    <t>Skoda Octavia</t>
  </si>
  <si>
    <t>Subaru Levorg</t>
  </si>
  <si>
    <t>Subaru Liberty</t>
  </si>
  <si>
    <t>Toyota Camry</t>
  </si>
  <si>
    <t>Volkswagen Passat</t>
  </si>
  <si>
    <t>Total Medium &lt; $60K</t>
  </si>
  <si>
    <t>Medium &gt; $60K</t>
  </si>
  <si>
    <t>Audi A4</t>
  </si>
  <si>
    <t>Audi A5 Sportback</t>
  </si>
  <si>
    <t>BMW 3 Series</t>
  </si>
  <si>
    <t>Jaguar XE</t>
  </si>
  <si>
    <t>Lexus IS</t>
  </si>
  <si>
    <t>Mercedes-Benz C-Class</t>
  </si>
  <si>
    <t>Mercedes-Benz CLA-Class</t>
  </si>
  <si>
    <t>Volkswagen Arteon</t>
  </si>
  <si>
    <t>Volvo S60</t>
  </si>
  <si>
    <t>Volvo V60</t>
  </si>
  <si>
    <t>Total Medium &gt; $60K</t>
  </si>
  <si>
    <t>Total Medium</t>
  </si>
  <si>
    <t>Large &lt; $70K</t>
  </si>
  <si>
    <t>Holden Commodore</t>
  </si>
  <si>
    <t>Kia Stinger</t>
  </si>
  <si>
    <t>Skoda Superb</t>
  </si>
  <si>
    <t>Total Large &lt; $70K</t>
  </si>
  <si>
    <t>Large &gt; $70K</t>
  </si>
  <si>
    <t>Audi A7</t>
  </si>
  <si>
    <t>BMW 5 Series</t>
  </si>
  <si>
    <t>Jaguar XF</t>
  </si>
  <si>
    <t>Maserati Ghibli</t>
  </si>
  <si>
    <t>Mercedes-Benz E-Class</t>
  </si>
  <si>
    <t>Total Large &gt; $70K</t>
  </si>
  <si>
    <t>Total Large</t>
  </si>
  <si>
    <t>Upper Large &lt; $100K</t>
  </si>
  <si>
    <t>Chrysler 300</t>
  </si>
  <si>
    <t>Total Upper Large &lt; $100K</t>
  </si>
  <si>
    <t>Upper Large &gt; $100K</t>
  </si>
  <si>
    <t>BMW 7 Series</t>
  </si>
  <si>
    <t>Mercedes-Benz S-Class</t>
  </si>
  <si>
    <t>Total Upper Large &gt; $100K</t>
  </si>
  <si>
    <t>Total Upper Large</t>
  </si>
  <si>
    <t>People Movers &lt; $60K</t>
  </si>
  <si>
    <t>Honda Odyssey</t>
  </si>
  <si>
    <t>Hyundai iMAX</t>
  </si>
  <si>
    <t>Kia Carnival</t>
  </si>
  <si>
    <t>LDV G10 Wagon</t>
  </si>
  <si>
    <t>Toyota Tarago</t>
  </si>
  <si>
    <t>Volkswagen Caddy</t>
  </si>
  <si>
    <t>Volkswagen Multivan</t>
  </si>
  <si>
    <t>Total People Movers &lt; $60K</t>
  </si>
  <si>
    <t>People Movers &gt; $60K</t>
  </si>
  <si>
    <t>Mercedes-Benz Valente</t>
  </si>
  <si>
    <t>Mercedes-Benz V-Class</t>
  </si>
  <si>
    <t>Total People Movers &gt; $60K</t>
  </si>
  <si>
    <t>Total People Movers</t>
  </si>
  <si>
    <t>Sports &lt; $80K</t>
  </si>
  <si>
    <t>BMW 2 Series Coupe/Conv</t>
  </si>
  <si>
    <t>Ford Mustang</t>
  </si>
  <si>
    <t>Mazda MX5</t>
  </si>
  <si>
    <t>MINI Cabrio</t>
  </si>
  <si>
    <t>Nissan 370Z</t>
  </si>
  <si>
    <t>Toyota 86</t>
  </si>
  <si>
    <t>Total Sports &lt; $80K</t>
  </si>
  <si>
    <t>Sports &gt; $80K</t>
  </si>
  <si>
    <t>BMW Z4</t>
  </si>
  <si>
    <t>Jaguar F-Type</t>
  </si>
  <si>
    <t>Lexus RC</t>
  </si>
  <si>
    <t>Mercedes-Benz C-Class Cpe/Conv</t>
  </si>
  <si>
    <t>Mercedes-Benz E-Class Cpe/Conv</t>
  </si>
  <si>
    <t>Porsche Cayman</t>
  </si>
  <si>
    <t>Total Sports &gt; $80K</t>
  </si>
  <si>
    <t>Sports &gt; $200K</t>
  </si>
  <si>
    <t>Porsche 911</t>
  </si>
  <si>
    <t>Total Sports &gt; $200K</t>
  </si>
  <si>
    <t>Total Sports</t>
  </si>
  <si>
    <t>Total Passenger &lt; $</t>
  </si>
  <si>
    <t>Total Passenger &gt; $</t>
  </si>
  <si>
    <t>Total Passenger</t>
  </si>
  <si>
    <t>NEW VEHICLE SALES BY MARQUE - PASSENGER</t>
  </si>
  <si>
    <t>Citroen C4 Cactus</t>
  </si>
  <si>
    <t>Ford EcoSport</t>
  </si>
  <si>
    <t>Holden Trax</t>
  </si>
  <si>
    <t>Hyundai Venue</t>
  </si>
  <si>
    <t>Mazda CX-3</t>
  </si>
  <si>
    <t>Nissan Juke</t>
  </si>
  <si>
    <t>Renault Captur</t>
  </si>
  <si>
    <t>SsangYong Tivoli</t>
  </si>
  <si>
    <t>Suzuki Ignis</t>
  </si>
  <si>
    <t>Suzuki Jimny</t>
  </si>
  <si>
    <t>Volkswagen T-Cross</t>
  </si>
  <si>
    <t>Total SUV Light</t>
  </si>
  <si>
    <t>SUV Small &lt; $40K</t>
  </si>
  <si>
    <t>Honda HR-V</t>
  </si>
  <si>
    <t>Hyundai Kona</t>
  </si>
  <si>
    <t>Jeep Compass</t>
  </si>
  <si>
    <t>Kia Seltos</t>
  </si>
  <si>
    <t>Mazda CX-30</t>
  </si>
  <si>
    <t>MG ZS</t>
  </si>
  <si>
    <t>Mitsubishi ASX</t>
  </si>
  <si>
    <t>Mitsubishi Eclipse Cross</t>
  </si>
  <si>
    <t>Nissan Qashqai</t>
  </si>
  <si>
    <t>Peugeot 2008</t>
  </si>
  <si>
    <t>Renault Kadjar</t>
  </si>
  <si>
    <t>Subaru XV</t>
  </si>
  <si>
    <t>Suzuki S-Cross</t>
  </si>
  <si>
    <t>Suzuki Vitara</t>
  </si>
  <si>
    <t>Toyota C-HR</t>
  </si>
  <si>
    <t>Total SUV Small &lt; $40K</t>
  </si>
  <si>
    <t>SUV Small &gt; $40K</t>
  </si>
  <si>
    <t>Audi Q2</t>
  </si>
  <si>
    <t>Audi Q3</t>
  </si>
  <si>
    <t>BMW X1</t>
  </si>
  <si>
    <t>BMW X2</t>
  </si>
  <si>
    <t>Jaguar E-Pace</t>
  </si>
  <si>
    <t>Lexus UX</t>
  </si>
  <si>
    <t>Mercedes-Benz GLA-Class</t>
  </si>
  <si>
    <t>MINI Countryman</t>
  </si>
  <si>
    <t>Volvo XC40</t>
  </si>
  <si>
    <t>Total SUV Small &gt; $40K</t>
  </si>
  <si>
    <t>Total SUV Small</t>
  </si>
  <si>
    <t>SUV Medium &lt; $60K</t>
  </si>
  <si>
    <t>Ford Escape</t>
  </si>
  <si>
    <t>Haval H6</t>
  </si>
  <si>
    <t>Holden Equinox</t>
  </si>
  <si>
    <t>Honda CR-V</t>
  </si>
  <si>
    <t>Hyundai Tucson</t>
  </si>
  <si>
    <t>Jeep Cherokee</t>
  </si>
  <si>
    <t>Kia Sportage</t>
  </si>
  <si>
    <t>Mazda CX-5</t>
  </si>
  <si>
    <t>MG GS</t>
  </si>
  <si>
    <t>MG HS</t>
  </si>
  <si>
    <t>Mitsubishi Outlander</t>
  </si>
  <si>
    <t>Nissan X-Trail</t>
  </si>
  <si>
    <t>Peugeot 3008</t>
  </si>
  <si>
    <t>Peugeot 5008</t>
  </si>
  <si>
    <t>Renault Koleos</t>
  </si>
  <si>
    <t>Skoda Karoq</t>
  </si>
  <si>
    <t>Subaru Forester</t>
  </si>
  <si>
    <t>Suzuki Grand Vitara</t>
  </si>
  <si>
    <t>Toyota RAV4</t>
  </si>
  <si>
    <t>Volkswagen Golf Alltrack</t>
  </si>
  <si>
    <t>Volkswagen Tiguan</t>
  </si>
  <si>
    <t>Total SUV Medium &lt; $60K</t>
  </si>
  <si>
    <t>SUV Medium &gt; $60K</t>
  </si>
  <si>
    <t>Alfa Romeo Stelvio</t>
  </si>
  <si>
    <t>Audi Q5</t>
  </si>
  <si>
    <t>BMW X3</t>
  </si>
  <si>
    <t>BMW X4</t>
  </si>
  <si>
    <t>Land Rover Discovery Sport</t>
  </si>
  <si>
    <t>Land Rover Range Rover Evoque</t>
  </si>
  <si>
    <t>Lexus NX</t>
  </si>
  <si>
    <t>Mercedes-Benz GLB-Class</t>
  </si>
  <si>
    <t>Mercedes-Benz GLC-Class</t>
  </si>
  <si>
    <t>Mercedes-Benz GLC-Class Coupe</t>
  </si>
  <si>
    <t>Porsche Macan</t>
  </si>
  <si>
    <t>Volvo XC60</t>
  </si>
  <si>
    <t>Total SUV Medium &gt; $60K</t>
  </si>
  <si>
    <t>Total SUV Medium</t>
  </si>
  <si>
    <t>SUV Large &lt; $70K</t>
  </si>
  <si>
    <t>Ford Endura</t>
  </si>
  <si>
    <t>Ford Everest</t>
  </si>
  <si>
    <t>Haval H9</t>
  </si>
  <si>
    <t>Holden Acadia</t>
  </si>
  <si>
    <t>Holden Captiva</t>
  </si>
  <si>
    <t>Holden Trailblazer</t>
  </si>
  <si>
    <t>Hyundai Santa Fe</t>
  </si>
  <si>
    <t>Isuzu Ute MU-X</t>
  </si>
  <si>
    <t>Jeep Grand Cherokee</t>
  </si>
  <si>
    <t>Jeep Wrangler</t>
  </si>
  <si>
    <t>Kia Sorento</t>
  </si>
  <si>
    <t>LDV D90</t>
  </si>
  <si>
    <t>Mazda CX-8</t>
  </si>
  <si>
    <t>Mazda CX-9</t>
  </si>
  <si>
    <t>Mitsubishi Pajero</t>
  </si>
  <si>
    <t>Mitsubishi Pajero Sport</t>
  </si>
  <si>
    <t>Nissan Pathfinder</t>
  </si>
  <si>
    <t>Skoda Kodiaq</t>
  </si>
  <si>
    <t>Ssangyong Rexton</t>
  </si>
  <si>
    <t>Subaru Outback</t>
  </si>
  <si>
    <t>Toyota Fortuner</t>
  </si>
  <si>
    <t>Toyota Kluger</t>
  </si>
  <si>
    <t>Toyota Prado</t>
  </si>
  <si>
    <t>Volkswagen Passat Alltrack</t>
  </si>
  <si>
    <t>Volkswagen Tiguan Allspace</t>
  </si>
  <si>
    <t>Total SUV Large &lt; $70K</t>
  </si>
  <si>
    <t>SUV Large &gt; $70K</t>
  </si>
  <si>
    <t>Audi Q7</t>
  </si>
  <si>
    <t>BMW X5</t>
  </si>
  <si>
    <t>BMW X6</t>
  </si>
  <si>
    <t>Jaguar F-Pace</t>
  </si>
  <si>
    <t>Land Rover Range Rover Sport</t>
  </si>
  <si>
    <t>Land Rover Range Rover Velar</t>
  </si>
  <si>
    <t>Lexus RX</t>
  </si>
  <si>
    <t>Mercedes-Benz GLE-Class</t>
  </si>
  <si>
    <t>Porsche Cayenne</t>
  </si>
  <si>
    <t>Volkswagen Touareg</t>
  </si>
  <si>
    <t>Volvo XC90</t>
  </si>
  <si>
    <t>Total SUV Large &gt; $70K</t>
  </si>
  <si>
    <t>Total SUV Large</t>
  </si>
  <si>
    <t>SUV Upper Large &lt; $100K</t>
  </si>
  <si>
    <t>Nissan Patrol Wagon</t>
  </si>
  <si>
    <t>Toyota Landcruiser Wagon</t>
  </si>
  <si>
    <t>Total SUV Upper Large &lt; $100K</t>
  </si>
  <si>
    <t>SUV Upper Large &gt; $100K</t>
  </si>
  <si>
    <t>Audi Q8</t>
  </si>
  <si>
    <t>BMW X7</t>
  </si>
  <si>
    <t>Land Rover Discovery</t>
  </si>
  <si>
    <t>Lexus LX</t>
  </si>
  <si>
    <t>Mercedes-Benz G-Class</t>
  </si>
  <si>
    <t>Mercedes-Benz GLS-Class</t>
  </si>
  <si>
    <t>Total SUV Upper Large &gt; $100K</t>
  </si>
  <si>
    <t>Total SUV Upper Large</t>
  </si>
  <si>
    <t>Total SUV &lt; $</t>
  </si>
  <si>
    <t>Total SUV &gt; $</t>
  </si>
  <si>
    <t>Total SUV</t>
  </si>
  <si>
    <t>NEW VEHICLE SALES BY MARQUE - SUV</t>
  </si>
  <si>
    <t>Renault Master Bus</t>
  </si>
  <si>
    <t>Toyota Hiace Bus</t>
  </si>
  <si>
    <t>Total Light Buses &lt; 20 Seats</t>
  </si>
  <si>
    <t>Toyota Coaster</t>
  </si>
  <si>
    <t>Total Light Buses =&gt; 20 Seats</t>
  </si>
  <si>
    <t>Citroen Berlingo</t>
  </si>
  <si>
    <t>Renault Kangoo</t>
  </si>
  <si>
    <t>Volkswagen Caddy Van</t>
  </si>
  <si>
    <t>Total Vans/CC &lt;= 2.5t</t>
  </si>
  <si>
    <t>Ford Transit Custom</t>
  </si>
  <si>
    <t>Hyundai iLOAD</t>
  </si>
  <si>
    <t>LDV G10</t>
  </si>
  <si>
    <t>LDV V80</t>
  </si>
  <si>
    <t>Mercedes-Benz Vito</t>
  </si>
  <si>
    <t>Mitsubishi Express</t>
  </si>
  <si>
    <t>Renault Trafic</t>
  </si>
  <si>
    <t>Toyota Hiace Van</t>
  </si>
  <si>
    <t>Volkswagen Transporter</t>
  </si>
  <si>
    <t>Total Vans/CC 2.5-3.5t</t>
  </si>
  <si>
    <t>Ford Ranger 4X2</t>
  </si>
  <si>
    <t>Great Wall Steed 4X2</t>
  </si>
  <si>
    <t>Holden Colorado 4X2</t>
  </si>
  <si>
    <t>Isuzu Ute D-Max 4X2</t>
  </si>
  <si>
    <t>Mazda BT-50 4X2</t>
  </si>
  <si>
    <t>Mercedes-Benz X-Class 4X2</t>
  </si>
  <si>
    <t>Mitsubishi Triton 4X2</t>
  </si>
  <si>
    <t>Nissan Navara 4X2</t>
  </si>
  <si>
    <t>Toyota Hilux 4X2</t>
  </si>
  <si>
    <t>Volkswagen Amarok 4X2</t>
  </si>
  <si>
    <t>Total PU/CC 4X2</t>
  </si>
  <si>
    <t>Ford Ranger 4X4</t>
  </si>
  <si>
    <t>Great Wall Steed 4X4</t>
  </si>
  <si>
    <t>Holden Colorado 4X4</t>
  </si>
  <si>
    <t>Isuzu Ute D-Max 4X4</t>
  </si>
  <si>
    <t>Jeep Gladiator</t>
  </si>
  <si>
    <t>LDV T60 4X4</t>
  </si>
  <si>
    <t>Mazda BT-50 4X4</t>
  </si>
  <si>
    <t>Mercedes-Benz X-Class 4X4</t>
  </si>
  <si>
    <t>Mitsubishi Triton 4X4</t>
  </si>
  <si>
    <t>Nissan Navara 4X4</t>
  </si>
  <si>
    <t>RAM 1500 Express</t>
  </si>
  <si>
    <t>RAM 1500 Laramie</t>
  </si>
  <si>
    <t>RAM 2500/3500 Laramie</t>
  </si>
  <si>
    <t>Ssangyong Musso/Musso XLV 4X4</t>
  </si>
  <si>
    <t>Toyota Hilux 4X4</t>
  </si>
  <si>
    <t>Toyota Landcruiser PU/CC</t>
  </si>
  <si>
    <t>Volkswagen Amarok 4X4</t>
  </si>
  <si>
    <t>Total PU/CC 4X4</t>
  </si>
  <si>
    <t>Total Light Commercial</t>
  </si>
  <si>
    <t>NEW VEHICLE SALES BY MARQUE - LIGHT COMMERCIAL</t>
  </si>
  <si>
    <t>LD 3501-8000 kgs GVM</t>
  </si>
  <si>
    <t>Fiat Ducato</t>
  </si>
  <si>
    <t>Ford Transit Heavy</t>
  </si>
  <si>
    <t>Fuso Canter (LD)</t>
  </si>
  <si>
    <t>Hino (LD)</t>
  </si>
  <si>
    <t>Hyundai EX4</t>
  </si>
  <si>
    <t>Isuzu N-Series (LD)</t>
  </si>
  <si>
    <t>Iveco C/C (LD)</t>
  </si>
  <si>
    <t>Iveco Van (LD)</t>
  </si>
  <si>
    <t>Mercedes-Benz Sprinter</t>
  </si>
  <si>
    <t>Renault Master</t>
  </si>
  <si>
    <t>Volkswagen Crafter</t>
  </si>
  <si>
    <t>Total LD 3501-8000 kgs GVM</t>
  </si>
  <si>
    <t>MD =&gt; 8001 GVM &amp; GCM &lt; 39001</t>
  </si>
  <si>
    <t>DAF (MD)</t>
  </si>
  <si>
    <t>Fuso Fighter (MD)</t>
  </si>
  <si>
    <t>Hino (MD)</t>
  </si>
  <si>
    <t>Isuzu N-Series (MD)</t>
  </si>
  <si>
    <t>Mercedes (MD)</t>
  </si>
  <si>
    <t>UD Trucks (MD)</t>
  </si>
  <si>
    <t>Total MD =&gt; 8001 GVM &amp; GCM &lt; 39001</t>
  </si>
  <si>
    <t>HD =&gt; 8001 GVM &amp; GCM &gt; 39000</t>
  </si>
  <si>
    <t>DAF (HD)</t>
  </si>
  <si>
    <t>Freightliner (HD)</t>
  </si>
  <si>
    <t>Fuso F-Series (HD)</t>
  </si>
  <si>
    <t>Hino (HD)</t>
  </si>
  <si>
    <t>Isuzu (HD)</t>
  </si>
  <si>
    <t>Iveco (HD)</t>
  </si>
  <si>
    <t>Mack (HD)</t>
  </si>
  <si>
    <t>MAN (HD)</t>
  </si>
  <si>
    <t>Mercedes (HD)</t>
  </si>
  <si>
    <t>Scania (HD)</t>
  </si>
  <si>
    <t>UD Trucks (HD)</t>
  </si>
  <si>
    <t>Volvo Truck (HD)</t>
  </si>
  <si>
    <t>Western Star (HD)</t>
  </si>
  <si>
    <t>Total HD =&gt; 8001 GVM &amp; GCM &gt; 39000</t>
  </si>
  <si>
    <t>Total Heavy Commercial</t>
  </si>
  <si>
    <t>NEW VEHICLE SALES BY MARQUE - HEAVY COMMERCIAL</t>
  </si>
  <si>
    <t>NEW VEHICLE SALES BY MARQUE &amp; MODEL</t>
  </si>
  <si>
    <t>Alfa Romeo Total</t>
  </si>
  <si>
    <t>Audi Total</t>
  </si>
  <si>
    <t>BMW Total</t>
  </si>
  <si>
    <t>Chrysler Total</t>
  </si>
  <si>
    <t>Citroen Total</t>
  </si>
  <si>
    <t>Daf Total</t>
  </si>
  <si>
    <t>Fiat Total</t>
  </si>
  <si>
    <t>Fiat Professional Total</t>
  </si>
  <si>
    <t>Ford Total</t>
  </si>
  <si>
    <t>Freightliner Total</t>
  </si>
  <si>
    <t>Fuso Total</t>
  </si>
  <si>
    <t>Great Wall Total</t>
  </si>
  <si>
    <t>Haval Total</t>
  </si>
  <si>
    <t>Hino Total</t>
  </si>
  <si>
    <t>Holden Total</t>
  </si>
  <si>
    <t>Honda Total</t>
  </si>
  <si>
    <t>Hyundai Total</t>
  </si>
  <si>
    <t>Hyundai Commercial Vehicles Total</t>
  </si>
  <si>
    <t>International Total</t>
  </si>
  <si>
    <t>Isuzu Total</t>
  </si>
  <si>
    <t>Isuzu Ute Total</t>
  </si>
  <si>
    <t>Iveco Trucks Total</t>
  </si>
  <si>
    <t>Jaguar Total</t>
  </si>
  <si>
    <t>Jeep Total</t>
  </si>
  <si>
    <t>Kenworth Total</t>
  </si>
  <si>
    <t>Kia Total</t>
  </si>
  <si>
    <t>Land Rover Total</t>
  </si>
  <si>
    <t>LDV Total</t>
  </si>
  <si>
    <t>Lexus Total</t>
  </si>
  <si>
    <t>Mack Total</t>
  </si>
  <si>
    <t>Man Total</t>
  </si>
  <si>
    <t>Maserati Total</t>
  </si>
  <si>
    <t>Mazda Total</t>
  </si>
  <si>
    <t>Mercedes-Benz Cars Total</t>
  </si>
  <si>
    <t>Mercedes-Benz Trucks Total</t>
  </si>
  <si>
    <t>Mercedes-Benz Vans Total</t>
  </si>
  <si>
    <t>MG Total</t>
  </si>
  <si>
    <t>MINI Total</t>
  </si>
  <si>
    <t>Mitsubishi Total</t>
  </si>
  <si>
    <t>Nissan Total</t>
  </si>
  <si>
    <t>Peugeot Total</t>
  </si>
  <si>
    <t>Porsche Total</t>
  </si>
  <si>
    <t>RAM Total</t>
  </si>
  <si>
    <t>Renault Total</t>
  </si>
  <si>
    <t>Scania Total</t>
  </si>
  <si>
    <t>Skoda Total</t>
  </si>
  <si>
    <t>Ssangyong Total</t>
  </si>
  <si>
    <t>Subaru Total</t>
  </si>
  <si>
    <t>Suzuki Total</t>
  </si>
  <si>
    <t>Toyota Total</t>
  </si>
  <si>
    <t>UD Trucks Total</t>
  </si>
  <si>
    <t>Volkswagen Total</t>
  </si>
  <si>
    <t>Volvo Car Total</t>
  </si>
  <si>
    <t>Volvo Commercial Total</t>
  </si>
  <si>
    <t>Western Star Total</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</si>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</sst>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18" x14ac:knownFonts="1">
    <font>
      <sz val="11"/>
      <color theme="1"/>
      <name val="Calibri"/>
      <family val="2"/>
      <scheme val="minor"/>
    </font>
    <font>
      <sz val="10"/>
      <name val="Arial"/>
    </font>
    <font>
      <b/>
      <sz val="22"/>
      <color indexed="9"/>
      <name val="Arial"/>
      <family val="2"/>
    </font>
    <font>
      <b/>
      <sz val="14"/>
      <name val="Arial"/>
      <family val="2"/>
    </font>
    <font>
      <b/>
      <sz val="28"/>
      <name val="Arial"/>
      <family val="2"/>
    </font>
    <font>
      <sz val="28"/>
      <name val="Arial"/>
      <family val="2"/>
    </font>
    <font>
      <sz val="24"/>
      <name val="Arial"/>
      <family val="2"/>
    </font>
    <font>
      <b/>
      <sz val="24"/>
      <name val="Arial"/>
      <family val="2"/>
    </font>
    <font>
      <i/>
      <sz val="28"/>
      <name val="Arial"/>
      <family val="2"/>
    </font>
    <font>
      <i/>
      <sz val="24"/>
      <name val="Arial"/>
      <family val="2"/>
    </font>
    <font>
      <sz val="12"/>
      <name val="Arial"/>
      <family val="2"/>
    </font>
    <font>
      <b/>
      <sz val="10"/>
      <name val="Arial"/>
      <family val="2"/>
    </font>
    <font>
      <sz val="10"/>
      <name val="Arial"/>
      <family val="2"/>
    </font>
    <font>
      <b/>
      <sz val="12"/>
      <name val="Arial"/>
      <family val="2"/>
    </font>
    <font>
      <sz val="11"/>
      <name val="Arial"/>
      <family val="2"/>
    </font>
    <font>
      <sz val="8"/>
      <name val="Arial"/>
      <family val="2"/>
    </font>
    <font>
      <b/>
      <sz val="8"/>
      <name val="Arial"/>
      <family val="2"/>
    </font>
    <font>
      <sz val="16"/>
      <name val="Arial"/>
      <family val="2"/>
    </font>
  </fonts>
  <fills count="4">
    <fill>
      <patternFill patternType="none"/>
    </fill>
    <fill>
      <patternFill patternType="gray125"/>
    </fill>
    <fill>
      <patternFill patternType="solid">
        <fgColor indexed="8"/>
        <bgColor indexed="64"/>
      </patternFill>
    </fill>
    <fill>
      <patternFill patternType="solid">
        <fgColor indexed="22"/>
        <bgColor indexed="64"/>
      </patternFill>
    </fill>
  </fills>
  <borders count="15">
    <border>
      <left/>
      <right/>
      <top/>
      <bottom/>
      <diagonal/>
    </border>
    <border>
      <left style="hair">
        <color indexed="64"/>
      </left>
      <right/>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s>
  <cellStyleXfs count="3">
    <xf numFmtId="0" fontId="0" fillId="0" borderId="0"/>
    <xf numFmtId="0" fontId="1" fillId="0" borderId="0"/>
    <xf numFmtId="9" fontId="12" fillId="0" borderId="0" applyFont="0" applyFill="0" applyBorder="0" applyAlignment="0" applyProtection="0"/>
  </cellStyleXfs>
  <cellXfs count="179">
    <xf numFmtId="0" fontId="0" fillId="0" borderId="0" xfId="0"/>
    <xf numFmtId="0" fontId="1" fillId="0" borderId="0" xfId="1"/>
    <xf numFmtId="0" fontId="3" fillId="0" borderId="0" xfId="1" applyFont="1" applyAlignment="1">
      <alignment horizontal="center"/>
    </xf>
    <xf numFmtId="0" fontId="3" fillId="0" borderId="0" xfId="1" applyFont="1"/>
    <xf numFmtId="0" fontId="6" fillId="0" borderId="0" xfId="1" applyFont="1" applyAlignment="1">
      <alignment vertical="center"/>
    </xf>
    <xf numFmtId="0" fontId="7" fillId="0" borderId="0" xfId="1" applyFont="1" applyAlignment="1">
      <alignment horizontal="center" vertical="center"/>
    </xf>
    <xf numFmtId="0" fontId="1" fillId="0" borderId="0" xfId="1" applyAlignment="1">
      <alignment vertical="center"/>
    </xf>
    <xf numFmtId="17" fontId="9" fillId="0" borderId="0" xfId="1" quotePrefix="1" applyNumberFormat="1" applyFont="1" applyAlignment="1">
      <alignment horizontal="center" vertical="center"/>
    </xf>
    <xf numFmtId="17" fontId="9" fillId="0" borderId="0" xfId="1" applyNumberFormat="1" applyFont="1" applyAlignment="1">
      <alignment horizontal="center" vertical="center"/>
    </xf>
    <xf numFmtId="0" fontId="10" fillId="0" borderId="0" xfId="1" applyFont="1"/>
    <xf numFmtId="0" fontId="1" fillId="0" borderId="2" xfId="1" applyBorder="1"/>
    <xf numFmtId="0" fontId="11" fillId="0" borderId="5" xfId="1" applyFont="1" applyBorder="1"/>
    <xf numFmtId="0" fontId="11" fillId="0" borderId="7" xfId="1" applyFont="1" applyBorder="1"/>
    <xf numFmtId="0" fontId="11" fillId="0" borderId="3" xfId="1" applyFont="1" applyBorder="1" applyAlignment="1">
      <alignment horizontal="center"/>
    </xf>
    <xf numFmtId="0" fontId="11" fillId="0" borderId="4" xfId="1" applyFont="1" applyBorder="1" applyAlignment="1">
      <alignment horizontal="center"/>
    </xf>
    <xf numFmtId="0" fontId="11" fillId="0" borderId="7" xfId="1" applyFont="1" applyBorder="1" applyAlignment="1">
      <alignment horizontal="center"/>
    </xf>
    <xf numFmtId="0" fontId="11" fillId="0" borderId="8" xfId="1" applyFont="1" applyBorder="1"/>
    <xf numFmtId="0" fontId="12" fillId="0" borderId="9" xfId="1" applyFont="1" applyBorder="1" applyAlignment="1">
      <alignment horizontal="center"/>
    </xf>
    <xf numFmtId="0" fontId="12" fillId="0" borderId="10" xfId="1" applyFont="1" applyBorder="1" applyAlignment="1">
      <alignment horizontal="center"/>
    </xf>
    <xf numFmtId="0" fontId="12" fillId="0" borderId="8" xfId="1" applyFont="1" applyBorder="1" applyAlignment="1">
      <alignment horizontal="center"/>
    </xf>
    <xf numFmtId="0" fontId="12" fillId="0" borderId="8" xfId="1" applyFont="1" applyBorder="1"/>
    <xf numFmtId="3" fontId="12" fillId="0" borderId="9" xfId="1" applyNumberFormat="1" applyFont="1" applyBorder="1" applyAlignment="1">
      <alignment horizontal="right"/>
    </xf>
    <xf numFmtId="3" fontId="12" fillId="0" borderId="10" xfId="1" applyNumberFormat="1" applyFont="1" applyBorder="1" applyAlignment="1">
      <alignment horizontal="right"/>
    </xf>
    <xf numFmtId="3" fontId="12" fillId="0" borderId="8" xfId="1" applyNumberFormat="1" applyFont="1" applyBorder="1" applyAlignment="1">
      <alignment horizontal="right"/>
    </xf>
    <xf numFmtId="164" fontId="12" fillId="0" borderId="9" xfId="2" applyNumberFormat="1" applyBorder="1" applyAlignment="1">
      <alignment horizontal="right"/>
    </xf>
    <xf numFmtId="164" fontId="12" fillId="0" borderId="10" xfId="2" applyNumberFormat="1" applyBorder="1" applyAlignment="1">
      <alignment horizontal="right"/>
    </xf>
    <xf numFmtId="3" fontId="12" fillId="0" borderId="9" xfId="1" applyNumberFormat="1" applyFont="1" applyBorder="1"/>
    <xf numFmtId="3" fontId="12" fillId="0" borderId="10" xfId="1" applyNumberFormat="1" applyFont="1" applyBorder="1"/>
    <xf numFmtId="3" fontId="12" fillId="0" borderId="8" xfId="1" applyNumberFormat="1" applyFont="1" applyBorder="1"/>
    <xf numFmtId="0" fontId="12" fillId="0" borderId="9" xfId="1" applyFont="1" applyBorder="1"/>
    <xf numFmtId="0" fontId="12" fillId="0" borderId="10" xfId="1" applyFont="1" applyBorder="1"/>
    <xf numFmtId="0" fontId="13" fillId="0" borderId="10" xfId="1" applyFont="1" applyBorder="1"/>
    <xf numFmtId="3" fontId="11" fillId="0" borderId="3" xfId="1" applyNumberFormat="1" applyFont="1" applyBorder="1" applyAlignment="1">
      <alignment horizontal="right"/>
    </xf>
    <xf numFmtId="3" fontId="11" fillId="0" borderId="4" xfId="1" applyNumberFormat="1" applyFont="1" applyBorder="1" applyAlignment="1">
      <alignment horizontal="right"/>
    </xf>
    <xf numFmtId="3" fontId="11" fillId="0" borderId="7" xfId="1" applyNumberFormat="1" applyFont="1" applyBorder="1" applyAlignment="1">
      <alignment horizontal="right"/>
    </xf>
    <xf numFmtId="164" fontId="11" fillId="0" borderId="3" xfId="2" applyNumberFormat="1" applyFont="1" applyBorder="1" applyAlignment="1">
      <alignment horizontal="right"/>
    </xf>
    <xf numFmtId="164" fontId="11" fillId="0" borderId="4" xfId="2" applyNumberFormat="1" applyFont="1" applyBorder="1" applyAlignment="1">
      <alignment horizontal="right"/>
    </xf>
    <xf numFmtId="0" fontId="13" fillId="0" borderId="0" xfId="1" applyFont="1"/>
    <xf numFmtId="0" fontId="11" fillId="0" borderId="0" xfId="1" applyFont="1"/>
    <xf numFmtId="0" fontId="11" fillId="0" borderId="11" xfId="1" applyFont="1" applyBorder="1"/>
    <xf numFmtId="3" fontId="11" fillId="0" borderId="11" xfId="1" applyNumberFormat="1" applyFont="1" applyBorder="1" applyAlignment="1">
      <alignment horizontal="right"/>
    </xf>
    <xf numFmtId="164" fontId="11" fillId="0" borderId="0" xfId="2" applyNumberFormat="1" applyFont="1" applyAlignment="1">
      <alignment horizontal="right"/>
    </xf>
    <xf numFmtId="3" fontId="11" fillId="0" borderId="0" xfId="1" applyNumberFormat="1" applyFont="1" applyAlignment="1">
      <alignment horizontal="right"/>
    </xf>
    <xf numFmtId="0" fontId="14" fillId="0" borderId="0" xfId="1" applyFont="1" applyAlignment="1">
      <alignment horizontal="left" indent="10"/>
    </xf>
    <xf numFmtId="0" fontId="12" fillId="0" borderId="0" xfId="1" applyFont="1"/>
    <xf numFmtId="0" fontId="10" fillId="3" borderId="0" xfId="1" applyFont="1" applyFill="1" applyAlignment="1">
      <alignment horizontal="center" vertical="center"/>
    </xf>
    <xf numFmtId="0" fontId="14" fillId="3" borderId="0" xfId="1" applyFont="1" applyFill="1" applyAlignment="1">
      <alignment horizontal="left" vertical="top" wrapText="1"/>
    </xf>
    <xf numFmtId="0" fontId="10" fillId="3" borderId="0" xfId="1" applyFont="1" applyFill="1" applyAlignment="1">
      <alignment horizontal="center" vertical="center" wrapText="1"/>
    </xf>
    <xf numFmtId="0" fontId="1" fillId="3" borderId="0" xfId="1" applyFill="1" applyAlignment="1">
      <alignment vertical="top" wrapText="1"/>
    </xf>
    <xf numFmtId="0" fontId="10" fillId="3" borderId="0" xfId="1" applyFont="1" applyFill="1" applyAlignment="1">
      <alignment horizontal="center" vertical="top"/>
    </xf>
    <xf numFmtId="0" fontId="14" fillId="3" borderId="0" xfId="1" applyFont="1" applyFill="1" applyAlignment="1">
      <alignment horizontal="left" vertical="center" wrapText="1" indent="1"/>
    </xf>
    <xf numFmtId="0" fontId="1" fillId="0" borderId="0" xfId="1" quotePrefix="1" applyAlignment="1">
      <alignment wrapText="1"/>
    </xf>
    <xf numFmtId="0" fontId="17" fillId="0" borderId="0" xfId="1" applyFont="1" applyAlignment="1">
      <alignment vertical="top" wrapText="1"/>
    </xf>
    <xf numFmtId="0" fontId="17" fillId="0" borderId="0" xfId="1" applyFont="1" applyAlignment="1">
      <alignment horizontal="center" wrapText="1"/>
    </xf>
    <xf numFmtId="0" fontId="17" fillId="0" borderId="0" xfId="1" applyFont="1" applyAlignment="1">
      <alignment horizontal="center"/>
    </xf>
    <xf numFmtId="3" fontId="1" fillId="0" borderId="9" xfId="1" applyNumberFormat="1" applyBorder="1" applyAlignment="1">
      <alignment horizontal="right"/>
    </xf>
    <xf numFmtId="3" fontId="1" fillId="0" borderId="10" xfId="1" applyNumberFormat="1" applyBorder="1" applyAlignment="1">
      <alignment horizontal="right"/>
    </xf>
    <xf numFmtId="3" fontId="1" fillId="0" borderId="8" xfId="1" applyNumberFormat="1" applyBorder="1" applyAlignment="1">
      <alignment horizontal="right"/>
    </xf>
    <xf numFmtId="165" fontId="1" fillId="0" borderId="9" xfId="2" applyNumberFormat="1" applyFont="1" applyBorder="1" applyAlignment="1">
      <alignment horizontal="right"/>
    </xf>
    <xf numFmtId="165" fontId="1" fillId="0" borderId="10" xfId="2" applyNumberFormat="1" applyFont="1" applyBorder="1" applyAlignment="1">
      <alignment horizontal="right"/>
    </xf>
    <xf numFmtId="165" fontId="11" fillId="0" borderId="3" xfId="2" applyNumberFormat="1" applyFont="1" applyBorder="1" applyAlignment="1">
      <alignment horizontal="right"/>
    </xf>
    <xf numFmtId="165" fontId="11" fillId="0" borderId="4" xfId="2" applyNumberFormat="1" applyFont="1" applyBorder="1" applyAlignment="1">
      <alignment horizontal="right"/>
    </xf>
    <xf numFmtId="0" fontId="12" fillId="0" borderId="12" xfId="1" applyFont="1" applyBorder="1"/>
    <xf numFmtId="3" fontId="1" fillId="0" borderId="13" xfId="1" applyNumberFormat="1" applyBorder="1" applyAlignment="1">
      <alignment horizontal="right"/>
    </xf>
    <xf numFmtId="3" fontId="1" fillId="0" borderId="14" xfId="1" applyNumberFormat="1" applyBorder="1" applyAlignment="1">
      <alignment horizontal="right"/>
    </xf>
    <xf numFmtId="3" fontId="1" fillId="0" borderId="12" xfId="1" applyNumberFormat="1" applyBorder="1" applyAlignment="1">
      <alignment horizontal="right"/>
    </xf>
    <xf numFmtId="165" fontId="1" fillId="0" borderId="13" xfId="2" applyNumberFormat="1" applyFont="1" applyBorder="1" applyAlignment="1">
      <alignment horizontal="right"/>
    </xf>
    <xf numFmtId="165" fontId="1" fillId="0" borderId="14" xfId="2" applyNumberFormat="1" applyFont="1" applyBorder="1" applyAlignment="1">
      <alignment horizontal="right"/>
    </xf>
    <xf numFmtId="165" fontId="1" fillId="0" borderId="9" xfId="1" applyNumberFormat="1" applyBorder="1" applyAlignment="1">
      <alignment horizontal="right"/>
    </xf>
    <xf numFmtId="165" fontId="1" fillId="0" borderId="10" xfId="1" applyNumberFormat="1" applyBorder="1" applyAlignment="1">
      <alignment horizontal="right"/>
    </xf>
    <xf numFmtId="165" fontId="1" fillId="0" borderId="8" xfId="1" applyNumberFormat="1" applyBorder="1" applyAlignment="1">
      <alignment horizontal="right"/>
    </xf>
    <xf numFmtId="165" fontId="11" fillId="0" borderId="3" xfId="1" applyNumberFormat="1" applyFont="1" applyBorder="1" applyAlignment="1">
      <alignment horizontal="right"/>
    </xf>
    <xf numFmtId="165" fontId="11" fillId="0" borderId="4" xfId="1" applyNumberFormat="1" applyFont="1" applyBorder="1" applyAlignment="1">
      <alignment horizontal="right"/>
    </xf>
    <xf numFmtId="165" fontId="11" fillId="0" borderId="7" xfId="1" applyNumberFormat="1" applyFont="1" applyBorder="1" applyAlignment="1">
      <alignment horizontal="right"/>
    </xf>
    <xf numFmtId="165" fontId="1" fillId="0" borderId="13" xfId="1" applyNumberFormat="1" applyBorder="1" applyAlignment="1">
      <alignment horizontal="right"/>
    </xf>
    <xf numFmtId="165" fontId="1" fillId="0" borderId="14" xfId="1" applyNumberFormat="1" applyBorder="1" applyAlignment="1">
      <alignment horizontal="right"/>
    </xf>
    <xf numFmtId="165" fontId="1" fillId="0" borderId="12" xfId="1" applyNumberFormat="1" applyBorder="1" applyAlignment="1">
      <alignment horizontal="right"/>
    </xf>
    <xf numFmtId="164" fontId="1" fillId="0" borderId="9" xfId="2" applyNumberFormat="1" applyFont="1" applyBorder="1" applyAlignment="1">
      <alignment horizontal="right"/>
    </xf>
    <xf numFmtId="164" fontId="1" fillId="0" borderId="10" xfId="2" applyNumberFormat="1" applyFont="1" applyBorder="1" applyAlignment="1">
      <alignment horizontal="right"/>
    </xf>
    <xf numFmtId="164" fontId="1" fillId="0" borderId="13" xfId="2" applyNumberFormat="1" applyFont="1" applyBorder="1" applyAlignment="1">
      <alignment horizontal="right"/>
    </xf>
    <xf numFmtId="164" fontId="1" fillId="0" borderId="14" xfId="2" applyNumberFormat="1" applyFont="1" applyBorder="1" applyAlignment="1">
      <alignment horizontal="right"/>
    </xf>
    <xf numFmtId="0" fontId="1" fillId="0" borderId="8" xfId="1" applyBorder="1"/>
    <xf numFmtId="3" fontId="1" fillId="0" borderId="9" xfId="1" applyNumberFormat="1" applyBorder="1"/>
    <xf numFmtId="3" fontId="1" fillId="0" borderId="10" xfId="1" applyNumberFormat="1" applyBorder="1"/>
    <xf numFmtId="3" fontId="1" fillId="0" borderId="8" xfId="1" applyNumberFormat="1" applyBorder="1"/>
    <xf numFmtId="0" fontId="1" fillId="0" borderId="9" xfId="1" applyBorder="1"/>
    <xf numFmtId="0" fontId="1" fillId="0" borderId="10" xfId="1" applyBorder="1"/>
    <xf numFmtId="0" fontId="11" fillId="0" borderId="2" xfId="1" applyFont="1" applyBorder="1"/>
    <xf numFmtId="165" fontId="0" fillId="0" borderId="9" xfId="2" applyNumberFormat="1" applyFont="1" applyBorder="1" applyAlignment="1">
      <alignment horizontal="right"/>
    </xf>
    <xf numFmtId="165" fontId="0" fillId="0" borderId="10" xfId="2" applyNumberFormat="1" applyFont="1" applyBorder="1" applyAlignment="1">
      <alignment horizontal="right"/>
    </xf>
    <xf numFmtId="2" fontId="0" fillId="0" borderId="8" xfId="2" applyNumberFormat="1" applyFont="1" applyBorder="1" applyAlignment="1">
      <alignment horizontal="right"/>
    </xf>
    <xf numFmtId="2" fontId="0" fillId="0" borderId="9" xfId="2" applyNumberFormat="1" applyFont="1" applyBorder="1" applyAlignment="1">
      <alignment horizontal="right"/>
    </xf>
    <xf numFmtId="2" fontId="0" fillId="0" borderId="10" xfId="2" applyNumberFormat="1" applyFont="1" applyBorder="1" applyAlignment="1">
      <alignment horizontal="right"/>
    </xf>
    <xf numFmtId="165" fontId="0" fillId="0" borderId="13" xfId="2" applyNumberFormat="1" applyFont="1" applyBorder="1" applyAlignment="1">
      <alignment horizontal="right"/>
    </xf>
    <xf numFmtId="165" fontId="0" fillId="0" borderId="14" xfId="2" applyNumberFormat="1" applyFont="1" applyBorder="1" applyAlignment="1">
      <alignment horizontal="right"/>
    </xf>
    <xf numFmtId="2" fontId="0" fillId="0" borderId="12" xfId="2" applyNumberFormat="1" applyFont="1" applyBorder="1" applyAlignment="1">
      <alignment horizontal="right"/>
    </xf>
    <xf numFmtId="2" fontId="0" fillId="0" borderId="13" xfId="2" applyNumberFormat="1" applyFont="1" applyBorder="1" applyAlignment="1">
      <alignment horizontal="right"/>
    </xf>
    <xf numFmtId="2" fontId="0" fillId="0" borderId="14" xfId="2" applyNumberFormat="1" applyFont="1" applyBorder="1" applyAlignment="1">
      <alignment horizontal="right"/>
    </xf>
    <xf numFmtId="165" fontId="0" fillId="0" borderId="9" xfId="2" applyNumberFormat="1" applyFont="1" applyBorder="1"/>
    <xf numFmtId="165" fontId="0" fillId="0" borderId="10" xfId="2" applyNumberFormat="1" applyFont="1" applyBorder="1"/>
    <xf numFmtId="2" fontId="0" fillId="0" borderId="8" xfId="2" applyNumberFormat="1" applyFont="1" applyBorder="1"/>
    <xf numFmtId="2" fontId="0" fillId="0" borderId="9" xfId="2" applyNumberFormat="1" applyFont="1" applyBorder="1"/>
    <xf numFmtId="2" fontId="0" fillId="0" borderId="10" xfId="2" applyNumberFormat="1" applyFont="1" applyBorder="1"/>
    <xf numFmtId="2" fontId="11" fillId="0" borderId="7" xfId="2" applyNumberFormat="1" applyFont="1" applyBorder="1" applyAlignment="1">
      <alignment horizontal="right"/>
    </xf>
    <xf numFmtId="2" fontId="11" fillId="0" borderId="3" xfId="2" applyNumberFormat="1" applyFont="1" applyBorder="1" applyAlignment="1">
      <alignment horizontal="right"/>
    </xf>
    <xf numFmtId="2" fontId="11" fillId="0" borderId="4" xfId="2" applyNumberFormat="1" applyFont="1" applyBorder="1" applyAlignment="1">
      <alignment horizontal="right"/>
    </xf>
    <xf numFmtId="3" fontId="1" fillId="0" borderId="9" xfId="1" applyNumberFormat="1" applyBorder="1" applyAlignment="1">
      <alignment horizontal="center"/>
    </xf>
    <xf numFmtId="3" fontId="1" fillId="0" borderId="10" xfId="1" applyNumberFormat="1" applyBorder="1" applyAlignment="1">
      <alignment horizontal="center"/>
    </xf>
    <xf numFmtId="3" fontId="1" fillId="0" borderId="8" xfId="1" applyNumberFormat="1" applyBorder="1" applyAlignment="1">
      <alignment horizontal="center"/>
    </xf>
    <xf numFmtId="0" fontId="1" fillId="0" borderId="9" xfId="1" applyBorder="1" applyAlignment="1">
      <alignment horizontal="center"/>
    </xf>
    <xf numFmtId="0" fontId="1" fillId="0" borderId="10" xfId="1" applyBorder="1" applyAlignment="1">
      <alignment horizontal="center"/>
    </xf>
    <xf numFmtId="0" fontId="11" fillId="0" borderId="8" xfId="1" applyFont="1" applyBorder="1" applyAlignment="1">
      <alignment horizontal="left"/>
    </xf>
    <xf numFmtId="3" fontId="11" fillId="0" borderId="9" xfId="1" applyNumberFormat="1" applyFont="1" applyBorder="1" applyAlignment="1">
      <alignment horizontal="right"/>
    </xf>
    <xf numFmtId="3" fontId="11" fillId="0" borderId="10" xfId="1" applyNumberFormat="1" applyFont="1" applyBorder="1" applyAlignment="1">
      <alignment horizontal="right"/>
    </xf>
    <xf numFmtId="3" fontId="11" fillId="0" borderId="8" xfId="1" applyNumberFormat="1" applyFont="1" applyBorder="1" applyAlignment="1">
      <alignment horizontal="right"/>
    </xf>
    <xf numFmtId="164" fontId="11" fillId="0" borderId="9" xfId="2" applyNumberFormat="1" applyFont="1" applyBorder="1" applyAlignment="1">
      <alignment horizontal="right"/>
    </xf>
    <xf numFmtId="164" fontId="11" fillId="0" borderId="10" xfId="2" applyNumberFormat="1" applyFont="1" applyBorder="1" applyAlignment="1">
      <alignment horizontal="right"/>
    </xf>
    <xf numFmtId="0" fontId="12" fillId="0" borderId="8" xfId="1" applyFont="1" applyBorder="1" applyAlignment="1">
      <alignment horizontal="left" indent="2"/>
    </xf>
    <xf numFmtId="164" fontId="0" fillId="0" borderId="9" xfId="2" applyNumberFormat="1" applyFont="1" applyBorder="1" applyAlignment="1">
      <alignment horizontal="right"/>
    </xf>
    <xf numFmtId="164" fontId="0" fillId="0" borderId="10" xfId="2" applyNumberFormat="1" applyFont="1" applyBorder="1" applyAlignment="1">
      <alignment horizontal="right"/>
    </xf>
    <xf numFmtId="0" fontId="11" fillId="0" borderId="8" xfId="1" applyFont="1" applyBorder="1" applyAlignment="1">
      <alignment wrapText="1"/>
    </xf>
    <xf numFmtId="3" fontId="11" fillId="0" borderId="6" xfId="1" applyNumberFormat="1" applyFont="1" applyBorder="1" applyAlignment="1">
      <alignment horizontal="right"/>
    </xf>
    <xf numFmtId="0" fontId="13" fillId="0" borderId="12" xfId="1" quotePrefix="1" applyFont="1" applyBorder="1"/>
    <xf numFmtId="0" fontId="11" fillId="0" borderId="12" xfId="1" quotePrefix="1" applyFont="1" applyBorder="1"/>
    <xf numFmtId="0" fontId="11" fillId="0" borderId="13" xfId="1" applyFont="1" applyBorder="1" applyAlignment="1">
      <alignment horizontal="center"/>
    </xf>
    <xf numFmtId="0" fontId="11" fillId="0" borderId="11" xfId="1" applyFont="1" applyBorder="1" applyAlignment="1">
      <alignment horizontal="center"/>
    </xf>
    <xf numFmtId="0" fontId="11" fillId="0" borderId="14" xfId="1" applyFont="1" applyBorder="1" applyAlignment="1">
      <alignment horizontal="center"/>
    </xf>
    <xf numFmtId="164" fontId="0" fillId="0" borderId="0" xfId="2" applyNumberFormat="1" applyFont="1" applyAlignment="1">
      <alignment horizontal="right"/>
    </xf>
    <xf numFmtId="3" fontId="1" fillId="0" borderId="0" xfId="1" applyNumberFormat="1" applyAlignment="1">
      <alignment horizontal="right"/>
    </xf>
    <xf numFmtId="0" fontId="1" fillId="0" borderId="5" xfId="1" applyBorder="1"/>
    <xf numFmtId="3" fontId="1" fillId="0" borderId="0" xfId="1" applyNumberFormat="1"/>
    <xf numFmtId="0" fontId="11" fillId="0" borderId="7" xfId="1" quotePrefix="1" applyFont="1" applyBorder="1"/>
    <xf numFmtId="164" fontId="11" fillId="0" borderId="6" xfId="2" applyNumberFormat="1" applyFont="1" applyBorder="1" applyAlignment="1">
      <alignment horizontal="right"/>
    </xf>
    <xf numFmtId="164" fontId="11" fillId="0" borderId="4" xfId="1" applyNumberFormat="1" applyFont="1" applyBorder="1" applyAlignment="1">
      <alignment horizontal="right"/>
    </xf>
    <xf numFmtId="164" fontId="11" fillId="0" borderId="6" xfId="1" applyNumberFormat="1" applyFont="1" applyBorder="1" applyAlignment="1">
      <alignment horizontal="right"/>
    </xf>
    <xf numFmtId="0" fontId="13" fillId="0" borderId="2" xfId="1" applyFont="1" applyBorder="1"/>
    <xf numFmtId="3" fontId="11" fillId="0" borderId="11" xfId="1" applyNumberFormat="1" applyFont="1" applyBorder="1" applyAlignment="1">
      <alignment horizontal="center"/>
    </xf>
    <xf numFmtId="3" fontId="11" fillId="0" borderId="13" xfId="1" applyNumberFormat="1" applyFont="1" applyBorder="1" applyAlignment="1">
      <alignment horizontal="center"/>
    </xf>
    <xf numFmtId="164" fontId="1" fillId="0" borderId="0" xfId="2" applyNumberFormat="1" applyFont="1" applyAlignment="1">
      <alignment horizontal="right"/>
    </xf>
    <xf numFmtId="3" fontId="12" fillId="0" borderId="9" xfId="1" applyNumberFormat="1" applyFont="1" applyBorder="1" applyAlignment="1">
      <alignment horizontal="center"/>
    </xf>
    <xf numFmtId="3" fontId="12" fillId="0" borderId="10" xfId="1" applyNumberFormat="1" applyFont="1" applyBorder="1" applyAlignment="1">
      <alignment horizontal="center"/>
    </xf>
    <xf numFmtId="3" fontId="12" fillId="0" borderId="8" xfId="1" applyNumberFormat="1" applyFont="1" applyBorder="1" applyAlignment="1">
      <alignment horizontal="center"/>
    </xf>
    <xf numFmtId="0" fontId="12" fillId="0" borderId="12" xfId="1" applyFont="1" applyBorder="1" applyAlignment="1">
      <alignment horizontal="left" indent="2"/>
    </xf>
    <xf numFmtId="0" fontId="11" fillId="0" borderId="7" xfId="1" applyFont="1" applyBorder="1" applyAlignment="1">
      <alignment horizontal="left"/>
    </xf>
    <xf numFmtId="0" fontId="11" fillId="0" borderId="12" xfId="1" applyFont="1" applyBorder="1"/>
    <xf numFmtId="3" fontId="11" fillId="0" borderId="13" xfId="1" applyNumberFormat="1" applyFont="1" applyBorder="1" applyAlignment="1">
      <alignment horizontal="right"/>
    </xf>
    <xf numFmtId="3" fontId="11" fillId="0" borderId="14" xfId="1" applyNumberFormat="1" applyFont="1" applyBorder="1" applyAlignment="1">
      <alignment horizontal="right"/>
    </xf>
    <xf numFmtId="3" fontId="11" fillId="0" borderId="12" xfId="1" applyNumberFormat="1" applyFont="1" applyBorder="1" applyAlignment="1">
      <alignment horizontal="right"/>
    </xf>
    <xf numFmtId="164" fontId="11" fillId="0" borderId="13" xfId="2" applyNumberFormat="1" applyFont="1" applyBorder="1" applyAlignment="1">
      <alignment horizontal="right"/>
    </xf>
    <xf numFmtId="164" fontId="11" fillId="0" borderId="14" xfId="2" applyNumberFormat="1" applyFont="1" applyBorder="1" applyAlignment="1">
      <alignment horizontal="right"/>
    </xf>
    <xf numFmtId="0" fontId="1" fillId="0" borderId="7" xfId="1" applyBorder="1"/>
    <xf numFmtId="3" fontId="1" fillId="0" borderId="3" xfId="1" applyNumberFormat="1" applyBorder="1"/>
    <xf numFmtId="3" fontId="1" fillId="0" borderId="4" xfId="1" applyNumberFormat="1" applyBorder="1"/>
    <xf numFmtId="3" fontId="1" fillId="0" borderId="7" xfId="1" applyNumberFormat="1" applyBorder="1"/>
    <xf numFmtId="0" fontId="1" fillId="0" borderId="3" xfId="1" applyBorder="1"/>
    <xf numFmtId="0" fontId="1" fillId="0" borderId="4" xfId="1" applyBorder="1"/>
    <xf numFmtId="0" fontId="1" fillId="0" borderId="0" xfId="1" applyAlignment="1">
      <alignment horizontal="center"/>
    </xf>
    <xf numFmtId="0" fontId="15" fillId="3" borderId="0" xfId="1" quotePrefix="1" applyFont="1" applyFill="1" applyAlignment="1">
      <alignment horizontal="left" vertical="top" wrapText="1"/>
    </xf>
    <xf numFmtId="0" fontId="1" fillId="0" borderId="0" xfId="1" applyAlignment="1">
      <alignment vertical="top" wrapText="1"/>
    </xf>
    <xf numFmtId="0" fontId="1" fillId="0" borderId="0" xfId="1" applyAlignment="1">
      <alignment wrapText="1"/>
    </xf>
    <xf numFmtId="0" fontId="2" fillId="2" borderId="1" xfId="1" quotePrefix="1" applyFont="1" applyFill="1" applyBorder="1" applyAlignment="1">
      <alignment horizontal="center" vertical="center"/>
    </xf>
    <xf numFmtId="0" fontId="2" fillId="2" borderId="0" xfId="1" applyFont="1" applyFill="1" applyAlignment="1">
      <alignment horizontal="center" vertical="center"/>
    </xf>
    <xf numFmtId="0" fontId="1" fillId="0" borderId="0" xfId="1"/>
    <xf numFmtId="0" fontId="3" fillId="0" borderId="0" xfId="1" applyFont="1" applyAlignment="1">
      <alignment horizontal="center"/>
    </xf>
    <xf numFmtId="0" fontId="3" fillId="0" borderId="0" xfId="1" applyFont="1"/>
    <xf numFmtId="0" fontId="4" fillId="0" borderId="0" xfId="1" applyFont="1" applyAlignment="1">
      <alignment horizontal="center" vertical="center"/>
    </xf>
    <xf numFmtId="0" fontId="5" fillId="0" borderId="0" xfId="1" applyFont="1" applyAlignment="1">
      <alignment vertical="center"/>
    </xf>
    <xf numFmtId="17" fontId="8" fillId="0" borderId="0" xfId="1" quotePrefix="1" applyNumberFormat="1" applyFont="1" applyAlignment="1">
      <alignment horizontal="center" vertical="center"/>
    </xf>
    <xf numFmtId="17" fontId="8" fillId="0" borderId="0" xfId="1" applyNumberFormat="1" applyFont="1" applyAlignment="1">
      <alignment horizontal="center" vertical="center"/>
    </xf>
    <xf numFmtId="0" fontId="8" fillId="0" borderId="0" xfId="1" applyFont="1" applyAlignment="1">
      <alignment vertical="center"/>
    </xf>
    <xf numFmtId="0" fontId="11" fillId="0" borderId="3" xfId="1" applyFont="1" applyBorder="1" applyAlignment="1">
      <alignment horizontal="center"/>
    </xf>
    <xf numFmtId="0" fontId="11" fillId="0" borderId="4" xfId="1" applyFont="1" applyBorder="1" applyAlignment="1">
      <alignment horizontal="center"/>
    </xf>
    <xf numFmtId="0" fontId="11" fillId="0" borderId="6" xfId="1" applyFont="1" applyBorder="1" applyAlignment="1">
      <alignment horizontal="center"/>
    </xf>
    <xf numFmtId="0" fontId="11" fillId="0" borderId="0" xfId="1" applyFont="1" applyAlignment="1">
      <alignment horizontal="center"/>
    </xf>
    <xf numFmtId="0" fontId="17" fillId="0" borderId="0" xfId="1" applyFont="1" applyAlignment="1">
      <alignment horizontal="center" wrapText="1"/>
    </xf>
    <xf numFmtId="0" fontId="17" fillId="0" borderId="0" xfId="1" applyFont="1" applyAlignment="1">
      <alignment horizontal="center"/>
    </xf>
    <xf numFmtId="0" fontId="17" fillId="0" borderId="0" xfId="1" quotePrefix="1" applyFont="1" applyAlignment="1">
      <alignment horizontal="center" wrapText="1"/>
    </xf>
    <xf numFmtId="0" fontId="12" fillId="0" borderId="0" xfId="1" applyFont="1" applyAlignment="1">
      <alignment horizontal="center"/>
    </xf>
    <xf numFmtId="0" fontId="11" fillId="0" borderId="4" xfId="1" applyFont="1" applyBorder="1"/>
  </cellXfs>
  <cellStyles count="3">
    <cellStyle name="Normal" xfId="0" builtinId="0"/>
    <cellStyle name="Normal 2 2" xfId="1" xr:uid="{CBD0479B-04D8-4CF1-B252-525850CCB30E}"/>
    <cellStyle name="Percent 2" xfId="2" xr:uid="{0B95F7D6-08C1-417F-BC4C-D0E65D771EC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82550</xdr:colOff>
      <xdr:row>1</xdr:row>
      <xdr:rowOff>641350</xdr:rowOff>
    </xdr:from>
    <xdr:to>
      <xdr:col>5</xdr:col>
      <xdr:colOff>501650</xdr:colOff>
      <xdr:row>1</xdr:row>
      <xdr:rowOff>2508250</xdr:rowOff>
    </xdr:to>
    <xdr:pic>
      <xdr:nvPicPr>
        <xdr:cNvPr id="2" name="Picture 1" descr="FCAI Logo">
          <a:extLst>
            <a:ext uri="{FF2B5EF4-FFF2-40B4-BE49-F238E27FC236}">
              <a16:creationId xmlns:a16="http://schemas.microsoft.com/office/drawing/2014/main" id="{34F78041-C96B-47C5-8E6F-344C76329E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13100" y="1219200"/>
          <a:ext cx="1797050" cy="1866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0</xdr:row>
      <xdr:rowOff>0</xdr:rowOff>
    </xdr:from>
    <xdr:to>
      <xdr:col>12</xdr:col>
      <xdr:colOff>0</xdr:colOff>
      <xdr:row>40</xdr:row>
      <xdr:rowOff>0</xdr:rowOff>
    </xdr:to>
    <xdr:sp macro="" textlink="">
      <xdr:nvSpPr>
        <xdr:cNvPr id="3" name="Rectangle 2">
          <a:extLst>
            <a:ext uri="{FF2B5EF4-FFF2-40B4-BE49-F238E27FC236}">
              <a16:creationId xmlns:a16="http://schemas.microsoft.com/office/drawing/2014/main" id="{95E286F4-FBFB-48F5-96E5-7DA7D5DCDB46}"/>
            </a:ext>
          </a:extLst>
        </xdr:cNvPr>
        <xdr:cNvSpPr>
          <a:spLocks noChangeArrowheads="1"/>
        </xdr:cNvSpPr>
      </xdr:nvSpPr>
      <xdr:spPr bwMode="auto">
        <a:xfrm>
          <a:off x="0" y="0"/>
          <a:ext cx="7988300" cy="13004800"/>
        </a:xfrm>
        <a:prstGeom prst="rect">
          <a:avLst/>
        </a:prstGeom>
        <a:noFill/>
        <a:ln w="57150" cmpd="thickThin">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0DAE7A-0B45-4190-8039-DB009013A27F}">
  <sheetPr>
    <pageSetUpPr fitToPage="1"/>
  </sheetPr>
  <dimension ref="A1:O44"/>
  <sheetViews>
    <sheetView tabSelected="1" workbookViewId="0">
      <selection activeCell="M1" sqref="M1"/>
    </sheetView>
  </sheetViews>
  <sheetFormatPr defaultRowHeight="12.75" x14ac:dyDescent="0.2"/>
  <cols>
    <col min="1" max="1" width="2.7109375" style="1" customWidth="1"/>
    <col min="2" max="2" width="32.5703125" style="1" customWidth="1"/>
    <col min="3" max="4" width="9.5703125" style="1" bestFit="1" customWidth="1"/>
    <col min="5" max="6" width="10.140625" style="1" customWidth="1"/>
    <col min="7" max="7" width="1.7109375" style="1" customWidth="1"/>
    <col min="8" max="8" width="9" style="1" bestFit="1" customWidth="1"/>
    <col min="9" max="11" width="8.7109375" style="1"/>
    <col min="12" max="12" width="2.7109375" style="1" customWidth="1"/>
    <col min="13" max="14" width="8.7109375" style="1"/>
    <col min="15" max="17" width="8.5703125" style="1" customWidth="1"/>
    <col min="18" max="256" width="8.7109375" style="1"/>
    <col min="257" max="257" width="2.7109375" style="1" customWidth="1"/>
    <col min="258" max="258" width="32.5703125" style="1" customWidth="1"/>
    <col min="259" max="260" width="9.5703125" style="1" bestFit="1" customWidth="1"/>
    <col min="261" max="262" width="10.140625" style="1" customWidth="1"/>
    <col min="263" max="263" width="1.7109375" style="1" customWidth="1"/>
    <col min="264" max="264" width="9" style="1" bestFit="1" customWidth="1"/>
    <col min="265" max="267" width="8.7109375" style="1"/>
    <col min="268" max="268" width="2.7109375" style="1" customWidth="1"/>
    <col min="269" max="270" width="8.7109375" style="1"/>
    <col min="271" max="273" width="8.5703125" style="1" customWidth="1"/>
    <col min="274" max="512" width="8.7109375" style="1"/>
    <col min="513" max="513" width="2.7109375" style="1" customWidth="1"/>
    <col min="514" max="514" width="32.5703125" style="1" customWidth="1"/>
    <col min="515" max="516" width="9.5703125" style="1" bestFit="1" customWidth="1"/>
    <col min="517" max="518" width="10.140625" style="1" customWidth="1"/>
    <col min="519" max="519" width="1.7109375" style="1" customWidth="1"/>
    <col min="520" max="520" width="9" style="1" bestFit="1" customWidth="1"/>
    <col min="521" max="523" width="8.7109375" style="1"/>
    <col min="524" max="524" width="2.7109375" style="1" customWidth="1"/>
    <col min="525" max="526" width="8.7109375" style="1"/>
    <col min="527" max="529" width="8.5703125" style="1" customWidth="1"/>
    <col min="530" max="768" width="8.7109375" style="1"/>
    <col min="769" max="769" width="2.7109375" style="1" customWidth="1"/>
    <col min="770" max="770" width="32.5703125" style="1" customWidth="1"/>
    <col min="771" max="772" width="9.5703125" style="1" bestFit="1" customWidth="1"/>
    <col min="773" max="774" width="10.140625" style="1" customWidth="1"/>
    <col min="775" max="775" width="1.7109375" style="1" customWidth="1"/>
    <col min="776" max="776" width="9" style="1" bestFit="1" customWidth="1"/>
    <col min="777" max="779" width="8.7109375" style="1"/>
    <col min="780" max="780" width="2.7109375" style="1" customWidth="1"/>
    <col min="781" max="782" width="8.7109375" style="1"/>
    <col min="783" max="785" width="8.5703125" style="1" customWidth="1"/>
    <col min="786" max="1024" width="8.7109375" style="1"/>
    <col min="1025" max="1025" width="2.7109375" style="1" customWidth="1"/>
    <col min="1026" max="1026" width="32.5703125" style="1" customWidth="1"/>
    <col min="1027" max="1028" width="9.5703125" style="1" bestFit="1" customWidth="1"/>
    <col min="1029" max="1030" width="10.140625" style="1" customWidth="1"/>
    <col min="1031" max="1031" width="1.7109375" style="1" customWidth="1"/>
    <col min="1032" max="1032" width="9" style="1" bestFit="1" customWidth="1"/>
    <col min="1033" max="1035" width="8.7109375" style="1"/>
    <col min="1036" max="1036" width="2.7109375" style="1" customWidth="1"/>
    <col min="1037" max="1038" width="8.7109375" style="1"/>
    <col min="1039" max="1041" width="8.5703125" style="1" customWidth="1"/>
    <col min="1042" max="1280" width="8.7109375" style="1"/>
    <col min="1281" max="1281" width="2.7109375" style="1" customWidth="1"/>
    <col min="1282" max="1282" width="32.5703125" style="1" customWidth="1"/>
    <col min="1283" max="1284" width="9.5703125" style="1" bestFit="1" customWidth="1"/>
    <col min="1285" max="1286" width="10.140625" style="1" customWidth="1"/>
    <col min="1287" max="1287" width="1.7109375" style="1" customWidth="1"/>
    <col min="1288" max="1288" width="9" style="1" bestFit="1" customWidth="1"/>
    <col min="1289" max="1291" width="8.7109375" style="1"/>
    <col min="1292" max="1292" width="2.7109375" style="1" customWidth="1"/>
    <col min="1293" max="1294" width="8.7109375" style="1"/>
    <col min="1295" max="1297" width="8.5703125" style="1" customWidth="1"/>
    <col min="1298" max="1536" width="8.7109375" style="1"/>
    <col min="1537" max="1537" width="2.7109375" style="1" customWidth="1"/>
    <col min="1538" max="1538" width="32.5703125" style="1" customWidth="1"/>
    <col min="1539" max="1540" width="9.5703125" style="1" bestFit="1" customWidth="1"/>
    <col min="1541" max="1542" width="10.140625" style="1" customWidth="1"/>
    <col min="1543" max="1543" width="1.7109375" style="1" customWidth="1"/>
    <col min="1544" max="1544" width="9" style="1" bestFit="1" customWidth="1"/>
    <col min="1545" max="1547" width="8.7109375" style="1"/>
    <col min="1548" max="1548" width="2.7109375" style="1" customWidth="1"/>
    <col min="1549" max="1550" width="8.7109375" style="1"/>
    <col min="1551" max="1553" width="8.5703125" style="1" customWidth="1"/>
    <col min="1554" max="1792" width="8.7109375" style="1"/>
    <col min="1793" max="1793" width="2.7109375" style="1" customWidth="1"/>
    <col min="1794" max="1794" width="32.5703125" style="1" customWidth="1"/>
    <col min="1795" max="1796" width="9.5703125" style="1" bestFit="1" customWidth="1"/>
    <col min="1797" max="1798" width="10.140625" style="1" customWidth="1"/>
    <col min="1799" max="1799" width="1.7109375" style="1" customWidth="1"/>
    <col min="1800" max="1800" width="9" style="1" bestFit="1" customWidth="1"/>
    <col min="1801" max="1803" width="8.7109375" style="1"/>
    <col min="1804" max="1804" width="2.7109375" style="1" customWidth="1"/>
    <col min="1805" max="1806" width="8.7109375" style="1"/>
    <col min="1807" max="1809" width="8.5703125" style="1" customWidth="1"/>
    <col min="1810" max="2048" width="8.7109375" style="1"/>
    <col min="2049" max="2049" width="2.7109375" style="1" customWidth="1"/>
    <col min="2050" max="2050" width="32.5703125" style="1" customWidth="1"/>
    <col min="2051" max="2052" width="9.5703125" style="1" bestFit="1" customWidth="1"/>
    <col min="2053" max="2054" width="10.140625" style="1" customWidth="1"/>
    <col min="2055" max="2055" width="1.7109375" style="1" customWidth="1"/>
    <col min="2056" max="2056" width="9" style="1" bestFit="1" customWidth="1"/>
    <col min="2057" max="2059" width="8.7109375" style="1"/>
    <col min="2060" max="2060" width="2.7109375" style="1" customWidth="1"/>
    <col min="2061" max="2062" width="8.7109375" style="1"/>
    <col min="2063" max="2065" width="8.5703125" style="1" customWidth="1"/>
    <col min="2066" max="2304" width="8.7109375" style="1"/>
    <col min="2305" max="2305" width="2.7109375" style="1" customWidth="1"/>
    <col min="2306" max="2306" width="32.5703125" style="1" customWidth="1"/>
    <col min="2307" max="2308" width="9.5703125" style="1" bestFit="1" customWidth="1"/>
    <col min="2309" max="2310" width="10.140625" style="1" customWidth="1"/>
    <col min="2311" max="2311" width="1.7109375" style="1" customWidth="1"/>
    <col min="2312" max="2312" width="9" style="1" bestFit="1" customWidth="1"/>
    <col min="2313" max="2315" width="8.7109375" style="1"/>
    <col min="2316" max="2316" width="2.7109375" style="1" customWidth="1"/>
    <col min="2317" max="2318" width="8.7109375" style="1"/>
    <col min="2319" max="2321" width="8.5703125" style="1" customWidth="1"/>
    <col min="2322" max="2560" width="8.7109375" style="1"/>
    <col min="2561" max="2561" width="2.7109375" style="1" customWidth="1"/>
    <col min="2562" max="2562" width="32.5703125" style="1" customWidth="1"/>
    <col min="2563" max="2564" width="9.5703125" style="1" bestFit="1" customWidth="1"/>
    <col min="2565" max="2566" width="10.140625" style="1" customWidth="1"/>
    <col min="2567" max="2567" width="1.7109375" style="1" customWidth="1"/>
    <col min="2568" max="2568" width="9" style="1" bestFit="1" customWidth="1"/>
    <col min="2569" max="2571" width="8.7109375" style="1"/>
    <col min="2572" max="2572" width="2.7109375" style="1" customWidth="1"/>
    <col min="2573" max="2574" width="8.7109375" style="1"/>
    <col min="2575" max="2577" width="8.5703125" style="1" customWidth="1"/>
    <col min="2578" max="2816" width="8.7109375" style="1"/>
    <col min="2817" max="2817" width="2.7109375" style="1" customWidth="1"/>
    <col min="2818" max="2818" width="32.5703125" style="1" customWidth="1"/>
    <col min="2819" max="2820" width="9.5703125" style="1" bestFit="1" customWidth="1"/>
    <col min="2821" max="2822" width="10.140625" style="1" customWidth="1"/>
    <col min="2823" max="2823" width="1.7109375" style="1" customWidth="1"/>
    <col min="2824" max="2824" width="9" style="1" bestFit="1" customWidth="1"/>
    <col min="2825" max="2827" width="8.7109375" style="1"/>
    <col min="2828" max="2828" width="2.7109375" style="1" customWidth="1"/>
    <col min="2829" max="2830" width="8.7109375" style="1"/>
    <col min="2831" max="2833" width="8.5703125" style="1" customWidth="1"/>
    <col min="2834" max="3072" width="8.7109375" style="1"/>
    <col min="3073" max="3073" width="2.7109375" style="1" customWidth="1"/>
    <col min="3074" max="3074" width="32.5703125" style="1" customWidth="1"/>
    <col min="3075" max="3076" width="9.5703125" style="1" bestFit="1" customWidth="1"/>
    <col min="3077" max="3078" width="10.140625" style="1" customWidth="1"/>
    <col min="3079" max="3079" width="1.7109375" style="1" customWidth="1"/>
    <col min="3080" max="3080" width="9" style="1" bestFit="1" customWidth="1"/>
    <col min="3081" max="3083" width="8.7109375" style="1"/>
    <col min="3084" max="3084" width="2.7109375" style="1" customWidth="1"/>
    <col min="3085" max="3086" width="8.7109375" style="1"/>
    <col min="3087" max="3089" width="8.5703125" style="1" customWidth="1"/>
    <col min="3090" max="3328" width="8.7109375" style="1"/>
    <col min="3329" max="3329" width="2.7109375" style="1" customWidth="1"/>
    <col min="3330" max="3330" width="32.5703125" style="1" customWidth="1"/>
    <col min="3331" max="3332" width="9.5703125" style="1" bestFit="1" customWidth="1"/>
    <col min="3333" max="3334" width="10.140625" style="1" customWidth="1"/>
    <col min="3335" max="3335" width="1.7109375" style="1" customWidth="1"/>
    <col min="3336" max="3336" width="9" style="1" bestFit="1" customWidth="1"/>
    <col min="3337" max="3339" width="8.7109375" style="1"/>
    <col min="3340" max="3340" width="2.7109375" style="1" customWidth="1"/>
    <col min="3341" max="3342" width="8.7109375" style="1"/>
    <col min="3343" max="3345" width="8.5703125" style="1" customWidth="1"/>
    <col min="3346" max="3584" width="8.7109375" style="1"/>
    <col min="3585" max="3585" width="2.7109375" style="1" customWidth="1"/>
    <col min="3586" max="3586" width="32.5703125" style="1" customWidth="1"/>
    <col min="3587" max="3588" width="9.5703125" style="1" bestFit="1" customWidth="1"/>
    <col min="3589" max="3590" width="10.140625" style="1" customWidth="1"/>
    <col min="3591" max="3591" width="1.7109375" style="1" customWidth="1"/>
    <col min="3592" max="3592" width="9" style="1" bestFit="1" customWidth="1"/>
    <col min="3593" max="3595" width="8.7109375" style="1"/>
    <col min="3596" max="3596" width="2.7109375" style="1" customWidth="1"/>
    <col min="3597" max="3598" width="8.7109375" style="1"/>
    <col min="3599" max="3601" width="8.5703125" style="1" customWidth="1"/>
    <col min="3602" max="3840" width="8.7109375" style="1"/>
    <col min="3841" max="3841" width="2.7109375" style="1" customWidth="1"/>
    <col min="3842" max="3842" width="32.5703125" style="1" customWidth="1"/>
    <col min="3843" max="3844" width="9.5703125" style="1" bestFit="1" customWidth="1"/>
    <col min="3845" max="3846" width="10.140625" style="1" customWidth="1"/>
    <col min="3847" max="3847" width="1.7109375" style="1" customWidth="1"/>
    <col min="3848" max="3848" width="9" style="1" bestFit="1" customWidth="1"/>
    <col min="3849" max="3851" width="8.7109375" style="1"/>
    <col min="3852" max="3852" width="2.7109375" style="1" customWidth="1"/>
    <col min="3853" max="3854" width="8.7109375" style="1"/>
    <col min="3855" max="3857" width="8.5703125" style="1" customWidth="1"/>
    <col min="3858" max="4096" width="8.7109375" style="1"/>
    <col min="4097" max="4097" width="2.7109375" style="1" customWidth="1"/>
    <col min="4098" max="4098" width="32.5703125" style="1" customWidth="1"/>
    <col min="4099" max="4100" width="9.5703125" style="1" bestFit="1" customWidth="1"/>
    <col min="4101" max="4102" width="10.140625" style="1" customWidth="1"/>
    <col min="4103" max="4103" width="1.7109375" style="1" customWidth="1"/>
    <col min="4104" max="4104" width="9" style="1" bestFit="1" customWidth="1"/>
    <col min="4105" max="4107" width="8.7109375" style="1"/>
    <col min="4108" max="4108" width="2.7109375" style="1" customWidth="1"/>
    <col min="4109" max="4110" width="8.7109375" style="1"/>
    <col min="4111" max="4113" width="8.5703125" style="1" customWidth="1"/>
    <col min="4114" max="4352" width="8.7109375" style="1"/>
    <col min="4353" max="4353" width="2.7109375" style="1" customWidth="1"/>
    <col min="4354" max="4354" width="32.5703125" style="1" customWidth="1"/>
    <col min="4355" max="4356" width="9.5703125" style="1" bestFit="1" customWidth="1"/>
    <col min="4357" max="4358" width="10.140625" style="1" customWidth="1"/>
    <col min="4359" max="4359" width="1.7109375" style="1" customWidth="1"/>
    <col min="4360" max="4360" width="9" style="1" bestFit="1" customWidth="1"/>
    <col min="4361" max="4363" width="8.7109375" style="1"/>
    <col min="4364" max="4364" width="2.7109375" style="1" customWidth="1"/>
    <col min="4365" max="4366" width="8.7109375" style="1"/>
    <col min="4367" max="4369" width="8.5703125" style="1" customWidth="1"/>
    <col min="4370" max="4608" width="8.7109375" style="1"/>
    <col min="4609" max="4609" width="2.7109375" style="1" customWidth="1"/>
    <col min="4610" max="4610" width="32.5703125" style="1" customWidth="1"/>
    <col min="4611" max="4612" width="9.5703125" style="1" bestFit="1" customWidth="1"/>
    <col min="4613" max="4614" width="10.140625" style="1" customWidth="1"/>
    <col min="4615" max="4615" width="1.7109375" style="1" customWidth="1"/>
    <col min="4616" max="4616" width="9" style="1" bestFit="1" customWidth="1"/>
    <col min="4617" max="4619" width="8.7109375" style="1"/>
    <col min="4620" max="4620" width="2.7109375" style="1" customWidth="1"/>
    <col min="4621" max="4622" width="8.7109375" style="1"/>
    <col min="4623" max="4625" width="8.5703125" style="1" customWidth="1"/>
    <col min="4626" max="4864" width="8.7109375" style="1"/>
    <col min="4865" max="4865" width="2.7109375" style="1" customWidth="1"/>
    <col min="4866" max="4866" width="32.5703125" style="1" customWidth="1"/>
    <col min="4867" max="4868" width="9.5703125" style="1" bestFit="1" customWidth="1"/>
    <col min="4869" max="4870" width="10.140625" style="1" customWidth="1"/>
    <col min="4871" max="4871" width="1.7109375" style="1" customWidth="1"/>
    <col min="4872" max="4872" width="9" style="1" bestFit="1" customWidth="1"/>
    <col min="4873" max="4875" width="8.7109375" style="1"/>
    <col min="4876" max="4876" width="2.7109375" style="1" customWidth="1"/>
    <col min="4877" max="4878" width="8.7109375" style="1"/>
    <col min="4879" max="4881" width="8.5703125" style="1" customWidth="1"/>
    <col min="4882" max="5120" width="8.7109375" style="1"/>
    <col min="5121" max="5121" width="2.7109375" style="1" customWidth="1"/>
    <col min="5122" max="5122" width="32.5703125" style="1" customWidth="1"/>
    <col min="5123" max="5124" width="9.5703125" style="1" bestFit="1" customWidth="1"/>
    <col min="5125" max="5126" width="10.140625" style="1" customWidth="1"/>
    <col min="5127" max="5127" width="1.7109375" style="1" customWidth="1"/>
    <col min="5128" max="5128" width="9" style="1" bestFit="1" customWidth="1"/>
    <col min="5129" max="5131" width="8.7109375" style="1"/>
    <col min="5132" max="5132" width="2.7109375" style="1" customWidth="1"/>
    <col min="5133" max="5134" width="8.7109375" style="1"/>
    <col min="5135" max="5137" width="8.5703125" style="1" customWidth="1"/>
    <col min="5138" max="5376" width="8.7109375" style="1"/>
    <col min="5377" max="5377" width="2.7109375" style="1" customWidth="1"/>
    <col min="5378" max="5378" width="32.5703125" style="1" customWidth="1"/>
    <col min="5379" max="5380" width="9.5703125" style="1" bestFit="1" customWidth="1"/>
    <col min="5381" max="5382" width="10.140625" style="1" customWidth="1"/>
    <col min="5383" max="5383" width="1.7109375" style="1" customWidth="1"/>
    <col min="5384" max="5384" width="9" style="1" bestFit="1" customWidth="1"/>
    <col min="5385" max="5387" width="8.7109375" style="1"/>
    <col min="5388" max="5388" width="2.7109375" style="1" customWidth="1"/>
    <col min="5389" max="5390" width="8.7109375" style="1"/>
    <col min="5391" max="5393" width="8.5703125" style="1" customWidth="1"/>
    <col min="5394" max="5632" width="8.7109375" style="1"/>
    <col min="5633" max="5633" width="2.7109375" style="1" customWidth="1"/>
    <col min="5634" max="5634" width="32.5703125" style="1" customWidth="1"/>
    <col min="5635" max="5636" width="9.5703125" style="1" bestFit="1" customWidth="1"/>
    <col min="5637" max="5638" width="10.140625" style="1" customWidth="1"/>
    <col min="5639" max="5639" width="1.7109375" style="1" customWidth="1"/>
    <col min="5640" max="5640" width="9" style="1" bestFit="1" customWidth="1"/>
    <col min="5641" max="5643" width="8.7109375" style="1"/>
    <col min="5644" max="5644" width="2.7109375" style="1" customWidth="1"/>
    <col min="5645" max="5646" width="8.7109375" style="1"/>
    <col min="5647" max="5649" width="8.5703125" style="1" customWidth="1"/>
    <col min="5650" max="5888" width="8.7109375" style="1"/>
    <col min="5889" max="5889" width="2.7109375" style="1" customWidth="1"/>
    <col min="5890" max="5890" width="32.5703125" style="1" customWidth="1"/>
    <col min="5891" max="5892" width="9.5703125" style="1" bestFit="1" customWidth="1"/>
    <col min="5893" max="5894" width="10.140625" style="1" customWidth="1"/>
    <col min="5895" max="5895" width="1.7109375" style="1" customWidth="1"/>
    <col min="5896" max="5896" width="9" style="1" bestFit="1" customWidth="1"/>
    <col min="5897" max="5899" width="8.7109375" style="1"/>
    <col min="5900" max="5900" width="2.7109375" style="1" customWidth="1"/>
    <col min="5901" max="5902" width="8.7109375" style="1"/>
    <col min="5903" max="5905" width="8.5703125" style="1" customWidth="1"/>
    <col min="5906" max="6144" width="8.7109375" style="1"/>
    <col min="6145" max="6145" width="2.7109375" style="1" customWidth="1"/>
    <col min="6146" max="6146" width="32.5703125" style="1" customWidth="1"/>
    <col min="6147" max="6148" width="9.5703125" style="1" bestFit="1" customWidth="1"/>
    <col min="6149" max="6150" width="10.140625" style="1" customWidth="1"/>
    <col min="6151" max="6151" width="1.7109375" style="1" customWidth="1"/>
    <col min="6152" max="6152" width="9" style="1" bestFit="1" customWidth="1"/>
    <col min="6153" max="6155" width="8.7109375" style="1"/>
    <col min="6156" max="6156" width="2.7109375" style="1" customWidth="1"/>
    <col min="6157" max="6158" width="8.7109375" style="1"/>
    <col min="6159" max="6161" width="8.5703125" style="1" customWidth="1"/>
    <col min="6162" max="6400" width="8.7109375" style="1"/>
    <col min="6401" max="6401" width="2.7109375" style="1" customWidth="1"/>
    <col min="6402" max="6402" width="32.5703125" style="1" customWidth="1"/>
    <col min="6403" max="6404" width="9.5703125" style="1" bestFit="1" customWidth="1"/>
    <col min="6405" max="6406" width="10.140625" style="1" customWidth="1"/>
    <col min="6407" max="6407" width="1.7109375" style="1" customWidth="1"/>
    <col min="6408" max="6408" width="9" style="1" bestFit="1" customWidth="1"/>
    <col min="6409" max="6411" width="8.7109375" style="1"/>
    <col min="6412" max="6412" width="2.7109375" style="1" customWidth="1"/>
    <col min="6413" max="6414" width="8.7109375" style="1"/>
    <col min="6415" max="6417" width="8.5703125" style="1" customWidth="1"/>
    <col min="6418" max="6656" width="8.7109375" style="1"/>
    <col min="6657" max="6657" width="2.7109375" style="1" customWidth="1"/>
    <col min="6658" max="6658" width="32.5703125" style="1" customWidth="1"/>
    <col min="6659" max="6660" width="9.5703125" style="1" bestFit="1" customWidth="1"/>
    <col min="6661" max="6662" width="10.140625" style="1" customWidth="1"/>
    <col min="6663" max="6663" width="1.7109375" style="1" customWidth="1"/>
    <col min="6664" max="6664" width="9" style="1" bestFit="1" customWidth="1"/>
    <col min="6665" max="6667" width="8.7109375" style="1"/>
    <col min="6668" max="6668" width="2.7109375" style="1" customWidth="1"/>
    <col min="6669" max="6670" width="8.7109375" style="1"/>
    <col min="6671" max="6673" width="8.5703125" style="1" customWidth="1"/>
    <col min="6674" max="6912" width="8.7109375" style="1"/>
    <col min="6913" max="6913" width="2.7109375" style="1" customWidth="1"/>
    <col min="6914" max="6914" width="32.5703125" style="1" customWidth="1"/>
    <col min="6915" max="6916" width="9.5703125" style="1" bestFit="1" customWidth="1"/>
    <col min="6917" max="6918" width="10.140625" style="1" customWidth="1"/>
    <col min="6919" max="6919" width="1.7109375" style="1" customWidth="1"/>
    <col min="6920" max="6920" width="9" style="1" bestFit="1" customWidth="1"/>
    <col min="6921" max="6923" width="8.7109375" style="1"/>
    <col min="6924" max="6924" width="2.7109375" style="1" customWidth="1"/>
    <col min="6925" max="6926" width="8.7109375" style="1"/>
    <col min="6927" max="6929" width="8.5703125" style="1" customWidth="1"/>
    <col min="6930" max="7168" width="8.7109375" style="1"/>
    <col min="7169" max="7169" width="2.7109375" style="1" customWidth="1"/>
    <col min="7170" max="7170" width="32.5703125" style="1" customWidth="1"/>
    <col min="7171" max="7172" width="9.5703125" style="1" bestFit="1" customWidth="1"/>
    <col min="7173" max="7174" width="10.140625" style="1" customWidth="1"/>
    <col min="7175" max="7175" width="1.7109375" style="1" customWidth="1"/>
    <col min="7176" max="7176" width="9" style="1" bestFit="1" customWidth="1"/>
    <col min="7177" max="7179" width="8.7109375" style="1"/>
    <col min="7180" max="7180" width="2.7109375" style="1" customWidth="1"/>
    <col min="7181" max="7182" width="8.7109375" style="1"/>
    <col min="7183" max="7185" width="8.5703125" style="1" customWidth="1"/>
    <col min="7186" max="7424" width="8.7109375" style="1"/>
    <col min="7425" max="7425" width="2.7109375" style="1" customWidth="1"/>
    <col min="7426" max="7426" width="32.5703125" style="1" customWidth="1"/>
    <col min="7427" max="7428" width="9.5703125" style="1" bestFit="1" customWidth="1"/>
    <col min="7429" max="7430" width="10.140625" style="1" customWidth="1"/>
    <col min="7431" max="7431" width="1.7109375" style="1" customWidth="1"/>
    <col min="7432" max="7432" width="9" style="1" bestFit="1" customWidth="1"/>
    <col min="7433" max="7435" width="8.7109375" style="1"/>
    <col min="7436" max="7436" width="2.7109375" style="1" customWidth="1"/>
    <col min="7437" max="7438" width="8.7109375" style="1"/>
    <col min="7439" max="7441" width="8.5703125" style="1" customWidth="1"/>
    <col min="7442" max="7680" width="8.7109375" style="1"/>
    <col min="7681" max="7681" width="2.7109375" style="1" customWidth="1"/>
    <col min="7682" max="7682" width="32.5703125" style="1" customWidth="1"/>
    <col min="7683" max="7684" width="9.5703125" style="1" bestFit="1" customWidth="1"/>
    <col min="7685" max="7686" width="10.140625" style="1" customWidth="1"/>
    <col min="7687" max="7687" width="1.7109375" style="1" customWidth="1"/>
    <col min="7688" max="7688" width="9" style="1" bestFit="1" customWidth="1"/>
    <col min="7689" max="7691" width="8.7109375" style="1"/>
    <col min="7692" max="7692" width="2.7109375" style="1" customWidth="1"/>
    <col min="7693" max="7694" width="8.7109375" style="1"/>
    <col min="7695" max="7697" width="8.5703125" style="1" customWidth="1"/>
    <col min="7698" max="7936" width="8.7109375" style="1"/>
    <col min="7937" max="7937" width="2.7109375" style="1" customWidth="1"/>
    <col min="7938" max="7938" width="32.5703125" style="1" customWidth="1"/>
    <col min="7939" max="7940" width="9.5703125" style="1" bestFit="1" customWidth="1"/>
    <col min="7941" max="7942" width="10.140625" style="1" customWidth="1"/>
    <col min="7943" max="7943" width="1.7109375" style="1" customWidth="1"/>
    <col min="7944" max="7944" width="9" style="1" bestFit="1" customWidth="1"/>
    <col min="7945" max="7947" width="8.7109375" style="1"/>
    <col min="7948" max="7948" width="2.7109375" style="1" customWidth="1"/>
    <col min="7949" max="7950" width="8.7109375" style="1"/>
    <col min="7951" max="7953" width="8.5703125" style="1" customWidth="1"/>
    <col min="7954" max="8192" width="8.7109375" style="1"/>
    <col min="8193" max="8193" width="2.7109375" style="1" customWidth="1"/>
    <col min="8194" max="8194" width="32.5703125" style="1" customWidth="1"/>
    <col min="8195" max="8196" width="9.5703125" style="1" bestFit="1" customWidth="1"/>
    <col min="8197" max="8198" width="10.140625" style="1" customWidth="1"/>
    <col min="8199" max="8199" width="1.7109375" style="1" customWidth="1"/>
    <col min="8200" max="8200" width="9" style="1" bestFit="1" customWidth="1"/>
    <col min="8201" max="8203" width="8.7109375" style="1"/>
    <col min="8204" max="8204" width="2.7109375" style="1" customWidth="1"/>
    <col min="8205" max="8206" width="8.7109375" style="1"/>
    <col min="8207" max="8209" width="8.5703125" style="1" customWidth="1"/>
    <col min="8210" max="8448" width="8.7109375" style="1"/>
    <col min="8449" max="8449" width="2.7109375" style="1" customWidth="1"/>
    <col min="8450" max="8450" width="32.5703125" style="1" customWidth="1"/>
    <col min="8451" max="8452" width="9.5703125" style="1" bestFit="1" customWidth="1"/>
    <col min="8453" max="8454" width="10.140625" style="1" customWidth="1"/>
    <col min="8455" max="8455" width="1.7109375" style="1" customWidth="1"/>
    <col min="8456" max="8456" width="9" style="1" bestFit="1" customWidth="1"/>
    <col min="8457" max="8459" width="8.7109375" style="1"/>
    <col min="8460" max="8460" width="2.7109375" style="1" customWidth="1"/>
    <col min="8461" max="8462" width="8.7109375" style="1"/>
    <col min="8463" max="8465" width="8.5703125" style="1" customWidth="1"/>
    <col min="8466" max="8704" width="8.7109375" style="1"/>
    <col min="8705" max="8705" width="2.7109375" style="1" customWidth="1"/>
    <col min="8706" max="8706" width="32.5703125" style="1" customWidth="1"/>
    <col min="8707" max="8708" width="9.5703125" style="1" bestFit="1" customWidth="1"/>
    <col min="8709" max="8710" width="10.140625" style="1" customWidth="1"/>
    <col min="8711" max="8711" width="1.7109375" style="1" customWidth="1"/>
    <col min="8712" max="8712" width="9" style="1" bestFit="1" customWidth="1"/>
    <col min="8713" max="8715" width="8.7109375" style="1"/>
    <col min="8716" max="8716" width="2.7109375" style="1" customWidth="1"/>
    <col min="8717" max="8718" width="8.7109375" style="1"/>
    <col min="8719" max="8721" width="8.5703125" style="1" customWidth="1"/>
    <col min="8722" max="8960" width="8.7109375" style="1"/>
    <col min="8961" max="8961" width="2.7109375" style="1" customWidth="1"/>
    <col min="8962" max="8962" width="32.5703125" style="1" customWidth="1"/>
    <col min="8963" max="8964" width="9.5703125" style="1" bestFit="1" customWidth="1"/>
    <col min="8965" max="8966" width="10.140625" style="1" customWidth="1"/>
    <col min="8967" max="8967" width="1.7109375" style="1" customWidth="1"/>
    <col min="8968" max="8968" width="9" style="1" bestFit="1" customWidth="1"/>
    <col min="8969" max="8971" width="8.7109375" style="1"/>
    <col min="8972" max="8972" width="2.7109375" style="1" customWidth="1"/>
    <col min="8973" max="8974" width="8.7109375" style="1"/>
    <col min="8975" max="8977" width="8.5703125" style="1" customWidth="1"/>
    <col min="8978" max="9216" width="8.7109375" style="1"/>
    <col min="9217" max="9217" width="2.7109375" style="1" customWidth="1"/>
    <col min="9218" max="9218" width="32.5703125" style="1" customWidth="1"/>
    <col min="9219" max="9220" width="9.5703125" style="1" bestFit="1" customWidth="1"/>
    <col min="9221" max="9222" width="10.140625" style="1" customWidth="1"/>
    <col min="9223" max="9223" width="1.7109375" style="1" customWidth="1"/>
    <col min="9224" max="9224" width="9" style="1" bestFit="1" customWidth="1"/>
    <col min="9225" max="9227" width="8.7109375" style="1"/>
    <col min="9228" max="9228" width="2.7109375" style="1" customWidth="1"/>
    <col min="9229" max="9230" width="8.7109375" style="1"/>
    <col min="9231" max="9233" width="8.5703125" style="1" customWidth="1"/>
    <col min="9234" max="9472" width="8.7109375" style="1"/>
    <col min="9473" max="9473" width="2.7109375" style="1" customWidth="1"/>
    <col min="9474" max="9474" width="32.5703125" style="1" customWidth="1"/>
    <col min="9475" max="9476" width="9.5703125" style="1" bestFit="1" customWidth="1"/>
    <col min="9477" max="9478" width="10.140625" style="1" customWidth="1"/>
    <col min="9479" max="9479" width="1.7109375" style="1" customWidth="1"/>
    <col min="9480" max="9480" width="9" style="1" bestFit="1" customWidth="1"/>
    <col min="9481" max="9483" width="8.7109375" style="1"/>
    <col min="9484" max="9484" width="2.7109375" style="1" customWidth="1"/>
    <col min="9485" max="9486" width="8.7109375" style="1"/>
    <col min="9487" max="9489" width="8.5703125" style="1" customWidth="1"/>
    <col min="9490" max="9728" width="8.7109375" style="1"/>
    <col min="9729" max="9729" width="2.7109375" style="1" customWidth="1"/>
    <col min="9730" max="9730" width="32.5703125" style="1" customWidth="1"/>
    <col min="9731" max="9732" width="9.5703125" style="1" bestFit="1" customWidth="1"/>
    <col min="9733" max="9734" width="10.140625" style="1" customWidth="1"/>
    <col min="9735" max="9735" width="1.7109375" style="1" customWidth="1"/>
    <col min="9736" max="9736" width="9" style="1" bestFit="1" customWidth="1"/>
    <col min="9737" max="9739" width="8.7109375" style="1"/>
    <col min="9740" max="9740" width="2.7109375" style="1" customWidth="1"/>
    <col min="9741" max="9742" width="8.7109375" style="1"/>
    <col min="9743" max="9745" width="8.5703125" style="1" customWidth="1"/>
    <col min="9746" max="9984" width="8.7109375" style="1"/>
    <col min="9985" max="9985" width="2.7109375" style="1" customWidth="1"/>
    <col min="9986" max="9986" width="32.5703125" style="1" customWidth="1"/>
    <col min="9987" max="9988" width="9.5703125" style="1" bestFit="1" customWidth="1"/>
    <col min="9989" max="9990" width="10.140625" style="1" customWidth="1"/>
    <col min="9991" max="9991" width="1.7109375" style="1" customWidth="1"/>
    <col min="9992" max="9992" width="9" style="1" bestFit="1" customWidth="1"/>
    <col min="9993" max="9995" width="8.7109375" style="1"/>
    <col min="9996" max="9996" width="2.7109375" style="1" customWidth="1"/>
    <col min="9997" max="9998" width="8.7109375" style="1"/>
    <col min="9999" max="10001" width="8.5703125" style="1" customWidth="1"/>
    <col min="10002" max="10240" width="8.7109375" style="1"/>
    <col min="10241" max="10241" width="2.7109375" style="1" customWidth="1"/>
    <col min="10242" max="10242" width="32.5703125" style="1" customWidth="1"/>
    <col min="10243" max="10244" width="9.5703125" style="1" bestFit="1" customWidth="1"/>
    <col min="10245" max="10246" width="10.140625" style="1" customWidth="1"/>
    <col min="10247" max="10247" width="1.7109375" style="1" customWidth="1"/>
    <col min="10248" max="10248" width="9" style="1" bestFit="1" customWidth="1"/>
    <col min="10249" max="10251" width="8.7109375" style="1"/>
    <col min="10252" max="10252" width="2.7109375" style="1" customWidth="1"/>
    <col min="10253" max="10254" width="8.7109375" style="1"/>
    <col min="10255" max="10257" width="8.5703125" style="1" customWidth="1"/>
    <col min="10258" max="10496" width="8.7109375" style="1"/>
    <col min="10497" max="10497" width="2.7109375" style="1" customWidth="1"/>
    <col min="10498" max="10498" width="32.5703125" style="1" customWidth="1"/>
    <col min="10499" max="10500" width="9.5703125" style="1" bestFit="1" customWidth="1"/>
    <col min="10501" max="10502" width="10.140625" style="1" customWidth="1"/>
    <col min="10503" max="10503" width="1.7109375" style="1" customWidth="1"/>
    <col min="10504" max="10504" width="9" style="1" bestFit="1" customWidth="1"/>
    <col min="10505" max="10507" width="8.7109375" style="1"/>
    <col min="10508" max="10508" width="2.7109375" style="1" customWidth="1"/>
    <col min="10509" max="10510" width="8.7109375" style="1"/>
    <col min="10511" max="10513" width="8.5703125" style="1" customWidth="1"/>
    <col min="10514" max="10752" width="8.7109375" style="1"/>
    <col min="10753" max="10753" width="2.7109375" style="1" customWidth="1"/>
    <col min="10754" max="10754" width="32.5703125" style="1" customWidth="1"/>
    <col min="10755" max="10756" width="9.5703125" style="1" bestFit="1" customWidth="1"/>
    <col min="10757" max="10758" width="10.140625" style="1" customWidth="1"/>
    <col min="10759" max="10759" width="1.7109375" style="1" customWidth="1"/>
    <col min="10760" max="10760" width="9" style="1" bestFit="1" customWidth="1"/>
    <col min="10761" max="10763" width="8.7109375" style="1"/>
    <col min="10764" max="10764" width="2.7109375" style="1" customWidth="1"/>
    <col min="10765" max="10766" width="8.7109375" style="1"/>
    <col min="10767" max="10769" width="8.5703125" style="1" customWidth="1"/>
    <col min="10770" max="11008" width="8.7109375" style="1"/>
    <col min="11009" max="11009" width="2.7109375" style="1" customWidth="1"/>
    <col min="11010" max="11010" width="32.5703125" style="1" customWidth="1"/>
    <col min="11011" max="11012" width="9.5703125" style="1" bestFit="1" customWidth="1"/>
    <col min="11013" max="11014" width="10.140625" style="1" customWidth="1"/>
    <col min="11015" max="11015" width="1.7109375" style="1" customWidth="1"/>
    <col min="11016" max="11016" width="9" style="1" bestFit="1" customWidth="1"/>
    <col min="11017" max="11019" width="8.7109375" style="1"/>
    <col min="11020" max="11020" width="2.7109375" style="1" customWidth="1"/>
    <col min="11021" max="11022" width="8.7109375" style="1"/>
    <col min="11023" max="11025" width="8.5703125" style="1" customWidth="1"/>
    <col min="11026" max="11264" width="8.7109375" style="1"/>
    <col min="11265" max="11265" width="2.7109375" style="1" customWidth="1"/>
    <col min="11266" max="11266" width="32.5703125" style="1" customWidth="1"/>
    <col min="11267" max="11268" width="9.5703125" style="1" bestFit="1" customWidth="1"/>
    <col min="11269" max="11270" width="10.140625" style="1" customWidth="1"/>
    <col min="11271" max="11271" width="1.7109375" style="1" customWidth="1"/>
    <col min="11272" max="11272" width="9" style="1" bestFit="1" customWidth="1"/>
    <col min="11273" max="11275" width="8.7109375" style="1"/>
    <col min="11276" max="11276" width="2.7109375" style="1" customWidth="1"/>
    <col min="11277" max="11278" width="8.7109375" style="1"/>
    <col min="11279" max="11281" width="8.5703125" style="1" customWidth="1"/>
    <col min="11282" max="11520" width="8.7109375" style="1"/>
    <col min="11521" max="11521" width="2.7109375" style="1" customWidth="1"/>
    <col min="11522" max="11522" width="32.5703125" style="1" customWidth="1"/>
    <col min="11523" max="11524" width="9.5703125" style="1" bestFit="1" customWidth="1"/>
    <col min="11525" max="11526" width="10.140625" style="1" customWidth="1"/>
    <col min="11527" max="11527" width="1.7109375" style="1" customWidth="1"/>
    <col min="11528" max="11528" width="9" style="1" bestFit="1" customWidth="1"/>
    <col min="11529" max="11531" width="8.7109375" style="1"/>
    <col min="11532" max="11532" width="2.7109375" style="1" customWidth="1"/>
    <col min="11533" max="11534" width="8.7109375" style="1"/>
    <col min="11535" max="11537" width="8.5703125" style="1" customWidth="1"/>
    <col min="11538" max="11776" width="8.7109375" style="1"/>
    <col min="11777" max="11777" width="2.7109375" style="1" customWidth="1"/>
    <col min="11778" max="11778" width="32.5703125" style="1" customWidth="1"/>
    <col min="11779" max="11780" width="9.5703125" style="1" bestFit="1" customWidth="1"/>
    <col min="11781" max="11782" width="10.140625" style="1" customWidth="1"/>
    <col min="11783" max="11783" width="1.7109375" style="1" customWidth="1"/>
    <col min="11784" max="11784" width="9" style="1" bestFit="1" customWidth="1"/>
    <col min="11785" max="11787" width="8.7109375" style="1"/>
    <col min="11788" max="11788" width="2.7109375" style="1" customWidth="1"/>
    <col min="11789" max="11790" width="8.7109375" style="1"/>
    <col min="11791" max="11793" width="8.5703125" style="1" customWidth="1"/>
    <col min="11794" max="12032" width="8.7109375" style="1"/>
    <col min="12033" max="12033" width="2.7109375" style="1" customWidth="1"/>
    <col min="12034" max="12034" width="32.5703125" style="1" customWidth="1"/>
    <col min="12035" max="12036" width="9.5703125" style="1" bestFit="1" customWidth="1"/>
    <col min="12037" max="12038" width="10.140625" style="1" customWidth="1"/>
    <col min="12039" max="12039" width="1.7109375" style="1" customWidth="1"/>
    <col min="12040" max="12040" width="9" style="1" bestFit="1" customWidth="1"/>
    <col min="12041" max="12043" width="8.7109375" style="1"/>
    <col min="12044" max="12044" width="2.7109375" style="1" customWidth="1"/>
    <col min="12045" max="12046" width="8.7109375" style="1"/>
    <col min="12047" max="12049" width="8.5703125" style="1" customWidth="1"/>
    <col min="12050" max="12288" width="8.7109375" style="1"/>
    <col min="12289" max="12289" width="2.7109375" style="1" customWidth="1"/>
    <col min="12290" max="12290" width="32.5703125" style="1" customWidth="1"/>
    <col min="12291" max="12292" width="9.5703125" style="1" bestFit="1" customWidth="1"/>
    <col min="12293" max="12294" width="10.140625" style="1" customWidth="1"/>
    <col min="12295" max="12295" width="1.7109375" style="1" customWidth="1"/>
    <col min="12296" max="12296" width="9" style="1" bestFit="1" customWidth="1"/>
    <col min="12297" max="12299" width="8.7109375" style="1"/>
    <col min="12300" max="12300" width="2.7109375" style="1" customWidth="1"/>
    <col min="12301" max="12302" width="8.7109375" style="1"/>
    <col min="12303" max="12305" width="8.5703125" style="1" customWidth="1"/>
    <col min="12306" max="12544" width="8.7109375" style="1"/>
    <col min="12545" max="12545" width="2.7109375" style="1" customWidth="1"/>
    <col min="12546" max="12546" width="32.5703125" style="1" customWidth="1"/>
    <col min="12547" max="12548" width="9.5703125" style="1" bestFit="1" customWidth="1"/>
    <col min="12549" max="12550" width="10.140625" style="1" customWidth="1"/>
    <col min="12551" max="12551" width="1.7109375" style="1" customWidth="1"/>
    <col min="12552" max="12552" width="9" style="1" bestFit="1" customWidth="1"/>
    <col min="12553" max="12555" width="8.7109375" style="1"/>
    <col min="12556" max="12556" width="2.7109375" style="1" customWidth="1"/>
    <col min="12557" max="12558" width="8.7109375" style="1"/>
    <col min="12559" max="12561" width="8.5703125" style="1" customWidth="1"/>
    <col min="12562" max="12800" width="8.7109375" style="1"/>
    <col min="12801" max="12801" width="2.7109375" style="1" customWidth="1"/>
    <col min="12802" max="12802" width="32.5703125" style="1" customWidth="1"/>
    <col min="12803" max="12804" width="9.5703125" style="1" bestFit="1" customWidth="1"/>
    <col min="12805" max="12806" width="10.140625" style="1" customWidth="1"/>
    <col min="12807" max="12807" width="1.7109375" style="1" customWidth="1"/>
    <col min="12808" max="12808" width="9" style="1" bestFit="1" customWidth="1"/>
    <col min="12809" max="12811" width="8.7109375" style="1"/>
    <col min="12812" max="12812" width="2.7109375" style="1" customWidth="1"/>
    <col min="12813" max="12814" width="8.7109375" style="1"/>
    <col min="12815" max="12817" width="8.5703125" style="1" customWidth="1"/>
    <col min="12818" max="13056" width="8.7109375" style="1"/>
    <col min="13057" max="13057" width="2.7109375" style="1" customWidth="1"/>
    <col min="13058" max="13058" width="32.5703125" style="1" customWidth="1"/>
    <col min="13059" max="13060" width="9.5703125" style="1" bestFit="1" customWidth="1"/>
    <col min="13061" max="13062" width="10.140625" style="1" customWidth="1"/>
    <col min="13063" max="13063" width="1.7109375" style="1" customWidth="1"/>
    <col min="13064" max="13064" width="9" style="1" bestFit="1" customWidth="1"/>
    <col min="13065" max="13067" width="8.7109375" style="1"/>
    <col min="13068" max="13068" width="2.7109375" style="1" customWidth="1"/>
    <col min="13069" max="13070" width="8.7109375" style="1"/>
    <col min="13071" max="13073" width="8.5703125" style="1" customWidth="1"/>
    <col min="13074" max="13312" width="8.7109375" style="1"/>
    <col min="13313" max="13313" width="2.7109375" style="1" customWidth="1"/>
    <col min="13314" max="13314" width="32.5703125" style="1" customWidth="1"/>
    <col min="13315" max="13316" width="9.5703125" style="1" bestFit="1" customWidth="1"/>
    <col min="13317" max="13318" width="10.140625" style="1" customWidth="1"/>
    <col min="13319" max="13319" width="1.7109375" style="1" customWidth="1"/>
    <col min="13320" max="13320" width="9" style="1" bestFit="1" customWidth="1"/>
    <col min="13321" max="13323" width="8.7109375" style="1"/>
    <col min="13324" max="13324" width="2.7109375" style="1" customWidth="1"/>
    <col min="13325" max="13326" width="8.7109375" style="1"/>
    <col min="13327" max="13329" width="8.5703125" style="1" customWidth="1"/>
    <col min="13330" max="13568" width="8.7109375" style="1"/>
    <col min="13569" max="13569" width="2.7109375" style="1" customWidth="1"/>
    <col min="13570" max="13570" width="32.5703125" style="1" customWidth="1"/>
    <col min="13571" max="13572" width="9.5703125" style="1" bestFit="1" customWidth="1"/>
    <col min="13573" max="13574" width="10.140625" style="1" customWidth="1"/>
    <col min="13575" max="13575" width="1.7109375" style="1" customWidth="1"/>
    <col min="13576" max="13576" width="9" style="1" bestFit="1" customWidth="1"/>
    <col min="13577" max="13579" width="8.7109375" style="1"/>
    <col min="13580" max="13580" width="2.7109375" style="1" customWidth="1"/>
    <col min="13581" max="13582" width="8.7109375" style="1"/>
    <col min="13583" max="13585" width="8.5703125" style="1" customWidth="1"/>
    <col min="13586" max="13824" width="8.7109375" style="1"/>
    <col min="13825" max="13825" width="2.7109375" style="1" customWidth="1"/>
    <col min="13826" max="13826" width="32.5703125" style="1" customWidth="1"/>
    <col min="13827" max="13828" width="9.5703125" style="1" bestFit="1" customWidth="1"/>
    <col min="13829" max="13830" width="10.140625" style="1" customWidth="1"/>
    <col min="13831" max="13831" width="1.7109375" style="1" customWidth="1"/>
    <col min="13832" max="13832" width="9" style="1" bestFit="1" customWidth="1"/>
    <col min="13833" max="13835" width="8.7109375" style="1"/>
    <col min="13836" max="13836" width="2.7109375" style="1" customWidth="1"/>
    <col min="13837" max="13838" width="8.7109375" style="1"/>
    <col min="13839" max="13841" width="8.5703125" style="1" customWidth="1"/>
    <col min="13842" max="14080" width="8.7109375" style="1"/>
    <col min="14081" max="14081" width="2.7109375" style="1" customWidth="1"/>
    <col min="14082" max="14082" width="32.5703125" style="1" customWidth="1"/>
    <col min="14083" max="14084" width="9.5703125" style="1" bestFit="1" customWidth="1"/>
    <col min="14085" max="14086" width="10.140625" style="1" customWidth="1"/>
    <col min="14087" max="14087" width="1.7109375" style="1" customWidth="1"/>
    <col min="14088" max="14088" width="9" style="1" bestFit="1" customWidth="1"/>
    <col min="14089" max="14091" width="8.7109375" style="1"/>
    <col min="14092" max="14092" width="2.7109375" style="1" customWidth="1"/>
    <col min="14093" max="14094" width="8.7109375" style="1"/>
    <col min="14095" max="14097" width="8.5703125" style="1" customWidth="1"/>
    <col min="14098" max="14336" width="8.7109375" style="1"/>
    <col min="14337" max="14337" width="2.7109375" style="1" customWidth="1"/>
    <col min="14338" max="14338" width="32.5703125" style="1" customWidth="1"/>
    <col min="14339" max="14340" width="9.5703125" style="1" bestFit="1" customWidth="1"/>
    <col min="14341" max="14342" width="10.140625" style="1" customWidth="1"/>
    <col min="14343" max="14343" width="1.7109375" style="1" customWidth="1"/>
    <col min="14344" max="14344" width="9" style="1" bestFit="1" customWidth="1"/>
    <col min="14345" max="14347" width="8.7109375" style="1"/>
    <col min="14348" max="14348" width="2.7109375" style="1" customWidth="1"/>
    <col min="14349" max="14350" width="8.7109375" style="1"/>
    <col min="14351" max="14353" width="8.5703125" style="1" customWidth="1"/>
    <col min="14354" max="14592" width="8.7109375" style="1"/>
    <col min="14593" max="14593" width="2.7109375" style="1" customWidth="1"/>
    <col min="14594" max="14594" width="32.5703125" style="1" customWidth="1"/>
    <col min="14595" max="14596" width="9.5703125" style="1" bestFit="1" customWidth="1"/>
    <col min="14597" max="14598" width="10.140625" style="1" customWidth="1"/>
    <col min="14599" max="14599" width="1.7109375" style="1" customWidth="1"/>
    <col min="14600" max="14600" width="9" style="1" bestFit="1" customWidth="1"/>
    <col min="14601" max="14603" width="8.7109375" style="1"/>
    <col min="14604" max="14604" width="2.7109375" style="1" customWidth="1"/>
    <col min="14605" max="14606" width="8.7109375" style="1"/>
    <col min="14607" max="14609" width="8.5703125" style="1" customWidth="1"/>
    <col min="14610" max="14848" width="8.7109375" style="1"/>
    <col min="14849" max="14849" width="2.7109375" style="1" customWidth="1"/>
    <col min="14850" max="14850" width="32.5703125" style="1" customWidth="1"/>
    <col min="14851" max="14852" width="9.5703125" style="1" bestFit="1" customWidth="1"/>
    <col min="14853" max="14854" width="10.140625" style="1" customWidth="1"/>
    <col min="14855" max="14855" width="1.7109375" style="1" customWidth="1"/>
    <col min="14856" max="14856" width="9" style="1" bestFit="1" customWidth="1"/>
    <col min="14857" max="14859" width="8.7109375" style="1"/>
    <col min="14860" max="14860" width="2.7109375" style="1" customWidth="1"/>
    <col min="14861" max="14862" width="8.7109375" style="1"/>
    <col min="14863" max="14865" width="8.5703125" style="1" customWidth="1"/>
    <col min="14866" max="15104" width="8.7109375" style="1"/>
    <col min="15105" max="15105" width="2.7109375" style="1" customWidth="1"/>
    <col min="15106" max="15106" width="32.5703125" style="1" customWidth="1"/>
    <col min="15107" max="15108" width="9.5703125" style="1" bestFit="1" customWidth="1"/>
    <col min="15109" max="15110" width="10.140625" style="1" customWidth="1"/>
    <col min="15111" max="15111" width="1.7109375" style="1" customWidth="1"/>
    <col min="15112" max="15112" width="9" style="1" bestFit="1" customWidth="1"/>
    <col min="15113" max="15115" width="8.7109375" style="1"/>
    <col min="15116" max="15116" width="2.7109375" style="1" customWidth="1"/>
    <col min="15117" max="15118" width="8.7109375" style="1"/>
    <col min="15119" max="15121" width="8.5703125" style="1" customWidth="1"/>
    <col min="15122" max="15360" width="8.7109375" style="1"/>
    <col min="15361" max="15361" width="2.7109375" style="1" customWidth="1"/>
    <col min="15362" max="15362" width="32.5703125" style="1" customWidth="1"/>
    <col min="15363" max="15364" width="9.5703125" style="1" bestFit="1" customWidth="1"/>
    <col min="15365" max="15366" width="10.140625" style="1" customWidth="1"/>
    <col min="15367" max="15367" width="1.7109375" style="1" customWidth="1"/>
    <col min="15368" max="15368" width="9" style="1" bestFit="1" customWidth="1"/>
    <col min="15369" max="15371" width="8.7109375" style="1"/>
    <col min="15372" max="15372" width="2.7109375" style="1" customWidth="1"/>
    <col min="15373" max="15374" width="8.7109375" style="1"/>
    <col min="15375" max="15377" width="8.5703125" style="1" customWidth="1"/>
    <col min="15378" max="15616" width="8.7109375" style="1"/>
    <col min="15617" max="15617" width="2.7109375" style="1" customWidth="1"/>
    <col min="15618" max="15618" width="32.5703125" style="1" customWidth="1"/>
    <col min="15619" max="15620" width="9.5703125" style="1" bestFit="1" customWidth="1"/>
    <col min="15621" max="15622" width="10.140625" style="1" customWidth="1"/>
    <col min="15623" max="15623" width="1.7109375" style="1" customWidth="1"/>
    <col min="15624" max="15624" width="9" style="1" bestFit="1" customWidth="1"/>
    <col min="15625" max="15627" width="8.7109375" style="1"/>
    <col min="15628" max="15628" width="2.7109375" style="1" customWidth="1"/>
    <col min="15629" max="15630" width="8.7109375" style="1"/>
    <col min="15631" max="15633" width="8.5703125" style="1" customWidth="1"/>
    <col min="15634" max="15872" width="8.7109375" style="1"/>
    <col min="15873" max="15873" width="2.7109375" style="1" customWidth="1"/>
    <col min="15874" max="15874" width="32.5703125" style="1" customWidth="1"/>
    <col min="15875" max="15876" width="9.5703125" style="1" bestFit="1" customWidth="1"/>
    <col min="15877" max="15878" width="10.140625" style="1" customWidth="1"/>
    <col min="15879" max="15879" width="1.7109375" style="1" customWidth="1"/>
    <col min="15880" max="15880" width="9" style="1" bestFit="1" customWidth="1"/>
    <col min="15881" max="15883" width="8.7109375" style="1"/>
    <col min="15884" max="15884" width="2.7109375" style="1" customWidth="1"/>
    <col min="15885" max="15886" width="8.7109375" style="1"/>
    <col min="15887" max="15889" width="8.5703125" style="1" customWidth="1"/>
    <col min="15890" max="16128" width="8.7109375" style="1"/>
    <col min="16129" max="16129" width="2.7109375" style="1" customWidth="1"/>
    <col min="16130" max="16130" width="32.5703125" style="1" customWidth="1"/>
    <col min="16131" max="16132" width="9.5703125" style="1" bestFit="1" customWidth="1"/>
    <col min="16133" max="16134" width="10.140625" style="1" customWidth="1"/>
    <col min="16135" max="16135" width="1.7109375" style="1" customWidth="1"/>
    <col min="16136" max="16136" width="9" style="1" bestFit="1" customWidth="1"/>
    <col min="16137" max="16139" width="8.7109375" style="1"/>
    <col min="16140" max="16140" width="2.7109375" style="1" customWidth="1"/>
    <col min="16141" max="16142" width="8.7109375" style="1"/>
    <col min="16143" max="16145" width="8.5703125" style="1" customWidth="1"/>
    <col min="16146" max="16384" width="8.7109375" style="1"/>
  </cols>
  <sheetData>
    <row r="1" spans="1:12" ht="45.75" customHeight="1" x14ac:dyDescent="0.2">
      <c r="A1" s="160" t="s">
        <v>0</v>
      </c>
      <c r="B1" s="161"/>
      <c r="C1" s="161"/>
      <c r="D1" s="161"/>
      <c r="E1" s="161"/>
      <c r="F1" s="161"/>
      <c r="G1" s="161"/>
      <c r="H1" s="161"/>
      <c r="I1" s="161"/>
      <c r="J1" s="162"/>
      <c r="K1" s="162"/>
      <c r="L1" s="162"/>
    </row>
    <row r="2" spans="1:12" ht="244.5" customHeight="1" x14ac:dyDescent="0.2">
      <c r="A2" s="156"/>
      <c r="B2" s="156"/>
      <c r="C2" s="156"/>
      <c r="D2" s="156"/>
      <c r="E2" s="156"/>
      <c r="F2" s="156"/>
      <c r="G2" s="156"/>
      <c r="H2" s="156"/>
      <c r="I2" s="156"/>
      <c r="J2" s="162"/>
      <c r="K2" s="162"/>
      <c r="L2" s="162"/>
    </row>
    <row r="3" spans="1:12" ht="18" x14ac:dyDescent="0.25">
      <c r="A3" s="163" t="s">
        <v>1</v>
      </c>
      <c r="B3" s="164"/>
      <c r="C3" s="164"/>
      <c r="D3" s="164"/>
      <c r="E3" s="164"/>
      <c r="F3" s="164"/>
      <c r="G3" s="164"/>
      <c r="H3" s="164"/>
      <c r="I3" s="164"/>
      <c r="J3" s="164"/>
      <c r="K3" s="164"/>
      <c r="L3" s="164"/>
    </row>
    <row r="4" spans="1:12" ht="39.950000000000003" customHeight="1" x14ac:dyDescent="0.25">
      <c r="A4" s="2"/>
      <c r="B4" s="3"/>
      <c r="C4" s="3"/>
      <c r="D4" s="3"/>
      <c r="E4" s="3"/>
      <c r="F4" s="3"/>
      <c r="G4" s="3"/>
      <c r="H4" s="3"/>
      <c r="I4" s="3"/>
      <c r="J4" s="3"/>
      <c r="K4" s="3"/>
      <c r="L4" s="3"/>
    </row>
    <row r="5" spans="1:12" s="4" customFormat="1" ht="39.75" customHeight="1" x14ac:dyDescent="0.25">
      <c r="A5" s="165" t="s">
        <v>2</v>
      </c>
      <c r="B5" s="165"/>
      <c r="C5" s="165"/>
      <c r="D5" s="165"/>
      <c r="E5" s="165"/>
      <c r="F5" s="165"/>
      <c r="G5" s="165"/>
      <c r="H5" s="165"/>
      <c r="I5" s="165"/>
      <c r="J5" s="166"/>
      <c r="K5" s="166"/>
      <c r="L5" s="166"/>
    </row>
    <row r="6" spans="1:12" s="4" customFormat="1" ht="39.950000000000003" customHeight="1" x14ac:dyDescent="0.25">
      <c r="A6" s="5"/>
      <c r="B6" s="5"/>
      <c r="C6" s="5"/>
      <c r="D6" s="5"/>
      <c r="E6" s="5"/>
      <c r="F6" s="5"/>
      <c r="G6" s="5"/>
      <c r="H6" s="5"/>
      <c r="I6" s="5"/>
      <c r="J6" s="6"/>
      <c r="K6" s="6"/>
      <c r="L6" s="6"/>
    </row>
    <row r="7" spans="1:12" s="4" customFormat="1" ht="39.75" customHeight="1" x14ac:dyDescent="0.25">
      <c r="A7" s="167" t="s">
        <v>3</v>
      </c>
      <c r="B7" s="168"/>
      <c r="C7" s="168"/>
      <c r="D7" s="168"/>
      <c r="E7" s="168"/>
      <c r="F7" s="168"/>
      <c r="G7" s="168"/>
      <c r="H7" s="168"/>
      <c r="I7" s="168"/>
      <c r="J7" s="169"/>
      <c r="K7" s="169"/>
      <c r="L7" s="169"/>
    </row>
    <row r="8" spans="1:12" s="4" customFormat="1" ht="39.75" customHeight="1" x14ac:dyDescent="0.25">
      <c r="A8" s="7"/>
      <c r="B8" s="8"/>
      <c r="C8" s="8"/>
      <c r="D8" s="8"/>
      <c r="E8" s="8"/>
      <c r="F8" s="8"/>
      <c r="G8" s="8"/>
      <c r="H8" s="8"/>
      <c r="I8" s="8"/>
      <c r="J8" s="6"/>
      <c r="K8" s="6"/>
      <c r="L8" s="6"/>
    </row>
    <row r="9" spans="1:12" s="4" customFormat="1" ht="14.25" customHeight="1" x14ac:dyDescent="0.25">
      <c r="A9" s="7"/>
      <c r="B9" s="8"/>
      <c r="C9" s="8"/>
      <c r="D9" s="8"/>
      <c r="E9" s="8"/>
      <c r="F9" s="8"/>
      <c r="G9" s="8"/>
      <c r="H9" s="8"/>
      <c r="I9" s="8"/>
      <c r="J9" s="6"/>
      <c r="K9" s="6"/>
      <c r="L9" s="6"/>
    </row>
    <row r="10" spans="1:12" s="4" customFormat="1" ht="14.25" customHeight="1" x14ac:dyDescent="0.25">
      <c r="A10" s="7"/>
      <c r="B10" s="8"/>
      <c r="C10" s="8"/>
      <c r="D10" s="8"/>
      <c r="E10" s="8"/>
      <c r="F10" s="8"/>
      <c r="G10" s="8"/>
      <c r="H10" s="8"/>
      <c r="I10" s="8"/>
      <c r="J10" s="6"/>
      <c r="K10" s="6"/>
      <c r="L10" s="6"/>
    </row>
    <row r="11" spans="1:12" s="4" customFormat="1" ht="12.75" customHeight="1" x14ac:dyDescent="0.25">
      <c r="A11" s="7"/>
      <c r="B11" s="8"/>
      <c r="C11" s="8"/>
      <c r="D11" s="8"/>
      <c r="E11" s="8"/>
      <c r="F11" s="8"/>
      <c r="G11" s="8"/>
      <c r="H11" s="8"/>
      <c r="I11" s="8"/>
      <c r="J11" s="6"/>
      <c r="K11" s="6"/>
      <c r="L11" s="6"/>
    </row>
    <row r="12" spans="1:12" ht="15" x14ac:dyDescent="0.2">
      <c r="A12" s="9"/>
      <c r="B12" s="10"/>
      <c r="C12" s="170" t="s">
        <v>4</v>
      </c>
      <c r="D12" s="171"/>
      <c r="E12" s="170" t="s">
        <v>5</v>
      </c>
      <c r="F12" s="171"/>
      <c r="G12" s="11"/>
      <c r="H12" s="170" t="s">
        <v>6</v>
      </c>
      <c r="I12" s="172"/>
      <c r="J12" s="172"/>
      <c r="K12" s="171"/>
      <c r="L12" s="9"/>
    </row>
    <row r="13" spans="1:12" ht="15" x14ac:dyDescent="0.2">
      <c r="A13" s="9"/>
      <c r="B13" s="12" t="s">
        <v>7</v>
      </c>
      <c r="C13" s="13">
        <f>VALUE(RIGHT(A7, 4))</f>
        <v>2020</v>
      </c>
      <c r="D13" s="14">
        <f>C13-1</f>
        <v>2019</v>
      </c>
      <c r="E13" s="13">
        <f>C13</f>
        <v>2020</v>
      </c>
      <c r="F13" s="14">
        <f>D13</f>
        <v>2019</v>
      </c>
      <c r="G13" s="15"/>
      <c r="H13" s="13" t="s">
        <v>8</v>
      </c>
      <c r="I13" s="14" t="s">
        <v>5</v>
      </c>
      <c r="J13" s="13" t="s">
        <v>8</v>
      </c>
      <c r="K13" s="14" t="s">
        <v>5</v>
      </c>
      <c r="L13" s="9"/>
    </row>
    <row r="14" spans="1:12" ht="15" x14ac:dyDescent="0.2">
      <c r="A14" s="9"/>
      <c r="B14" s="16"/>
      <c r="C14" s="17"/>
      <c r="D14" s="18"/>
      <c r="E14" s="17"/>
      <c r="F14" s="18"/>
      <c r="G14" s="19"/>
      <c r="H14" s="17"/>
      <c r="I14" s="18"/>
      <c r="J14" s="17"/>
      <c r="K14" s="18"/>
      <c r="L14" s="9"/>
    </row>
    <row r="15" spans="1:12" ht="15" x14ac:dyDescent="0.2">
      <c r="A15" s="9"/>
      <c r="B15" s="20" t="s">
        <v>9</v>
      </c>
      <c r="C15" s="21">
        <v>1945</v>
      </c>
      <c r="D15" s="22">
        <v>1712</v>
      </c>
      <c r="E15" s="21">
        <v>11003</v>
      </c>
      <c r="F15" s="22">
        <v>8693</v>
      </c>
      <c r="G15" s="23"/>
      <c r="H15" s="21">
        <f t="shared" ref="H15:H22" si="0">C15-D15</f>
        <v>233</v>
      </c>
      <c r="I15" s="22">
        <f t="shared" ref="I15:I22" si="1">E15-F15</f>
        <v>2310</v>
      </c>
      <c r="J15" s="24">
        <f t="shared" ref="J15:J22" si="2">IF(D15=0, "-", IF(H15/D15&lt;10, H15/D15, "&gt;999%"))</f>
        <v>0.13609813084112149</v>
      </c>
      <c r="K15" s="25">
        <f t="shared" ref="K15:K22" si="3">IF(F15=0, "-", IF(I15/F15&lt;10, I15/F15, "&gt;999%"))</f>
        <v>0.26573104796963076</v>
      </c>
      <c r="L15" s="9"/>
    </row>
    <row r="16" spans="1:12" ht="15" x14ac:dyDescent="0.2">
      <c r="A16" s="9"/>
      <c r="B16" s="20" t="s">
        <v>10</v>
      </c>
      <c r="C16" s="21">
        <v>34898</v>
      </c>
      <c r="D16" s="22">
        <v>37811</v>
      </c>
      <c r="E16" s="21">
        <v>140902</v>
      </c>
      <c r="F16" s="22">
        <v>177898</v>
      </c>
      <c r="G16" s="23"/>
      <c r="H16" s="21">
        <f t="shared" si="0"/>
        <v>-2913</v>
      </c>
      <c r="I16" s="22">
        <f t="shared" si="1"/>
        <v>-36996</v>
      </c>
      <c r="J16" s="24">
        <f t="shared" si="2"/>
        <v>-7.7041072703710564E-2</v>
      </c>
      <c r="K16" s="25">
        <f t="shared" si="3"/>
        <v>-0.2079618657882607</v>
      </c>
      <c r="L16" s="9"/>
    </row>
    <row r="17" spans="1:12" ht="15" x14ac:dyDescent="0.2">
      <c r="A17" s="9"/>
      <c r="B17" s="20" t="s">
        <v>11</v>
      </c>
      <c r="C17" s="21">
        <v>841</v>
      </c>
      <c r="D17" s="22">
        <v>882</v>
      </c>
      <c r="E17" s="21">
        <v>3518</v>
      </c>
      <c r="F17" s="22">
        <v>4957</v>
      </c>
      <c r="G17" s="23"/>
      <c r="H17" s="21">
        <f t="shared" si="0"/>
        <v>-41</v>
      </c>
      <c r="I17" s="22">
        <f t="shared" si="1"/>
        <v>-1439</v>
      </c>
      <c r="J17" s="24">
        <f t="shared" si="2"/>
        <v>-4.6485260770975055E-2</v>
      </c>
      <c r="K17" s="25">
        <f t="shared" si="3"/>
        <v>-0.29029655033286261</v>
      </c>
      <c r="L17" s="9"/>
    </row>
    <row r="18" spans="1:12" ht="15" x14ac:dyDescent="0.2">
      <c r="A18" s="9"/>
      <c r="B18" s="20" t="s">
        <v>12</v>
      </c>
      <c r="C18" s="21">
        <v>24634</v>
      </c>
      <c r="D18" s="22">
        <v>25100</v>
      </c>
      <c r="E18" s="21">
        <v>91758</v>
      </c>
      <c r="F18" s="22">
        <v>113881</v>
      </c>
      <c r="G18" s="23"/>
      <c r="H18" s="21">
        <f t="shared" si="0"/>
        <v>-466</v>
      </c>
      <c r="I18" s="22">
        <f t="shared" si="1"/>
        <v>-22123</v>
      </c>
      <c r="J18" s="24">
        <f t="shared" si="2"/>
        <v>-1.8565737051792829E-2</v>
      </c>
      <c r="K18" s="25">
        <f t="shared" si="3"/>
        <v>-0.19426418805595314</v>
      </c>
      <c r="L18" s="9"/>
    </row>
    <row r="19" spans="1:12" ht="15" x14ac:dyDescent="0.2">
      <c r="A19" s="9"/>
      <c r="B19" s="20" t="s">
        <v>13</v>
      </c>
      <c r="C19" s="21">
        <v>7200</v>
      </c>
      <c r="D19" s="22">
        <v>6953</v>
      </c>
      <c r="E19" s="21">
        <v>28087</v>
      </c>
      <c r="F19" s="22">
        <v>34933</v>
      </c>
      <c r="G19" s="23"/>
      <c r="H19" s="21">
        <f t="shared" si="0"/>
        <v>247</v>
      </c>
      <c r="I19" s="22">
        <f t="shared" si="1"/>
        <v>-6846</v>
      </c>
      <c r="J19" s="24">
        <f t="shared" si="2"/>
        <v>3.5524234143535165E-2</v>
      </c>
      <c r="K19" s="25">
        <f t="shared" si="3"/>
        <v>-0.19597515243466063</v>
      </c>
      <c r="L19" s="9"/>
    </row>
    <row r="20" spans="1:12" ht="15" x14ac:dyDescent="0.2">
      <c r="A20" s="9"/>
      <c r="B20" s="20" t="s">
        <v>14</v>
      </c>
      <c r="C20" s="21">
        <v>1688</v>
      </c>
      <c r="D20" s="22">
        <v>2013</v>
      </c>
      <c r="E20" s="21">
        <v>6993</v>
      </c>
      <c r="F20" s="22">
        <v>9427</v>
      </c>
      <c r="G20" s="23"/>
      <c r="H20" s="21">
        <f t="shared" si="0"/>
        <v>-325</v>
      </c>
      <c r="I20" s="22">
        <f t="shared" si="1"/>
        <v>-2434</v>
      </c>
      <c r="J20" s="24">
        <f t="shared" si="2"/>
        <v>-0.16145057128663687</v>
      </c>
      <c r="K20" s="25">
        <f t="shared" si="3"/>
        <v>-0.25819454757611116</v>
      </c>
      <c r="L20" s="9"/>
    </row>
    <row r="21" spans="1:12" ht="15" x14ac:dyDescent="0.2">
      <c r="A21" s="9"/>
      <c r="B21" s="20" t="s">
        <v>15</v>
      </c>
      <c r="C21" s="21">
        <v>29302</v>
      </c>
      <c r="D21" s="22">
        <v>33924</v>
      </c>
      <c r="E21" s="21">
        <v>119606</v>
      </c>
      <c r="F21" s="22">
        <v>157800</v>
      </c>
      <c r="G21" s="23"/>
      <c r="H21" s="21">
        <f t="shared" si="0"/>
        <v>-4622</v>
      </c>
      <c r="I21" s="22">
        <f t="shared" si="1"/>
        <v>-38194</v>
      </c>
      <c r="J21" s="24">
        <f t="shared" si="2"/>
        <v>-0.13624572573988916</v>
      </c>
      <c r="K21" s="25">
        <f t="shared" si="3"/>
        <v>-0.24204055766793409</v>
      </c>
      <c r="L21" s="9"/>
    </row>
    <row r="22" spans="1:12" ht="15" x14ac:dyDescent="0.2">
      <c r="A22" s="9"/>
      <c r="B22" s="20" t="s">
        <v>16</v>
      </c>
      <c r="C22" s="21">
        <v>9726</v>
      </c>
      <c r="D22" s="22">
        <v>9422</v>
      </c>
      <c r="E22" s="21">
        <v>40548</v>
      </c>
      <c r="F22" s="22">
        <v>46877</v>
      </c>
      <c r="G22" s="23"/>
      <c r="H22" s="21">
        <f t="shared" si="0"/>
        <v>304</v>
      </c>
      <c r="I22" s="22">
        <f t="shared" si="1"/>
        <v>-6329</v>
      </c>
      <c r="J22" s="24">
        <f t="shared" si="2"/>
        <v>3.2264911908299727E-2</v>
      </c>
      <c r="K22" s="25">
        <f t="shared" si="3"/>
        <v>-0.13501290611600572</v>
      </c>
      <c r="L22" s="9"/>
    </row>
    <row r="23" spans="1:12" ht="15" x14ac:dyDescent="0.2">
      <c r="A23" s="9"/>
      <c r="B23" s="20"/>
      <c r="C23" s="26"/>
      <c r="D23" s="27"/>
      <c r="E23" s="26"/>
      <c r="F23" s="27"/>
      <c r="G23" s="28"/>
      <c r="H23" s="26"/>
      <c r="I23" s="27"/>
      <c r="J23" s="29"/>
      <c r="K23" s="30"/>
      <c r="L23" s="9"/>
    </row>
    <row r="24" spans="1:12" s="38" customFormat="1" ht="15.75" x14ac:dyDescent="0.25">
      <c r="A24" s="31"/>
      <c r="B24" s="12" t="s">
        <v>17</v>
      </c>
      <c r="C24" s="32">
        <f>SUM(C15:C23)</f>
        <v>110234</v>
      </c>
      <c r="D24" s="33">
        <f>SUM(D15:D23)</f>
        <v>117817</v>
      </c>
      <c r="E24" s="32">
        <f>SUM(E15:E23)</f>
        <v>442415</v>
      </c>
      <c r="F24" s="33">
        <f>SUM(F15:F23)</f>
        <v>554466</v>
      </c>
      <c r="G24" s="34"/>
      <c r="H24" s="32">
        <f>SUM(H15:H23)</f>
        <v>-7583</v>
      </c>
      <c r="I24" s="33">
        <f>SUM(I15:I23)</f>
        <v>-112051</v>
      </c>
      <c r="J24" s="35">
        <f>IF(D24=0, 0, H24/D24)</f>
        <v>-6.4362528327830446E-2</v>
      </c>
      <c r="K24" s="36">
        <f>IF(F24=0, 0, I24/F24)</f>
        <v>-0.20208813525085398</v>
      </c>
      <c r="L24" s="37"/>
    </row>
    <row r="25" spans="1:12" s="38" customFormat="1" x14ac:dyDescent="0.2">
      <c r="B25" s="39"/>
      <c r="C25" s="40"/>
      <c r="D25" s="40"/>
      <c r="E25" s="40"/>
      <c r="F25" s="40"/>
      <c r="G25" s="40"/>
      <c r="H25" s="40"/>
      <c r="I25" s="40"/>
      <c r="J25" s="41"/>
      <c r="K25" s="41"/>
    </row>
    <row r="26" spans="1:12" s="38" customFormat="1" x14ac:dyDescent="0.2">
      <c r="C26" s="42"/>
      <c r="D26" s="42"/>
      <c r="E26" s="42"/>
      <c r="F26" s="42"/>
      <c r="G26" s="42"/>
      <c r="H26" s="42"/>
      <c r="I26" s="42"/>
      <c r="J26" s="41"/>
      <c r="K26" s="41"/>
    </row>
    <row r="27" spans="1:12" s="38" customFormat="1" ht="14.25" x14ac:dyDescent="0.2">
      <c r="B27" s="43"/>
      <c r="C27" s="42"/>
      <c r="D27" s="42"/>
      <c r="E27" s="42"/>
      <c r="F27" s="42"/>
      <c r="G27" s="42"/>
      <c r="H27" s="42"/>
      <c r="I27" s="42"/>
      <c r="J27" s="41"/>
      <c r="K27" s="41"/>
    </row>
    <row r="28" spans="1:12" s="38" customFormat="1" ht="14.25" x14ac:dyDescent="0.2">
      <c r="B28" s="43"/>
      <c r="C28" s="42"/>
      <c r="D28" s="42"/>
      <c r="E28" s="42"/>
      <c r="F28" s="42"/>
      <c r="G28" s="42"/>
      <c r="H28" s="42"/>
      <c r="I28" s="42"/>
      <c r="J28" s="41"/>
      <c r="K28" s="41"/>
    </row>
    <row r="29" spans="1:12" s="38" customFormat="1" ht="14.25" x14ac:dyDescent="0.2">
      <c r="B29" s="43"/>
      <c r="C29" s="42"/>
      <c r="D29" s="42"/>
      <c r="E29" s="42"/>
      <c r="F29" s="42"/>
      <c r="G29" s="42"/>
      <c r="H29" s="42"/>
      <c r="I29" s="42"/>
      <c r="J29" s="41"/>
      <c r="K29" s="41"/>
    </row>
    <row r="30" spans="1:12" s="38" customFormat="1" ht="14.25" x14ac:dyDescent="0.2">
      <c r="B30" s="43"/>
      <c r="C30" s="42"/>
      <c r="D30" s="42"/>
      <c r="E30" s="42"/>
      <c r="F30" s="42"/>
      <c r="G30" s="42"/>
      <c r="H30" s="42"/>
      <c r="I30" s="42"/>
      <c r="J30" s="41"/>
      <c r="K30" s="41"/>
    </row>
    <row r="31" spans="1:12" s="38" customFormat="1" x14ac:dyDescent="0.2">
      <c r="C31" s="42"/>
      <c r="D31" s="42"/>
      <c r="E31" s="42"/>
      <c r="F31" s="42"/>
      <c r="G31" s="42"/>
      <c r="H31" s="42"/>
      <c r="I31" s="42"/>
      <c r="J31" s="41"/>
      <c r="K31" s="41"/>
    </row>
    <row r="32" spans="1:12" s="38" customFormat="1" x14ac:dyDescent="0.2">
      <c r="C32" s="42"/>
      <c r="D32" s="42"/>
      <c r="E32" s="42"/>
      <c r="F32" s="42"/>
      <c r="G32" s="42"/>
      <c r="H32" s="42"/>
      <c r="I32" s="42"/>
      <c r="J32" s="41"/>
      <c r="K32" s="41"/>
    </row>
    <row r="33" spans="1:15" s="38" customFormat="1" x14ac:dyDescent="0.2">
      <c r="C33" s="42"/>
      <c r="D33" s="42"/>
      <c r="E33" s="42"/>
      <c r="F33" s="42"/>
      <c r="G33" s="42"/>
      <c r="H33" s="42"/>
      <c r="I33" s="42"/>
      <c r="J33" s="41"/>
      <c r="K33" s="41"/>
    </row>
    <row r="34" spans="1:15" s="38" customFormat="1" x14ac:dyDescent="0.2">
      <c r="C34" s="42"/>
      <c r="D34" s="42"/>
      <c r="E34" s="42"/>
      <c r="F34" s="42"/>
      <c r="G34" s="42"/>
      <c r="H34" s="42"/>
      <c r="I34" s="42"/>
      <c r="J34" s="41"/>
      <c r="K34" s="41"/>
    </row>
    <row r="35" spans="1:15" s="38" customFormat="1" x14ac:dyDescent="0.2">
      <c r="C35" s="42"/>
      <c r="D35" s="42"/>
      <c r="E35" s="42"/>
      <c r="F35" s="42"/>
      <c r="G35" s="42"/>
      <c r="H35" s="42"/>
      <c r="I35" s="42"/>
      <c r="J35" s="41"/>
      <c r="K35" s="41"/>
      <c r="O35" s="44"/>
    </row>
    <row r="36" spans="1:15" ht="12.75" customHeight="1" x14ac:dyDescent="0.2">
      <c r="A36" s="156"/>
      <c r="B36" s="156"/>
      <c r="C36" s="156"/>
      <c r="D36" s="156"/>
      <c r="E36" s="156"/>
      <c r="F36" s="156"/>
      <c r="G36" s="156"/>
      <c r="H36" s="156"/>
      <c r="I36" s="156"/>
    </row>
    <row r="37" spans="1:15" s="6" customFormat="1" ht="29.25" customHeight="1" x14ac:dyDescent="0.25">
      <c r="A37" s="45"/>
      <c r="B37" s="157" t="s">
        <v>18</v>
      </c>
      <c r="C37" s="158"/>
      <c r="D37" s="158"/>
      <c r="E37" s="158"/>
      <c r="F37" s="158"/>
      <c r="G37" s="158"/>
      <c r="H37" s="158"/>
      <c r="I37" s="158"/>
      <c r="J37" s="158"/>
      <c r="K37" s="158"/>
      <c r="L37" s="46"/>
    </row>
    <row r="38" spans="1:15" s="6" customFormat="1" ht="29.25" customHeight="1" x14ac:dyDescent="0.25">
      <c r="A38" s="47"/>
      <c r="B38" s="158"/>
      <c r="C38" s="158"/>
      <c r="D38" s="158"/>
      <c r="E38" s="158"/>
      <c r="F38" s="158"/>
      <c r="G38" s="158"/>
      <c r="H38" s="158"/>
      <c r="I38" s="158"/>
      <c r="J38" s="158"/>
      <c r="K38" s="158"/>
      <c r="L38" s="46"/>
    </row>
    <row r="39" spans="1:15" s="6" customFormat="1" ht="29.25" customHeight="1" x14ac:dyDescent="0.25">
      <c r="A39" s="47"/>
      <c r="B39" s="158"/>
      <c r="C39" s="158"/>
      <c r="D39" s="158"/>
      <c r="E39" s="158"/>
      <c r="F39" s="158"/>
      <c r="G39" s="158"/>
      <c r="H39" s="158"/>
      <c r="I39" s="158"/>
      <c r="J39" s="158"/>
      <c r="K39" s="158"/>
      <c r="L39" s="48"/>
    </row>
    <row r="40" spans="1:15" s="6" customFormat="1" ht="29.25" customHeight="1" x14ac:dyDescent="0.25">
      <c r="A40" s="49"/>
      <c r="B40" s="159"/>
      <c r="C40" s="159"/>
      <c r="D40" s="159"/>
      <c r="E40" s="159"/>
      <c r="F40" s="159"/>
      <c r="G40" s="159"/>
      <c r="H40" s="159"/>
      <c r="I40" s="159"/>
      <c r="J40" s="159"/>
      <c r="K40" s="159"/>
      <c r="L40" s="50"/>
    </row>
    <row r="44" spans="1:15" x14ac:dyDescent="0.2">
      <c r="B44" s="51"/>
    </row>
  </sheetData>
  <mergeCells count="10">
    <mergeCell ref="A36:I36"/>
    <mergeCell ref="B37:K40"/>
    <mergeCell ref="A1:L1"/>
    <mergeCell ref="A2:L2"/>
    <mergeCell ref="A3:L3"/>
    <mergeCell ref="A5:L5"/>
    <mergeCell ref="A7:L7"/>
    <mergeCell ref="C12:D12"/>
    <mergeCell ref="E12:F12"/>
    <mergeCell ref="H12:K12"/>
  </mergeCells>
  <printOptions horizontalCentered="1"/>
  <pageMargins left="0.74803149606299213" right="0.74803149606299213" top="0.78740157480314965" bottom="0.78740157480314965" header="0.51181102362204722" footer="0.51181102362204722"/>
  <pageSetup paperSize="9" scale="70"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CDA317-3A3C-48C5-948C-268B1D292535}">
  <sheetPr>
    <pageSetUpPr fitToPage="1"/>
  </sheetPr>
  <dimension ref="A1:K176"/>
  <sheetViews>
    <sheetView tabSelected="1" workbookViewId="0">
      <selection activeCell="M1" sqref="M1"/>
    </sheetView>
  </sheetViews>
  <sheetFormatPr defaultRowHeight="12.75" x14ac:dyDescent="0.2"/>
  <cols>
    <col min="1" max="1" width="28.85546875" style="1" bestFit="1" customWidth="1"/>
    <col min="2" max="2" width="7.28515625" style="1" bestFit="1" customWidth="1"/>
    <col min="3" max="3" width="7.28515625" style="1" customWidth="1"/>
    <col min="4" max="4" width="7.28515625" style="1" bestFit="1" customWidth="1"/>
    <col min="5" max="5" width="7.28515625" style="1" customWidth="1"/>
    <col min="6" max="6" width="7.28515625" style="1" bestFit="1" customWidth="1"/>
    <col min="7" max="7" width="7.28515625" style="1" customWidth="1"/>
    <col min="8" max="8" width="7.28515625" style="1" bestFit="1" customWidth="1"/>
    <col min="9" max="9" width="7.28515625" style="1" customWidth="1"/>
    <col min="10" max="11" width="7.7109375" style="1" customWidth="1"/>
    <col min="12" max="256" width="8.7109375" style="1"/>
    <col min="257" max="257" width="34.7109375" style="1" customWidth="1"/>
    <col min="258" max="258" width="7.28515625" style="1" bestFit="1" customWidth="1"/>
    <col min="259" max="259" width="7.28515625" style="1" customWidth="1"/>
    <col min="260" max="260" width="7.28515625" style="1" bestFit="1" customWidth="1"/>
    <col min="261" max="261" width="7.28515625" style="1" customWidth="1"/>
    <col min="262" max="262" width="7.28515625" style="1" bestFit="1" customWidth="1"/>
    <col min="263" max="263" width="7.28515625" style="1" customWidth="1"/>
    <col min="264" max="264" width="7.28515625" style="1" bestFit="1" customWidth="1"/>
    <col min="265" max="265" width="7.28515625" style="1" customWidth="1"/>
    <col min="266" max="267" width="7.7109375" style="1" customWidth="1"/>
    <col min="268" max="512" width="8.7109375" style="1"/>
    <col min="513" max="513" width="34.7109375" style="1" customWidth="1"/>
    <col min="514" max="514" width="7.28515625" style="1" bestFit="1" customWidth="1"/>
    <col min="515" max="515" width="7.28515625" style="1" customWidth="1"/>
    <col min="516" max="516" width="7.28515625" style="1" bestFit="1" customWidth="1"/>
    <col min="517" max="517" width="7.28515625" style="1" customWidth="1"/>
    <col min="518" max="518" width="7.28515625" style="1" bestFit="1" customWidth="1"/>
    <col min="519" max="519" width="7.28515625" style="1" customWidth="1"/>
    <col min="520" max="520" width="7.28515625" style="1" bestFit="1" customWidth="1"/>
    <col min="521" max="521" width="7.28515625" style="1" customWidth="1"/>
    <col min="522" max="523" width="7.7109375" style="1" customWidth="1"/>
    <col min="524" max="768" width="8.7109375" style="1"/>
    <col min="769" max="769" width="34.7109375" style="1" customWidth="1"/>
    <col min="770" max="770" width="7.28515625" style="1" bestFit="1" customWidth="1"/>
    <col min="771" max="771" width="7.28515625" style="1" customWidth="1"/>
    <col min="772" max="772" width="7.28515625" style="1" bestFit="1" customWidth="1"/>
    <col min="773" max="773" width="7.28515625" style="1" customWidth="1"/>
    <col min="774" max="774" width="7.28515625" style="1" bestFit="1" customWidth="1"/>
    <col min="775" max="775" width="7.28515625" style="1" customWidth="1"/>
    <col min="776" max="776" width="7.28515625" style="1" bestFit="1" customWidth="1"/>
    <col min="777" max="777" width="7.28515625" style="1" customWidth="1"/>
    <col min="778" max="779" width="7.7109375" style="1" customWidth="1"/>
    <col min="780" max="1024" width="8.7109375" style="1"/>
    <col min="1025" max="1025" width="34.7109375" style="1" customWidth="1"/>
    <col min="1026" max="1026" width="7.28515625" style="1" bestFit="1" customWidth="1"/>
    <col min="1027" max="1027" width="7.28515625" style="1" customWidth="1"/>
    <col min="1028" max="1028" width="7.28515625" style="1" bestFit="1" customWidth="1"/>
    <col min="1029" max="1029" width="7.28515625" style="1" customWidth="1"/>
    <col min="1030" max="1030" width="7.28515625" style="1" bestFit="1" customWidth="1"/>
    <col min="1031" max="1031" width="7.28515625" style="1" customWidth="1"/>
    <col min="1032" max="1032" width="7.28515625" style="1" bestFit="1" customWidth="1"/>
    <col min="1033" max="1033" width="7.28515625" style="1" customWidth="1"/>
    <col min="1034" max="1035" width="7.7109375" style="1" customWidth="1"/>
    <col min="1036" max="1280" width="8.7109375" style="1"/>
    <col min="1281" max="1281" width="34.7109375" style="1" customWidth="1"/>
    <col min="1282" max="1282" width="7.28515625" style="1" bestFit="1" customWidth="1"/>
    <col min="1283" max="1283" width="7.28515625" style="1" customWidth="1"/>
    <col min="1284" max="1284" width="7.28515625" style="1" bestFit="1" customWidth="1"/>
    <col min="1285" max="1285" width="7.28515625" style="1" customWidth="1"/>
    <col min="1286" max="1286" width="7.28515625" style="1" bestFit="1" customWidth="1"/>
    <col min="1287" max="1287" width="7.28515625" style="1" customWidth="1"/>
    <col min="1288" max="1288" width="7.28515625" style="1" bestFit="1" customWidth="1"/>
    <col min="1289" max="1289" width="7.28515625" style="1" customWidth="1"/>
    <col min="1290" max="1291" width="7.7109375" style="1" customWidth="1"/>
    <col min="1292" max="1536" width="8.7109375" style="1"/>
    <col min="1537" max="1537" width="34.7109375" style="1" customWidth="1"/>
    <col min="1538" max="1538" width="7.28515625" style="1" bestFit="1" customWidth="1"/>
    <col min="1539" max="1539" width="7.28515625" style="1" customWidth="1"/>
    <col min="1540" max="1540" width="7.28515625" style="1" bestFit="1" customWidth="1"/>
    <col min="1541" max="1541" width="7.28515625" style="1" customWidth="1"/>
    <col min="1542" max="1542" width="7.28515625" style="1" bestFit="1" customWidth="1"/>
    <col min="1543" max="1543" width="7.28515625" style="1" customWidth="1"/>
    <col min="1544" max="1544" width="7.28515625" style="1" bestFit="1" customWidth="1"/>
    <col min="1545" max="1545" width="7.28515625" style="1" customWidth="1"/>
    <col min="1546" max="1547" width="7.7109375" style="1" customWidth="1"/>
    <col min="1548" max="1792" width="8.7109375" style="1"/>
    <col min="1793" max="1793" width="34.7109375" style="1" customWidth="1"/>
    <col min="1794" max="1794" width="7.28515625" style="1" bestFit="1" customWidth="1"/>
    <col min="1795" max="1795" width="7.28515625" style="1" customWidth="1"/>
    <col min="1796" max="1796" width="7.28515625" style="1" bestFit="1" customWidth="1"/>
    <col min="1797" max="1797" width="7.28515625" style="1" customWidth="1"/>
    <col min="1798" max="1798" width="7.28515625" style="1" bestFit="1" customWidth="1"/>
    <col min="1799" max="1799" width="7.28515625" style="1" customWidth="1"/>
    <col min="1800" max="1800" width="7.28515625" style="1" bestFit="1" customWidth="1"/>
    <col min="1801" max="1801" width="7.28515625" style="1" customWidth="1"/>
    <col min="1802" max="1803" width="7.7109375" style="1" customWidth="1"/>
    <col min="1804" max="2048" width="8.7109375" style="1"/>
    <col min="2049" max="2049" width="34.7109375" style="1" customWidth="1"/>
    <col min="2050" max="2050" width="7.28515625" style="1" bestFit="1" customWidth="1"/>
    <col min="2051" max="2051" width="7.28515625" style="1" customWidth="1"/>
    <col min="2052" max="2052" width="7.28515625" style="1" bestFit="1" customWidth="1"/>
    <col min="2053" max="2053" width="7.28515625" style="1" customWidth="1"/>
    <col min="2054" max="2054" width="7.28515625" style="1" bestFit="1" customWidth="1"/>
    <col min="2055" max="2055" width="7.28515625" style="1" customWidth="1"/>
    <col min="2056" max="2056" width="7.28515625" style="1" bestFit="1" customWidth="1"/>
    <col min="2057" max="2057" width="7.28515625" style="1" customWidth="1"/>
    <col min="2058" max="2059" width="7.7109375" style="1" customWidth="1"/>
    <col min="2060" max="2304" width="8.7109375" style="1"/>
    <col min="2305" max="2305" width="34.7109375" style="1" customWidth="1"/>
    <col min="2306" max="2306" width="7.28515625" style="1" bestFit="1" customWidth="1"/>
    <col min="2307" max="2307" width="7.28515625" style="1" customWidth="1"/>
    <col min="2308" max="2308" width="7.28515625" style="1" bestFit="1" customWidth="1"/>
    <col min="2309" max="2309" width="7.28515625" style="1" customWidth="1"/>
    <col min="2310" max="2310" width="7.28515625" style="1" bestFit="1" customWidth="1"/>
    <col min="2311" max="2311" width="7.28515625" style="1" customWidth="1"/>
    <col min="2312" max="2312" width="7.28515625" style="1" bestFit="1" customWidth="1"/>
    <col min="2313" max="2313" width="7.28515625" style="1" customWidth="1"/>
    <col min="2314" max="2315" width="7.7109375" style="1" customWidth="1"/>
    <col min="2316" max="2560" width="8.7109375" style="1"/>
    <col min="2561" max="2561" width="34.7109375" style="1" customWidth="1"/>
    <col min="2562" max="2562" width="7.28515625" style="1" bestFit="1" customWidth="1"/>
    <col min="2563" max="2563" width="7.28515625" style="1" customWidth="1"/>
    <col min="2564" max="2564" width="7.28515625" style="1" bestFit="1" customWidth="1"/>
    <col min="2565" max="2565" width="7.28515625" style="1" customWidth="1"/>
    <col min="2566" max="2566" width="7.28515625" style="1" bestFit="1" customWidth="1"/>
    <col min="2567" max="2567" width="7.28515625" style="1" customWidth="1"/>
    <col min="2568" max="2568" width="7.28515625" style="1" bestFit="1" customWidth="1"/>
    <col min="2569" max="2569" width="7.28515625" style="1" customWidth="1"/>
    <col min="2570" max="2571" width="7.7109375" style="1" customWidth="1"/>
    <col min="2572" max="2816" width="8.7109375" style="1"/>
    <col min="2817" max="2817" width="34.7109375" style="1" customWidth="1"/>
    <col min="2818" max="2818" width="7.28515625" style="1" bestFit="1" customWidth="1"/>
    <col min="2819" max="2819" width="7.28515625" style="1" customWidth="1"/>
    <col min="2820" max="2820" width="7.28515625" style="1" bestFit="1" customWidth="1"/>
    <col min="2821" max="2821" width="7.28515625" style="1" customWidth="1"/>
    <col min="2822" max="2822" width="7.28515625" style="1" bestFit="1" customWidth="1"/>
    <col min="2823" max="2823" width="7.28515625" style="1" customWidth="1"/>
    <col min="2824" max="2824" width="7.28515625" style="1" bestFit="1" customWidth="1"/>
    <col min="2825" max="2825" width="7.28515625" style="1" customWidth="1"/>
    <col min="2826" max="2827" width="7.7109375" style="1" customWidth="1"/>
    <col min="2828" max="3072" width="8.7109375" style="1"/>
    <col min="3073" max="3073" width="34.7109375" style="1" customWidth="1"/>
    <col min="3074" max="3074" width="7.28515625" style="1" bestFit="1" customWidth="1"/>
    <col min="3075" max="3075" width="7.28515625" style="1" customWidth="1"/>
    <col min="3076" max="3076" width="7.28515625" style="1" bestFit="1" customWidth="1"/>
    <col min="3077" max="3077" width="7.28515625" style="1" customWidth="1"/>
    <col min="3078" max="3078" width="7.28515625" style="1" bestFit="1" customWidth="1"/>
    <col min="3079" max="3079" width="7.28515625" style="1" customWidth="1"/>
    <col min="3080" max="3080" width="7.28515625" style="1" bestFit="1" customWidth="1"/>
    <col min="3081" max="3081" width="7.28515625" style="1" customWidth="1"/>
    <col min="3082" max="3083" width="7.7109375" style="1" customWidth="1"/>
    <col min="3084" max="3328" width="8.7109375" style="1"/>
    <col min="3329" max="3329" width="34.7109375" style="1" customWidth="1"/>
    <col min="3330" max="3330" width="7.28515625" style="1" bestFit="1" customWidth="1"/>
    <col min="3331" max="3331" width="7.28515625" style="1" customWidth="1"/>
    <col min="3332" max="3332" width="7.28515625" style="1" bestFit="1" customWidth="1"/>
    <col min="3333" max="3333" width="7.28515625" style="1" customWidth="1"/>
    <col min="3334" max="3334" width="7.28515625" style="1" bestFit="1" customWidth="1"/>
    <col min="3335" max="3335" width="7.28515625" style="1" customWidth="1"/>
    <col min="3336" max="3336" width="7.28515625" style="1" bestFit="1" customWidth="1"/>
    <col min="3337" max="3337" width="7.28515625" style="1" customWidth="1"/>
    <col min="3338" max="3339" width="7.7109375" style="1" customWidth="1"/>
    <col min="3340" max="3584" width="8.7109375" style="1"/>
    <col min="3585" max="3585" width="34.7109375" style="1" customWidth="1"/>
    <col min="3586" max="3586" width="7.28515625" style="1" bestFit="1" customWidth="1"/>
    <col min="3587" max="3587" width="7.28515625" style="1" customWidth="1"/>
    <col min="3588" max="3588" width="7.28515625" style="1" bestFit="1" customWidth="1"/>
    <col min="3589" max="3589" width="7.28515625" style="1" customWidth="1"/>
    <col min="3590" max="3590" width="7.28515625" style="1" bestFit="1" customWidth="1"/>
    <col min="3591" max="3591" width="7.28515625" style="1" customWidth="1"/>
    <col min="3592" max="3592" width="7.28515625" style="1" bestFit="1" customWidth="1"/>
    <col min="3593" max="3593" width="7.28515625" style="1" customWidth="1"/>
    <col min="3594" max="3595" width="7.7109375" style="1" customWidth="1"/>
    <col min="3596" max="3840" width="8.7109375" style="1"/>
    <col min="3841" max="3841" width="34.7109375" style="1" customWidth="1"/>
    <col min="3842" max="3842" width="7.28515625" style="1" bestFit="1" customWidth="1"/>
    <col min="3843" max="3843" width="7.28515625" style="1" customWidth="1"/>
    <col min="3844" max="3844" width="7.28515625" style="1" bestFit="1" customWidth="1"/>
    <col min="3845" max="3845" width="7.28515625" style="1" customWidth="1"/>
    <col min="3846" max="3846" width="7.28515625" style="1" bestFit="1" customWidth="1"/>
    <col min="3847" max="3847" width="7.28515625" style="1" customWidth="1"/>
    <col min="3848" max="3848" width="7.28515625" style="1" bestFit="1" customWidth="1"/>
    <col min="3849" max="3849" width="7.28515625" style="1" customWidth="1"/>
    <col min="3850" max="3851" width="7.7109375" style="1" customWidth="1"/>
    <col min="3852" max="4096" width="8.7109375" style="1"/>
    <col min="4097" max="4097" width="34.7109375" style="1" customWidth="1"/>
    <col min="4098" max="4098" width="7.28515625" style="1" bestFit="1" customWidth="1"/>
    <col min="4099" max="4099" width="7.28515625" style="1" customWidth="1"/>
    <col min="4100" max="4100" width="7.28515625" style="1" bestFit="1" customWidth="1"/>
    <col min="4101" max="4101" width="7.28515625" style="1" customWidth="1"/>
    <col min="4102" max="4102" width="7.28515625" style="1" bestFit="1" customWidth="1"/>
    <col min="4103" max="4103" width="7.28515625" style="1" customWidth="1"/>
    <col min="4104" max="4104" width="7.28515625" style="1" bestFit="1" customWidth="1"/>
    <col min="4105" max="4105" width="7.28515625" style="1" customWidth="1"/>
    <col min="4106" max="4107" width="7.7109375" style="1" customWidth="1"/>
    <col min="4108" max="4352" width="8.7109375" style="1"/>
    <col min="4353" max="4353" width="34.7109375" style="1" customWidth="1"/>
    <col min="4354" max="4354" width="7.28515625" style="1" bestFit="1" customWidth="1"/>
    <col min="4355" max="4355" width="7.28515625" style="1" customWidth="1"/>
    <col min="4356" max="4356" width="7.28515625" style="1" bestFit="1" customWidth="1"/>
    <col min="4357" max="4357" width="7.28515625" style="1" customWidth="1"/>
    <col min="4358" max="4358" width="7.28515625" style="1" bestFit="1" customWidth="1"/>
    <col min="4359" max="4359" width="7.28515625" style="1" customWidth="1"/>
    <col min="4360" max="4360" width="7.28515625" style="1" bestFit="1" customWidth="1"/>
    <col min="4361" max="4361" width="7.28515625" style="1" customWidth="1"/>
    <col min="4362" max="4363" width="7.7109375" style="1" customWidth="1"/>
    <col min="4364" max="4608" width="8.7109375" style="1"/>
    <col min="4609" max="4609" width="34.7109375" style="1" customWidth="1"/>
    <col min="4610" max="4610" width="7.28515625" style="1" bestFit="1" customWidth="1"/>
    <col min="4611" max="4611" width="7.28515625" style="1" customWidth="1"/>
    <col min="4612" max="4612" width="7.28515625" style="1" bestFit="1" customWidth="1"/>
    <col min="4613" max="4613" width="7.28515625" style="1" customWidth="1"/>
    <col min="4614" max="4614" width="7.28515625" style="1" bestFit="1" customWidth="1"/>
    <col min="4615" max="4615" width="7.28515625" style="1" customWidth="1"/>
    <col min="4616" max="4616" width="7.28515625" style="1" bestFit="1" customWidth="1"/>
    <col min="4617" max="4617" width="7.28515625" style="1" customWidth="1"/>
    <col min="4618" max="4619" width="7.7109375" style="1" customWidth="1"/>
    <col min="4620" max="4864" width="8.7109375" style="1"/>
    <col min="4865" max="4865" width="34.7109375" style="1" customWidth="1"/>
    <col min="4866" max="4866" width="7.28515625" style="1" bestFit="1" customWidth="1"/>
    <col min="4867" max="4867" width="7.28515625" style="1" customWidth="1"/>
    <col min="4868" max="4868" width="7.28515625" style="1" bestFit="1" customWidth="1"/>
    <col min="4869" max="4869" width="7.28515625" style="1" customWidth="1"/>
    <col min="4870" max="4870" width="7.28515625" style="1" bestFit="1" customWidth="1"/>
    <col min="4871" max="4871" width="7.28515625" style="1" customWidth="1"/>
    <col min="4872" max="4872" width="7.28515625" style="1" bestFit="1" customWidth="1"/>
    <col min="4873" max="4873" width="7.28515625" style="1" customWidth="1"/>
    <col min="4874" max="4875" width="7.7109375" style="1" customWidth="1"/>
    <col min="4876" max="5120" width="8.7109375" style="1"/>
    <col min="5121" max="5121" width="34.7109375" style="1" customWidth="1"/>
    <col min="5122" max="5122" width="7.28515625" style="1" bestFit="1" customWidth="1"/>
    <col min="5123" max="5123" width="7.28515625" style="1" customWidth="1"/>
    <col min="5124" max="5124" width="7.28515625" style="1" bestFit="1" customWidth="1"/>
    <col min="5125" max="5125" width="7.28515625" style="1" customWidth="1"/>
    <col min="5126" max="5126" width="7.28515625" style="1" bestFit="1" customWidth="1"/>
    <col min="5127" max="5127" width="7.28515625" style="1" customWidth="1"/>
    <col min="5128" max="5128" width="7.28515625" style="1" bestFit="1" customWidth="1"/>
    <col min="5129" max="5129" width="7.28515625" style="1" customWidth="1"/>
    <col min="5130" max="5131" width="7.7109375" style="1" customWidth="1"/>
    <col min="5132" max="5376" width="8.7109375" style="1"/>
    <col min="5377" max="5377" width="34.7109375" style="1" customWidth="1"/>
    <col min="5378" max="5378" width="7.28515625" style="1" bestFit="1" customWidth="1"/>
    <col min="5379" max="5379" width="7.28515625" style="1" customWidth="1"/>
    <col min="5380" max="5380" width="7.28515625" style="1" bestFit="1" customWidth="1"/>
    <col min="5381" max="5381" width="7.28515625" style="1" customWidth="1"/>
    <col min="5382" max="5382" width="7.28515625" style="1" bestFit="1" customWidth="1"/>
    <col min="5383" max="5383" width="7.28515625" style="1" customWidth="1"/>
    <col min="5384" max="5384" width="7.28515625" style="1" bestFit="1" customWidth="1"/>
    <col min="5385" max="5385" width="7.28515625" style="1" customWidth="1"/>
    <col min="5386" max="5387" width="7.7109375" style="1" customWidth="1"/>
    <col min="5388" max="5632" width="8.7109375" style="1"/>
    <col min="5633" max="5633" width="34.7109375" style="1" customWidth="1"/>
    <col min="5634" max="5634" width="7.28515625" style="1" bestFit="1" customWidth="1"/>
    <col min="5635" max="5635" width="7.28515625" style="1" customWidth="1"/>
    <col min="5636" max="5636" width="7.28515625" style="1" bestFit="1" customWidth="1"/>
    <col min="5637" max="5637" width="7.28515625" style="1" customWidth="1"/>
    <col min="5638" max="5638" width="7.28515625" style="1" bestFit="1" customWidth="1"/>
    <col min="5639" max="5639" width="7.28515625" style="1" customWidth="1"/>
    <col min="5640" max="5640" width="7.28515625" style="1" bestFit="1" customWidth="1"/>
    <col min="5641" max="5641" width="7.28515625" style="1" customWidth="1"/>
    <col min="5642" max="5643" width="7.7109375" style="1" customWidth="1"/>
    <col min="5644" max="5888" width="8.7109375" style="1"/>
    <col min="5889" max="5889" width="34.7109375" style="1" customWidth="1"/>
    <col min="5890" max="5890" width="7.28515625" style="1" bestFit="1" customWidth="1"/>
    <col min="5891" max="5891" width="7.28515625" style="1" customWidth="1"/>
    <col min="5892" max="5892" width="7.28515625" style="1" bestFit="1" customWidth="1"/>
    <col min="5893" max="5893" width="7.28515625" style="1" customWidth="1"/>
    <col min="5894" max="5894" width="7.28515625" style="1" bestFit="1" customWidth="1"/>
    <col min="5895" max="5895" width="7.28515625" style="1" customWidth="1"/>
    <col min="5896" max="5896" width="7.28515625" style="1" bestFit="1" customWidth="1"/>
    <col min="5897" max="5897" width="7.28515625" style="1" customWidth="1"/>
    <col min="5898" max="5899" width="7.7109375" style="1" customWidth="1"/>
    <col min="5900" max="6144" width="8.7109375" style="1"/>
    <col min="6145" max="6145" width="34.7109375" style="1" customWidth="1"/>
    <col min="6146" max="6146" width="7.28515625" style="1" bestFit="1" customWidth="1"/>
    <col min="6147" max="6147" width="7.28515625" style="1" customWidth="1"/>
    <col min="6148" max="6148" width="7.28515625" style="1" bestFit="1" customWidth="1"/>
    <col min="6149" max="6149" width="7.28515625" style="1" customWidth="1"/>
    <col min="6150" max="6150" width="7.28515625" style="1" bestFit="1" customWidth="1"/>
    <col min="6151" max="6151" width="7.28515625" style="1" customWidth="1"/>
    <col min="6152" max="6152" width="7.28515625" style="1" bestFit="1" customWidth="1"/>
    <col min="6153" max="6153" width="7.28515625" style="1" customWidth="1"/>
    <col min="6154" max="6155" width="7.7109375" style="1" customWidth="1"/>
    <col min="6156" max="6400" width="8.7109375" style="1"/>
    <col min="6401" max="6401" width="34.7109375" style="1" customWidth="1"/>
    <col min="6402" max="6402" width="7.28515625" style="1" bestFit="1" customWidth="1"/>
    <col min="6403" max="6403" width="7.28515625" style="1" customWidth="1"/>
    <col min="6404" max="6404" width="7.28515625" style="1" bestFit="1" customWidth="1"/>
    <col min="6405" max="6405" width="7.28515625" style="1" customWidth="1"/>
    <col min="6406" max="6406" width="7.28515625" style="1" bestFit="1" customWidth="1"/>
    <col min="6407" max="6407" width="7.28515625" style="1" customWidth="1"/>
    <col min="6408" max="6408" width="7.28515625" style="1" bestFit="1" customWidth="1"/>
    <col min="6409" max="6409" width="7.28515625" style="1" customWidth="1"/>
    <col min="6410" max="6411" width="7.7109375" style="1" customWidth="1"/>
    <col min="6412" max="6656" width="8.7109375" style="1"/>
    <col min="6657" max="6657" width="34.7109375" style="1" customWidth="1"/>
    <col min="6658" max="6658" width="7.28515625" style="1" bestFit="1" customWidth="1"/>
    <col min="6659" max="6659" width="7.28515625" style="1" customWidth="1"/>
    <col min="6660" max="6660" width="7.28515625" style="1" bestFit="1" customWidth="1"/>
    <col min="6661" max="6661" width="7.28515625" style="1" customWidth="1"/>
    <col min="6662" max="6662" width="7.28515625" style="1" bestFit="1" customWidth="1"/>
    <col min="6663" max="6663" width="7.28515625" style="1" customWidth="1"/>
    <col min="6664" max="6664" width="7.28515625" style="1" bestFit="1" customWidth="1"/>
    <col min="6665" max="6665" width="7.28515625" style="1" customWidth="1"/>
    <col min="6666" max="6667" width="7.7109375" style="1" customWidth="1"/>
    <col min="6668" max="6912" width="8.7109375" style="1"/>
    <col min="6913" max="6913" width="34.7109375" style="1" customWidth="1"/>
    <col min="6914" max="6914" width="7.28515625" style="1" bestFit="1" customWidth="1"/>
    <col min="6915" max="6915" width="7.28515625" style="1" customWidth="1"/>
    <col min="6916" max="6916" width="7.28515625" style="1" bestFit="1" customWidth="1"/>
    <col min="6917" max="6917" width="7.28515625" style="1" customWidth="1"/>
    <col min="6918" max="6918" width="7.28515625" style="1" bestFit="1" customWidth="1"/>
    <col min="6919" max="6919" width="7.28515625" style="1" customWidth="1"/>
    <col min="6920" max="6920" width="7.28515625" style="1" bestFit="1" customWidth="1"/>
    <col min="6921" max="6921" width="7.28515625" style="1" customWidth="1"/>
    <col min="6922" max="6923" width="7.7109375" style="1" customWidth="1"/>
    <col min="6924" max="7168" width="8.7109375" style="1"/>
    <col min="7169" max="7169" width="34.7109375" style="1" customWidth="1"/>
    <col min="7170" max="7170" width="7.28515625" style="1" bestFit="1" customWidth="1"/>
    <col min="7171" max="7171" width="7.28515625" style="1" customWidth="1"/>
    <col min="7172" max="7172" width="7.28515625" style="1" bestFit="1" customWidth="1"/>
    <col min="7173" max="7173" width="7.28515625" style="1" customWidth="1"/>
    <col min="7174" max="7174" width="7.28515625" style="1" bestFit="1" customWidth="1"/>
    <col min="7175" max="7175" width="7.28515625" style="1" customWidth="1"/>
    <col min="7176" max="7176" width="7.28515625" style="1" bestFit="1" customWidth="1"/>
    <col min="7177" max="7177" width="7.28515625" style="1" customWidth="1"/>
    <col min="7178" max="7179" width="7.7109375" style="1" customWidth="1"/>
    <col min="7180" max="7424" width="8.7109375" style="1"/>
    <col min="7425" max="7425" width="34.7109375" style="1" customWidth="1"/>
    <col min="7426" max="7426" width="7.28515625" style="1" bestFit="1" customWidth="1"/>
    <col min="7427" max="7427" width="7.28515625" style="1" customWidth="1"/>
    <col min="7428" max="7428" width="7.28515625" style="1" bestFit="1" customWidth="1"/>
    <col min="7429" max="7429" width="7.28515625" style="1" customWidth="1"/>
    <col min="7430" max="7430" width="7.28515625" style="1" bestFit="1" customWidth="1"/>
    <col min="7431" max="7431" width="7.28515625" style="1" customWidth="1"/>
    <col min="7432" max="7432" width="7.28515625" style="1" bestFit="1" customWidth="1"/>
    <col min="7433" max="7433" width="7.28515625" style="1" customWidth="1"/>
    <col min="7434" max="7435" width="7.7109375" style="1" customWidth="1"/>
    <col min="7436" max="7680" width="8.7109375" style="1"/>
    <col min="7681" max="7681" width="34.7109375" style="1" customWidth="1"/>
    <col min="7682" max="7682" width="7.28515625" style="1" bestFit="1" customWidth="1"/>
    <col min="7683" max="7683" width="7.28515625" style="1" customWidth="1"/>
    <col min="7684" max="7684" width="7.28515625" style="1" bestFit="1" customWidth="1"/>
    <col min="7685" max="7685" width="7.28515625" style="1" customWidth="1"/>
    <col min="7686" max="7686" width="7.28515625" style="1" bestFit="1" customWidth="1"/>
    <col min="7687" max="7687" width="7.28515625" style="1" customWidth="1"/>
    <col min="7688" max="7688" width="7.28515625" style="1" bestFit="1" customWidth="1"/>
    <col min="7689" max="7689" width="7.28515625" style="1" customWidth="1"/>
    <col min="7690" max="7691" width="7.7109375" style="1" customWidth="1"/>
    <col min="7692" max="7936" width="8.7109375" style="1"/>
    <col min="7937" max="7937" width="34.7109375" style="1" customWidth="1"/>
    <col min="7938" max="7938" width="7.28515625" style="1" bestFit="1" customWidth="1"/>
    <col min="7939" max="7939" width="7.28515625" style="1" customWidth="1"/>
    <col min="7940" max="7940" width="7.28515625" style="1" bestFit="1" customWidth="1"/>
    <col min="7941" max="7941" width="7.28515625" style="1" customWidth="1"/>
    <col min="7942" max="7942" width="7.28515625" style="1" bestFit="1" customWidth="1"/>
    <col min="7943" max="7943" width="7.28515625" style="1" customWidth="1"/>
    <col min="7944" max="7944" width="7.28515625" style="1" bestFit="1" customWidth="1"/>
    <col min="7945" max="7945" width="7.28515625" style="1" customWidth="1"/>
    <col min="7946" max="7947" width="7.7109375" style="1" customWidth="1"/>
    <col min="7948" max="8192" width="8.7109375" style="1"/>
    <col min="8193" max="8193" width="34.7109375" style="1" customWidth="1"/>
    <col min="8194" max="8194" width="7.28515625" style="1" bestFit="1" customWidth="1"/>
    <col min="8195" max="8195" width="7.28515625" style="1" customWidth="1"/>
    <col min="8196" max="8196" width="7.28515625" style="1" bestFit="1" customWidth="1"/>
    <col min="8197" max="8197" width="7.28515625" style="1" customWidth="1"/>
    <col min="8198" max="8198" width="7.28515625" style="1" bestFit="1" customWidth="1"/>
    <col min="8199" max="8199" width="7.28515625" style="1" customWidth="1"/>
    <col min="8200" max="8200" width="7.28515625" style="1" bestFit="1" customWidth="1"/>
    <col min="8201" max="8201" width="7.28515625" style="1" customWidth="1"/>
    <col min="8202" max="8203" width="7.7109375" style="1" customWidth="1"/>
    <col min="8204" max="8448" width="8.7109375" style="1"/>
    <col min="8449" max="8449" width="34.7109375" style="1" customWidth="1"/>
    <col min="8450" max="8450" width="7.28515625" style="1" bestFit="1" customWidth="1"/>
    <col min="8451" max="8451" width="7.28515625" style="1" customWidth="1"/>
    <col min="8452" max="8452" width="7.28515625" style="1" bestFit="1" customWidth="1"/>
    <col min="8453" max="8453" width="7.28515625" style="1" customWidth="1"/>
    <col min="8454" max="8454" width="7.28515625" style="1" bestFit="1" customWidth="1"/>
    <col min="8455" max="8455" width="7.28515625" style="1" customWidth="1"/>
    <col min="8456" max="8456" width="7.28515625" style="1" bestFit="1" customWidth="1"/>
    <col min="8457" max="8457" width="7.28515625" style="1" customWidth="1"/>
    <col min="8458" max="8459" width="7.7109375" style="1" customWidth="1"/>
    <col min="8460" max="8704" width="8.7109375" style="1"/>
    <col min="8705" max="8705" width="34.7109375" style="1" customWidth="1"/>
    <col min="8706" max="8706" width="7.28515625" style="1" bestFit="1" customWidth="1"/>
    <col min="8707" max="8707" width="7.28515625" style="1" customWidth="1"/>
    <col min="8708" max="8708" width="7.28515625" style="1" bestFit="1" customWidth="1"/>
    <col min="8709" max="8709" width="7.28515625" style="1" customWidth="1"/>
    <col min="8710" max="8710" width="7.28515625" style="1" bestFit="1" customWidth="1"/>
    <col min="8711" max="8711" width="7.28515625" style="1" customWidth="1"/>
    <col min="8712" max="8712" width="7.28515625" style="1" bestFit="1" customWidth="1"/>
    <col min="8713" max="8713" width="7.28515625" style="1" customWidth="1"/>
    <col min="8714" max="8715" width="7.7109375" style="1" customWidth="1"/>
    <col min="8716" max="8960" width="8.7109375" style="1"/>
    <col min="8961" max="8961" width="34.7109375" style="1" customWidth="1"/>
    <col min="8962" max="8962" width="7.28515625" style="1" bestFit="1" customWidth="1"/>
    <col min="8963" max="8963" width="7.28515625" style="1" customWidth="1"/>
    <col min="8964" max="8964" width="7.28515625" style="1" bestFit="1" customWidth="1"/>
    <col min="8965" max="8965" width="7.28515625" style="1" customWidth="1"/>
    <col min="8966" max="8966" width="7.28515625" style="1" bestFit="1" customWidth="1"/>
    <col min="8967" max="8967" width="7.28515625" style="1" customWidth="1"/>
    <col min="8968" max="8968" width="7.28515625" style="1" bestFit="1" customWidth="1"/>
    <col min="8969" max="8969" width="7.28515625" style="1" customWidth="1"/>
    <col min="8970" max="8971" width="7.7109375" style="1" customWidth="1"/>
    <col min="8972" max="9216" width="8.7109375" style="1"/>
    <col min="9217" max="9217" width="34.7109375" style="1" customWidth="1"/>
    <col min="9218" max="9218" width="7.28515625" style="1" bestFit="1" customWidth="1"/>
    <col min="9219" max="9219" width="7.28515625" style="1" customWidth="1"/>
    <col min="9220" max="9220" width="7.28515625" style="1" bestFit="1" customWidth="1"/>
    <col min="9221" max="9221" width="7.28515625" style="1" customWidth="1"/>
    <col min="9222" max="9222" width="7.28515625" style="1" bestFit="1" customWidth="1"/>
    <col min="9223" max="9223" width="7.28515625" style="1" customWidth="1"/>
    <col min="9224" max="9224" width="7.28515625" style="1" bestFit="1" customWidth="1"/>
    <col min="9225" max="9225" width="7.28515625" style="1" customWidth="1"/>
    <col min="9226" max="9227" width="7.7109375" style="1" customWidth="1"/>
    <col min="9228" max="9472" width="8.7109375" style="1"/>
    <col min="9473" max="9473" width="34.7109375" style="1" customWidth="1"/>
    <col min="9474" max="9474" width="7.28515625" style="1" bestFit="1" customWidth="1"/>
    <col min="9475" max="9475" width="7.28515625" style="1" customWidth="1"/>
    <col min="9476" max="9476" width="7.28515625" style="1" bestFit="1" customWidth="1"/>
    <col min="9477" max="9477" width="7.28515625" style="1" customWidth="1"/>
    <col min="9478" max="9478" width="7.28515625" style="1" bestFit="1" customWidth="1"/>
    <col min="9479" max="9479" width="7.28515625" style="1" customWidth="1"/>
    <col min="9480" max="9480" width="7.28515625" style="1" bestFit="1" customWidth="1"/>
    <col min="9481" max="9481" width="7.28515625" style="1" customWidth="1"/>
    <col min="9482" max="9483" width="7.7109375" style="1" customWidth="1"/>
    <col min="9484" max="9728" width="8.7109375" style="1"/>
    <col min="9729" max="9729" width="34.7109375" style="1" customWidth="1"/>
    <col min="9730" max="9730" width="7.28515625" style="1" bestFit="1" customWidth="1"/>
    <col min="9731" max="9731" width="7.28515625" style="1" customWidth="1"/>
    <col min="9732" max="9732" width="7.28515625" style="1" bestFit="1" customWidth="1"/>
    <col min="9733" max="9733" width="7.28515625" style="1" customWidth="1"/>
    <col min="9734" max="9734" width="7.28515625" style="1" bestFit="1" customWidth="1"/>
    <col min="9735" max="9735" width="7.28515625" style="1" customWidth="1"/>
    <col min="9736" max="9736" width="7.28515625" style="1" bestFit="1" customWidth="1"/>
    <col min="9737" max="9737" width="7.28515625" style="1" customWidth="1"/>
    <col min="9738" max="9739" width="7.7109375" style="1" customWidth="1"/>
    <col min="9740" max="9984" width="8.7109375" style="1"/>
    <col min="9985" max="9985" width="34.7109375" style="1" customWidth="1"/>
    <col min="9986" max="9986" width="7.28515625" style="1" bestFit="1" customWidth="1"/>
    <col min="9987" max="9987" width="7.28515625" style="1" customWidth="1"/>
    <col min="9988" max="9988" width="7.28515625" style="1" bestFit="1" customWidth="1"/>
    <col min="9989" max="9989" width="7.28515625" style="1" customWidth="1"/>
    <col min="9990" max="9990" width="7.28515625" style="1" bestFit="1" customWidth="1"/>
    <col min="9991" max="9991" width="7.28515625" style="1" customWidth="1"/>
    <col min="9992" max="9992" width="7.28515625" style="1" bestFit="1" customWidth="1"/>
    <col min="9993" max="9993" width="7.28515625" style="1" customWidth="1"/>
    <col min="9994" max="9995" width="7.7109375" style="1" customWidth="1"/>
    <col min="9996" max="10240" width="8.7109375" style="1"/>
    <col min="10241" max="10241" width="34.7109375" style="1" customWidth="1"/>
    <col min="10242" max="10242" width="7.28515625" style="1" bestFit="1" customWidth="1"/>
    <col min="10243" max="10243" width="7.28515625" style="1" customWidth="1"/>
    <col min="10244" max="10244" width="7.28515625" style="1" bestFit="1" customWidth="1"/>
    <col min="10245" max="10245" width="7.28515625" style="1" customWidth="1"/>
    <col min="10246" max="10246" width="7.28515625" style="1" bestFit="1" customWidth="1"/>
    <col min="10247" max="10247" width="7.28515625" style="1" customWidth="1"/>
    <col min="10248" max="10248" width="7.28515625" style="1" bestFit="1" customWidth="1"/>
    <col min="10249" max="10249" width="7.28515625" style="1" customWidth="1"/>
    <col min="10250" max="10251" width="7.7109375" style="1" customWidth="1"/>
    <col min="10252" max="10496" width="8.7109375" style="1"/>
    <col min="10497" max="10497" width="34.7109375" style="1" customWidth="1"/>
    <col min="10498" max="10498" width="7.28515625" style="1" bestFit="1" customWidth="1"/>
    <col min="10499" max="10499" width="7.28515625" style="1" customWidth="1"/>
    <col min="10500" max="10500" width="7.28515625" style="1" bestFit="1" customWidth="1"/>
    <col min="10501" max="10501" width="7.28515625" style="1" customWidth="1"/>
    <col min="10502" max="10502" width="7.28515625" style="1" bestFit="1" customWidth="1"/>
    <col min="10503" max="10503" width="7.28515625" style="1" customWidth="1"/>
    <col min="10504" max="10504" width="7.28515625" style="1" bestFit="1" customWidth="1"/>
    <col min="10505" max="10505" width="7.28515625" style="1" customWidth="1"/>
    <col min="10506" max="10507" width="7.7109375" style="1" customWidth="1"/>
    <col min="10508" max="10752" width="8.7109375" style="1"/>
    <col min="10753" max="10753" width="34.7109375" style="1" customWidth="1"/>
    <col min="10754" max="10754" width="7.28515625" style="1" bestFit="1" customWidth="1"/>
    <col min="10755" max="10755" width="7.28515625" style="1" customWidth="1"/>
    <col min="10756" max="10756" width="7.28515625" style="1" bestFit="1" customWidth="1"/>
    <col min="10757" max="10757" width="7.28515625" style="1" customWidth="1"/>
    <col min="10758" max="10758" width="7.28515625" style="1" bestFit="1" customWidth="1"/>
    <col min="10759" max="10759" width="7.28515625" style="1" customWidth="1"/>
    <col min="10760" max="10760" width="7.28515625" style="1" bestFit="1" customWidth="1"/>
    <col min="10761" max="10761" width="7.28515625" style="1" customWidth="1"/>
    <col min="10762" max="10763" width="7.7109375" style="1" customWidth="1"/>
    <col min="10764" max="11008" width="8.7109375" style="1"/>
    <col min="11009" max="11009" width="34.7109375" style="1" customWidth="1"/>
    <col min="11010" max="11010" width="7.28515625" style="1" bestFit="1" customWidth="1"/>
    <col min="11011" max="11011" width="7.28515625" style="1" customWidth="1"/>
    <col min="11012" max="11012" width="7.28515625" style="1" bestFit="1" customWidth="1"/>
    <col min="11013" max="11013" width="7.28515625" style="1" customWidth="1"/>
    <col min="11014" max="11014" width="7.28515625" style="1" bestFit="1" customWidth="1"/>
    <col min="11015" max="11015" width="7.28515625" style="1" customWidth="1"/>
    <col min="11016" max="11016" width="7.28515625" style="1" bestFit="1" customWidth="1"/>
    <col min="11017" max="11017" width="7.28515625" style="1" customWidth="1"/>
    <col min="11018" max="11019" width="7.7109375" style="1" customWidth="1"/>
    <col min="11020" max="11264" width="8.7109375" style="1"/>
    <col min="11265" max="11265" width="34.7109375" style="1" customWidth="1"/>
    <col min="11266" max="11266" width="7.28515625" style="1" bestFit="1" customWidth="1"/>
    <col min="11267" max="11267" width="7.28515625" style="1" customWidth="1"/>
    <col min="11268" max="11268" width="7.28515625" style="1" bestFit="1" customWidth="1"/>
    <col min="11269" max="11269" width="7.28515625" style="1" customWidth="1"/>
    <col min="11270" max="11270" width="7.28515625" style="1" bestFit="1" customWidth="1"/>
    <col min="11271" max="11271" width="7.28515625" style="1" customWidth="1"/>
    <col min="11272" max="11272" width="7.28515625" style="1" bestFit="1" customWidth="1"/>
    <col min="11273" max="11273" width="7.28515625" style="1" customWidth="1"/>
    <col min="11274" max="11275" width="7.7109375" style="1" customWidth="1"/>
    <col min="11276" max="11520" width="8.7109375" style="1"/>
    <col min="11521" max="11521" width="34.7109375" style="1" customWidth="1"/>
    <col min="11522" max="11522" width="7.28515625" style="1" bestFit="1" customWidth="1"/>
    <col min="11523" max="11523" width="7.28515625" style="1" customWidth="1"/>
    <col min="11524" max="11524" width="7.28515625" style="1" bestFit="1" customWidth="1"/>
    <col min="11525" max="11525" width="7.28515625" style="1" customWidth="1"/>
    <col min="11526" max="11526" width="7.28515625" style="1" bestFit="1" customWidth="1"/>
    <col min="11527" max="11527" width="7.28515625" style="1" customWidth="1"/>
    <col min="11528" max="11528" width="7.28515625" style="1" bestFit="1" customWidth="1"/>
    <col min="11529" max="11529" width="7.28515625" style="1" customWidth="1"/>
    <col min="11530" max="11531" width="7.7109375" style="1" customWidth="1"/>
    <col min="11532" max="11776" width="8.7109375" style="1"/>
    <col min="11777" max="11777" width="34.7109375" style="1" customWidth="1"/>
    <col min="11778" max="11778" width="7.28515625" style="1" bestFit="1" customWidth="1"/>
    <col min="11779" max="11779" width="7.28515625" style="1" customWidth="1"/>
    <col min="11780" max="11780" width="7.28515625" style="1" bestFit="1" customWidth="1"/>
    <col min="11781" max="11781" width="7.28515625" style="1" customWidth="1"/>
    <col min="11782" max="11782" width="7.28515625" style="1" bestFit="1" customWidth="1"/>
    <col min="11783" max="11783" width="7.28515625" style="1" customWidth="1"/>
    <col min="11784" max="11784" width="7.28515625" style="1" bestFit="1" customWidth="1"/>
    <col min="11785" max="11785" width="7.28515625" style="1" customWidth="1"/>
    <col min="11786" max="11787" width="7.7109375" style="1" customWidth="1"/>
    <col min="11788" max="12032" width="8.7109375" style="1"/>
    <col min="12033" max="12033" width="34.7109375" style="1" customWidth="1"/>
    <col min="12034" max="12034" width="7.28515625" style="1" bestFit="1" customWidth="1"/>
    <col min="12035" max="12035" width="7.28515625" style="1" customWidth="1"/>
    <col min="12036" max="12036" width="7.28515625" style="1" bestFit="1" customWidth="1"/>
    <col min="12037" max="12037" width="7.28515625" style="1" customWidth="1"/>
    <col min="12038" max="12038" width="7.28515625" style="1" bestFit="1" customWidth="1"/>
    <col min="12039" max="12039" width="7.28515625" style="1" customWidth="1"/>
    <col min="12040" max="12040" width="7.28515625" style="1" bestFit="1" customWidth="1"/>
    <col min="12041" max="12041" width="7.28515625" style="1" customWidth="1"/>
    <col min="12042" max="12043" width="7.7109375" style="1" customWidth="1"/>
    <col min="12044" max="12288" width="8.7109375" style="1"/>
    <col min="12289" max="12289" width="34.7109375" style="1" customWidth="1"/>
    <col min="12290" max="12290" width="7.28515625" style="1" bestFit="1" customWidth="1"/>
    <col min="12291" max="12291" width="7.28515625" style="1" customWidth="1"/>
    <col min="12292" max="12292" width="7.28515625" style="1" bestFit="1" customWidth="1"/>
    <col min="12293" max="12293" width="7.28515625" style="1" customWidth="1"/>
    <col min="12294" max="12294" width="7.28515625" style="1" bestFit="1" customWidth="1"/>
    <col min="12295" max="12295" width="7.28515625" style="1" customWidth="1"/>
    <col min="12296" max="12296" width="7.28515625" style="1" bestFit="1" customWidth="1"/>
    <col min="12297" max="12297" width="7.28515625" style="1" customWidth="1"/>
    <col min="12298" max="12299" width="7.7109375" style="1" customWidth="1"/>
    <col min="12300" max="12544" width="8.7109375" style="1"/>
    <col min="12545" max="12545" width="34.7109375" style="1" customWidth="1"/>
    <col min="12546" max="12546" width="7.28515625" style="1" bestFit="1" customWidth="1"/>
    <col min="12547" max="12547" width="7.28515625" style="1" customWidth="1"/>
    <col min="12548" max="12548" width="7.28515625" style="1" bestFit="1" customWidth="1"/>
    <col min="12549" max="12549" width="7.28515625" style="1" customWidth="1"/>
    <col min="12550" max="12550" width="7.28515625" style="1" bestFit="1" customWidth="1"/>
    <col min="12551" max="12551" width="7.28515625" style="1" customWidth="1"/>
    <col min="12552" max="12552" width="7.28515625" style="1" bestFit="1" customWidth="1"/>
    <col min="12553" max="12553" width="7.28515625" style="1" customWidth="1"/>
    <col min="12554" max="12555" width="7.7109375" style="1" customWidth="1"/>
    <col min="12556" max="12800" width="8.7109375" style="1"/>
    <col min="12801" max="12801" width="34.7109375" style="1" customWidth="1"/>
    <col min="12802" max="12802" width="7.28515625" style="1" bestFit="1" customWidth="1"/>
    <col min="12803" max="12803" width="7.28515625" style="1" customWidth="1"/>
    <col min="12804" max="12804" width="7.28515625" style="1" bestFit="1" customWidth="1"/>
    <col min="12805" max="12805" width="7.28515625" style="1" customWidth="1"/>
    <col min="12806" max="12806" width="7.28515625" style="1" bestFit="1" customWidth="1"/>
    <col min="12807" max="12807" width="7.28515625" style="1" customWidth="1"/>
    <col min="12808" max="12808" width="7.28515625" style="1" bestFit="1" customWidth="1"/>
    <col min="12809" max="12809" width="7.28515625" style="1" customWidth="1"/>
    <col min="12810" max="12811" width="7.7109375" style="1" customWidth="1"/>
    <col min="12812" max="13056" width="8.7109375" style="1"/>
    <col min="13057" max="13057" width="34.7109375" style="1" customWidth="1"/>
    <col min="13058" max="13058" width="7.28515625" style="1" bestFit="1" customWidth="1"/>
    <col min="13059" max="13059" width="7.28515625" style="1" customWidth="1"/>
    <col min="13060" max="13060" width="7.28515625" style="1" bestFit="1" customWidth="1"/>
    <col min="13061" max="13061" width="7.28515625" style="1" customWidth="1"/>
    <col min="13062" max="13062" width="7.28515625" style="1" bestFit="1" customWidth="1"/>
    <col min="13063" max="13063" width="7.28515625" style="1" customWidth="1"/>
    <col min="13064" max="13064" width="7.28515625" style="1" bestFit="1" customWidth="1"/>
    <col min="13065" max="13065" width="7.28515625" style="1" customWidth="1"/>
    <col min="13066" max="13067" width="7.7109375" style="1" customWidth="1"/>
    <col min="13068" max="13312" width="8.7109375" style="1"/>
    <col min="13313" max="13313" width="34.7109375" style="1" customWidth="1"/>
    <col min="13314" max="13314" width="7.28515625" style="1" bestFit="1" customWidth="1"/>
    <col min="13315" max="13315" width="7.28515625" style="1" customWidth="1"/>
    <col min="13316" max="13316" width="7.28515625" style="1" bestFit="1" customWidth="1"/>
    <col min="13317" max="13317" width="7.28515625" style="1" customWidth="1"/>
    <col min="13318" max="13318" width="7.28515625" style="1" bestFit="1" customWidth="1"/>
    <col min="13319" max="13319" width="7.28515625" style="1" customWidth="1"/>
    <col min="13320" max="13320" width="7.28515625" style="1" bestFit="1" customWidth="1"/>
    <col min="13321" max="13321" width="7.28515625" style="1" customWidth="1"/>
    <col min="13322" max="13323" width="7.7109375" style="1" customWidth="1"/>
    <col min="13324" max="13568" width="8.7109375" style="1"/>
    <col min="13569" max="13569" width="34.7109375" style="1" customWidth="1"/>
    <col min="13570" max="13570" width="7.28515625" style="1" bestFit="1" customWidth="1"/>
    <col min="13571" max="13571" width="7.28515625" style="1" customWidth="1"/>
    <col min="13572" max="13572" width="7.28515625" style="1" bestFit="1" customWidth="1"/>
    <col min="13573" max="13573" width="7.28515625" style="1" customWidth="1"/>
    <col min="13574" max="13574" width="7.28515625" style="1" bestFit="1" customWidth="1"/>
    <col min="13575" max="13575" width="7.28515625" style="1" customWidth="1"/>
    <col min="13576" max="13576" width="7.28515625" style="1" bestFit="1" customWidth="1"/>
    <col min="13577" max="13577" width="7.28515625" style="1" customWidth="1"/>
    <col min="13578" max="13579" width="7.7109375" style="1" customWidth="1"/>
    <col min="13580" max="13824" width="8.7109375" style="1"/>
    <col min="13825" max="13825" width="34.7109375" style="1" customWidth="1"/>
    <col min="13826" max="13826" width="7.28515625" style="1" bestFit="1" customWidth="1"/>
    <col min="13827" max="13827" width="7.28515625" style="1" customWidth="1"/>
    <col min="13828" max="13828" width="7.28515625" style="1" bestFit="1" customWidth="1"/>
    <col min="13829" max="13829" width="7.28515625" style="1" customWidth="1"/>
    <col min="13830" max="13830" width="7.28515625" style="1" bestFit="1" customWidth="1"/>
    <col min="13831" max="13831" width="7.28515625" style="1" customWidth="1"/>
    <col min="13832" max="13832" width="7.28515625" style="1" bestFit="1" customWidth="1"/>
    <col min="13833" max="13833" width="7.28515625" style="1" customWidth="1"/>
    <col min="13834" max="13835" width="7.7109375" style="1" customWidth="1"/>
    <col min="13836" max="14080" width="8.7109375" style="1"/>
    <col min="14081" max="14081" width="34.7109375" style="1" customWidth="1"/>
    <col min="14082" max="14082" width="7.28515625" style="1" bestFit="1" customWidth="1"/>
    <col min="14083" max="14083" width="7.28515625" style="1" customWidth="1"/>
    <col min="14084" max="14084" width="7.28515625" style="1" bestFit="1" customWidth="1"/>
    <col min="14085" max="14085" width="7.28515625" style="1" customWidth="1"/>
    <col min="14086" max="14086" width="7.28515625" style="1" bestFit="1" customWidth="1"/>
    <col min="14087" max="14087" width="7.28515625" style="1" customWidth="1"/>
    <col min="14088" max="14088" width="7.28515625" style="1" bestFit="1" customWidth="1"/>
    <col min="14089" max="14089" width="7.28515625" style="1" customWidth="1"/>
    <col min="14090" max="14091" width="7.7109375" style="1" customWidth="1"/>
    <col min="14092" max="14336" width="8.7109375" style="1"/>
    <col min="14337" max="14337" width="34.7109375" style="1" customWidth="1"/>
    <col min="14338" max="14338" width="7.28515625" style="1" bestFit="1" customWidth="1"/>
    <col min="14339" max="14339" width="7.28515625" style="1" customWidth="1"/>
    <col min="14340" max="14340" width="7.28515625" style="1" bestFit="1" customWidth="1"/>
    <col min="14341" max="14341" width="7.28515625" style="1" customWidth="1"/>
    <col min="14342" max="14342" width="7.28515625" style="1" bestFit="1" customWidth="1"/>
    <col min="14343" max="14343" width="7.28515625" style="1" customWidth="1"/>
    <col min="14344" max="14344" width="7.28515625" style="1" bestFit="1" customWidth="1"/>
    <col min="14345" max="14345" width="7.28515625" style="1" customWidth="1"/>
    <col min="14346" max="14347" width="7.7109375" style="1" customWidth="1"/>
    <col min="14348" max="14592" width="8.7109375" style="1"/>
    <col min="14593" max="14593" width="34.7109375" style="1" customWidth="1"/>
    <col min="14594" max="14594" width="7.28515625" style="1" bestFit="1" customWidth="1"/>
    <col min="14595" max="14595" width="7.28515625" style="1" customWidth="1"/>
    <col min="14596" max="14596" width="7.28515625" style="1" bestFit="1" customWidth="1"/>
    <col min="14597" max="14597" width="7.28515625" style="1" customWidth="1"/>
    <col min="14598" max="14598" width="7.28515625" style="1" bestFit="1" customWidth="1"/>
    <col min="14599" max="14599" width="7.28515625" style="1" customWidth="1"/>
    <col min="14600" max="14600" width="7.28515625" style="1" bestFit="1" customWidth="1"/>
    <col min="14601" max="14601" width="7.28515625" style="1" customWidth="1"/>
    <col min="14602" max="14603" width="7.7109375" style="1" customWidth="1"/>
    <col min="14604" max="14848" width="8.7109375" style="1"/>
    <col min="14849" max="14849" width="34.7109375" style="1" customWidth="1"/>
    <col min="14850" max="14850" width="7.28515625" style="1" bestFit="1" customWidth="1"/>
    <col min="14851" max="14851" width="7.28515625" style="1" customWidth="1"/>
    <col min="14852" max="14852" width="7.28515625" style="1" bestFit="1" customWidth="1"/>
    <col min="14853" max="14853" width="7.28515625" style="1" customWidth="1"/>
    <col min="14854" max="14854" width="7.28515625" style="1" bestFit="1" customWidth="1"/>
    <col min="14855" max="14855" width="7.28515625" style="1" customWidth="1"/>
    <col min="14856" max="14856" width="7.28515625" style="1" bestFit="1" customWidth="1"/>
    <col min="14857" max="14857" width="7.28515625" style="1" customWidth="1"/>
    <col min="14858" max="14859" width="7.7109375" style="1" customWidth="1"/>
    <col min="14860" max="15104" width="8.7109375" style="1"/>
    <col min="15105" max="15105" width="34.7109375" style="1" customWidth="1"/>
    <col min="15106" max="15106" width="7.28515625" style="1" bestFit="1" customWidth="1"/>
    <col min="15107" max="15107" width="7.28515625" style="1" customWidth="1"/>
    <col min="15108" max="15108" width="7.28515625" style="1" bestFit="1" customWidth="1"/>
    <col min="15109" max="15109" width="7.28515625" style="1" customWidth="1"/>
    <col min="15110" max="15110" width="7.28515625" style="1" bestFit="1" customWidth="1"/>
    <col min="15111" max="15111" width="7.28515625" style="1" customWidth="1"/>
    <col min="15112" max="15112" width="7.28515625" style="1" bestFit="1" customWidth="1"/>
    <col min="15113" max="15113" width="7.28515625" style="1" customWidth="1"/>
    <col min="15114" max="15115" width="7.7109375" style="1" customWidth="1"/>
    <col min="15116" max="15360" width="8.7109375" style="1"/>
    <col min="15361" max="15361" width="34.7109375" style="1" customWidth="1"/>
    <col min="15362" max="15362" width="7.28515625" style="1" bestFit="1" customWidth="1"/>
    <col min="15363" max="15363" width="7.28515625" style="1" customWidth="1"/>
    <col min="15364" max="15364" width="7.28515625" style="1" bestFit="1" customWidth="1"/>
    <col min="15365" max="15365" width="7.28515625" style="1" customWidth="1"/>
    <col min="15366" max="15366" width="7.28515625" style="1" bestFit="1" customWidth="1"/>
    <col min="15367" max="15367" width="7.28515625" style="1" customWidth="1"/>
    <col min="15368" max="15368" width="7.28515625" style="1" bestFit="1" customWidth="1"/>
    <col min="15369" max="15369" width="7.28515625" style="1" customWidth="1"/>
    <col min="15370" max="15371" width="7.7109375" style="1" customWidth="1"/>
    <col min="15372" max="15616" width="8.7109375" style="1"/>
    <col min="15617" max="15617" width="34.7109375" style="1" customWidth="1"/>
    <col min="15618" max="15618" width="7.28515625" style="1" bestFit="1" customWidth="1"/>
    <col min="15619" max="15619" width="7.28515625" style="1" customWidth="1"/>
    <col min="15620" max="15620" width="7.28515625" style="1" bestFit="1" customWidth="1"/>
    <col min="15621" max="15621" width="7.28515625" style="1" customWidth="1"/>
    <col min="15622" max="15622" width="7.28515625" style="1" bestFit="1" customWidth="1"/>
    <col min="15623" max="15623" width="7.28515625" style="1" customWidth="1"/>
    <col min="15624" max="15624" width="7.28515625" style="1" bestFit="1" customWidth="1"/>
    <col min="15625" max="15625" width="7.28515625" style="1" customWidth="1"/>
    <col min="15626" max="15627" width="7.7109375" style="1" customWidth="1"/>
    <col min="15628" max="15872" width="8.7109375" style="1"/>
    <col min="15873" max="15873" width="34.7109375" style="1" customWidth="1"/>
    <col min="15874" max="15874" width="7.28515625" style="1" bestFit="1" customWidth="1"/>
    <col min="15875" max="15875" width="7.28515625" style="1" customWidth="1"/>
    <col min="15876" max="15876" width="7.28515625" style="1" bestFit="1" customWidth="1"/>
    <col min="15877" max="15877" width="7.28515625" style="1" customWidth="1"/>
    <col min="15878" max="15878" width="7.28515625" style="1" bestFit="1" customWidth="1"/>
    <col min="15879" max="15879" width="7.28515625" style="1" customWidth="1"/>
    <col min="15880" max="15880" width="7.28515625" style="1" bestFit="1" customWidth="1"/>
    <col min="15881" max="15881" width="7.28515625" style="1" customWidth="1"/>
    <col min="15882" max="15883" width="7.7109375" style="1" customWidth="1"/>
    <col min="15884" max="16128" width="8.7109375" style="1"/>
    <col min="16129" max="16129" width="34.7109375" style="1" customWidth="1"/>
    <col min="16130" max="16130" width="7.28515625" style="1" bestFit="1" customWidth="1"/>
    <col min="16131" max="16131" width="7.28515625" style="1" customWidth="1"/>
    <col min="16132" max="16132" width="7.28515625" style="1" bestFit="1" customWidth="1"/>
    <col min="16133" max="16133" width="7.28515625" style="1" customWidth="1"/>
    <col min="16134" max="16134" width="7.28515625" style="1" bestFit="1" customWidth="1"/>
    <col min="16135" max="16135" width="7.28515625" style="1" customWidth="1"/>
    <col min="16136" max="16136" width="7.28515625" style="1" bestFit="1" customWidth="1"/>
    <col min="16137" max="16137" width="7.28515625" style="1" customWidth="1"/>
    <col min="16138" max="16139" width="7.7109375" style="1" customWidth="1"/>
    <col min="16140" max="16384" width="8.7109375" style="1"/>
  </cols>
  <sheetData>
    <row r="1" spans="1:11" s="44" customFormat="1" ht="20.25" x14ac:dyDescent="0.3">
      <c r="A1" s="52" t="s">
        <v>19</v>
      </c>
      <c r="B1" s="174" t="s">
        <v>153</v>
      </c>
      <c r="C1" s="174"/>
      <c r="D1" s="174"/>
      <c r="E1" s="175"/>
      <c r="F1" s="175"/>
      <c r="G1" s="175"/>
      <c r="H1" s="175"/>
      <c r="I1" s="175"/>
      <c r="J1" s="175"/>
      <c r="K1" s="175"/>
    </row>
    <row r="2" spans="1:11" s="44" customFormat="1" ht="20.25" x14ac:dyDescent="0.3">
      <c r="A2" s="52" t="s">
        <v>21</v>
      </c>
      <c r="B2" s="176" t="s">
        <v>3</v>
      </c>
      <c r="C2" s="174"/>
      <c r="D2" s="174"/>
      <c r="E2" s="177"/>
      <c r="F2" s="177"/>
      <c r="G2" s="177"/>
      <c r="H2" s="177"/>
      <c r="I2" s="177"/>
      <c r="J2" s="177"/>
      <c r="K2" s="177"/>
    </row>
    <row r="4" spans="1:11" ht="15.75" x14ac:dyDescent="0.25">
      <c r="A4" s="122" t="s">
        <v>35</v>
      </c>
      <c r="B4" s="170" t="s">
        <v>4</v>
      </c>
      <c r="C4" s="172"/>
      <c r="D4" s="172"/>
      <c r="E4" s="171"/>
      <c r="F4" s="170" t="s">
        <v>154</v>
      </c>
      <c r="G4" s="172"/>
      <c r="H4" s="172"/>
      <c r="I4" s="171"/>
      <c r="J4" s="170" t="s">
        <v>155</v>
      </c>
      <c r="K4" s="171"/>
    </row>
    <row r="5" spans="1:11" x14ac:dyDescent="0.2">
      <c r="A5" s="16"/>
      <c r="B5" s="170">
        <f>VALUE(RIGHT($B$2, 4))</f>
        <v>2020</v>
      </c>
      <c r="C5" s="171"/>
      <c r="D5" s="170">
        <f>B5-1</f>
        <v>2019</v>
      </c>
      <c r="E5" s="178"/>
      <c r="F5" s="170">
        <f>B5</f>
        <v>2020</v>
      </c>
      <c r="G5" s="178"/>
      <c r="H5" s="170">
        <f>D5</f>
        <v>2019</v>
      </c>
      <c r="I5" s="178"/>
      <c r="J5" s="13" t="s">
        <v>8</v>
      </c>
      <c r="K5" s="14" t="s">
        <v>5</v>
      </c>
    </row>
    <row r="6" spans="1:11" x14ac:dyDescent="0.2">
      <c r="A6" s="123" t="s">
        <v>35</v>
      </c>
      <c r="B6" s="124" t="s">
        <v>156</v>
      </c>
      <c r="C6" s="125" t="s">
        <v>157</v>
      </c>
      <c r="D6" s="124" t="s">
        <v>156</v>
      </c>
      <c r="E6" s="126" t="s">
        <v>157</v>
      </c>
      <c r="F6" s="125" t="s">
        <v>156</v>
      </c>
      <c r="G6" s="125" t="s">
        <v>157</v>
      </c>
      <c r="H6" s="124" t="s">
        <v>156</v>
      </c>
      <c r="I6" s="126" t="s">
        <v>157</v>
      </c>
      <c r="J6" s="124"/>
      <c r="K6" s="126"/>
    </row>
    <row r="7" spans="1:11" x14ac:dyDescent="0.2">
      <c r="A7" s="20" t="s">
        <v>295</v>
      </c>
      <c r="B7" s="55">
        <v>0</v>
      </c>
      <c r="C7" s="138">
        <f>IF(B19=0, "-", B7/B19)</f>
        <v>0</v>
      </c>
      <c r="D7" s="55">
        <v>1</v>
      </c>
      <c r="E7" s="78">
        <f>IF(D19=0, "-", D7/D19)</f>
        <v>2.5000000000000001E-2</v>
      </c>
      <c r="F7" s="128">
        <v>0</v>
      </c>
      <c r="G7" s="138">
        <f>IF(F19=0, "-", F7/F19)</f>
        <v>0</v>
      </c>
      <c r="H7" s="55">
        <v>1</v>
      </c>
      <c r="I7" s="78">
        <f>IF(H19=0, "-", H7/H19)</f>
        <v>4.807692307692308E-3</v>
      </c>
      <c r="J7" s="77">
        <f t="shared" ref="J7:J17" si="0">IF(D7=0, "-", IF((B7-D7)/D7&lt;10, (B7-D7)/D7, "&gt;999%"))</f>
        <v>-1</v>
      </c>
      <c r="K7" s="78">
        <f t="shared" ref="K7:K17" si="1">IF(H7=0, "-", IF((F7-H7)/H7&lt;10, (F7-H7)/H7, "&gt;999%"))</f>
        <v>-1</v>
      </c>
    </row>
    <row r="8" spans="1:11" x14ac:dyDescent="0.2">
      <c r="A8" s="20" t="s">
        <v>296</v>
      </c>
      <c r="B8" s="55">
        <v>0</v>
      </c>
      <c r="C8" s="138">
        <f>IF(B19=0, "-", B8/B19)</f>
        <v>0</v>
      </c>
      <c r="D8" s="55">
        <v>1</v>
      </c>
      <c r="E8" s="78">
        <f>IF(D19=0, "-", D8/D19)</f>
        <v>2.5000000000000001E-2</v>
      </c>
      <c r="F8" s="128">
        <v>0</v>
      </c>
      <c r="G8" s="138">
        <f>IF(F19=0, "-", F8/F19)</f>
        <v>0</v>
      </c>
      <c r="H8" s="55">
        <v>3</v>
      </c>
      <c r="I8" s="78">
        <f>IF(H19=0, "-", H8/H19)</f>
        <v>1.4423076923076924E-2</v>
      </c>
      <c r="J8" s="77">
        <f t="shared" si="0"/>
        <v>-1</v>
      </c>
      <c r="K8" s="78">
        <f t="shared" si="1"/>
        <v>-1</v>
      </c>
    </row>
    <row r="9" spans="1:11" x14ac:dyDescent="0.2">
      <c r="A9" s="20" t="s">
        <v>297</v>
      </c>
      <c r="B9" s="55">
        <v>3</v>
      </c>
      <c r="C9" s="138">
        <f>IF(B19=0, "-", B9/B19)</f>
        <v>7.1428571428571425E-2</v>
      </c>
      <c r="D9" s="55">
        <v>15</v>
      </c>
      <c r="E9" s="78">
        <f>IF(D19=0, "-", D9/D19)</f>
        <v>0.375</v>
      </c>
      <c r="F9" s="128">
        <v>47</v>
      </c>
      <c r="G9" s="138">
        <f>IF(F19=0, "-", F9/F19)</f>
        <v>0.20171673819742489</v>
      </c>
      <c r="H9" s="55">
        <v>40</v>
      </c>
      <c r="I9" s="78">
        <f>IF(H19=0, "-", H9/H19)</f>
        <v>0.19230769230769232</v>
      </c>
      <c r="J9" s="77">
        <f t="shared" si="0"/>
        <v>-0.8</v>
      </c>
      <c r="K9" s="78">
        <f t="shared" si="1"/>
        <v>0.17499999999999999</v>
      </c>
    </row>
    <row r="10" spans="1:11" x14ac:dyDescent="0.2">
      <c r="A10" s="20" t="s">
        <v>298</v>
      </c>
      <c r="B10" s="55">
        <v>9</v>
      </c>
      <c r="C10" s="138">
        <f>IF(B19=0, "-", B10/B19)</f>
        <v>0.21428571428571427</v>
      </c>
      <c r="D10" s="55">
        <v>0</v>
      </c>
      <c r="E10" s="78">
        <f>IF(D19=0, "-", D10/D19)</f>
        <v>0</v>
      </c>
      <c r="F10" s="128">
        <v>41</v>
      </c>
      <c r="G10" s="138">
        <f>IF(F19=0, "-", F10/F19)</f>
        <v>0.17596566523605151</v>
      </c>
      <c r="H10" s="55">
        <v>0</v>
      </c>
      <c r="I10" s="78">
        <f>IF(H19=0, "-", H10/H19)</f>
        <v>0</v>
      </c>
      <c r="J10" s="77" t="str">
        <f t="shared" si="0"/>
        <v>-</v>
      </c>
      <c r="K10" s="78" t="str">
        <f t="shared" si="1"/>
        <v>-</v>
      </c>
    </row>
    <row r="11" spans="1:11" x14ac:dyDescent="0.2">
      <c r="A11" s="20" t="s">
        <v>299</v>
      </c>
      <c r="B11" s="55">
        <v>18</v>
      </c>
      <c r="C11" s="138">
        <f>IF(B19=0, "-", B11/B19)</f>
        <v>0.42857142857142855</v>
      </c>
      <c r="D11" s="55">
        <v>18</v>
      </c>
      <c r="E11" s="78">
        <f>IF(D19=0, "-", D11/D19)</f>
        <v>0.45</v>
      </c>
      <c r="F11" s="128">
        <v>96</v>
      </c>
      <c r="G11" s="138">
        <f>IF(F19=0, "-", F11/F19)</f>
        <v>0.41201716738197425</v>
      </c>
      <c r="H11" s="55">
        <v>105</v>
      </c>
      <c r="I11" s="78">
        <f>IF(H19=0, "-", H11/H19)</f>
        <v>0.50480769230769229</v>
      </c>
      <c r="J11" s="77">
        <f t="shared" si="0"/>
        <v>0</v>
      </c>
      <c r="K11" s="78">
        <f t="shared" si="1"/>
        <v>-8.5714285714285715E-2</v>
      </c>
    </row>
    <row r="12" spans="1:11" x14ac:dyDescent="0.2">
      <c r="A12" s="20" t="s">
        <v>300</v>
      </c>
      <c r="B12" s="55">
        <v>3</v>
      </c>
      <c r="C12" s="138">
        <f>IF(B19=0, "-", B12/B19)</f>
        <v>7.1428571428571425E-2</v>
      </c>
      <c r="D12" s="55">
        <v>1</v>
      </c>
      <c r="E12" s="78">
        <f>IF(D19=0, "-", D12/D19)</f>
        <v>2.5000000000000001E-2</v>
      </c>
      <c r="F12" s="128">
        <v>4</v>
      </c>
      <c r="G12" s="138">
        <f>IF(F19=0, "-", F12/F19)</f>
        <v>1.7167381974248927E-2</v>
      </c>
      <c r="H12" s="55">
        <v>4</v>
      </c>
      <c r="I12" s="78">
        <f>IF(H19=0, "-", H12/H19)</f>
        <v>1.9230769230769232E-2</v>
      </c>
      <c r="J12" s="77">
        <f t="shared" si="0"/>
        <v>2</v>
      </c>
      <c r="K12" s="78">
        <f t="shared" si="1"/>
        <v>0</v>
      </c>
    </row>
    <row r="13" spans="1:11" x14ac:dyDescent="0.2">
      <c r="A13" s="20" t="s">
        <v>301</v>
      </c>
      <c r="B13" s="55">
        <v>0</v>
      </c>
      <c r="C13" s="138">
        <f>IF(B19=0, "-", B13/B19)</f>
        <v>0</v>
      </c>
      <c r="D13" s="55">
        <v>0</v>
      </c>
      <c r="E13" s="78">
        <f>IF(D19=0, "-", D13/D19)</f>
        <v>0</v>
      </c>
      <c r="F13" s="128">
        <v>0</v>
      </c>
      <c r="G13" s="138">
        <f>IF(F19=0, "-", F13/F19)</f>
        <v>0</v>
      </c>
      <c r="H13" s="55">
        <v>3</v>
      </c>
      <c r="I13" s="78">
        <f>IF(H19=0, "-", H13/H19)</f>
        <v>1.4423076923076924E-2</v>
      </c>
      <c r="J13" s="77" t="str">
        <f t="shared" si="0"/>
        <v>-</v>
      </c>
      <c r="K13" s="78">
        <f t="shared" si="1"/>
        <v>-1</v>
      </c>
    </row>
    <row r="14" spans="1:11" x14ac:dyDescent="0.2">
      <c r="A14" s="20" t="s">
        <v>302</v>
      </c>
      <c r="B14" s="55">
        <v>1</v>
      </c>
      <c r="C14" s="138">
        <f>IF(B19=0, "-", B14/B19)</f>
        <v>2.3809523809523808E-2</v>
      </c>
      <c r="D14" s="55">
        <v>0</v>
      </c>
      <c r="E14" s="78">
        <f>IF(D19=0, "-", D14/D19)</f>
        <v>0</v>
      </c>
      <c r="F14" s="128">
        <v>2</v>
      </c>
      <c r="G14" s="138">
        <f>IF(F19=0, "-", F14/F19)</f>
        <v>8.5836909871244635E-3</v>
      </c>
      <c r="H14" s="55">
        <v>0</v>
      </c>
      <c r="I14" s="78">
        <f>IF(H19=0, "-", H14/H19)</f>
        <v>0</v>
      </c>
      <c r="J14" s="77" t="str">
        <f t="shared" si="0"/>
        <v>-</v>
      </c>
      <c r="K14" s="78" t="str">
        <f t="shared" si="1"/>
        <v>-</v>
      </c>
    </row>
    <row r="15" spans="1:11" x14ac:dyDescent="0.2">
      <c r="A15" s="20" t="s">
        <v>303</v>
      </c>
      <c r="B15" s="55">
        <v>1</v>
      </c>
      <c r="C15" s="138">
        <f>IF(B19=0, "-", B15/B19)</f>
        <v>2.3809523809523808E-2</v>
      </c>
      <c r="D15" s="55">
        <v>1</v>
      </c>
      <c r="E15" s="78">
        <f>IF(D19=0, "-", D15/D19)</f>
        <v>2.5000000000000001E-2</v>
      </c>
      <c r="F15" s="128">
        <v>4</v>
      </c>
      <c r="G15" s="138">
        <f>IF(F19=0, "-", F15/F19)</f>
        <v>1.7167381974248927E-2</v>
      </c>
      <c r="H15" s="55">
        <v>29</v>
      </c>
      <c r="I15" s="78">
        <f>IF(H19=0, "-", H15/H19)</f>
        <v>0.13942307692307693</v>
      </c>
      <c r="J15" s="77">
        <f t="shared" si="0"/>
        <v>0</v>
      </c>
      <c r="K15" s="78">
        <f t="shared" si="1"/>
        <v>-0.86206896551724133</v>
      </c>
    </row>
    <row r="16" spans="1:11" x14ac:dyDescent="0.2">
      <c r="A16" s="20" t="s">
        <v>304</v>
      </c>
      <c r="B16" s="55">
        <v>3</v>
      </c>
      <c r="C16" s="138">
        <f>IF(B19=0, "-", B16/B19)</f>
        <v>7.1428571428571425E-2</v>
      </c>
      <c r="D16" s="55">
        <v>3</v>
      </c>
      <c r="E16" s="78">
        <f>IF(D19=0, "-", D16/D19)</f>
        <v>7.4999999999999997E-2</v>
      </c>
      <c r="F16" s="128">
        <v>28</v>
      </c>
      <c r="G16" s="138">
        <f>IF(F19=0, "-", F16/F19)</f>
        <v>0.12017167381974249</v>
      </c>
      <c r="H16" s="55">
        <v>23</v>
      </c>
      <c r="I16" s="78">
        <f>IF(H19=0, "-", H16/H19)</f>
        <v>0.11057692307692307</v>
      </c>
      <c r="J16" s="77">
        <f t="shared" si="0"/>
        <v>0</v>
      </c>
      <c r="K16" s="78">
        <f t="shared" si="1"/>
        <v>0.21739130434782608</v>
      </c>
    </row>
    <row r="17" spans="1:11" x14ac:dyDescent="0.2">
      <c r="A17" s="20" t="s">
        <v>305</v>
      </c>
      <c r="B17" s="55">
        <v>4</v>
      </c>
      <c r="C17" s="138">
        <f>IF(B19=0, "-", B17/B19)</f>
        <v>9.5238095238095233E-2</v>
      </c>
      <c r="D17" s="55">
        <v>0</v>
      </c>
      <c r="E17" s="78">
        <f>IF(D19=0, "-", D17/D19)</f>
        <v>0</v>
      </c>
      <c r="F17" s="128">
        <v>11</v>
      </c>
      <c r="G17" s="138">
        <f>IF(F19=0, "-", F17/F19)</f>
        <v>4.7210300429184553E-2</v>
      </c>
      <c r="H17" s="55">
        <v>0</v>
      </c>
      <c r="I17" s="78">
        <f>IF(H19=0, "-", H17/H19)</f>
        <v>0</v>
      </c>
      <c r="J17" s="77" t="str">
        <f t="shared" si="0"/>
        <v>-</v>
      </c>
      <c r="K17" s="78" t="str">
        <f t="shared" si="1"/>
        <v>-</v>
      </c>
    </row>
    <row r="18" spans="1:11" x14ac:dyDescent="0.2">
      <c r="A18" s="129"/>
      <c r="B18" s="82"/>
      <c r="D18" s="82"/>
      <c r="E18" s="86"/>
      <c r="F18" s="130"/>
      <c r="H18" s="82"/>
      <c r="I18" s="86"/>
      <c r="J18" s="85"/>
      <c r="K18" s="86"/>
    </row>
    <row r="19" spans="1:11" s="38" customFormat="1" x14ac:dyDescent="0.2">
      <c r="A19" s="131" t="s">
        <v>306</v>
      </c>
      <c r="B19" s="32">
        <f>SUM(B7:B18)</f>
        <v>42</v>
      </c>
      <c r="C19" s="132">
        <f>B19/1688</f>
        <v>2.4881516587677725E-2</v>
      </c>
      <c r="D19" s="32">
        <f>SUM(D7:D18)</f>
        <v>40</v>
      </c>
      <c r="E19" s="133">
        <f>D19/2013</f>
        <v>1.987083954297069E-2</v>
      </c>
      <c r="F19" s="121">
        <f>SUM(F7:F18)</f>
        <v>233</v>
      </c>
      <c r="G19" s="134">
        <f>F19/6993</f>
        <v>3.3319033319033318E-2</v>
      </c>
      <c r="H19" s="32">
        <f>SUM(H7:H18)</f>
        <v>208</v>
      </c>
      <c r="I19" s="133">
        <f>H19/9427</f>
        <v>2.206428344117959E-2</v>
      </c>
      <c r="J19" s="35">
        <f>IF(D19=0, "-", IF((B19-D19)/D19&lt;10, (B19-D19)/D19, "&gt;999%"))</f>
        <v>0.05</v>
      </c>
      <c r="K19" s="36">
        <f>IF(H19=0, "-", IF((F19-H19)/H19&lt;10, (F19-H19)/H19, "&gt;999%"))</f>
        <v>0.1201923076923077</v>
      </c>
    </row>
    <row r="20" spans="1:11" x14ac:dyDescent="0.2">
      <c r="B20" s="130"/>
      <c r="D20" s="130"/>
      <c r="F20" s="130"/>
      <c r="H20" s="130"/>
    </row>
    <row r="21" spans="1:11" s="38" customFormat="1" x14ac:dyDescent="0.2">
      <c r="A21" s="131" t="s">
        <v>306</v>
      </c>
      <c r="B21" s="32">
        <v>42</v>
      </c>
      <c r="C21" s="132">
        <f>B21/1688</f>
        <v>2.4881516587677725E-2</v>
      </c>
      <c r="D21" s="32">
        <v>40</v>
      </c>
      <c r="E21" s="133">
        <f>D21/2013</f>
        <v>1.987083954297069E-2</v>
      </c>
      <c r="F21" s="121">
        <v>233</v>
      </c>
      <c r="G21" s="134">
        <f>F21/6993</f>
        <v>3.3319033319033318E-2</v>
      </c>
      <c r="H21" s="32">
        <v>208</v>
      </c>
      <c r="I21" s="133">
        <f>H21/9427</f>
        <v>2.206428344117959E-2</v>
      </c>
      <c r="J21" s="35">
        <f>IF(D21=0, "-", IF((B21-D21)/D21&lt;10, (B21-D21)/D21, "&gt;999%"))</f>
        <v>0.05</v>
      </c>
      <c r="K21" s="36">
        <f>IF(H21=0, "-", IF((F21-H21)/H21&lt;10, (F21-H21)/H21, "&gt;999%"))</f>
        <v>0.1201923076923077</v>
      </c>
    </row>
    <row r="22" spans="1:11" x14ac:dyDescent="0.2">
      <c r="B22" s="130"/>
      <c r="D22" s="130"/>
      <c r="F22" s="130"/>
      <c r="H22" s="130"/>
    </row>
    <row r="23" spans="1:11" ht="15.75" x14ac:dyDescent="0.25">
      <c r="A23" s="122" t="s">
        <v>36</v>
      </c>
      <c r="B23" s="170" t="s">
        <v>4</v>
      </c>
      <c r="C23" s="172"/>
      <c r="D23" s="172"/>
      <c r="E23" s="171"/>
      <c r="F23" s="170" t="s">
        <v>154</v>
      </c>
      <c r="G23" s="172"/>
      <c r="H23" s="172"/>
      <c r="I23" s="171"/>
      <c r="J23" s="170" t="s">
        <v>155</v>
      </c>
      <c r="K23" s="171"/>
    </row>
    <row r="24" spans="1:11" x14ac:dyDescent="0.2">
      <c r="A24" s="16"/>
      <c r="B24" s="170">
        <f>VALUE(RIGHT($B$2, 4))</f>
        <v>2020</v>
      </c>
      <c r="C24" s="171"/>
      <c r="D24" s="170">
        <f>B24-1</f>
        <v>2019</v>
      </c>
      <c r="E24" s="178"/>
      <c r="F24" s="170">
        <f>B24</f>
        <v>2020</v>
      </c>
      <c r="G24" s="178"/>
      <c r="H24" s="170">
        <f>D24</f>
        <v>2019</v>
      </c>
      <c r="I24" s="178"/>
      <c r="J24" s="13" t="s">
        <v>8</v>
      </c>
      <c r="K24" s="14" t="s">
        <v>5</v>
      </c>
    </row>
    <row r="25" spans="1:11" x14ac:dyDescent="0.2">
      <c r="A25" s="123" t="s">
        <v>307</v>
      </c>
      <c r="B25" s="124" t="s">
        <v>156</v>
      </c>
      <c r="C25" s="125" t="s">
        <v>157</v>
      </c>
      <c r="D25" s="124" t="s">
        <v>156</v>
      </c>
      <c r="E25" s="126" t="s">
        <v>157</v>
      </c>
      <c r="F25" s="125" t="s">
        <v>156</v>
      </c>
      <c r="G25" s="125" t="s">
        <v>157</v>
      </c>
      <c r="H25" s="124" t="s">
        <v>156</v>
      </c>
      <c r="I25" s="126" t="s">
        <v>157</v>
      </c>
      <c r="J25" s="124"/>
      <c r="K25" s="126"/>
    </row>
    <row r="26" spans="1:11" x14ac:dyDescent="0.2">
      <c r="A26" s="20" t="s">
        <v>308</v>
      </c>
      <c r="B26" s="55">
        <v>21</v>
      </c>
      <c r="C26" s="138">
        <f>IF(B42=0, "-", B26/B42)</f>
        <v>0.10714285714285714</v>
      </c>
      <c r="D26" s="55">
        <v>40</v>
      </c>
      <c r="E26" s="78">
        <f>IF(D42=0, "-", D26/D42)</f>
        <v>0.19607843137254902</v>
      </c>
      <c r="F26" s="128">
        <v>91</v>
      </c>
      <c r="G26" s="138">
        <f>IF(F42=0, "-", F26/F42)</f>
        <v>0.10305775764439411</v>
      </c>
      <c r="H26" s="55">
        <v>138</v>
      </c>
      <c r="I26" s="78">
        <f>IF(H42=0, "-", H26/H42)</f>
        <v>0.14052953156822812</v>
      </c>
      <c r="J26" s="77">
        <f t="shared" ref="J26:J40" si="2">IF(D26=0, "-", IF((B26-D26)/D26&lt;10, (B26-D26)/D26, "&gt;999%"))</f>
        <v>-0.47499999999999998</v>
      </c>
      <c r="K26" s="78">
        <f t="shared" ref="K26:K40" si="3">IF(H26=0, "-", IF((F26-H26)/H26&lt;10, (F26-H26)/H26, "&gt;999%"))</f>
        <v>-0.34057971014492755</v>
      </c>
    </row>
    <row r="27" spans="1:11" x14ac:dyDescent="0.2">
      <c r="A27" s="20" t="s">
        <v>309</v>
      </c>
      <c r="B27" s="55">
        <v>16</v>
      </c>
      <c r="C27" s="138">
        <f>IF(B42=0, "-", B27/B42)</f>
        <v>8.1632653061224483E-2</v>
      </c>
      <c r="D27" s="55">
        <v>16</v>
      </c>
      <c r="E27" s="78">
        <f>IF(D42=0, "-", D27/D42)</f>
        <v>7.8431372549019607E-2</v>
      </c>
      <c r="F27" s="128">
        <v>94</v>
      </c>
      <c r="G27" s="138">
        <f>IF(F42=0, "-", F27/F42)</f>
        <v>0.10645526613816535</v>
      </c>
      <c r="H27" s="55">
        <v>95</v>
      </c>
      <c r="I27" s="78">
        <f>IF(H42=0, "-", H27/H42)</f>
        <v>9.6741344195519344E-2</v>
      </c>
      <c r="J27" s="77">
        <f t="shared" si="2"/>
        <v>0</v>
      </c>
      <c r="K27" s="78">
        <f t="shared" si="3"/>
        <v>-1.0526315789473684E-2</v>
      </c>
    </row>
    <row r="28" spans="1:11" x14ac:dyDescent="0.2">
      <c r="A28" s="20" t="s">
        <v>310</v>
      </c>
      <c r="B28" s="55">
        <v>0</v>
      </c>
      <c r="C28" s="138">
        <f>IF(B42=0, "-", B28/B42)</f>
        <v>0</v>
      </c>
      <c r="D28" s="55">
        <v>0</v>
      </c>
      <c r="E28" s="78">
        <f>IF(D42=0, "-", D28/D42)</f>
        <v>0</v>
      </c>
      <c r="F28" s="128">
        <v>5</v>
      </c>
      <c r="G28" s="138">
        <f>IF(F42=0, "-", F28/F42)</f>
        <v>5.6625141562853904E-3</v>
      </c>
      <c r="H28" s="55">
        <v>3</v>
      </c>
      <c r="I28" s="78">
        <f>IF(H42=0, "-", H28/H42)</f>
        <v>3.0549898167006109E-3</v>
      </c>
      <c r="J28" s="77" t="str">
        <f t="shared" si="2"/>
        <v>-</v>
      </c>
      <c r="K28" s="78">
        <f t="shared" si="3"/>
        <v>0.66666666666666663</v>
      </c>
    </row>
    <row r="29" spans="1:11" x14ac:dyDescent="0.2">
      <c r="A29" s="20" t="s">
        <v>311</v>
      </c>
      <c r="B29" s="55">
        <v>7</v>
      </c>
      <c r="C29" s="138">
        <f>IF(B42=0, "-", B29/B42)</f>
        <v>3.5714285714285712E-2</v>
      </c>
      <c r="D29" s="55">
        <v>0</v>
      </c>
      <c r="E29" s="78">
        <f>IF(D42=0, "-", D29/D42)</f>
        <v>0</v>
      </c>
      <c r="F29" s="128">
        <v>52</v>
      </c>
      <c r="G29" s="138">
        <f>IF(F42=0, "-", F29/F42)</f>
        <v>5.8890147225368061E-2</v>
      </c>
      <c r="H29" s="55">
        <v>0</v>
      </c>
      <c r="I29" s="78">
        <f>IF(H42=0, "-", H29/H42)</f>
        <v>0</v>
      </c>
      <c r="J29" s="77" t="str">
        <f t="shared" si="2"/>
        <v>-</v>
      </c>
      <c r="K29" s="78" t="str">
        <f t="shared" si="3"/>
        <v>-</v>
      </c>
    </row>
    <row r="30" spans="1:11" x14ac:dyDescent="0.2">
      <c r="A30" s="20" t="s">
        <v>312</v>
      </c>
      <c r="B30" s="55">
        <v>9</v>
      </c>
      <c r="C30" s="138">
        <f>IF(B42=0, "-", B30/B42)</f>
        <v>4.5918367346938778E-2</v>
      </c>
      <c r="D30" s="55">
        <v>0</v>
      </c>
      <c r="E30" s="78">
        <f>IF(D42=0, "-", D30/D42)</f>
        <v>0</v>
      </c>
      <c r="F30" s="128">
        <v>41</v>
      </c>
      <c r="G30" s="138">
        <f>IF(F42=0, "-", F30/F42)</f>
        <v>4.6432616081540201E-2</v>
      </c>
      <c r="H30" s="55">
        <v>0</v>
      </c>
      <c r="I30" s="78">
        <f>IF(H42=0, "-", H30/H42)</f>
        <v>0</v>
      </c>
      <c r="J30" s="77" t="str">
        <f t="shared" si="2"/>
        <v>-</v>
      </c>
      <c r="K30" s="78" t="str">
        <f t="shared" si="3"/>
        <v>-</v>
      </c>
    </row>
    <row r="31" spans="1:11" x14ac:dyDescent="0.2">
      <c r="A31" s="20" t="s">
        <v>313</v>
      </c>
      <c r="B31" s="55">
        <v>10</v>
      </c>
      <c r="C31" s="138">
        <f>IF(B42=0, "-", B31/B42)</f>
        <v>5.1020408163265307E-2</v>
      </c>
      <c r="D31" s="55">
        <v>18</v>
      </c>
      <c r="E31" s="78">
        <f>IF(D42=0, "-", D31/D42)</f>
        <v>8.8235294117647065E-2</v>
      </c>
      <c r="F31" s="128">
        <v>45</v>
      </c>
      <c r="G31" s="138">
        <f>IF(F42=0, "-", F31/F42)</f>
        <v>5.0962627406568518E-2</v>
      </c>
      <c r="H31" s="55">
        <v>28</v>
      </c>
      <c r="I31" s="78">
        <f>IF(H42=0, "-", H31/H42)</f>
        <v>2.8513238289205704E-2</v>
      </c>
      <c r="J31" s="77">
        <f t="shared" si="2"/>
        <v>-0.44444444444444442</v>
      </c>
      <c r="K31" s="78">
        <f t="shared" si="3"/>
        <v>0.6071428571428571</v>
      </c>
    </row>
    <row r="32" spans="1:11" x14ac:dyDescent="0.2">
      <c r="A32" s="20" t="s">
        <v>314</v>
      </c>
      <c r="B32" s="55">
        <v>30</v>
      </c>
      <c r="C32" s="138">
        <f>IF(B42=0, "-", B32/B42)</f>
        <v>0.15306122448979592</v>
      </c>
      <c r="D32" s="55">
        <v>46</v>
      </c>
      <c r="E32" s="78">
        <f>IF(D42=0, "-", D32/D42)</f>
        <v>0.22549019607843138</v>
      </c>
      <c r="F32" s="128">
        <v>145</v>
      </c>
      <c r="G32" s="138">
        <f>IF(F42=0, "-", F32/F42)</f>
        <v>0.16421291053227632</v>
      </c>
      <c r="H32" s="55">
        <v>212</v>
      </c>
      <c r="I32" s="78">
        <f>IF(H42=0, "-", H32/H42)</f>
        <v>0.21588594704684319</v>
      </c>
      <c r="J32" s="77">
        <f t="shared" si="2"/>
        <v>-0.34782608695652173</v>
      </c>
      <c r="K32" s="78">
        <f t="shared" si="3"/>
        <v>-0.31603773584905659</v>
      </c>
    </row>
    <row r="33" spans="1:11" x14ac:dyDescent="0.2">
      <c r="A33" s="20" t="s">
        <v>315</v>
      </c>
      <c r="B33" s="55">
        <v>7</v>
      </c>
      <c r="C33" s="138">
        <f>IF(B42=0, "-", B33/B42)</f>
        <v>3.5714285714285712E-2</v>
      </c>
      <c r="D33" s="55">
        <v>8</v>
      </c>
      <c r="E33" s="78">
        <f>IF(D42=0, "-", D33/D42)</f>
        <v>3.9215686274509803E-2</v>
      </c>
      <c r="F33" s="128">
        <v>50</v>
      </c>
      <c r="G33" s="138">
        <f>IF(F42=0, "-", F33/F42)</f>
        <v>5.6625141562853906E-2</v>
      </c>
      <c r="H33" s="55">
        <v>87</v>
      </c>
      <c r="I33" s="78">
        <f>IF(H42=0, "-", H33/H42)</f>
        <v>8.8594704684317724E-2</v>
      </c>
      <c r="J33" s="77">
        <f t="shared" si="2"/>
        <v>-0.125</v>
      </c>
      <c r="K33" s="78">
        <f t="shared" si="3"/>
        <v>-0.42528735632183906</v>
      </c>
    </row>
    <row r="34" spans="1:11" x14ac:dyDescent="0.2">
      <c r="A34" s="20" t="s">
        <v>316</v>
      </c>
      <c r="B34" s="55">
        <v>17</v>
      </c>
      <c r="C34" s="138">
        <f>IF(B42=0, "-", B34/B42)</f>
        <v>8.673469387755102E-2</v>
      </c>
      <c r="D34" s="55">
        <v>13</v>
      </c>
      <c r="E34" s="78">
        <f>IF(D42=0, "-", D34/D42)</f>
        <v>6.3725490196078427E-2</v>
      </c>
      <c r="F34" s="128">
        <v>62</v>
      </c>
      <c r="G34" s="138">
        <f>IF(F42=0, "-", F34/F42)</f>
        <v>7.0215175537938851E-2</v>
      </c>
      <c r="H34" s="55">
        <v>79</v>
      </c>
      <c r="I34" s="78">
        <f>IF(H42=0, "-", H34/H42)</f>
        <v>8.044806517311609E-2</v>
      </c>
      <c r="J34" s="77">
        <f t="shared" si="2"/>
        <v>0.30769230769230771</v>
      </c>
      <c r="K34" s="78">
        <f t="shared" si="3"/>
        <v>-0.21518987341772153</v>
      </c>
    </row>
    <row r="35" spans="1:11" x14ac:dyDescent="0.2">
      <c r="A35" s="20" t="s">
        <v>317</v>
      </c>
      <c r="B35" s="55">
        <v>0</v>
      </c>
      <c r="C35" s="138">
        <f>IF(B42=0, "-", B35/B42)</f>
        <v>0</v>
      </c>
      <c r="D35" s="55">
        <v>0</v>
      </c>
      <c r="E35" s="78">
        <f>IF(D42=0, "-", D35/D42)</f>
        <v>0</v>
      </c>
      <c r="F35" s="128">
        <v>0</v>
      </c>
      <c r="G35" s="138">
        <f>IF(F42=0, "-", F35/F42)</f>
        <v>0</v>
      </c>
      <c r="H35" s="55">
        <v>1</v>
      </c>
      <c r="I35" s="78">
        <f>IF(H42=0, "-", H35/H42)</f>
        <v>1.0183299389002036E-3</v>
      </c>
      <c r="J35" s="77" t="str">
        <f t="shared" si="2"/>
        <v>-</v>
      </c>
      <c r="K35" s="78">
        <f t="shared" si="3"/>
        <v>-1</v>
      </c>
    </row>
    <row r="36" spans="1:11" x14ac:dyDescent="0.2">
      <c r="A36" s="20" t="s">
        <v>318</v>
      </c>
      <c r="B36" s="55">
        <v>2</v>
      </c>
      <c r="C36" s="138">
        <f>IF(B42=0, "-", B36/B42)</f>
        <v>1.020408163265306E-2</v>
      </c>
      <c r="D36" s="55">
        <v>0</v>
      </c>
      <c r="E36" s="78">
        <f>IF(D42=0, "-", D36/D42)</f>
        <v>0</v>
      </c>
      <c r="F36" s="128">
        <v>5</v>
      </c>
      <c r="G36" s="138">
        <f>IF(F42=0, "-", F36/F42)</f>
        <v>5.6625141562853904E-3</v>
      </c>
      <c r="H36" s="55">
        <v>0</v>
      </c>
      <c r="I36" s="78">
        <f>IF(H42=0, "-", H36/H42)</f>
        <v>0</v>
      </c>
      <c r="J36" s="77" t="str">
        <f t="shared" si="2"/>
        <v>-</v>
      </c>
      <c r="K36" s="78" t="str">
        <f t="shared" si="3"/>
        <v>-</v>
      </c>
    </row>
    <row r="37" spans="1:11" x14ac:dyDescent="0.2">
      <c r="A37" s="20" t="s">
        <v>319</v>
      </c>
      <c r="B37" s="55">
        <v>44</v>
      </c>
      <c r="C37" s="138">
        <f>IF(B42=0, "-", B37/B42)</f>
        <v>0.22448979591836735</v>
      </c>
      <c r="D37" s="55">
        <v>40</v>
      </c>
      <c r="E37" s="78">
        <f>IF(D42=0, "-", D37/D42)</f>
        <v>0.19607843137254902</v>
      </c>
      <c r="F37" s="128">
        <v>138</v>
      </c>
      <c r="G37" s="138">
        <f>IF(F42=0, "-", F37/F42)</f>
        <v>0.15628539071347677</v>
      </c>
      <c r="H37" s="55">
        <v>193</v>
      </c>
      <c r="I37" s="78">
        <f>IF(H42=0, "-", H37/H42)</f>
        <v>0.19653767820773932</v>
      </c>
      <c r="J37" s="77">
        <f t="shared" si="2"/>
        <v>0.1</v>
      </c>
      <c r="K37" s="78">
        <f t="shared" si="3"/>
        <v>-0.28497409326424872</v>
      </c>
    </row>
    <row r="38" spans="1:11" x14ac:dyDescent="0.2">
      <c r="A38" s="20" t="s">
        <v>320</v>
      </c>
      <c r="B38" s="55">
        <v>0</v>
      </c>
      <c r="C38" s="138">
        <f>IF(B42=0, "-", B38/B42)</f>
        <v>0</v>
      </c>
      <c r="D38" s="55">
        <v>2</v>
      </c>
      <c r="E38" s="78">
        <f>IF(D42=0, "-", D38/D42)</f>
        <v>9.8039215686274508E-3</v>
      </c>
      <c r="F38" s="128">
        <v>6</v>
      </c>
      <c r="G38" s="138">
        <f>IF(F42=0, "-", F38/F42)</f>
        <v>6.7950169875424689E-3</v>
      </c>
      <c r="H38" s="55">
        <v>9</v>
      </c>
      <c r="I38" s="78">
        <f>IF(H42=0, "-", H38/H42)</f>
        <v>9.1649694501018328E-3</v>
      </c>
      <c r="J38" s="77">
        <f t="shared" si="2"/>
        <v>-1</v>
      </c>
      <c r="K38" s="78">
        <f t="shared" si="3"/>
        <v>-0.33333333333333331</v>
      </c>
    </row>
    <row r="39" spans="1:11" x14ac:dyDescent="0.2">
      <c r="A39" s="20" t="s">
        <v>321</v>
      </c>
      <c r="B39" s="55">
        <v>14</v>
      </c>
      <c r="C39" s="138">
        <f>IF(B42=0, "-", B39/B42)</f>
        <v>7.1428571428571425E-2</v>
      </c>
      <c r="D39" s="55">
        <v>9</v>
      </c>
      <c r="E39" s="78">
        <f>IF(D42=0, "-", D39/D42)</f>
        <v>4.4117647058823532E-2</v>
      </c>
      <c r="F39" s="128">
        <v>60</v>
      </c>
      <c r="G39" s="138">
        <f>IF(F42=0, "-", F39/F42)</f>
        <v>6.7950169875424682E-2</v>
      </c>
      <c r="H39" s="55">
        <v>70</v>
      </c>
      <c r="I39" s="78">
        <f>IF(H42=0, "-", H39/H42)</f>
        <v>7.128309572301425E-2</v>
      </c>
      <c r="J39" s="77">
        <f t="shared" si="2"/>
        <v>0.55555555555555558</v>
      </c>
      <c r="K39" s="78">
        <f t="shared" si="3"/>
        <v>-0.14285714285714285</v>
      </c>
    </row>
    <row r="40" spans="1:11" x14ac:dyDescent="0.2">
      <c r="A40" s="20" t="s">
        <v>322</v>
      </c>
      <c r="B40" s="55">
        <v>19</v>
      </c>
      <c r="C40" s="138">
        <f>IF(B42=0, "-", B40/B42)</f>
        <v>9.6938775510204078E-2</v>
      </c>
      <c r="D40" s="55">
        <v>12</v>
      </c>
      <c r="E40" s="78">
        <f>IF(D42=0, "-", D40/D42)</f>
        <v>5.8823529411764705E-2</v>
      </c>
      <c r="F40" s="128">
        <v>89</v>
      </c>
      <c r="G40" s="138">
        <f>IF(F42=0, "-", F40/F42)</f>
        <v>0.10079275198187995</v>
      </c>
      <c r="H40" s="55">
        <v>67</v>
      </c>
      <c r="I40" s="78">
        <f>IF(H42=0, "-", H40/H42)</f>
        <v>6.8228105906313646E-2</v>
      </c>
      <c r="J40" s="77">
        <f t="shared" si="2"/>
        <v>0.58333333333333337</v>
      </c>
      <c r="K40" s="78">
        <f t="shared" si="3"/>
        <v>0.32835820895522388</v>
      </c>
    </row>
    <row r="41" spans="1:11" x14ac:dyDescent="0.2">
      <c r="A41" s="129"/>
      <c r="B41" s="82"/>
      <c r="D41" s="82"/>
      <c r="E41" s="86"/>
      <c r="F41" s="130"/>
      <c r="H41" s="82"/>
      <c r="I41" s="86"/>
      <c r="J41" s="85"/>
      <c r="K41" s="86"/>
    </row>
    <row r="42" spans="1:11" s="38" customFormat="1" x14ac:dyDescent="0.2">
      <c r="A42" s="131" t="s">
        <v>323</v>
      </c>
      <c r="B42" s="32">
        <f>SUM(B26:B41)</f>
        <v>196</v>
      </c>
      <c r="C42" s="132">
        <f>B42/1688</f>
        <v>0.11611374407582939</v>
      </c>
      <c r="D42" s="32">
        <f>SUM(D26:D41)</f>
        <v>204</v>
      </c>
      <c r="E42" s="133">
        <f>D42/2013</f>
        <v>0.10134128166915052</v>
      </c>
      <c r="F42" s="121">
        <f>SUM(F26:F41)</f>
        <v>883</v>
      </c>
      <c r="G42" s="134">
        <f>F42/6993</f>
        <v>0.12626912626912626</v>
      </c>
      <c r="H42" s="32">
        <f>SUM(H26:H41)</f>
        <v>982</v>
      </c>
      <c r="I42" s="133">
        <f>H42/9427</f>
        <v>0.10416887663095364</v>
      </c>
      <c r="J42" s="35">
        <f>IF(D42=0, "-", IF((B42-D42)/D42&lt;10, (B42-D42)/D42, "&gt;999%"))</f>
        <v>-3.9215686274509803E-2</v>
      </c>
      <c r="K42" s="36">
        <f>IF(H42=0, "-", IF((F42-H42)/H42&lt;10, (F42-H42)/H42, "&gt;999%"))</f>
        <v>-0.10081466395112017</v>
      </c>
    </row>
    <row r="43" spans="1:11" x14ac:dyDescent="0.2">
      <c r="B43" s="130"/>
      <c r="D43" s="130"/>
      <c r="F43" s="130"/>
      <c r="H43" s="130"/>
    </row>
    <row r="44" spans="1:11" x14ac:dyDescent="0.2">
      <c r="A44" s="123" t="s">
        <v>324</v>
      </c>
      <c r="B44" s="124" t="s">
        <v>156</v>
      </c>
      <c r="C44" s="125" t="s">
        <v>157</v>
      </c>
      <c r="D44" s="124" t="s">
        <v>156</v>
      </c>
      <c r="E44" s="126" t="s">
        <v>157</v>
      </c>
      <c r="F44" s="125" t="s">
        <v>156</v>
      </c>
      <c r="G44" s="125" t="s">
        <v>157</v>
      </c>
      <c r="H44" s="124" t="s">
        <v>156</v>
      </c>
      <c r="I44" s="126" t="s">
        <v>157</v>
      </c>
      <c r="J44" s="124"/>
      <c r="K44" s="126"/>
    </row>
    <row r="45" spans="1:11" x14ac:dyDescent="0.2">
      <c r="A45" s="20" t="s">
        <v>325</v>
      </c>
      <c r="B45" s="55">
        <v>2</v>
      </c>
      <c r="C45" s="138">
        <f>IF(B55=0, "-", B45/B55)</f>
        <v>6.8965517241379309E-2</v>
      </c>
      <c r="D45" s="55">
        <v>3</v>
      </c>
      <c r="E45" s="78">
        <f>IF(D55=0, "-", D45/D55)</f>
        <v>0.14285714285714285</v>
      </c>
      <c r="F45" s="128">
        <v>7</v>
      </c>
      <c r="G45" s="138">
        <f>IF(F55=0, "-", F45/F55)</f>
        <v>7.7777777777777779E-2</v>
      </c>
      <c r="H45" s="55">
        <v>8</v>
      </c>
      <c r="I45" s="78">
        <f>IF(H55=0, "-", H45/H55)</f>
        <v>8.3333333333333329E-2</v>
      </c>
      <c r="J45" s="77">
        <f t="shared" ref="J45:J53" si="4">IF(D45=0, "-", IF((B45-D45)/D45&lt;10, (B45-D45)/D45, "&gt;999%"))</f>
        <v>-0.33333333333333331</v>
      </c>
      <c r="K45" s="78">
        <f t="shared" ref="K45:K53" si="5">IF(H45=0, "-", IF((F45-H45)/H45&lt;10, (F45-H45)/H45, "&gt;999%"))</f>
        <v>-0.125</v>
      </c>
    </row>
    <row r="46" spans="1:11" x14ac:dyDescent="0.2">
      <c r="A46" s="20" t="s">
        <v>326</v>
      </c>
      <c r="B46" s="55">
        <v>6</v>
      </c>
      <c r="C46" s="138">
        <f>IF(B55=0, "-", B46/B55)</f>
        <v>0.20689655172413793</v>
      </c>
      <c r="D46" s="55">
        <v>0</v>
      </c>
      <c r="E46" s="78">
        <f>IF(D55=0, "-", D46/D55)</f>
        <v>0</v>
      </c>
      <c r="F46" s="128">
        <v>22</v>
      </c>
      <c r="G46" s="138">
        <f>IF(F55=0, "-", F46/F55)</f>
        <v>0.24444444444444444</v>
      </c>
      <c r="H46" s="55">
        <v>7</v>
      </c>
      <c r="I46" s="78">
        <f>IF(H55=0, "-", H46/H55)</f>
        <v>7.2916666666666671E-2</v>
      </c>
      <c r="J46" s="77" t="str">
        <f t="shared" si="4"/>
        <v>-</v>
      </c>
      <c r="K46" s="78">
        <f t="shared" si="5"/>
        <v>2.1428571428571428</v>
      </c>
    </row>
    <row r="47" spans="1:11" x14ac:dyDescent="0.2">
      <c r="A47" s="20" t="s">
        <v>327</v>
      </c>
      <c r="B47" s="55">
        <v>0</v>
      </c>
      <c r="C47" s="138">
        <f>IF(B55=0, "-", B47/B55)</f>
        <v>0</v>
      </c>
      <c r="D47" s="55">
        <v>1</v>
      </c>
      <c r="E47" s="78">
        <f>IF(D55=0, "-", D47/D55)</f>
        <v>4.7619047619047616E-2</v>
      </c>
      <c r="F47" s="128">
        <v>6</v>
      </c>
      <c r="G47" s="138">
        <f>IF(F55=0, "-", F47/F55)</f>
        <v>6.6666666666666666E-2</v>
      </c>
      <c r="H47" s="55">
        <v>11</v>
      </c>
      <c r="I47" s="78">
        <f>IF(H55=0, "-", H47/H55)</f>
        <v>0.11458333333333333</v>
      </c>
      <c r="J47" s="77">
        <f t="shared" si="4"/>
        <v>-1</v>
      </c>
      <c r="K47" s="78">
        <f t="shared" si="5"/>
        <v>-0.45454545454545453</v>
      </c>
    </row>
    <row r="48" spans="1:11" x14ac:dyDescent="0.2">
      <c r="A48" s="20" t="s">
        <v>328</v>
      </c>
      <c r="B48" s="55">
        <v>1</v>
      </c>
      <c r="C48" s="138">
        <f>IF(B55=0, "-", B48/B55)</f>
        <v>3.4482758620689655E-2</v>
      </c>
      <c r="D48" s="55">
        <v>1</v>
      </c>
      <c r="E48" s="78">
        <f>IF(D55=0, "-", D48/D55)</f>
        <v>4.7619047619047616E-2</v>
      </c>
      <c r="F48" s="128">
        <v>2</v>
      </c>
      <c r="G48" s="138">
        <f>IF(F55=0, "-", F48/F55)</f>
        <v>2.2222222222222223E-2</v>
      </c>
      <c r="H48" s="55">
        <v>4</v>
      </c>
      <c r="I48" s="78">
        <f>IF(H55=0, "-", H48/H55)</f>
        <v>4.1666666666666664E-2</v>
      </c>
      <c r="J48" s="77">
        <f t="shared" si="4"/>
        <v>0</v>
      </c>
      <c r="K48" s="78">
        <f t="shared" si="5"/>
        <v>-0.5</v>
      </c>
    </row>
    <row r="49" spans="1:11" x14ac:dyDescent="0.2">
      <c r="A49" s="20" t="s">
        <v>329</v>
      </c>
      <c r="B49" s="55">
        <v>4</v>
      </c>
      <c r="C49" s="138">
        <f>IF(B55=0, "-", B49/B55)</f>
        <v>0.13793103448275862</v>
      </c>
      <c r="D49" s="55">
        <v>4</v>
      </c>
      <c r="E49" s="78">
        <f>IF(D55=0, "-", D49/D55)</f>
        <v>0.19047619047619047</v>
      </c>
      <c r="F49" s="128">
        <v>9</v>
      </c>
      <c r="G49" s="138">
        <f>IF(F55=0, "-", F49/F55)</f>
        <v>0.1</v>
      </c>
      <c r="H49" s="55">
        <v>12</v>
      </c>
      <c r="I49" s="78">
        <f>IF(H55=0, "-", H49/H55)</f>
        <v>0.125</v>
      </c>
      <c r="J49" s="77">
        <f t="shared" si="4"/>
        <v>0</v>
      </c>
      <c r="K49" s="78">
        <f t="shared" si="5"/>
        <v>-0.25</v>
      </c>
    </row>
    <row r="50" spans="1:11" x14ac:dyDescent="0.2">
      <c r="A50" s="20" t="s">
        <v>330</v>
      </c>
      <c r="B50" s="55">
        <v>0</v>
      </c>
      <c r="C50" s="138">
        <f>IF(B55=0, "-", B50/B55)</f>
        <v>0</v>
      </c>
      <c r="D50" s="55">
        <v>0</v>
      </c>
      <c r="E50" s="78">
        <f>IF(D55=0, "-", D50/D55)</f>
        <v>0</v>
      </c>
      <c r="F50" s="128">
        <v>0</v>
      </c>
      <c r="G50" s="138">
        <f>IF(F55=0, "-", F50/F55)</f>
        <v>0</v>
      </c>
      <c r="H50" s="55">
        <v>10</v>
      </c>
      <c r="I50" s="78">
        <f>IF(H55=0, "-", H50/H55)</f>
        <v>0.10416666666666667</v>
      </c>
      <c r="J50" s="77" t="str">
        <f t="shared" si="4"/>
        <v>-</v>
      </c>
      <c r="K50" s="78">
        <f t="shared" si="5"/>
        <v>-1</v>
      </c>
    </row>
    <row r="51" spans="1:11" x14ac:dyDescent="0.2">
      <c r="A51" s="20" t="s">
        <v>331</v>
      </c>
      <c r="B51" s="55">
        <v>4</v>
      </c>
      <c r="C51" s="138">
        <f>IF(B55=0, "-", B51/B55)</f>
        <v>0.13793103448275862</v>
      </c>
      <c r="D51" s="55">
        <v>3</v>
      </c>
      <c r="E51" s="78">
        <f>IF(D55=0, "-", D51/D55)</f>
        <v>0.14285714285714285</v>
      </c>
      <c r="F51" s="128">
        <v>13</v>
      </c>
      <c r="G51" s="138">
        <f>IF(F55=0, "-", F51/F55)</f>
        <v>0.14444444444444443</v>
      </c>
      <c r="H51" s="55">
        <v>13</v>
      </c>
      <c r="I51" s="78">
        <f>IF(H55=0, "-", H51/H55)</f>
        <v>0.13541666666666666</v>
      </c>
      <c r="J51" s="77">
        <f t="shared" si="4"/>
        <v>0.33333333333333331</v>
      </c>
      <c r="K51" s="78">
        <f t="shared" si="5"/>
        <v>0</v>
      </c>
    </row>
    <row r="52" spans="1:11" x14ac:dyDescent="0.2">
      <c r="A52" s="20" t="s">
        <v>332</v>
      </c>
      <c r="B52" s="55">
        <v>1</v>
      </c>
      <c r="C52" s="138">
        <f>IF(B55=0, "-", B52/B55)</f>
        <v>3.4482758620689655E-2</v>
      </c>
      <c r="D52" s="55">
        <v>0</v>
      </c>
      <c r="E52" s="78">
        <f>IF(D55=0, "-", D52/D55)</f>
        <v>0</v>
      </c>
      <c r="F52" s="128">
        <v>4</v>
      </c>
      <c r="G52" s="138">
        <f>IF(F55=0, "-", F52/F55)</f>
        <v>4.4444444444444446E-2</v>
      </c>
      <c r="H52" s="55">
        <v>2</v>
      </c>
      <c r="I52" s="78">
        <f>IF(H55=0, "-", H52/H55)</f>
        <v>2.0833333333333332E-2</v>
      </c>
      <c r="J52" s="77" t="str">
        <f t="shared" si="4"/>
        <v>-</v>
      </c>
      <c r="K52" s="78">
        <f t="shared" si="5"/>
        <v>1</v>
      </c>
    </row>
    <row r="53" spans="1:11" x14ac:dyDescent="0.2">
      <c r="A53" s="20" t="s">
        <v>333</v>
      </c>
      <c r="B53" s="55">
        <v>11</v>
      </c>
      <c r="C53" s="138">
        <f>IF(B55=0, "-", B53/B55)</f>
        <v>0.37931034482758619</v>
      </c>
      <c r="D53" s="55">
        <v>9</v>
      </c>
      <c r="E53" s="78">
        <f>IF(D55=0, "-", D53/D55)</f>
        <v>0.42857142857142855</v>
      </c>
      <c r="F53" s="128">
        <v>27</v>
      </c>
      <c r="G53" s="138">
        <f>IF(F55=0, "-", F53/F55)</f>
        <v>0.3</v>
      </c>
      <c r="H53" s="55">
        <v>29</v>
      </c>
      <c r="I53" s="78">
        <f>IF(H55=0, "-", H53/H55)</f>
        <v>0.30208333333333331</v>
      </c>
      <c r="J53" s="77">
        <f t="shared" si="4"/>
        <v>0.22222222222222221</v>
      </c>
      <c r="K53" s="78">
        <f t="shared" si="5"/>
        <v>-6.8965517241379309E-2</v>
      </c>
    </row>
    <row r="54" spans="1:11" x14ac:dyDescent="0.2">
      <c r="A54" s="129"/>
      <c r="B54" s="82"/>
      <c r="D54" s="82"/>
      <c r="E54" s="86"/>
      <c r="F54" s="130"/>
      <c r="H54" s="82"/>
      <c r="I54" s="86"/>
      <c r="J54" s="85"/>
      <c r="K54" s="86"/>
    </row>
    <row r="55" spans="1:11" s="38" customFormat="1" x14ac:dyDescent="0.2">
      <c r="A55" s="131" t="s">
        <v>334</v>
      </c>
      <c r="B55" s="32">
        <f>SUM(B45:B54)</f>
        <v>29</v>
      </c>
      <c r="C55" s="132">
        <f>B55/1688</f>
        <v>1.7180094786729858E-2</v>
      </c>
      <c r="D55" s="32">
        <f>SUM(D45:D54)</f>
        <v>21</v>
      </c>
      <c r="E55" s="133">
        <f>D55/2013</f>
        <v>1.0432190760059613E-2</v>
      </c>
      <c r="F55" s="121">
        <f>SUM(F45:F54)</f>
        <v>90</v>
      </c>
      <c r="G55" s="134">
        <f>F55/6993</f>
        <v>1.2870012870012869E-2</v>
      </c>
      <c r="H55" s="32">
        <f>SUM(H45:H54)</f>
        <v>96</v>
      </c>
      <c r="I55" s="133">
        <f>H55/9427</f>
        <v>1.018351543439058E-2</v>
      </c>
      <c r="J55" s="35">
        <f>IF(D55=0, "-", IF((B55-D55)/D55&lt;10, (B55-D55)/D55, "&gt;999%"))</f>
        <v>0.38095238095238093</v>
      </c>
      <c r="K55" s="36">
        <f>IF(H55=0, "-", IF((F55-H55)/H55&lt;10, (F55-H55)/H55, "&gt;999%"))</f>
        <v>-6.25E-2</v>
      </c>
    </row>
    <row r="56" spans="1:11" x14ac:dyDescent="0.2">
      <c r="B56" s="130"/>
      <c r="D56" s="130"/>
      <c r="F56" s="130"/>
      <c r="H56" s="130"/>
    </row>
    <row r="57" spans="1:11" s="38" customFormat="1" x14ac:dyDescent="0.2">
      <c r="A57" s="131" t="s">
        <v>335</v>
      </c>
      <c r="B57" s="32">
        <v>225</v>
      </c>
      <c r="C57" s="132">
        <f>B57/1688</f>
        <v>0.13329383886255924</v>
      </c>
      <c r="D57" s="32">
        <v>225</v>
      </c>
      <c r="E57" s="133">
        <f>D57/2013</f>
        <v>0.11177347242921014</v>
      </c>
      <c r="F57" s="121">
        <v>973</v>
      </c>
      <c r="G57" s="134">
        <f>F57/6993</f>
        <v>0.13913913913913914</v>
      </c>
      <c r="H57" s="32">
        <v>1078</v>
      </c>
      <c r="I57" s="133">
        <f>H57/9427</f>
        <v>0.11435239206534423</v>
      </c>
      <c r="J57" s="35">
        <f>IF(D57=0, "-", IF((B57-D57)/D57&lt;10, (B57-D57)/D57, "&gt;999%"))</f>
        <v>0</v>
      </c>
      <c r="K57" s="36">
        <f>IF(H57=0, "-", IF((F57-H57)/H57&lt;10, (F57-H57)/H57, "&gt;999%"))</f>
        <v>-9.7402597402597407E-2</v>
      </c>
    </row>
    <row r="58" spans="1:11" x14ac:dyDescent="0.2">
      <c r="B58" s="130"/>
      <c r="D58" s="130"/>
      <c r="F58" s="130"/>
      <c r="H58" s="130"/>
    </row>
    <row r="59" spans="1:11" ht="15.75" x14ac:dyDescent="0.25">
      <c r="A59" s="122" t="s">
        <v>37</v>
      </c>
      <c r="B59" s="170" t="s">
        <v>4</v>
      </c>
      <c r="C59" s="172"/>
      <c r="D59" s="172"/>
      <c r="E59" s="171"/>
      <c r="F59" s="170" t="s">
        <v>154</v>
      </c>
      <c r="G59" s="172"/>
      <c r="H59" s="172"/>
      <c r="I59" s="171"/>
      <c r="J59" s="170" t="s">
        <v>155</v>
      </c>
      <c r="K59" s="171"/>
    </row>
    <row r="60" spans="1:11" x14ac:dyDescent="0.2">
      <c r="A60" s="16"/>
      <c r="B60" s="170">
        <f>VALUE(RIGHT($B$2, 4))</f>
        <v>2020</v>
      </c>
      <c r="C60" s="171"/>
      <c r="D60" s="170">
        <f>B60-1</f>
        <v>2019</v>
      </c>
      <c r="E60" s="178"/>
      <c r="F60" s="170">
        <f>B60</f>
        <v>2020</v>
      </c>
      <c r="G60" s="178"/>
      <c r="H60" s="170">
        <f>D60</f>
        <v>2019</v>
      </c>
      <c r="I60" s="178"/>
      <c r="J60" s="13" t="s">
        <v>8</v>
      </c>
      <c r="K60" s="14" t="s">
        <v>5</v>
      </c>
    </row>
    <row r="61" spans="1:11" x14ac:dyDescent="0.2">
      <c r="A61" s="123" t="s">
        <v>336</v>
      </c>
      <c r="B61" s="124" t="s">
        <v>156</v>
      </c>
      <c r="C61" s="125" t="s">
        <v>157</v>
      </c>
      <c r="D61" s="124" t="s">
        <v>156</v>
      </c>
      <c r="E61" s="126" t="s">
        <v>157</v>
      </c>
      <c r="F61" s="125" t="s">
        <v>156</v>
      </c>
      <c r="G61" s="125" t="s">
        <v>157</v>
      </c>
      <c r="H61" s="124" t="s">
        <v>156</v>
      </c>
      <c r="I61" s="126" t="s">
        <v>157</v>
      </c>
      <c r="J61" s="124"/>
      <c r="K61" s="126"/>
    </row>
    <row r="62" spans="1:11" x14ac:dyDescent="0.2">
      <c r="A62" s="20" t="s">
        <v>337</v>
      </c>
      <c r="B62" s="55">
        <v>3</v>
      </c>
      <c r="C62" s="138">
        <f>IF(B84=0, "-", B62/B84)</f>
        <v>1.2448132780082987E-2</v>
      </c>
      <c r="D62" s="55">
        <v>9</v>
      </c>
      <c r="E62" s="78">
        <f>IF(D84=0, "-", D62/D84)</f>
        <v>2.1951219512195121E-2</v>
      </c>
      <c r="F62" s="128">
        <v>16</v>
      </c>
      <c r="G62" s="138">
        <f>IF(F84=0, "-", F62/F84)</f>
        <v>1.5458937198067632E-2</v>
      </c>
      <c r="H62" s="55">
        <v>35</v>
      </c>
      <c r="I62" s="78">
        <f>IF(H84=0, "-", H62/H84)</f>
        <v>2.1148036253776436E-2</v>
      </c>
      <c r="J62" s="77">
        <f t="shared" ref="J62:J82" si="6">IF(D62=0, "-", IF((B62-D62)/D62&lt;10, (B62-D62)/D62, "&gt;999%"))</f>
        <v>-0.66666666666666663</v>
      </c>
      <c r="K62" s="78">
        <f t="shared" ref="K62:K82" si="7">IF(H62=0, "-", IF((F62-H62)/H62&lt;10, (F62-H62)/H62, "&gt;999%"))</f>
        <v>-0.54285714285714282</v>
      </c>
    </row>
    <row r="63" spans="1:11" x14ac:dyDescent="0.2">
      <c r="A63" s="20" t="s">
        <v>338</v>
      </c>
      <c r="B63" s="55">
        <v>0</v>
      </c>
      <c r="C63" s="138">
        <f>IF(B84=0, "-", B63/B84)</f>
        <v>0</v>
      </c>
      <c r="D63" s="55">
        <v>0</v>
      </c>
      <c r="E63" s="78">
        <f>IF(D84=0, "-", D63/D84)</f>
        <v>0</v>
      </c>
      <c r="F63" s="128">
        <v>0</v>
      </c>
      <c r="G63" s="138">
        <f>IF(F84=0, "-", F63/F84)</f>
        <v>0</v>
      </c>
      <c r="H63" s="55">
        <v>1</v>
      </c>
      <c r="I63" s="78">
        <f>IF(H84=0, "-", H63/H84)</f>
        <v>6.0422960725075529E-4</v>
      </c>
      <c r="J63" s="77" t="str">
        <f t="shared" si="6"/>
        <v>-</v>
      </c>
      <c r="K63" s="78">
        <f t="shared" si="7"/>
        <v>-1</v>
      </c>
    </row>
    <row r="64" spans="1:11" x14ac:dyDescent="0.2">
      <c r="A64" s="20" t="s">
        <v>339</v>
      </c>
      <c r="B64" s="55">
        <v>5</v>
      </c>
      <c r="C64" s="138">
        <f>IF(B84=0, "-", B64/B84)</f>
        <v>2.0746887966804978E-2</v>
      </c>
      <c r="D64" s="55">
        <v>37</v>
      </c>
      <c r="E64" s="78">
        <f>IF(D84=0, "-", D64/D84)</f>
        <v>9.0243902439024387E-2</v>
      </c>
      <c r="F64" s="128">
        <v>22</v>
      </c>
      <c r="G64" s="138">
        <f>IF(F84=0, "-", F64/F84)</f>
        <v>2.1256038647342997E-2</v>
      </c>
      <c r="H64" s="55">
        <v>113</v>
      </c>
      <c r="I64" s="78">
        <f>IF(H84=0, "-", H64/H84)</f>
        <v>6.8277945619335353E-2</v>
      </c>
      <c r="J64" s="77">
        <f t="shared" si="6"/>
        <v>-0.86486486486486491</v>
      </c>
      <c r="K64" s="78">
        <f t="shared" si="7"/>
        <v>-0.80530973451327437</v>
      </c>
    </row>
    <row r="65" spans="1:11" x14ac:dyDescent="0.2">
      <c r="A65" s="20" t="s">
        <v>340</v>
      </c>
      <c r="B65" s="55">
        <v>22</v>
      </c>
      <c r="C65" s="138">
        <f>IF(B84=0, "-", B65/B84)</f>
        <v>9.1286307053941904E-2</v>
      </c>
      <c r="D65" s="55">
        <v>28</v>
      </c>
      <c r="E65" s="78">
        <f>IF(D84=0, "-", D65/D84)</f>
        <v>6.8292682926829273E-2</v>
      </c>
      <c r="F65" s="128">
        <v>74</v>
      </c>
      <c r="G65" s="138">
        <f>IF(F84=0, "-", F65/F84)</f>
        <v>7.1497584541062809E-2</v>
      </c>
      <c r="H65" s="55">
        <v>114</v>
      </c>
      <c r="I65" s="78">
        <f>IF(H84=0, "-", H65/H84)</f>
        <v>6.8882175226586101E-2</v>
      </c>
      <c r="J65" s="77">
        <f t="shared" si="6"/>
        <v>-0.21428571428571427</v>
      </c>
      <c r="K65" s="78">
        <f t="shared" si="7"/>
        <v>-0.35087719298245612</v>
      </c>
    </row>
    <row r="66" spans="1:11" x14ac:dyDescent="0.2">
      <c r="A66" s="20" t="s">
        <v>341</v>
      </c>
      <c r="B66" s="55">
        <v>26</v>
      </c>
      <c r="C66" s="138">
        <f>IF(B84=0, "-", B66/B84)</f>
        <v>0.1078838174273859</v>
      </c>
      <c r="D66" s="55">
        <v>24</v>
      </c>
      <c r="E66" s="78">
        <f>IF(D84=0, "-", D66/D84)</f>
        <v>5.8536585365853662E-2</v>
      </c>
      <c r="F66" s="128">
        <v>90</v>
      </c>
      <c r="G66" s="138">
        <f>IF(F84=0, "-", F66/F84)</f>
        <v>8.6956521739130432E-2</v>
      </c>
      <c r="H66" s="55">
        <v>114</v>
      </c>
      <c r="I66" s="78">
        <f>IF(H84=0, "-", H66/H84)</f>
        <v>6.8882175226586101E-2</v>
      </c>
      <c r="J66" s="77">
        <f t="shared" si="6"/>
        <v>8.3333333333333329E-2</v>
      </c>
      <c r="K66" s="78">
        <f t="shared" si="7"/>
        <v>-0.21052631578947367</v>
      </c>
    </row>
    <row r="67" spans="1:11" x14ac:dyDescent="0.2">
      <c r="A67" s="20" t="s">
        <v>342</v>
      </c>
      <c r="B67" s="55">
        <v>1</v>
      </c>
      <c r="C67" s="138">
        <f>IF(B84=0, "-", B67/B84)</f>
        <v>4.1493775933609959E-3</v>
      </c>
      <c r="D67" s="55">
        <v>0</v>
      </c>
      <c r="E67" s="78">
        <f>IF(D84=0, "-", D67/D84)</f>
        <v>0</v>
      </c>
      <c r="F67" s="128">
        <v>5</v>
      </c>
      <c r="G67" s="138">
        <f>IF(F84=0, "-", F67/F84)</f>
        <v>4.830917874396135E-3</v>
      </c>
      <c r="H67" s="55">
        <v>1</v>
      </c>
      <c r="I67" s="78">
        <f>IF(H84=0, "-", H67/H84)</f>
        <v>6.0422960725075529E-4</v>
      </c>
      <c r="J67" s="77" t="str">
        <f t="shared" si="6"/>
        <v>-</v>
      </c>
      <c r="K67" s="78">
        <f t="shared" si="7"/>
        <v>4</v>
      </c>
    </row>
    <row r="68" spans="1:11" x14ac:dyDescent="0.2">
      <c r="A68" s="20" t="s">
        <v>343</v>
      </c>
      <c r="B68" s="55">
        <v>8</v>
      </c>
      <c r="C68" s="138">
        <f>IF(B84=0, "-", B68/B84)</f>
        <v>3.3195020746887967E-2</v>
      </c>
      <c r="D68" s="55">
        <v>19</v>
      </c>
      <c r="E68" s="78">
        <f>IF(D84=0, "-", D68/D84)</f>
        <v>4.6341463414634146E-2</v>
      </c>
      <c r="F68" s="128">
        <v>37</v>
      </c>
      <c r="G68" s="138">
        <f>IF(F84=0, "-", F68/F84)</f>
        <v>3.5748792270531404E-2</v>
      </c>
      <c r="H68" s="55">
        <v>103</v>
      </c>
      <c r="I68" s="78">
        <f>IF(H84=0, "-", H68/H84)</f>
        <v>6.2235649546827795E-2</v>
      </c>
      <c r="J68" s="77">
        <f t="shared" si="6"/>
        <v>-0.57894736842105265</v>
      </c>
      <c r="K68" s="78">
        <f t="shared" si="7"/>
        <v>-0.64077669902912626</v>
      </c>
    </row>
    <row r="69" spans="1:11" x14ac:dyDescent="0.2">
      <c r="A69" s="20" t="s">
        <v>344</v>
      </c>
      <c r="B69" s="55">
        <v>25</v>
      </c>
      <c r="C69" s="138">
        <f>IF(B84=0, "-", B69/B84)</f>
        <v>0.1037344398340249</v>
      </c>
      <c r="D69" s="55">
        <v>29</v>
      </c>
      <c r="E69" s="78">
        <f>IF(D84=0, "-", D69/D84)</f>
        <v>7.0731707317073164E-2</v>
      </c>
      <c r="F69" s="128">
        <v>83</v>
      </c>
      <c r="G69" s="138">
        <f>IF(F84=0, "-", F69/F84)</f>
        <v>8.0193236714975843E-2</v>
      </c>
      <c r="H69" s="55">
        <v>156</v>
      </c>
      <c r="I69" s="78">
        <f>IF(H84=0, "-", H69/H84)</f>
        <v>9.4259818731117828E-2</v>
      </c>
      <c r="J69" s="77">
        <f t="shared" si="6"/>
        <v>-0.13793103448275862</v>
      </c>
      <c r="K69" s="78">
        <f t="shared" si="7"/>
        <v>-0.46794871794871795</v>
      </c>
    </row>
    <row r="70" spans="1:11" x14ac:dyDescent="0.2">
      <c r="A70" s="20" t="s">
        <v>345</v>
      </c>
      <c r="B70" s="55">
        <v>0</v>
      </c>
      <c r="C70" s="138">
        <f>IF(B84=0, "-", B70/B84)</f>
        <v>0</v>
      </c>
      <c r="D70" s="55">
        <v>1</v>
      </c>
      <c r="E70" s="78">
        <f>IF(D84=0, "-", D70/D84)</f>
        <v>2.4390243902439024E-3</v>
      </c>
      <c r="F70" s="128">
        <v>0</v>
      </c>
      <c r="G70" s="138">
        <f>IF(F84=0, "-", F70/F84)</f>
        <v>0</v>
      </c>
      <c r="H70" s="55">
        <v>2</v>
      </c>
      <c r="I70" s="78">
        <f>IF(H84=0, "-", H70/H84)</f>
        <v>1.2084592145015106E-3</v>
      </c>
      <c r="J70" s="77">
        <f t="shared" si="6"/>
        <v>-1</v>
      </c>
      <c r="K70" s="78">
        <f t="shared" si="7"/>
        <v>-1</v>
      </c>
    </row>
    <row r="71" spans="1:11" x14ac:dyDescent="0.2">
      <c r="A71" s="20" t="s">
        <v>346</v>
      </c>
      <c r="B71" s="55">
        <v>7</v>
      </c>
      <c r="C71" s="138">
        <f>IF(B84=0, "-", B71/B84)</f>
        <v>2.9045643153526972E-2</v>
      </c>
      <c r="D71" s="55">
        <v>0</v>
      </c>
      <c r="E71" s="78">
        <f>IF(D84=0, "-", D71/D84)</f>
        <v>0</v>
      </c>
      <c r="F71" s="128">
        <v>23</v>
      </c>
      <c r="G71" s="138">
        <f>IF(F84=0, "-", F71/F84)</f>
        <v>2.2222222222222223E-2</v>
      </c>
      <c r="H71" s="55">
        <v>0</v>
      </c>
      <c r="I71" s="78">
        <f>IF(H84=0, "-", H71/H84)</f>
        <v>0</v>
      </c>
      <c r="J71" s="77" t="str">
        <f t="shared" si="6"/>
        <v>-</v>
      </c>
      <c r="K71" s="78" t="str">
        <f t="shared" si="7"/>
        <v>-</v>
      </c>
    </row>
    <row r="72" spans="1:11" x14ac:dyDescent="0.2">
      <c r="A72" s="20" t="s">
        <v>347</v>
      </c>
      <c r="B72" s="55">
        <v>19</v>
      </c>
      <c r="C72" s="138">
        <f>IF(B84=0, "-", B72/B84)</f>
        <v>7.8838174273858919E-2</v>
      </c>
      <c r="D72" s="55">
        <v>26</v>
      </c>
      <c r="E72" s="78">
        <f>IF(D84=0, "-", D72/D84)</f>
        <v>6.3414634146341464E-2</v>
      </c>
      <c r="F72" s="128">
        <v>85</v>
      </c>
      <c r="G72" s="138">
        <f>IF(F84=0, "-", F72/F84)</f>
        <v>8.2125603864734303E-2</v>
      </c>
      <c r="H72" s="55">
        <v>136</v>
      </c>
      <c r="I72" s="78">
        <f>IF(H84=0, "-", H72/H84)</f>
        <v>8.2175226586102726E-2</v>
      </c>
      <c r="J72" s="77">
        <f t="shared" si="6"/>
        <v>-0.26923076923076922</v>
      </c>
      <c r="K72" s="78">
        <f t="shared" si="7"/>
        <v>-0.375</v>
      </c>
    </row>
    <row r="73" spans="1:11" x14ac:dyDescent="0.2">
      <c r="A73" s="20" t="s">
        <v>348</v>
      </c>
      <c r="B73" s="55">
        <v>29</v>
      </c>
      <c r="C73" s="138">
        <f>IF(B84=0, "-", B73/B84)</f>
        <v>0.12033195020746888</v>
      </c>
      <c r="D73" s="55">
        <v>110</v>
      </c>
      <c r="E73" s="78">
        <f>IF(D84=0, "-", D73/D84)</f>
        <v>0.26829268292682928</v>
      </c>
      <c r="F73" s="128">
        <v>113</v>
      </c>
      <c r="G73" s="138">
        <f>IF(F84=0, "-", F73/F84)</f>
        <v>0.10917874396135266</v>
      </c>
      <c r="H73" s="55">
        <v>297</v>
      </c>
      <c r="I73" s="78">
        <f>IF(H84=0, "-", H73/H84)</f>
        <v>0.17945619335347432</v>
      </c>
      <c r="J73" s="77">
        <f t="shared" si="6"/>
        <v>-0.73636363636363633</v>
      </c>
      <c r="K73" s="78">
        <f t="shared" si="7"/>
        <v>-0.61952861952861948</v>
      </c>
    </row>
    <row r="74" spans="1:11" x14ac:dyDescent="0.2">
      <c r="A74" s="20" t="s">
        <v>349</v>
      </c>
      <c r="B74" s="55">
        <v>1</v>
      </c>
      <c r="C74" s="138">
        <f>IF(B84=0, "-", B74/B84)</f>
        <v>4.1493775933609959E-3</v>
      </c>
      <c r="D74" s="55">
        <v>3</v>
      </c>
      <c r="E74" s="78">
        <f>IF(D84=0, "-", D74/D84)</f>
        <v>7.3170731707317077E-3</v>
      </c>
      <c r="F74" s="128">
        <v>1</v>
      </c>
      <c r="G74" s="138">
        <f>IF(F84=0, "-", F74/F84)</f>
        <v>9.6618357487922703E-4</v>
      </c>
      <c r="H74" s="55">
        <v>11</v>
      </c>
      <c r="I74" s="78">
        <f>IF(H84=0, "-", H74/H84)</f>
        <v>6.6465256797583082E-3</v>
      </c>
      <c r="J74" s="77">
        <f t="shared" si="6"/>
        <v>-0.66666666666666663</v>
      </c>
      <c r="K74" s="78">
        <f t="shared" si="7"/>
        <v>-0.90909090909090906</v>
      </c>
    </row>
    <row r="75" spans="1:11" x14ac:dyDescent="0.2">
      <c r="A75" s="20" t="s">
        <v>350</v>
      </c>
      <c r="B75" s="55">
        <v>0</v>
      </c>
      <c r="C75" s="138">
        <f>IF(B84=0, "-", B75/B84)</f>
        <v>0</v>
      </c>
      <c r="D75" s="55">
        <v>0</v>
      </c>
      <c r="E75" s="78">
        <f>IF(D84=0, "-", D75/D84)</f>
        <v>0</v>
      </c>
      <c r="F75" s="128">
        <v>0</v>
      </c>
      <c r="G75" s="138">
        <f>IF(F84=0, "-", F75/F84)</f>
        <v>0</v>
      </c>
      <c r="H75" s="55">
        <v>1</v>
      </c>
      <c r="I75" s="78">
        <f>IF(H84=0, "-", H75/H84)</f>
        <v>6.0422960725075529E-4</v>
      </c>
      <c r="J75" s="77" t="str">
        <f t="shared" si="6"/>
        <v>-</v>
      </c>
      <c r="K75" s="78">
        <f t="shared" si="7"/>
        <v>-1</v>
      </c>
    </row>
    <row r="76" spans="1:11" x14ac:dyDescent="0.2">
      <c r="A76" s="20" t="s">
        <v>351</v>
      </c>
      <c r="B76" s="55">
        <v>5</v>
      </c>
      <c r="C76" s="138">
        <f>IF(B84=0, "-", B76/B84)</f>
        <v>2.0746887966804978E-2</v>
      </c>
      <c r="D76" s="55">
        <v>0</v>
      </c>
      <c r="E76" s="78">
        <f>IF(D84=0, "-", D76/D84)</f>
        <v>0</v>
      </c>
      <c r="F76" s="128">
        <v>11</v>
      </c>
      <c r="G76" s="138">
        <f>IF(F84=0, "-", F76/F84)</f>
        <v>1.0628019323671498E-2</v>
      </c>
      <c r="H76" s="55">
        <v>12</v>
      </c>
      <c r="I76" s="78">
        <f>IF(H84=0, "-", H76/H84)</f>
        <v>7.2507552870090634E-3</v>
      </c>
      <c r="J76" s="77" t="str">
        <f t="shared" si="6"/>
        <v>-</v>
      </c>
      <c r="K76" s="78">
        <f t="shared" si="7"/>
        <v>-8.3333333333333329E-2</v>
      </c>
    </row>
    <row r="77" spans="1:11" x14ac:dyDescent="0.2">
      <c r="A77" s="20" t="s">
        <v>352</v>
      </c>
      <c r="B77" s="55">
        <v>5</v>
      </c>
      <c r="C77" s="138">
        <f>IF(B84=0, "-", B77/B84)</f>
        <v>2.0746887966804978E-2</v>
      </c>
      <c r="D77" s="55">
        <v>4</v>
      </c>
      <c r="E77" s="78">
        <f>IF(D84=0, "-", D77/D84)</f>
        <v>9.7560975609756097E-3</v>
      </c>
      <c r="F77" s="128">
        <v>19</v>
      </c>
      <c r="G77" s="138">
        <f>IF(F84=0, "-", F77/F84)</f>
        <v>1.8357487922705314E-2</v>
      </c>
      <c r="H77" s="55">
        <v>18</v>
      </c>
      <c r="I77" s="78">
        <f>IF(H84=0, "-", H77/H84)</f>
        <v>1.0876132930513595E-2</v>
      </c>
      <c r="J77" s="77">
        <f t="shared" si="6"/>
        <v>0.25</v>
      </c>
      <c r="K77" s="78">
        <f t="shared" si="7"/>
        <v>5.5555555555555552E-2</v>
      </c>
    </row>
    <row r="78" spans="1:11" x14ac:dyDescent="0.2">
      <c r="A78" s="20" t="s">
        <v>353</v>
      </c>
      <c r="B78" s="55">
        <v>48</v>
      </c>
      <c r="C78" s="138">
        <f>IF(B84=0, "-", B78/B84)</f>
        <v>0.19917012448132779</v>
      </c>
      <c r="D78" s="55">
        <v>68</v>
      </c>
      <c r="E78" s="78">
        <f>IF(D84=0, "-", D78/D84)</f>
        <v>0.16585365853658537</v>
      </c>
      <c r="F78" s="128">
        <v>157</v>
      </c>
      <c r="G78" s="138">
        <f>IF(F84=0, "-", F78/F84)</f>
        <v>0.15169082125603864</v>
      </c>
      <c r="H78" s="55">
        <v>239</v>
      </c>
      <c r="I78" s="78">
        <f>IF(H84=0, "-", H78/H84)</f>
        <v>0.14441087613293052</v>
      </c>
      <c r="J78" s="77">
        <f t="shared" si="6"/>
        <v>-0.29411764705882354</v>
      </c>
      <c r="K78" s="78">
        <f t="shared" si="7"/>
        <v>-0.34309623430962344</v>
      </c>
    </row>
    <row r="79" spans="1:11" x14ac:dyDescent="0.2">
      <c r="A79" s="20" t="s">
        <v>354</v>
      </c>
      <c r="B79" s="55">
        <v>0</v>
      </c>
      <c r="C79" s="138">
        <f>IF(B84=0, "-", B79/B84)</f>
        <v>0</v>
      </c>
      <c r="D79" s="55">
        <v>0</v>
      </c>
      <c r="E79" s="78">
        <f>IF(D84=0, "-", D79/D84)</f>
        <v>0</v>
      </c>
      <c r="F79" s="128">
        <v>0</v>
      </c>
      <c r="G79" s="138">
        <f>IF(F84=0, "-", F79/F84)</f>
        <v>0</v>
      </c>
      <c r="H79" s="55">
        <v>2</v>
      </c>
      <c r="I79" s="78">
        <f>IF(H84=0, "-", H79/H84)</f>
        <v>1.2084592145015106E-3</v>
      </c>
      <c r="J79" s="77" t="str">
        <f t="shared" si="6"/>
        <v>-</v>
      </c>
      <c r="K79" s="78">
        <f t="shared" si="7"/>
        <v>-1</v>
      </c>
    </row>
    <row r="80" spans="1:11" x14ac:dyDescent="0.2">
      <c r="A80" s="20" t="s">
        <v>355</v>
      </c>
      <c r="B80" s="55">
        <v>25</v>
      </c>
      <c r="C80" s="138">
        <f>IF(B84=0, "-", B80/B84)</f>
        <v>0.1037344398340249</v>
      </c>
      <c r="D80" s="55">
        <v>39</v>
      </c>
      <c r="E80" s="78">
        <f>IF(D84=0, "-", D80/D84)</f>
        <v>9.5121951219512196E-2</v>
      </c>
      <c r="F80" s="128">
        <v>249</v>
      </c>
      <c r="G80" s="138">
        <f>IF(F84=0, "-", F80/F84)</f>
        <v>0.24057971014492754</v>
      </c>
      <c r="H80" s="55">
        <v>209</v>
      </c>
      <c r="I80" s="78">
        <f>IF(H84=0, "-", H80/H84)</f>
        <v>0.12628398791540785</v>
      </c>
      <c r="J80" s="77">
        <f t="shared" si="6"/>
        <v>-0.35897435897435898</v>
      </c>
      <c r="K80" s="78">
        <f t="shared" si="7"/>
        <v>0.19138755980861244</v>
      </c>
    </row>
    <row r="81" spans="1:11" x14ac:dyDescent="0.2">
      <c r="A81" s="20" t="s">
        <v>356</v>
      </c>
      <c r="B81" s="55">
        <v>1</v>
      </c>
      <c r="C81" s="138">
        <f>IF(B84=0, "-", B81/B84)</f>
        <v>4.1493775933609959E-3</v>
      </c>
      <c r="D81" s="55">
        <v>1</v>
      </c>
      <c r="E81" s="78">
        <f>IF(D84=0, "-", D81/D84)</f>
        <v>2.4390243902439024E-3</v>
      </c>
      <c r="F81" s="128">
        <v>7</v>
      </c>
      <c r="G81" s="138">
        <f>IF(F84=0, "-", F81/F84)</f>
        <v>6.7632850241545897E-3</v>
      </c>
      <c r="H81" s="55">
        <v>23</v>
      </c>
      <c r="I81" s="78">
        <f>IF(H84=0, "-", H81/H84)</f>
        <v>1.3897280966767372E-2</v>
      </c>
      <c r="J81" s="77">
        <f t="shared" si="6"/>
        <v>0</v>
      </c>
      <c r="K81" s="78">
        <f t="shared" si="7"/>
        <v>-0.69565217391304346</v>
      </c>
    </row>
    <row r="82" spans="1:11" x14ac:dyDescent="0.2">
      <c r="A82" s="20" t="s">
        <v>357</v>
      </c>
      <c r="B82" s="55">
        <v>11</v>
      </c>
      <c r="C82" s="138">
        <f>IF(B84=0, "-", B82/B84)</f>
        <v>4.5643153526970952E-2</v>
      </c>
      <c r="D82" s="55">
        <v>12</v>
      </c>
      <c r="E82" s="78">
        <f>IF(D84=0, "-", D82/D84)</f>
        <v>2.9268292682926831E-2</v>
      </c>
      <c r="F82" s="128">
        <v>43</v>
      </c>
      <c r="G82" s="138">
        <f>IF(F84=0, "-", F82/F84)</f>
        <v>4.1545893719806763E-2</v>
      </c>
      <c r="H82" s="55">
        <v>68</v>
      </c>
      <c r="I82" s="78">
        <f>IF(H84=0, "-", H82/H84)</f>
        <v>4.1087613293051363E-2</v>
      </c>
      <c r="J82" s="77">
        <f t="shared" si="6"/>
        <v>-8.3333333333333329E-2</v>
      </c>
      <c r="K82" s="78">
        <f t="shared" si="7"/>
        <v>-0.36764705882352944</v>
      </c>
    </row>
    <row r="83" spans="1:11" x14ac:dyDescent="0.2">
      <c r="A83" s="129"/>
      <c r="B83" s="82"/>
      <c r="D83" s="82"/>
      <c r="E83" s="86"/>
      <c r="F83" s="130"/>
      <c r="H83" s="82"/>
      <c r="I83" s="86"/>
      <c r="J83" s="85"/>
      <c r="K83" s="86"/>
    </row>
    <row r="84" spans="1:11" s="38" customFormat="1" x14ac:dyDescent="0.2">
      <c r="A84" s="131" t="s">
        <v>358</v>
      </c>
      <c r="B84" s="32">
        <f>SUM(B62:B83)</f>
        <v>241</v>
      </c>
      <c r="C84" s="132">
        <f>B84/1688</f>
        <v>0.14277251184834122</v>
      </c>
      <c r="D84" s="32">
        <f>SUM(D62:D83)</f>
        <v>410</v>
      </c>
      <c r="E84" s="133">
        <f>D84/2013</f>
        <v>0.20367610531544958</v>
      </c>
      <c r="F84" s="121">
        <f>SUM(F62:F83)</f>
        <v>1035</v>
      </c>
      <c r="G84" s="134">
        <f>F84/6993</f>
        <v>0.148005148005148</v>
      </c>
      <c r="H84" s="32">
        <f>SUM(H62:H83)</f>
        <v>1655</v>
      </c>
      <c r="I84" s="133">
        <f>H84/9427</f>
        <v>0.17555956295746261</v>
      </c>
      <c r="J84" s="35">
        <f>IF(D84=0, "-", IF((B84-D84)/D84&lt;10, (B84-D84)/D84, "&gt;999%"))</f>
        <v>-0.41219512195121949</v>
      </c>
      <c r="K84" s="36">
        <f>IF(H84=0, "-", IF((F84-H84)/H84&lt;10, (F84-H84)/H84, "&gt;999%"))</f>
        <v>-0.37462235649546827</v>
      </c>
    </row>
    <row r="85" spans="1:11" x14ac:dyDescent="0.2">
      <c r="B85" s="130"/>
      <c r="D85" s="130"/>
      <c r="F85" s="130"/>
      <c r="H85" s="130"/>
    </row>
    <row r="86" spans="1:11" x14ac:dyDescent="0.2">
      <c r="A86" s="123" t="s">
        <v>359</v>
      </c>
      <c r="B86" s="124" t="s">
        <v>156</v>
      </c>
      <c r="C86" s="125" t="s">
        <v>157</v>
      </c>
      <c r="D86" s="124" t="s">
        <v>156</v>
      </c>
      <c r="E86" s="126" t="s">
        <v>157</v>
      </c>
      <c r="F86" s="125" t="s">
        <v>156</v>
      </c>
      <c r="G86" s="125" t="s">
        <v>157</v>
      </c>
      <c r="H86" s="124" t="s">
        <v>156</v>
      </c>
      <c r="I86" s="126" t="s">
        <v>157</v>
      </c>
      <c r="J86" s="124"/>
      <c r="K86" s="126"/>
    </row>
    <row r="87" spans="1:11" x14ac:dyDescent="0.2">
      <c r="A87" s="20" t="s">
        <v>360</v>
      </c>
      <c r="B87" s="55">
        <v>0</v>
      </c>
      <c r="C87" s="138">
        <f>IF(B100=0, "-", B87/B100)</f>
        <v>0</v>
      </c>
      <c r="D87" s="55">
        <v>0</v>
      </c>
      <c r="E87" s="78">
        <f>IF(D100=0, "-", D87/D100)</f>
        <v>0</v>
      </c>
      <c r="F87" s="128">
        <v>1</v>
      </c>
      <c r="G87" s="138">
        <f>IF(F100=0, "-", F87/F100)</f>
        <v>1.1494252873563218E-2</v>
      </c>
      <c r="H87" s="55">
        <v>1</v>
      </c>
      <c r="I87" s="78">
        <f>IF(H100=0, "-", H87/H100)</f>
        <v>8.5470085470085479E-3</v>
      </c>
      <c r="J87" s="77" t="str">
        <f t="shared" ref="J87:J98" si="8">IF(D87=0, "-", IF((B87-D87)/D87&lt;10, (B87-D87)/D87, "&gt;999%"))</f>
        <v>-</v>
      </c>
      <c r="K87" s="78">
        <f t="shared" ref="K87:K98" si="9">IF(H87=0, "-", IF((F87-H87)/H87&lt;10, (F87-H87)/H87, "&gt;999%"))</f>
        <v>0</v>
      </c>
    </row>
    <row r="88" spans="1:11" x14ac:dyDescent="0.2">
      <c r="A88" s="20" t="s">
        <v>361</v>
      </c>
      <c r="B88" s="55">
        <v>6</v>
      </c>
      <c r="C88" s="138">
        <f>IF(B100=0, "-", B88/B100)</f>
        <v>0.2</v>
      </c>
      <c r="D88" s="55">
        <v>5</v>
      </c>
      <c r="E88" s="78">
        <f>IF(D100=0, "-", D88/D100)</f>
        <v>0.20833333333333334</v>
      </c>
      <c r="F88" s="128">
        <v>19</v>
      </c>
      <c r="G88" s="138">
        <f>IF(F100=0, "-", F88/F100)</f>
        <v>0.21839080459770116</v>
      </c>
      <c r="H88" s="55">
        <v>26</v>
      </c>
      <c r="I88" s="78">
        <f>IF(H100=0, "-", H88/H100)</f>
        <v>0.22222222222222221</v>
      </c>
      <c r="J88" s="77">
        <f t="shared" si="8"/>
        <v>0.2</v>
      </c>
      <c r="K88" s="78">
        <f t="shared" si="9"/>
        <v>-0.26923076923076922</v>
      </c>
    </row>
    <row r="89" spans="1:11" x14ac:dyDescent="0.2">
      <c r="A89" s="20" t="s">
        <v>362</v>
      </c>
      <c r="B89" s="55">
        <v>1</v>
      </c>
      <c r="C89" s="138">
        <f>IF(B100=0, "-", B89/B100)</f>
        <v>3.3333333333333333E-2</v>
      </c>
      <c r="D89" s="55">
        <v>2</v>
      </c>
      <c r="E89" s="78">
        <f>IF(D100=0, "-", D89/D100)</f>
        <v>8.3333333333333329E-2</v>
      </c>
      <c r="F89" s="128">
        <v>5</v>
      </c>
      <c r="G89" s="138">
        <f>IF(F100=0, "-", F89/F100)</f>
        <v>5.7471264367816091E-2</v>
      </c>
      <c r="H89" s="55">
        <v>8</v>
      </c>
      <c r="I89" s="78">
        <f>IF(H100=0, "-", H89/H100)</f>
        <v>6.8376068376068383E-2</v>
      </c>
      <c r="J89" s="77">
        <f t="shared" si="8"/>
        <v>-0.5</v>
      </c>
      <c r="K89" s="78">
        <f t="shared" si="9"/>
        <v>-0.375</v>
      </c>
    </row>
    <row r="90" spans="1:11" x14ac:dyDescent="0.2">
      <c r="A90" s="20" t="s">
        <v>363</v>
      </c>
      <c r="B90" s="55">
        <v>3</v>
      </c>
      <c r="C90" s="138">
        <f>IF(B100=0, "-", B90/B100)</f>
        <v>0.1</v>
      </c>
      <c r="D90" s="55">
        <v>1</v>
      </c>
      <c r="E90" s="78">
        <f>IF(D100=0, "-", D90/D100)</f>
        <v>4.1666666666666664E-2</v>
      </c>
      <c r="F90" s="128">
        <v>3</v>
      </c>
      <c r="G90" s="138">
        <f>IF(F100=0, "-", F90/F100)</f>
        <v>3.4482758620689655E-2</v>
      </c>
      <c r="H90" s="55">
        <v>3</v>
      </c>
      <c r="I90" s="78">
        <f>IF(H100=0, "-", H90/H100)</f>
        <v>2.564102564102564E-2</v>
      </c>
      <c r="J90" s="77">
        <f t="shared" si="8"/>
        <v>2</v>
      </c>
      <c r="K90" s="78">
        <f t="shared" si="9"/>
        <v>0</v>
      </c>
    </row>
    <row r="91" spans="1:11" x14ac:dyDescent="0.2">
      <c r="A91" s="20" t="s">
        <v>364</v>
      </c>
      <c r="B91" s="55">
        <v>2</v>
      </c>
      <c r="C91" s="138">
        <f>IF(B100=0, "-", B91/B100)</f>
        <v>6.6666666666666666E-2</v>
      </c>
      <c r="D91" s="55">
        <v>2</v>
      </c>
      <c r="E91" s="78">
        <f>IF(D100=0, "-", D91/D100)</f>
        <v>8.3333333333333329E-2</v>
      </c>
      <c r="F91" s="128">
        <v>7</v>
      </c>
      <c r="G91" s="138">
        <f>IF(F100=0, "-", F91/F100)</f>
        <v>8.0459770114942528E-2</v>
      </c>
      <c r="H91" s="55">
        <v>16</v>
      </c>
      <c r="I91" s="78">
        <f>IF(H100=0, "-", H91/H100)</f>
        <v>0.13675213675213677</v>
      </c>
      <c r="J91" s="77">
        <f t="shared" si="8"/>
        <v>0</v>
      </c>
      <c r="K91" s="78">
        <f t="shared" si="9"/>
        <v>-0.5625</v>
      </c>
    </row>
    <row r="92" spans="1:11" x14ac:dyDescent="0.2">
      <c r="A92" s="20" t="s">
        <v>365</v>
      </c>
      <c r="B92" s="55">
        <v>4</v>
      </c>
      <c r="C92" s="138">
        <f>IF(B100=0, "-", B92/B100)</f>
        <v>0.13333333333333333</v>
      </c>
      <c r="D92" s="55">
        <v>4</v>
      </c>
      <c r="E92" s="78">
        <f>IF(D100=0, "-", D92/D100)</f>
        <v>0.16666666666666666</v>
      </c>
      <c r="F92" s="128">
        <v>9</v>
      </c>
      <c r="G92" s="138">
        <f>IF(F100=0, "-", F92/F100)</f>
        <v>0.10344827586206896</v>
      </c>
      <c r="H92" s="55">
        <v>11</v>
      </c>
      <c r="I92" s="78">
        <f>IF(H100=0, "-", H92/H100)</f>
        <v>9.4017094017094016E-2</v>
      </c>
      <c r="J92" s="77">
        <f t="shared" si="8"/>
        <v>0</v>
      </c>
      <c r="K92" s="78">
        <f t="shared" si="9"/>
        <v>-0.18181818181818182</v>
      </c>
    </row>
    <row r="93" spans="1:11" x14ac:dyDescent="0.2">
      <c r="A93" s="20" t="s">
        <v>366</v>
      </c>
      <c r="B93" s="55">
        <v>0</v>
      </c>
      <c r="C93" s="138">
        <f>IF(B100=0, "-", B93/B100)</f>
        <v>0</v>
      </c>
      <c r="D93" s="55">
        <v>1</v>
      </c>
      <c r="E93" s="78">
        <f>IF(D100=0, "-", D93/D100)</f>
        <v>4.1666666666666664E-2</v>
      </c>
      <c r="F93" s="128">
        <v>0</v>
      </c>
      <c r="G93" s="138">
        <f>IF(F100=0, "-", F93/F100)</f>
        <v>0</v>
      </c>
      <c r="H93" s="55">
        <v>10</v>
      </c>
      <c r="I93" s="78">
        <f>IF(H100=0, "-", H93/H100)</f>
        <v>8.5470085470085472E-2</v>
      </c>
      <c r="J93" s="77">
        <f t="shared" si="8"/>
        <v>-1</v>
      </c>
      <c r="K93" s="78">
        <f t="shared" si="9"/>
        <v>-1</v>
      </c>
    </row>
    <row r="94" spans="1:11" x14ac:dyDescent="0.2">
      <c r="A94" s="20" t="s">
        <v>367</v>
      </c>
      <c r="B94" s="55">
        <v>2</v>
      </c>
      <c r="C94" s="138">
        <f>IF(B100=0, "-", B94/B100)</f>
        <v>6.6666666666666666E-2</v>
      </c>
      <c r="D94" s="55">
        <v>0</v>
      </c>
      <c r="E94" s="78">
        <f>IF(D100=0, "-", D94/D100)</f>
        <v>0</v>
      </c>
      <c r="F94" s="128">
        <v>2</v>
      </c>
      <c r="G94" s="138">
        <f>IF(F100=0, "-", F94/F100)</f>
        <v>2.2988505747126436E-2</v>
      </c>
      <c r="H94" s="55">
        <v>0</v>
      </c>
      <c r="I94" s="78">
        <f>IF(H100=0, "-", H94/H100)</f>
        <v>0</v>
      </c>
      <c r="J94" s="77" t="str">
        <f t="shared" si="8"/>
        <v>-</v>
      </c>
      <c r="K94" s="78" t="str">
        <f t="shared" si="9"/>
        <v>-</v>
      </c>
    </row>
    <row r="95" spans="1:11" x14ac:dyDescent="0.2">
      <c r="A95" s="20" t="s">
        <v>368</v>
      </c>
      <c r="B95" s="55">
        <v>5</v>
      </c>
      <c r="C95" s="138">
        <f>IF(B100=0, "-", B95/B100)</f>
        <v>0.16666666666666666</v>
      </c>
      <c r="D95" s="55">
        <v>3</v>
      </c>
      <c r="E95" s="78">
        <f>IF(D100=0, "-", D95/D100)</f>
        <v>0.125</v>
      </c>
      <c r="F95" s="128">
        <v>11</v>
      </c>
      <c r="G95" s="138">
        <f>IF(F100=0, "-", F95/F100)</f>
        <v>0.12643678160919541</v>
      </c>
      <c r="H95" s="55">
        <v>9</v>
      </c>
      <c r="I95" s="78">
        <f>IF(H100=0, "-", H95/H100)</f>
        <v>7.6923076923076927E-2</v>
      </c>
      <c r="J95" s="77">
        <f t="shared" si="8"/>
        <v>0.66666666666666663</v>
      </c>
      <c r="K95" s="78">
        <f t="shared" si="9"/>
        <v>0.22222222222222221</v>
      </c>
    </row>
    <row r="96" spans="1:11" x14ac:dyDescent="0.2">
      <c r="A96" s="20" t="s">
        <v>369</v>
      </c>
      <c r="B96" s="55">
        <v>0</v>
      </c>
      <c r="C96" s="138">
        <f>IF(B100=0, "-", B96/B100)</f>
        <v>0</v>
      </c>
      <c r="D96" s="55">
        <v>1</v>
      </c>
      <c r="E96" s="78">
        <f>IF(D100=0, "-", D96/D100)</f>
        <v>4.1666666666666664E-2</v>
      </c>
      <c r="F96" s="128">
        <v>3</v>
      </c>
      <c r="G96" s="138">
        <f>IF(F100=0, "-", F96/F100)</f>
        <v>3.4482758620689655E-2</v>
      </c>
      <c r="H96" s="55">
        <v>5</v>
      </c>
      <c r="I96" s="78">
        <f>IF(H100=0, "-", H96/H100)</f>
        <v>4.2735042735042736E-2</v>
      </c>
      <c r="J96" s="77">
        <f t="shared" si="8"/>
        <v>-1</v>
      </c>
      <c r="K96" s="78">
        <f t="shared" si="9"/>
        <v>-0.4</v>
      </c>
    </row>
    <row r="97" spans="1:11" x14ac:dyDescent="0.2">
      <c r="A97" s="20" t="s">
        <v>370</v>
      </c>
      <c r="B97" s="55">
        <v>3</v>
      </c>
      <c r="C97" s="138">
        <f>IF(B100=0, "-", B97/B100)</f>
        <v>0.1</v>
      </c>
      <c r="D97" s="55">
        <v>2</v>
      </c>
      <c r="E97" s="78">
        <f>IF(D100=0, "-", D97/D100)</f>
        <v>8.3333333333333329E-2</v>
      </c>
      <c r="F97" s="128">
        <v>9</v>
      </c>
      <c r="G97" s="138">
        <f>IF(F100=0, "-", F97/F100)</f>
        <v>0.10344827586206896</v>
      </c>
      <c r="H97" s="55">
        <v>9</v>
      </c>
      <c r="I97" s="78">
        <f>IF(H100=0, "-", H97/H100)</f>
        <v>7.6923076923076927E-2</v>
      </c>
      <c r="J97" s="77">
        <f t="shared" si="8"/>
        <v>0.5</v>
      </c>
      <c r="K97" s="78">
        <f t="shared" si="9"/>
        <v>0</v>
      </c>
    </row>
    <row r="98" spans="1:11" x14ac:dyDescent="0.2">
      <c r="A98" s="20" t="s">
        <v>371</v>
      </c>
      <c r="B98" s="55">
        <v>4</v>
      </c>
      <c r="C98" s="138">
        <f>IF(B100=0, "-", B98/B100)</f>
        <v>0.13333333333333333</v>
      </c>
      <c r="D98" s="55">
        <v>3</v>
      </c>
      <c r="E98" s="78">
        <f>IF(D100=0, "-", D98/D100)</f>
        <v>0.125</v>
      </c>
      <c r="F98" s="128">
        <v>18</v>
      </c>
      <c r="G98" s="138">
        <f>IF(F100=0, "-", F98/F100)</f>
        <v>0.20689655172413793</v>
      </c>
      <c r="H98" s="55">
        <v>19</v>
      </c>
      <c r="I98" s="78">
        <f>IF(H100=0, "-", H98/H100)</f>
        <v>0.1623931623931624</v>
      </c>
      <c r="J98" s="77">
        <f t="shared" si="8"/>
        <v>0.33333333333333331</v>
      </c>
      <c r="K98" s="78">
        <f t="shared" si="9"/>
        <v>-5.2631578947368418E-2</v>
      </c>
    </row>
    <row r="99" spans="1:11" x14ac:dyDescent="0.2">
      <c r="A99" s="129"/>
      <c r="B99" s="82"/>
      <c r="D99" s="82"/>
      <c r="E99" s="86"/>
      <c r="F99" s="130"/>
      <c r="H99" s="82"/>
      <c r="I99" s="86"/>
      <c r="J99" s="85"/>
      <c r="K99" s="86"/>
    </row>
    <row r="100" spans="1:11" s="38" customFormat="1" x14ac:dyDescent="0.2">
      <c r="A100" s="131" t="s">
        <v>372</v>
      </c>
      <c r="B100" s="32">
        <f>SUM(B87:B99)</f>
        <v>30</v>
      </c>
      <c r="C100" s="132">
        <f>B100/1688</f>
        <v>1.7772511848341232E-2</v>
      </c>
      <c r="D100" s="32">
        <f>SUM(D87:D99)</f>
        <v>24</v>
      </c>
      <c r="E100" s="133">
        <f>D100/2013</f>
        <v>1.1922503725782414E-2</v>
      </c>
      <c r="F100" s="121">
        <f>SUM(F87:F99)</f>
        <v>87</v>
      </c>
      <c r="G100" s="134">
        <f>F100/6993</f>
        <v>1.2441012441012441E-2</v>
      </c>
      <c r="H100" s="32">
        <f>SUM(H87:H99)</f>
        <v>117</v>
      </c>
      <c r="I100" s="133">
        <f>H100/9427</f>
        <v>1.2411159435663519E-2</v>
      </c>
      <c r="J100" s="35">
        <f>IF(D100=0, "-", IF((B100-D100)/D100&lt;10, (B100-D100)/D100, "&gt;999%"))</f>
        <v>0.25</v>
      </c>
      <c r="K100" s="36">
        <f>IF(H100=0, "-", IF((F100-H100)/H100&lt;10, (F100-H100)/H100, "&gt;999%"))</f>
        <v>-0.25641025641025639</v>
      </c>
    </row>
    <row r="101" spans="1:11" x14ac:dyDescent="0.2">
      <c r="B101" s="130"/>
      <c r="D101" s="130"/>
      <c r="F101" s="130"/>
      <c r="H101" s="130"/>
    </row>
    <row r="102" spans="1:11" s="38" customFormat="1" x14ac:dyDescent="0.2">
      <c r="A102" s="131" t="s">
        <v>373</v>
      </c>
      <c r="B102" s="32">
        <v>271</v>
      </c>
      <c r="C102" s="132">
        <f>B102/1688</f>
        <v>0.16054502369668247</v>
      </c>
      <c r="D102" s="32">
        <v>434</v>
      </c>
      <c r="E102" s="133">
        <f>D102/2013</f>
        <v>0.21559860904123199</v>
      </c>
      <c r="F102" s="121">
        <v>1122</v>
      </c>
      <c r="G102" s="134">
        <f>F102/6993</f>
        <v>0.16044616044616045</v>
      </c>
      <c r="H102" s="32">
        <v>1772</v>
      </c>
      <c r="I102" s="133">
        <f>H102/9427</f>
        <v>0.18797072239312612</v>
      </c>
      <c r="J102" s="35">
        <f>IF(D102=0, "-", IF((B102-D102)/D102&lt;10, (B102-D102)/D102, "&gt;999%"))</f>
        <v>-0.37557603686635943</v>
      </c>
      <c r="K102" s="36">
        <f>IF(H102=0, "-", IF((F102-H102)/H102&lt;10, (F102-H102)/H102, "&gt;999%"))</f>
        <v>-0.36681715575620766</v>
      </c>
    </row>
    <row r="103" spans="1:11" x14ac:dyDescent="0.2">
      <c r="B103" s="130"/>
      <c r="D103" s="130"/>
      <c r="F103" s="130"/>
      <c r="H103" s="130"/>
    </row>
    <row r="104" spans="1:11" ht="15.75" x14ac:dyDescent="0.25">
      <c r="A104" s="122" t="s">
        <v>38</v>
      </c>
      <c r="B104" s="170" t="s">
        <v>4</v>
      </c>
      <c r="C104" s="172"/>
      <c r="D104" s="172"/>
      <c r="E104" s="171"/>
      <c r="F104" s="170" t="s">
        <v>154</v>
      </c>
      <c r="G104" s="172"/>
      <c r="H104" s="172"/>
      <c r="I104" s="171"/>
      <c r="J104" s="170" t="s">
        <v>155</v>
      </c>
      <c r="K104" s="171"/>
    </row>
    <row r="105" spans="1:11" x14ac:dyDescent="0.2">
      <c r="A105" s="16"/>
      <c r="B105" s="170">
        <f>VALUE(RIGHT($B$2, 4))</f>
        <v>2020</v>
      </c>
      <c r="C105" s="171"/>
      <c r="D105" s="170">
        <f>B105-1</f>
        <v>2019</v>
      </c>
      <c r="E105" s="178"/>
      <c r="F105" s="170">
        <f>B105</f>
        <v>2020</v>
      </c>
      <c r="G105" s="178"/>
      <c r="H105" s="170">
        <f>D105</f>
        <v>2019</v>
      </c>
      <c r="I105" s="178"/>
      <c r="J105" s="13" t="s">
        <v>8</v>
      </c>
      <c r="K105" s="14" t="s">
        <v>5</v>
      </c>
    </row>
    <row r="106" spans="1:11" x14ac:dyDescent="0.2">
      <c r="A106" s="123" t="s">
        <v>374</v>
      </c>
      <c r="B106" s="124" t="s">
        <v>156</v>
      </c>
      <c r="C106" s="125" t="s">
        <v>157</v>
      </c>
      <c r="D106" s="124" t="s">
        <v>156</v>
      </c>
      <c r="E106" s="126" t="s">
        <v>157</v>
      </c>
      <c r="F106" s="125" t="s">
        <v>156</v>
      </c>
      <c r="G106" s="125" t="s">
        <v>157</v>
      </c>
      <c r="H106" s="124" t="s">
        <v>156</v>
      </c>
      <c r="I106" s="126" t="s">
        <v>157</v>
      </c>
      <c r="J106" s="124"/>
      <c r="K106" s="126"/>
    </row>
    <row r="107" spans="1:11" x14ac:dyDescent="0.2">
      <c r="A107" s="20" t="s">
        <v>375</v>
      </c>
      <c r="B107" s="55">
        <v>4</v>
      </c>
      <c r="C107" s="138">
        <f>IF(B133=0, "-", B107/B133)</f>
        <v>2.9850746268656716E-2</v>
      </c>
      <c r="D107" s="55">
        <v>1</v>
      </c>
      <c r="E107" s="78">
        <f>IF(D133=0, "-", D107/D133)</f>
        <v>6.8965517241379309E-3</v>
      </c>
      <c r="F107" s="128">
        <v>17</v>
      </c>
      <c r="G107" s="138">
        <f>IF(F133=0, "-", F107/F133)</f>
        <v>2.6113671274961597E-2</v>
      </c>
      <c r="H107" s="55">
        <v>9</v>
      </c>
      <c r="I107" s="78">
        <f>IF(H133=0, "-", H107/H133)</f>
        <v>1.1335012594458438E-2</v>
      </c>
      <c r="J107" s="77">
        <f t="shared" ref="J107:J131" si="10">IF(D107=0, "-", IF((B107-D107)/D107&lt;10, (B107-D107)/D107, "&gt;999%"))</f>
        <v>3</v>
      </c>
      <c r="K107" s="78">
        <f t="shared" ref="K107:K131" si="11">IF(H107=0, "-", IF((F107-H107)/H107&lt;10, (F107-H107)/H107, "&gt;999%"))</f>
        <v>0.88888888888888884</v>
      </c>
    </row>
    <row r="108" spans="1:11" x14ac:dyDescent="0.2">
      <c r="A108" s="20" t="s">
        <v>376</v>
      </c>
      <c r="B108" s="55">
        <v>7</v>
      </c>
      <c r="C108" s="138">
        <f>IF(B133=0, "-", B108/B133)</f>
        <v>5.2238805970149252E-2</v>
      </c>
      <c r="D108" s="55">
        <v>6</v>
      </c>
      <c r="E108" s="78">
        <f>IF(D133=0, "-", D108/D133)</f>
        <v>4.1379310344827586E-2</v>
      </c>
      <c r="F108" s="128">
        <v>32</v>
      </c>
      <c r="G108" s="138">
        <f>IF(F133=0, "-", F108/F133)</f>
        <v>4.9155145929339478E-2</v>
      </c>
      <c r="H108" s="55">
        <v>29</v>
      </c>
      <c r="I108" s="78">
        <f>IF(H133=0, "-", H108/H133)</f>
        <v>3.6523929471032744E-2</v>
      </c>
      <c r="J108" s="77">
        <f t="shared" si="10"/>
        <v>0.16666666666666666</v>
      </c>
      <c r="K108" s="78">
        <f t="shared" si="11"/>
        <v>0.10344827586206896</v>
      </c>
    </row>
    <row r="109" spans="1:11" x14ac:dyDescent="0.2">
      <c r="A109" s="20" t="s">
        <v>377</v>
      </c>
      <c r="B109" s="55">
        <v>0</v>
      </c>
      <c r="C109" s="138">
        <f>IF(B133=0, "-", B109/B133)</f>
        <v>0</v>
      </c>
      <c r="D109" s="55">
        <v>0</v>
      </c>
      <c r="E109" s="78">
        <f>IF(D133=0, "-", D109/D133)</f>
        <v>0</v>
      </c>
      <c r="F109" s="128">
        <v>0</v>
      </c>
      <c r="G109" s="138">
        <f>IF(F133=0, "-", F109/F133)</f>
        <v>0</v>
      </c>
      <c r="H109" s="55">
        <v>1</v>
      </c>
      <c r="I109" s="78">
        <f>IF(H133=0, "-", H109/H133)</f>
        <v>1.2594458438287153E-3</v>
      </c>
      <c r="J109" s="77" t="str">
        <f t="shared" si="10"/>
        <v>-</v>
      </c>
      <c r="K109" s="78">
        <f t="shared" si="11"/>
        <v>-1</v>
      </c>
    </row>
    <row r="110" spans="1:11" x14ac:dyDescent="0.2">
      <c r="A110" s="20" t="s">
        <v>378</v>
      </c>
      <c r="B110" s="55">
        <v>2</v>
      </c>
      <c r="C110" s="138">
        <f>IF(B133=0, "-", B110/B133)</f>
        <v>1.4925373134328358E-2</v>
      </c>
      <c r="D110" s="55">
        <v>11</v>
      </c>
      <c r="E110" s="78">
        <f>IF(D133=0, "-", D110/D133)</f>
        <v>7.586206896551724E-2</v>
      </c>
      <c r="F110" s="128">
        <v>10</v>
      </c>
      <c r="G110" s="138">
        <f>IF(F133=0, "-", F110/F133)</f>
        <v>1.5360983102918587E-2</v>
      </c>
      <c r="H110" s="55">
        <v>34</v>
      </c>
      <c r="I110" s="78">
        <f>IF(H133=0, "-", H110/H133)</f>
        <v>4.2821158690176324E-2</v>
      </c>
      <c r="J110" s="77">
        <f t="shared" si="10"/>
        <v>-0.81818181818181823</v>
      </c>
      <c r="K110" s="78">
        <f t="shared" si="11"/>
        <v>-0.70588235294117652</v>
      </c>
    </row>
    <row r="111" spans="1:11" x14ac:dyDescent="0.2">
      <c r="A111" s="20" t="s">
        <v>379</v>
      </c>
      <c r="B111" s="55">
        <v>0</v>
      </c>
      <c r="C111" s="138">
        <f>IF(B133=0, "-", B111/B133)</f>
        <v>0</v>
      </c>
      <c r="D111" s="55">
        <v>0</v>
      </c>
      <c r="E111" s="78">
        <f>IF(D133=0, "-", D111/D133)</f>
        <v>0</v>
      </c>
      <c r="F111" s="128">
        <v>0</v>
      </c>
      <c r="G111" s="138">
        <f>IF(F133=0, "-", F111/F133)</f>
        <v>0</v>
      </c>
      <c r="H111" s="55">
        <v>4</v>
      </c>
      <c r="I111" s="78">
        <f>IF(H133=0, "-", H111/H133)</f>
        <v>5.0377833753148613E-3</v>
      </c>
      <c r="J111" s="77" t="str">
        <f t="shared" si="10"/>
        <v>-</v>
      </c>
      <c r="K111" s="78">
        <f t="shared" si="11"/>
        <v>-1</v>
      </c>
    </row>
    <row r="112" spans="1:11" x14ac:dyDescent="0.2">
      <c r="A112" s="20" t="s">
        <v>380</v>
      </c>
      <c r="B112" s="55">
        <v>4</v>
      </c>
      <c r="C112" s="138">
        <f>IF(B133=0, "-", B112/B133)</f>
        <v>2.9850746268656716E-2</v>
      </c>
      <c r="D112" s="55">
        <v>2</v>
      </c>
      <c r="E112" s="78">
        <f>IF(D133=0, "-", D112/D133)</f>
        <v>1.3793103448275862E-2</v>
      </c>
      <c r="F112" s="128">
        <v>24</v>
      </c>
      <c r="G112" s="138">
        <f>IF(F133=0, "-", F112/F133)</f>
        <v>3.6866359447004608E-2</v>
      </c>
      <c r="H112" s="55">
        <v>18</v>
      </c>
      <c r="I112" s="78">
        <f>IF(H133=0, "-", H112/H133)</f>
        <v>2.2670025188916875E-2</v>
      </c>
      <c r="J112" s="77">
        <f t="shared" si="10"/>
        <v>1</v>
      </c>
      <c r="K112" s="78">
        <f t="shared" si="11"/>
        <v>0.33333333333333331</v>
      </c>
    </row>
    <row r="113" spans="1:11" x14ac:dyDescent="0.2">
      <c r="A113" s="20" t="s">
        <v>381</v>
      </c>
      <c r="B113" s="55">
        <v>5</v>
      </c>
      <c r="C113" s="138">
        <f>IF(B133=0, "-", B113/B133)</f>
        <v>3.7313432835820892E-2</v>
      </c>
      <c r="D113" s="55">
        <v>7</v>
      </c>
      <c r="E113" s="78">
        <f>IF(D133=0, "-", D113/D133)</f>
        <v>4.8275862068965517E-2</v>
      </c>
      <c r="F113" s="128">
        <v>32</v>
      </c>
      <c r="G113" s="138">
        <f>IF(F133=0, "-", F113/F133)</f>
        <v>4.9155145929339478E-2</v>
      </c>
      <c r="H113" s="55">
        <v>50</v>
      </c>
      <c r="I113" s="78">
        <f>IF(H133=0, "-", H113/H133)</f>
        <v>6.2972292191435769E-2</v>
      </c>
      <c r="J113" s="77">
        <f t="shared" si="10"/>
        <v>-0.2857142857142857</v>
      </c>
      <c r="K113" s="78">
        <f t="shared" si="11"/>
        <v>-0.36</v>
      </c>
    </row>
    <row r="114" spans="1:11" x14ac:dyDescent="0.2">
      <c r="A114" s="20" t="s">
        <v>382</v>
      </c>
      <c r="B114" s="55">
        <v>10</v>
      </c>
      <c r="C114" s="138">
        <f>IF(B133=0, "-", B114/B133)</f>
        <v>7.4626865671641784E-2</v>
      </c>
      <c r="D114" s="55">
        <v>14</v>
      </c>
      <c r="E114" s="78">
        <f>IF(D133=0, "-", D114/D133)</f>
        <v>9.6551724137931033E-2</v>
      </c>
      <c r="F114" s="128">
        <v>33</v>
      </c>
      <c r="G114" s="138">
        <f>IF(F133=0, "-", F114/F133)</f>
        <v>5.0691244239631339E-2</v>
      </c>
      <c r="H114" s="55">
        <v>57</v>
      </c>
      <c r="I114" s="78">
        <f>IF(H133=0, "-", H114/H133)</f>
        <v>7.1788413098236775E-2</v>
      </c>
      <c r="J114" s="77">
        <f t="shared" si="10"/>
        <v>-0.2857142857142857</v>
      </c>
      <c r="K114" s="78">
        <f t="shared" si="11"/>
        <v>-0.42105263157894735</v>
      </c>
    </row>
    <row r="115" spans="1:11" x14ac:dyDescent="0.2">
      <c r="A115" s="20" t="s">
        <v>383</v>
      </c>
      <c r="B115" s="55">
        <v>3</v>
      </c>
      <c r="C115" s="138">
        <f>IF(B133=0, "-", B115/B133)</f>
        <v>2.2388059701492536E-2</v>
      </c>
      <c r="D115" s="55">
        <v>2</v>
      </c>
      <c r="E115" s="78">
        <f>IF(D133=0, "-", D115/D133)</f>
        <v>1.3793103448275862E-2</v>
      </c>
      <c r="F115" s="128">
        <v>14</v>
      </c>
      <c r="G115" s="138">
        <f>IF(F133=0, "-", F115/F133)</f>
        <v>2.1505376344086023E-2</v>
      </c>
      <c r="H115" s="55">
        <v>14</v>
      </c>
      <c r="I115" s="78">
        <f>IF(H133=0, "-", H115/H133)</f>
        <v>1.7632241813602016E-2</v>
      </c>
      <c r="J115" s="77">
        <f t="shared" si="10"/>
        <v>0.5</v>
      </c>
      <c r="K115" s="78">
        <f t="shared" si="11"/>
        <v>0</v>
      </c>
    </row>
    <row r="116" spans="1:11" x14ac:dyDescent="0.2">
      <c r="A116" s="20" t="s">
        <v>384</v>
      </c>
      <c r="B116" s="55">
        <v>1</v>
      </c>
      <c r="C116" s="138">
        <f>IF(B133=0, "-", B116/B133)</f>
        <v>7.462686567164179E-3</v>
      </c>
      <c r="D116" s="55">
        <v>0</v>
      </c>
      <c r="E116" s="78">
        <f>IF(D133=0, "-", D116/D133)</f>
        <v>0</v>
      </c>
      <c r="F116" s="128">
        <v>6</v>
      </c>
      <c r="G116" s="138">
        <f>IF(F133=0, "-", F116/F133)</f>
        <v>9.2165898617511521E-3</v>
      </c>
      <c r="H116" s="55">
        <v>5</v>
      </c>
      <c r="I116" s="78">
        <f>IF(H133=0, "-", H116/H133)</f>
        <v>6.2972292191435771E-3</v>
      </c>
      <c r="J116" s="77" t="str">
        <f t="shared" si="10"/>
        <v>-</v>
      </c>
      <c r="K116" s="78">
        <f t="shared" si="11"/>
        <v>0.2</v>
      </c>
    </row>
    <row r="117" spans="1:11" x14ac:dyDescent="0.2">
      <c r="A117" s="20" t="s">
        <v>385</v>
      </c>
      <c r="B117" s="55">
        <v>1</v>
      </c>
      <c r="C117" s="138">
        <f>IF(B133=0, "-", B117/B133)</f>
        <v>7.462686567164179E-3</v>
      </c>
      <c r="D117" s="55">
        <v>4</v>
      </c>
      <c r="E117" s="78">
        <f>IF(D133=0, "-", D117/D133)</f>
        <v>2.7586206896551724E-2</v>
      </c>
      <c r="F117" s="128">
        <v>9</v>
      </c>
      <c r="G117" s="138">
        <f>IF(F133=0, "-", F117/F133)</f>
        <v>1.3824884792626729E-2</v>
      </c>
      <c r="H117" s="55">
        <v>30</v>
      </c>
      <c r="I117" s="78">
        <f>IF(H133=0, "-", H117/H133)</f>
        <v>3.7783375314861464E-2</v>
      </c>
      <c r="J117" s="77">
        <f t="shared" si="10"/>
        <v>-0.75</v>
      </c>
      <c r="K117" s="78">
        <f t="shared" si="11"/>
        <v>-0.7</v>
      </c>
    </row>
    <row r="118" spans="1:11" x14ac:dyDescent="0.2">
      <c r="A118" s="20" t="s">
        <v>386</v>
      </c>
      <c r="B118" s="55">
        <v>1</v>
      </c>
      <c r="C118" s="138">
        <f>IF(B133=0, "-", B118/B133)</f>
        <v>7.462686567164179E-3</v>
      </c>
      <c r="D118" s="55">
        <v>0</v>
      </c>
      <c r="E118" s="78">
        <f>IF(D133=0, "-", D118/D133)</f>
        <v>0</v>
      </c>
      <c r="F118" s="128">
        <v>4</v>
      </c>
      <c r="G118" s="138">
        <f>IF(F133=0, "-", F118/F133)</f>
        <v>6.1443932411674347E-3</v>
      </c>
      <c r="H118" s="55">
        <v>0</v>
      </c>
      <c r="I118" s="78">
        <f>IF(H133=0, "-", H118/H133)</f>
        <v>0</v>
      </c>
      <c r="J118" s="77" t="str">
        <f t="shared" si="10"/>
        <v>-</v>
      </c>
      <c r="K118" s="78" t="str">
        <f t="shared" si="11"/>
        <v>-</v>
      </c>
    </row>
    <row r="119" spans="1:11" x14ac:dyDescent="0.2">
      <c r="A119" s="20" t="s">
        <v>387</v>
      </c>
      <c r="B119" s="55">
        <v>2</v>
      </c>
      <c r="C119" s="138">
        <f>IF(B133=0, "-", B119/B133)</f>
        <v>1.4925373134328358E-2</v>
      </c>
      <c r="D119" s="55">
        <v>2</v>
      </c>
      <c r="E119" s="78">
        <f>IF(D133=0, "-", D119/D133)</f>
        <v>1.3793103448275862E-2</v>
      </c>
      <c r="F119" s="128">
        <v>6</v>
      </c>
      <c r="G119" s="138">
        <f>IF(F133=0, "-", F119/F133)</f>
        <v>9.2165898617511521E-3</v>
      </c>
      <c r="H119" s="55">
        <v>8</v>
      </c>
      <c r="I119" s="78">
        <f>IF(H133=0, "-", H119/H133)</f>
        <v>1.0075566750629723E-2</v>
      </c>
      <c r="J119" s="77">
        <f t="shared" si="10"/>
        <v>0</v>
      </c>
      <c r="K119" s="78">
        <f t="shared" si="11"/>
        <v>-0.25</v>
      </c>
    </row>
    <row r="120" spans="1:11" x14ac:dyDescent="0.2">
      <c r="A120" s="20" t="s">
        <v>388</v>
      </c>
      <c r="B120" s="55">
        <v>2</v>
      </c>
      <c r="C120" s="138">
        <f>IF(B133=0, "-", B120/B133)</f>
        <v>1.4925373134328358E-2</v>
      </c>
      <c r="D120" s="55">
        <v>6</v>
      </c>
      <c r="E120" s="78">
        <f>IF(D133=0, "-", D120/D133)</f>
        <v>4.1379310344827586E-2</v>
      </c>
      <c r="F120" s="128">
        <v>20</v>
      </c>
      <c r="G120" s="138">
        <f>IF(F133=0, "-", F120/F133)</f>
        <v>3.0721966205837174E-2</v>
      </c>
      <c r="H120" s="55">
        <v>23</v>
      </c>
      <c r="I120" s="78">
        <f>IF(H133=0, "-", H120/H133)</f>
        <v>2.8967254408060455E-2</v>
      </c>
      <c r="J120" s="77">
        <f t="shared" si="10"/>
        <v>-0.66666666666666663</v>
      </c>
      <c r="K120" s="78">
        <f t="shared" si="11"/>
        <v>-0.13043478260869565</v>
      </c>
    </row>
    <row r="121" spans="1:11" x14ac:dyDescent="0.2">
      <c r="A121" s="20" t="s">
        <v>389</v>
      </c>
      <c r="B121" s="55">
        <v>4</v>
      </c>
      <c r="C121" s="138">
        <f>IF(B133=0, "-", B121/B133)</f>
        <v>2.9850746268656716E-2</v>
      </c>
      <c r="D121" s="55">
        <v>6</v>
      </c>
      <c r="E121" s="78">
        <f>IF(D133=0, "-", D121/D133)</f>
        <v>4.1379310344827586E-2</v>
      </c>
      <c r="F121" s="128">
        <v>11</v>
      </c>
      <c r="G121" s="138">
        <f>IF(F133=0, "-", F121/F133)</f>
        <v>1.6897081413210446E-2</v>
      </c>
      <c r="H121" s="55">
        <v>21</v>
      </c>
      <c r="I121" s="78">
        <f>IF(H133=0, "-", H121/H133)</f>
        <v>2.6448362720403022E-2</v>
      </c>
      <c r="J121" s="77">
        <f t="shared" si="10"/>
        <v>-0.33333333333333331</v>
      </c>
      <c r="K121" s="78">
        <f t="shared" si="11"/>
        <v>-0.47619047619047616</v>
      </c>
    </row>
    <row r="122" spans="1:11" x14ac:dyDescent="0.2">
      <c r="A122" s="20" t="s">
        <v>390</v>
      </c>
      <c r="B122" s="55">
        <v>17</v>
      </c>
      <c r="C122" s="138">
        <f>IF(B133=0, "-", B122/B133)</f>
        <v>0.12686567164179105</v>
      </c>
      <c r="D122" s="55">
        <v>16</v>
      </c>
      <c r="E122" s="78">
        <f>IF(D133=0, "-", D122/D133)</f>
        <v>0.1103448275862069</v>
      </c>
      <c r="F122" s="128">
        <v>134</v>
      </c>
      <c r="G122" s="138">
        <f>IF(F133=0, "-", F122/F133)</f>
        <v>0.20583717357910905</v>
      </c>
      <c r="H122" s="55">
        <v>54</v>
      </c>
      <c r="I122" s="78">
        <f>IF(H133=0, "-", H122/H133)</f>
        <v>6.8010075566750636E-2</v>
      </c>
      <c r="J122" s="77">
        <f t="shared" si="10"/>
        <v>6.25E-2</v>
      </c>
      <c r="K122" s="78">
        <f t="shared" si="11"/>
        <v>1.4814814814814814</v>
      </c>
    </row>
    <row r="123" spans="1:11" x14ac:dyDescent="0.2">
      <c r="A123" s="20" t="s">
        <v>391</v>
      </c>
      <c r="B123" s="55">
        <v>3</v>
      </c>
      <c r="C123" s="138">
        <f>IF(B133=0, "-", B123/B133)</f>
        <v>2.2388059701492536E-2</v>
      </c>
      <c r="D123" s="55">
        <v>1</v>
      </c>
      <c r="E123" s="78">
        <f>IF(D133=0, "-", D123/D133)</f>
        <v>6.8965517241379309E-3</v>
      </c>
      <c r="F123" s="128">
        <v>5</v>
      </c>
      <c r="G123" s="138">
        <f>IF(F133=0, "-", F123/F133)</f>
        <v>7.6804915514592934E-3</v>
      </c>
      <c r="H123" s="55">
        <v>15</v>
      </c>
      <c r="I123" s="78">
        <f>IF(H133=0, "-", H123/H133)</f>
        <v>1.8891687657430732E-2</v>
      </c>
      <c r="J123" s="77">
        <f t="shared" si="10"/>
        <v>2</v>
      </c>
      <c r="K123" s="78">
        <f t="shared" si="11"/>
        <v>-0.66666666666666663</v>
      </c>
    </row>
    <row r="124" spans="1:11" x14ac:dyDescent="0.2">
      <c r="A124" s="20" t="s">
        <v>392</v>
      </c>
      <c r="B124" s="55">
        <v>10</v>
      </c>
      <c r="C124" s="138">
        <f>IF(B133=0, "-", B124/B133)</f>
        <v>7.4626865671641784E-2</v>
      </c>
      <c r="D124" s="55">
        <v>10</v>
      </c>
      <c r="E124" s="78">
        <f>IF(D133=0, "-", D124/D133)</f>
        <v>6.8965517241379309E-2</v>
      </c>
      <c r="F124" s="128">
        <v>32</v>
      </c>
      <c r="G124" s="138">
        <f>IF(F133=0, "-", F124/F133)</f>
        <v>4.9155145929339478E-2</v>
      </c>
      <c r="H124" s="55">
        <v>39</v>
      </c>
      <c r="I124" s="78">
        <f>IF(H133=0, "-", H124/H133)</f>
        <v>4.9118387909319897E-2</v>
      </c>
      <c r="J124" s="77">
        <f t="shared" si="10"/>
        <v>0</v>
      </c>
      <c r="K124" s="78">
        <f t="shared" si="11"/>
        <v>-0.17948717948717949</v>
      </c>
    </row>
    <row r="125" spans="1:11" x14ac:dyDescent="0.2">
      <c r="A125" s="20" t="s">
        <v>393</v>
      </c>
      <c r="B125" s="55">
        <v>1</v>
      </c>
      <c r="C125" s="138">
        <f>IF(B133=0, "-", B125/B133)</f>
        <v>7.462686567164179E-3</v>
      </c>
      <c r="D125" s="55">
        <v>0</v>
      </c>
      <c r="E125" s="78">
        <f>IF(D133=0, "-", D125/D133)</f>
        <v>0</v>
      </c>
      <c r="F125" s="128">
        <v>2</v>
      </c>
      <c r="G125" s="138">
        <f>IF(F133=0, "-", F125/F133)</f>
        <v>3.0721966205837174E-3</v>
      </c>
      <c r="H125" s="55">
        <v>0</v>
      </c>
      <c r="I125" s="78">
        <f>IF(H133=0, "-", H125/H133)</f>
        <v>0</v>
      </c>
      <c r="J125" s="77" t="str">
        <f t="shared" si="10"/>
        <v>-</v>
      </c>
      <c r="K125" s="78" t="str">
        <f t="shared" si="11"/>
        <v>-</v>
      </c>
    </row>
    <row r="126" spans="1:11" x14ac:dyDescent="0.2">
      <c r="A126" s="20" t="s">
        <v>394</v>
      </c>
      <c r="B126" s="55">
        <v>16</v>
      </c>
      <c r="C126" s="138">
        <f>IF(B133=0, "-", B126/B133)</f>
        <v>0.11940298507462686</v>
      </c>
      <c r="D126" s="55">
        <v>19</v>
      </c>
      <c r="E126" s="78">
        <f>IF(D133=0, "-", D126/D133)</f>
        <v>0.1310344827586207</v>
      </c>
      <c r="F126" s="128">
        <v>71</v>
      </c>
      <c r="G126" s="138">
        <f>IF(F133=0, "-", F126/F133)</f>
        <v>0.10906298003072197</v>
      </c>
      <c r="H126" s="55">
        <v>176</v>
      </c>
      <c r="I126" s="78">
        <f>IF(H133=0, "-", H126/H133)</f>
        <v>0.22166246851385391</v>
      </c>
      <c r="J126" s="77">
        <f t="shared" si="10"/>
        <v>-0.15789473684210525</v>
      </c>
      <c r="K126" s="78">
        <f t="shared" si="11"/>
        <v>-0.59659090909090906</v>
      </c>
    </row>
    <row r="127" spans="1:11" x14ac:dyDescent="0.2">
      <c r="A127" s="20" t="s">
        <v>395</v>
      </c>
      <c r="B127" s="55">
        <v>7</v>
      </c>
      <c r="C127" s="138">
        <f>IF(B133=0, "-", B127/B133)</f>
        <v>5.2238805970149252E-2</v>
      </c>
      <c r="D127" s="55">
        <v>1</v>
      </c>
      <c r="E127" s="78">
        <f>IF(D133=0, "-", D127/D133)</f>
        <v>6.8965517241379309E-3</v>
      </c>
      <c r="F127" s="128">
        <v>20</v>
      </c>
      <c r="G127" s="138">
        <f>IF(F133=0, "-", F127/F133)</f>
        <v>3.0721966205837174E-2</v>
      </c>
      <c r="H127" s="55">
        <v>17</v>
      </c>
      <c r="I127" s="78">
        <f>IF(H133=0, "-", H127/H133)</f>
        <v>2.1410579345088162E-2</v>
      </c>
      <c r="J127" s="77">
        <f t="shared" si="10"/>
        <v>6</v>
      </c>
      <c r="K127" s="78">
        <f t="shared" si="11"/>
        <v>0.17647058823529413</v>
      </c>
    </row>
    <row r="128" spans="1:11" x14ac:dyDescent="0.2">
      <c r="A128" s="20" t="s">
        <v>396</v>
      </c>
      <c r="B128" s="55">
        <v>7</v>
      </c>
      <c r="C128" s="138">
        <f>IF(B133=0, "-", B128/B133)</f>
        <v>5.2238805970149252E-2</v>
      </c>
      <c r="D128" s="55">
        <v>5</v>
      </c>
      <c r="E128" s="78">
        <f>IF(D133=0, "-", D128/D133)</f>
        <v>3.4482758620689655E-2</v>
      </c>
      <c r="F128" s="128">
        <v>37</v>
      </c>
      <c r="G128" s="138">
        <f>IF(F133=0, "-", F128/F133)</f>
        <v>5.683563748079877E-2</v>
      </c>
      <c r="H128" s="55">
        <v>39</v>
      </c>
      <c r="I128" s="78">
        <f>IF(H133=0, "-", H128/H133)</f>
        <v>4.9118387909319897E-2</v>
      </c>
      <c r="J128" s="77">
        <f t="shared" si="10"/>
        <v>0.4</v>
      </c>
      <c r="K128" s="78">
        <f t="shared" si="11"/>
        <v>-5.128205128205128E-2</v>
      </c>
    </row>
    <row r="129" spans="1:11" x14ac:dyDescent="0.2">
      <c r="A129" s="20" t="s">
        <v>397</v>
      </c>
      <c r="B129" s="55">
        <v>21</v>
      </c>
      <c r="C129" s="138">
        <f>IF(B133=0, "-", B129/B133)</f>
        <v>0.15671641791044777</v>
      </c>
      <c r="D129" s="55">
        <v>20</v>
      </c>
      <c r="E129" s="78">
        <f>IF(D133=0, "-", D129/D133)</f>
        <v>0.13793103448275862</v>
      </c>
      <c r="F129" s="128">
        <v>107</v>
      </c>
      <c r="G129" s="138">
        <f>IF(F133=0, "-", F129/F133)</f>
        <v>0.16436251920122888</v>
      </c>
      <c r="H129" s="55">
        <v>99</v>
      </c>
      <c r="I129" s="78">
        <f>IF(H133=0, "-", H129/H133)</f>
        <v>0.12468513853904283</v>
      </c>
      <c r="J129" s="77">
        <f t="shared" si="10"/>
        <v>0.05</v>
      </c>
      <c r="K129" s="78">
        <f t="shared" si="11"/>
        <v>8.0808080808080815E-2</v>
      </c>
    </row>
    <row r="130" spans="1:11" x14ac:dyDescent="0.2">
      <c r="A130" s="20" t="s">
        <v>398</v>
      </c>
      <c r="B130" s="55">
        <v>0</v>
      </c>
      <c r="C130" s="138">
        <f>IF(B133=0, "-", B130/B133)</f>
        <v>0</v>
      </c>
      <c r="D130" s="55">
        <v>3</v>
      </c>
      <c r="E130" s="78">
        <f>IF(D133=0, "-", D130/D133)</f>
        <v>2.0689655172413793E-2</v>
      </c>
      <c r="F130" s="128">
        <v>0</v>
      </c>
      <c r="G130" s="138">
        <f>IF(F133=0, "-", F130/F133)</f>
        <v>0</v>
      </c>
      <c r="H130" s="55">
        <v>4</v>
      </c>
      <c r="I130" s="78">
        <f>IF(H133=0, "-", H130/H133)</f>
        <v>5.0377833753148613E-3</v>
      </c>
      <c r="J130" s="77">
        <f t="shared" si="10"/>
        <v>-1</v>
      </c>
      <c r="K130" s="78">
        <f t="shared" si="11"/>
        <v>-1</v>
      </c>
    </row>
    <row r="131" spans="1:11" x14ac:dyDescent="0.2">
      <c r="A131" s="20" t="s">
        <v>399</v>
      </c>
      <c r="B131" s="55">
        <v>6</v>
      </c>
      <c r="C131" s="138">
        <f>IF(B133=0, "-", B131/B133)</f>
        <v>4.4776119402985072E-2</v>
      </c>
      <c r="D131" s="55">
        <v>9</v>
      </c>
      <c r="E131" s="78">
        <f>IF(D133=0, "-", D131/D133)</f>
        <v>6.2068965517241378E-2</v>
      </c>
      <c r="F131" s="128">
        <v>25</v>
      </c>
      <c r="G131" s="138">
        <f>IF(F133=0, "-", F131/F133)</f>
        <v>3.840245775729647E-2</v>
      </c>
      <c r="H131" s="55">
        <v>48</v>
      </c>
      <c r="I131" s="78">
        <f>IF(H133=0, "-", H131/H133)</f>
        <v>6.0453400503778336E-2</v>
      </c>
      <c r="J131" s="77">
        <f t="shared" si="10"/>
        <v>-0.33333333333333331</v>
      </c>
      <c r="K131" s="78">
        <f t="shared" si="11"/>
        <v>-0.47916666666666669</v>
      </c>
    </row>
    <row r="132" spans="1:11" x14ac:dyDescent="0.2">
      <c r="A132" s="129"/>
      <c r="B132" s="82"/>
      <c r="D132" s="82"/>
      <c r="E132" s="86"/>
      <c r="F132" s="130"/>
      <c r="H132" s="82"/>
      <c r="I132" s="86"/>
      <c r="J132" s="85"/>
      <c r="K132" s="86"/>
    </row>
    <row r="133" spans="1:11" s="38" customFormat="1" x14ac:dyDescent="0.2">
      <c r="A133" s="131" t="s">
        <v>400</v>
      </c>
      <c r="B133" s="32">
        <f>SUM(B107:B132)</f>
        <v>134</v>
      </c>
      <c r="C133" s="132">
        <f>B133/1688</f>
        <v>7.9383886255924171E-2</v>
      </c>
      <c r="D133" s="32">
        <f>SUM(D107:D132)</f>
        <v>145</v>
      </c>
      <c r="E133" s="133">
        <f>D133/2013</f>
        <v>7.2031793343268757E-2</v>
      </c>
      <c r="F133" s="121">
        <f>SUM(F107:F132)</f>
        <v>651</v>
      </c>
      <c r="G133" s="134">
        <f>F133/6993</f>
        <v>9.3093093093093091E-2</v>
      </c>
      <c r="H133" s="32">
        <f>SUM(H107:H132)</f>
        <v>794</v>
      </c>
      <c r="I133" s="133">
        <f>H133/9427</f>
        <v>8.4226158905272089E-2</v>
      </c>
      <c r="J133" s="35">
        <f>IF(D133=0, "-", IF((B133-D133)/D133&lt;10, (B133-D133)/D133, "&gt;999%"))</f>
        <v>-7.586206896551724E-2</v>
      </c>
      <c r="K133" s="36">
        <f>IF(H133=0, "-", IF((F133-H133)/H133&lt;10, (F133-H133)/H133, "&gt;999%"))</f>
        <v>-0.1801007556675063</v>
      </c>
    </row>
    <row r="134" spans="1:11" x14ac:dyDescent="0.2">
      <c r="B134" s="130"/>
      <c r="D134" s="130"/>
      <c r="F134" s="130"/>
      <c r="H134" s="130"/>
    </row>
    <row r="135" spans="1:11" x14ac:dyDescent="0.2">
      <c r="A135" s="123" t="s">
        <v>401</v>
      </c>
      <c r="B135" s="124" t="s">
        <v>156</v>
      </c>
      <c r="C135" s="125" t="s">
        <v>157</v>
      </c>
      <c r="D135" s="124" t="s">
        <v>156</v>
      </c>
      <c r="E135" s="126" t="s">
        <v>157</v>
      </c>
      <c r="F135" s="125" t="s">
        <v>156</v>
      </c>
      <c r="G135" s="125" t="s">
        <v>157</v>
      </c>
      <c r="H135" s="124" t="s">
        <v>156</v>
      </c>
      <c r="I135" s="126" t="s">
        <v>157</v>
      </c>
      <c r="J135" s="124"/>
      <c r="K135" s="126"/>
    </row>
    <row r="136" spans="1:11" x14ac:dyDescent="0.2">
      <c r="A136" s="20" t="s">
        <v>402</v>
      </c>
      <c r="B136" s="55">
        <v>3</v>
      </c>
      <c r="C136" s="138">
        <f>IF(B148=0, "-", B136/B148)</f>
        <v>0.25</v>
      </c>
      <c r="D136" s="55">
        <v>0</v>
      </c>
      <c r="E136" s="78">
        <f>IF(D148=0, "-", D136/D148)</f>
        <v>0</v>
      </c>
      <c r="F136" s="128">
        <v>9</v>
      </c>
      <c r="G136" s="138">
        <f>IF(F148=0, "-", F136/F148)</f>
        <v>0.11538461538461539</v>
      </c>
      <c r="H136" s="55">
        <v>1</v>
      </c>
      <c r="I136" s="78">
        <f>IF(H148=0, "-", H136/H148)</f>
        <v>1.3513513513513514E-2</v>
      </c>
      <c r="J136" s="77" t="str">
        <f t="shared" ref="J136:J146" si="12">IF(D136=0, "-", IF((B136-D136)/D136&lt;10, (B136-D136)/D136, "&gt;999%"))</f>
        <v>-</v>
      </c>
      <c r="K136" s="78">
        <f t="shared" ref="K136:K146" si="13">IF(H136=0, "-", IF((F136-H136)/H136&lt;10, (F136-H136)/H136, "&gt;999%"))</f>
        <v>8</v>
      </c>
    </row>
    <row r="137" spans="1:11" x14ac:dyDescent="0.2">
      <c r="A137" s="20" t="s">
        <v>403</v>
      </c>
      <c r="B137" s="55">
        <v>0</v>
      </c>
      <c r="C137" s="138">
        <f>IF(B148=0, "-", B137/B148)</f>
        <v>0</v>
      </c>
      <c r="D137" s="55">
        <v>4</v>
      </c>
      <c r="E137" s="78">
        <f>IF(D148=0, "-", D137/D148)</f>
        <v>0.23529411764705882</v>
      </c>
      <c r="F137" s="128">
        <v>4</v>
      </c>
      <c r="G137" s="138">
        <f>IF(F148=0, "-", F137/F148)</f>
        <v>5.128205128205128E-2</v>
      </c>
      <c r="H137" s="55">
        <v>10</v>
      </c>
      <c r="I137" s="78">
        <f>IF(H148=0, "-", H137/H148)</f>
        <v>0.13513513513513514</v>
      </c>
      <c r="J137" s="77">
        <f t="shared" si="12"/>
        <v>-1</v>
      </c>
      <c r="K137" s="78">
        <f t="shared" si="13"/>
        <v>-0.6</v>
      </c>
    </row>
    <row r="138" spans="1:11" x14ac:dyDescent="0.2">
      <c r="A138" s="20" t="s">
        <v>404</v>
      </c>
      <c r="B138" s="55">
        <v>1</v>
      </c>
      <c r="C138" s="138">
        <f>IF(B148=0, "-", B138/B148)</f>
        <v>8.3333333333333329E-2</v>
      </c>
      <c r="D138" s="55">
        <v>0</v>
      </c>
      <c r="E138" s="78">
        <f>IF(D148=0, "-", D138/D148)</f>
        <v>0</v>
      </c>
      <c r="F138" s="128">
        <v>4</v>
      </c>
      <c r="G138" s="138">
        <f>IF(F148=0, "-", F138/F148)</f>
        <v>5.128205128205128E-2</v>
      </c>
      <c r="H138" s="55">
        <v>0</v>
      </c>
      <c r="I138" s="78">
        <f>IF(H148=0, "-", H138/H148)</f>
        <v>0</v>
      </c>
      <c r="J138" s="77" t="str">
        <f t="shared" si="12"/>
        <v>-</v>
      </c>
      <c r="K138" s="78" t="str">
        <f t="shared" si="13"/>
        <v>-</v>
      </c>
    </row>
    <row r="139" spans="1:11" x14ac:dyDescent="0.2">
      <c r="A139" s="20" t="s">
        <v>405</v>
      </c>
      <c r="B139" s="55">
        <v>1</v>
      </c>
      <c r="C139" s="138">
        <f>IF(B148=0, "-", B139/B148)</f>
        <v>8.3333333333333329E-2</v>
      </c>
      <c r="D139" s="55">
        <v>1</v>
      </c>
      <c r="E139" s="78">
        <f>IF(D148=0, "-", D139/D148)</f>
        <v>5.8823529411764705E-2</v>
      </c>
      <c r="F139" s="128">
        <v>7</v>
      </c>
      <c r="G139" s="138">
        <f>IF(F148=0, "-", F139/F148)</f>
        <v>8.9743589743589744E-2</v>
      </c>
      <c r="H139" s="55">
        <v>11</v>
      </c>
      <c r="I139" s="78">
        <f>IF(H148=0, "-", H139/H148)</f>
        <v>0.14864864864864866</v>
      </c>
      <c r="J139" s="77">
        <f t="shared" si="12"/>
        <v>0</v>
      </c>
      <c r="K139" s="78">
        <f t="shared" si="13"/>
        <v>-0.36363636363636365</v>
      </c>
    </row>
    <row r="140" spans="1:11" x14ac:dyDescent="0.2">
      <c r="A140" s="20" t="s">
        <v>406</v>
      </c>
      <c r="B140" s="55">
        <v>2</v>
      </c>
      <c r="C140" s="138">
        <f>IF(B148=0, "-", B140/B148)</f>
        <v>0.16666666666666666</v>
      </c>
      <c r="D140" s="55">
        <v>2</v>
      </c>
      <c r="E140" s="78">
        <f>IF(D148=0, "-", D140/D148)</f>
        <v>0.11764705882352941</v>
      </c>
      <c r="F140" s="128">
        <v>12</v>
      </c>
      <c r="G140" s="138">
        <f>IF(F148=0, "-", F140/F148)</f>
        <v>0.15384615384615385</v>
      </c>
      <c r="H140" s="55">
        <v>17</v>
      </c>
      <c r="I140" s="78">
        <f>IF(H148=0, "-", H140/H148)</f>
        <v>0.22972972972972974</v>
      </c>
      <c r="J140" s="77">
        <f t="shared" si="12"/>
        <v>0</v>
      </c>
      <c r="K140" s="78">
        <f t="shared" si="13"/>
        <v>-0.29411764705882354</v>
      </c>
    </row>
    <row r="141" spans="1:11" x14ac:dyDescent="0.2">
      <c r="A141" s="20" t="s">
        <v>407</v>
      </c>
      <c r="B141" s="55">
        <v>0</v>
      </c>
      <c r="C141" s="138">
        <f>IF(B148=0, "-", B141/B148)</f>
        <v>0</v>
      </c>
      <c r="D141" s="55">
        <v>1</v>
      </c>
      <c r="E141" s="78">
        <f>IF(D148=0, "-", D141/D148)</f>
        <v>5.8823529411764705E-2</v>
      </c>
      <c r="F141" s="128">
        <v>4</v>
      </c>
      <c r="G141" s="138">
        <f>IF(F148=0, "-", F141/F148)</f>
        <v>5.128205128205128E-2</v>
      </c>
      <c r="H141" s="55">
        <v>8</v>
      </c>
      <c r="I141" s="78">
        <f>IF(H148=0, "-", H141/H148)</f>
        <v>0.10810810810810811</v>
      </c>
      <c r="J141" s="77">
        <f t="shared" si="12"/>
        <v>-1</v>
      </c>
      <c r="K141" s="78">
        <f t="shared" si="13"/>
        <v>-0.5</v>
      </c>
    </row>
    <row r="142" spans="1:11" x14ac:dyDescent="0.2">
      <c r="A142" s="20" t="s">
        <v>408</v>
      </c>
      <c r="B142" s="55">
        <v>0</v>
      </c>
      <c r="C142" s="138">
        <f>IF(B148=0, "-", B142/B148)</f>
        <v>0</v>
      </c>
      <c r="D142" s="55">
        <v>2</v>
      </c>
      <c r="E142" s="78">
        <f>IF(D148=0, "-", D142/D148)</f>
        <v>0.11764705882352941</v>
      </c>
      <c r="F142" s="128">
        <v>3</v>
      </c>
      <c r="G142" s="138">
        <f>IF(F148=0, "-", F142/F148)</f>
        <v>3.8461538461538464E-2</v>
      </c>
      <c r="H142" s="55">
        <v>6</v>
      </c>
      <c r="I142" s="78">
        <f>IF(H148=0, "-", H142/H148)</f>
        <v>8.1081081081081086E-2</v>
      </c>
      <c r="J142" s="77">
        <f t="shared" si="12"/>
        <v>-1</v>
      </c>
      <c r="K142" s="78">
        <f t="shared" si="13"/>
        <v>-0.5</v>
      </c>
    </row>
    <row r="143" spans="1:11" x14ac:dyDescent="0.2">
      <c r="A143" s="20" t="s">
        <v>409</v>
      </c>
      <c r="B143" s="55">
        <v>2</v>
      </c>
      <c r="C143" s="138">
        <f>IF(B148=0, "-", B143/B148)</f>
        <v>0.16666666666666666</v>
      </c>
      <c r="D143" s="55">
        <v>1</v>
      </c>
      <c r="E143" s="78">
        <f>IF(D148=0, "-", D143/D148)</f>
        <v>5.8823529411764705E-2</v>
      </c>
      <c r="F143" s="128">
        <v>12</v>
      </c>
      <c r="G143" s="138">
        <f>IF(F148=0, "-", F143/F148)</f>
        <v>0.15384615384615385</v>
      </c>
      <c r="H143" s="55">
        <v>3</v>
      </c>
      <c r="I143" s="78">
        <f>IF(H148=0, "-", H143/H148)</f>
        <v>4.0540540540540543E-2</v>
      </c>
      <c r="J143" s="77">
        <f t="shared" si="12"/>
        <v>1</v>
      </c>
      <c r="K143" s="78">
        <f t="shared" si="13"/>
        <v>3</v>
      </c>
    </row>
    <row r="144" spans="1:11" x14ac:dyDescent="0.2">
      <c r="A144" s="20" t="s">
        <v>410</v>
      </c>
      <c r="B144" s="55">
        <v>0</v>
      </c>
      <c r="C144" s="138">
        <f>IF(B148=0, "-", B144/B148)</f>
        <v>0</v>
      </c>
      <c r="D144" s="55">
        <v>0</v>
      </c>
      <c r="E144" s="78">
        <f>IF(D148=0, "-", D144/D148)</f>
        <v>0</v>
      </c>
      <c r="F144" s="128">
        <v>7</v>
      </c>
      <c r="G144" s="138">
        <f>IF(F148=0, "-", F144/F148)</f>
        <v>8.9743589743589744E-2</v>
      </c>
      <c r="H144" s="55">
        <v>5</v>
      </c>
      <c r="I144" s="78">
        <f>IF(H148=0, "-", H144/H148)</f>
        <v>6.7567567567567571E-2</v>
      </c>
      <c r="J144" s="77" t="str">
        <f t="shared" si="12"/>
        <v>-</v>
      </c>
      <c r="K144" s="78">
        <f t="shared" si="13"/>
        <v>0.4</v>
      </c>
    </row>
    <row r="145" spans="1:11" x14ac:dyDescent="0.2">
      <c r="A145" s="20" t="s">
        <v>411</v>
      </c>
      <c r="B145" s="55">
        <v>2</v>
      </c>
      <c r="C145" s="138">
        <f>IF(B148=0, "-", B145/B148)</f>
        <v>0.16666666666666666</v>
      </c>
      <c r="D145" s="55">
        <v>5</v>
      </c>
      <c r="E145" s="78">
        <f>IF(D148=0, "-", D145/D148)</f>
        <v>0.29411764705882354</v>
      </c>
      <c r="F145" s="128">
        <v>10</v>
      </c>
      <c r="G145" s="138">
        <f>IF(F148=0, "-", F145/F148)</f>
        <v>0.12820512820512819</v>
      </c>
      <c r="H145" s="55">
        <v>9</v>
      </c>
      <c r="I145" s="78">
        <f>IF(H148=0, "-", H145/H148)</f>
        <v>0.12162162162162163</v>
      </c>
      <c r="J145" s="77">
        <f t="shared" si="12"/>
        <v>-0.6</v>
      </c>
      <c r="K145" s="78">
        <f t="shared" si="13"/>
        <v>0.1111111111111111</v>
      </c>
    </row>
    <row r="146" spans="1:11" x14ac:dyDescent="0.2">
      <c r="A146" s="20" t="s">
        <v>412</v>
      </c>
      <c r="B146" s="55">
        <v>1</v>
      </c>
      <c r="C146" s="138">
        <f>IF(B148=0, "-", B146/B148)</f>
        <v>8.3333333333333329E-2</v>
      </c>
      <c r="D146" s="55">
        <v>1</v>
      </c>
      <c r="E146" s="78">
        <f>IF(D148=0, "-", D146/D148)</f>
        <v>5.8823529411764705E-2</v>
      </c>
      <c r="F146" s="128">
        <v>6</v>
      </c>
      <c r="G146" s="138">
        <f>IF(F148=0, "-", F146/F148)</f>
        <v>7.6923076923076927E-2</v>
      </c>
      <c r="H146" s="55">
        <v>4</v>
      </c>
      <c r="I146" s="78">
        <f>IF(H148=0, "-", H146/H148)</f>
        <v>5.4054054054054057E-2</v>
      </c>
      <c r="J146" s="77">
        <f t="shared" si="12"/>
        <v>0</v>
      </c>
      <c r="K146" s="78">
        <f t="shared" si="13"/>
        <v>0.5</v>
      </c>
    </row>
    <row r="147" spans="1:11" x14ac:dyDescent="0.2">
      <c r="A147" s="129"/>
      <c r="B147" s="82"/>
      <c r="D147" s="82"/>
      <c r="E147" s="86"/>
      <c r="F147" s="130"/>
      <c r="H147" s="82"/>
      <c r="I147" s="86"/>
      <c r="J147" s="85"/>
      <c r="K147" s="86"/>
    </row>
    <row r="148" spans="1:11" s="38" customFormat="1" x14ac:dyDescent="0.2">
      <c r="A148" s="131" t="s">
        <v>413</v>
      </c>
      <c r="B148" s="32">
        <f>SUM(B136:B147)</f>
        <v>12</v>
      </c>
      <c r="C148" s="132">
        <f>B148/1688</f>
        <v>7.1090047393364926E-3</v>
      </c>
      <c r="D148" s="32">
        <f>SUM(D136:D147)</f>
        <v>17</v>
      </c>
      <c r="E148" s="133">
        <f>D148/2013</f>
        <v>8.4451068057625443E-3</v>
      </c>
      <c r="F148" s="121">
        <f>SUM(F136:F147)</f>
        <v>78</v>
      </c>
      <c r="G148" s="134">
        <f>F148/6993</f>
        <v>1.1154011154011155E-2</v>
      </c>
      <c r="H148" s="32">
        <f>SUM(H136:H147)</f>
        <v>74</v>
      </c>
      <c r="I148" s="133">
        <f>H148/9427</f>
        <v>7.8497931473427394E-3</v>
      </c>
      <c r="J148" s="35">
        <f>IF(D148=0, "-", IF((B148-D148)/D148&lt;10, (B148-D148)/D148, "&gt;999%"))</f>
        <v>-0.29411764705882354</v>
      </c>
      <c r="K148" s="36">
        <f>IF(H148=0, "-", IF((F148-H148)/H148&lt;10, (F148-H148)/H148, "&gt;999%"))</f>
        <v>5.4054054054054057E-2</v>
      </c>
    </row>
    <row r="149" spans="1:11" x14ac:dyDescent="0.2">
      <c r="B149" s="130"/>
      <c r="D149" s="130"/>
      <c r="F149" s="130"/>
      <c r="H149" s="130"/>
    </row>
    <row r="150" spans="1:11" s="38" customFormat="1" x14ac:dyDescent="0.2">
      <c r="A150" s="131" t="s">
        <v>414</v>
      </c>
      <c r="B150" s="32">
        <v>146</v>
      </c>
      <c r="C150" s="132">
        <f>B150/1688</f>
        <v>8.6492890995260668E-2</v>
      </c>
      <c r="D150" s="32">
        <v>162</v>
      </c>
      <c r="E150" s="133">
        <f>D150/2013</f>
        <v>8.0476900149031291E-2</v>
      </c>
      <c r="F150" s="121">
        <v>729</v>
      </c>
      <c r="G150" s="134">
        <f>F150/6993</f>
        <v>0.10424710424710425</v>
      </c>
      <c r="H150" s="32">
        <v>868</v>
      </c>
      <c r="I150" s="133">
        <f>H150/9427</f>
        <v>9.2075952052614832E-2</v>
      </c>
      <c r="J150" s="35">
        <f>IF(D150=0, "-", IF((B150-D150)/D150&lt;10, (B150-D150)/D150, "&gt;999%"))</f>
        <v>-9.8765432098765427E-2</v>
      </c>
      <c r="K150" s="36">
        <f>IF(H150=0, "-", IF((F150-H150)/H150&lt;10, (F150-H150)/H150, "&gt;999%"))</f>
        <v>-0.16013824884792627</v>
      </c>
    </row>
    <row r="151" spans="1:11" x14ac:dyDescent="0.2">
      <c r="B151" s="130"/>
      <c r="D151" s="130"/>
      <c r="F151" s="130"/>
      <c r="H151" s="130"/>
    </row>
    <row r="152" spans="1:11" ht="15.75" x14ac:dyDescent="0.25">
      <c r="A152" s="122" t="s">
        <v>39</v>
      </c>
      <c r="B152" s="170" t="s">
        <v>4</v>
      </c>
      <c r="C152" s="172"/>
      <c r="D152" s="172"/>
      <c r="E152" s="171"/>
      <c r="F152" s="170" t="s">
        <v>154</v>
      </c>
      <c r="G152" s="172"/>
      <c r="H152" s="172"/>
      <c r="I152" s="171"/>
      <c r="J152" s="170" t="s">
        <v>155</v>
      </c>
      <c r="K152" s="171"/>
    </row>
    <row r="153" spans="1:11" x14ac:dyDescent="0.2">
      <c r="A153" s="16"/>
      <c r="B153" s="170">
        <f>VALUE(RIGHT($B$2, 4))</f>
        <v>2020</v>
      </c>
      <c r="C153" s="171"/>
      <c r="D153" s="170">
        <f>B153-1</f>
        <v>2019</v>
      </c>
      <c r="E153" s="178"/>
      <c r="F153" s="170">
        <f>B153</f>
        <v>2020</v>
      </c>
      <c r="G153" s="178"/>
      <c r="H153" s="170">
        <f>D153</f>
        <v>2019</v>
      </c>
      <c r="I153" s="178"/>
      <c r="J153" s="13" t="s">
        <v>8</v>
      </c>
      <c r="K153" s="14" t="s">
        <v>5</v>
      </c>
    </row>
    <row r="154" spans="1:11" x14ac:dyDescent="0.2">
      <c r="A154" s="123" t="s">
        <v>415</v>
      </c>
      <c r="B154" s="124" t="s">
        <v>156</v>
      </c>
      <c r="C154" s="125" t="s">
        <v>157</v>
      </c>
      <c r="D154" s="124" t="s">
        <v>156</v>
      </c>
      <c r="E154" s="126" t="s">
        <v>157</v>
      </c>
      <c r="F154" s="125" t="s">
        <v>156</v>
      </c>
      <c r="G154" s="125" t="s">
        <v>157</v>
      </c>
      <c r="H154" s="124" t="s">
        <v>156</v>
      </c>
      <c r="I154" s="126" t="s">
        <v>157</v>
      </c>
      <c r="J154" s="124"/>
      <c r="K154" s="126"/>
    </row>
    <row r="155" spans="1:11" x14ac:dyDescent="0.2">
      <c r="A155" s="20" t="s">
        <v>416</v>
      </c>
      <c r="B155" s="55">
        <v>5</v>
      </c>
      <c r="C155" s="138">
        <f>IF(B158=0, "-", B155/B158)</f>
        <v>0.16666666666666666</v>
      </c>
      <c r="D155" s="55">
        <v>2</v>
      </c>
      <c r="E155" s="78">
        <f>IF(D158=0, "-", D155/D158)</f>
        <v>0.14285714285714285</v>
      </c>
      <c r="F155" s="128">
        <v>12</v>
      </c>
      <c r="G155" s="138">
        <f>IF(F158=0, "-", F155/F158)</f>
        <v>0.10526315789473684</v>
      </c>
      <c r="H155" s="55">
        <v>10</v>
      </c>
      <c r="I155" s="78">
        <f>IF(H158=0, "-", H155/H158)</f>
        <v>0.10752688172043011</v>
      </c>
      <c r="J155" s="77">
        <f>IF(D155=0, "-", IF((B155-D155)/D155&lt;10, (B155-D155)/D155, "&gt;999%"))</f>
        <v>1.5</v>
      </c>
      <c r="K155" s="78">
        <f>IF(H155=0, "-", IF((F155-H155)/H155&lt;10, (F155-H155)/H155, "&gt;999%"))</f>
        <v>0.2</v>
      </c>
    </row>
    <row r="156" spans="1:11" x14ac:dyDescent="0.2">
      <c r="A156" s="20" t="s">
        <v>417</v>
      </c>
      <c r="B156" s="55">
        <v>25</v>
      </c>
      <c r="C156" s="138">
        <f>IF(B158=0, "-", B156/B158)</f>
        <v>0.83333333333333337</v>
      </c>
      <c r="D156" s="55">
        <v>12</v>
      </c>
      <c r="E156" s="78">
        <f>IF(D158=0, "-", D156/D158)</f>
        <v>0.8571428571428571</v>
      </c>
      <c r="F156" s="128">
        <v>102</v>
      </c>
      <c r="G156" s="138">
        <f>IF(F158=0, "-", F156/F158)</f>
        <v>0.89473684210526316</v>
      </c>
      <c r="H156" s="55">
        <v>83</v>
      </c>
      <c r="I156" s="78">
        <f>IF(H158=0, "-", H156/H158)</f>
        <v>0.89247311827956988</v>
      </c>
      <c r="J156" s="77">
        <f>IF(D156=0, "-", IF((B156-D156)/D156&lt;10, (B156-D156)/D156, "&gt;999%"))</f>
        <v>1.0833333333333333</v>
      </c>
      <c r="K156" s="78">
        <f>IF(H156=0, "-", IF((F156-H156)/H156&lt;10, (F156-H156)/H156, "&gt;999%"))</f>
        <v>0.2289156626506024</v>
      </c>
    </row>
    <row r="157" spans="1:11" x14ac:dyDescent="0.2">
      <c r="A157" s="129"/>
      <c r="B157" s="82"/>
      <c r="D157" s="82"/>
      <c r="E157" s="86"/>
      <c r="F157" s="130"/>
      <c r="H157" s="82"/>
      <c r="I157" s="86"/>
      <c r="J157" s="85"/>
      <c r="K157" s="86"/>
    </row>
    <row r="158" spans="1:11" s="38" customFormat="1" x14ac:dyDescent="0.2">
      <c r="A158" s="131" t="s">
        <v>418</v>
      </c>
      <c r="B158" s="32">
        <f>SUM(B155:B157)</f>
        <v>30</v>
      </c>
      <c r="C158" s="132">
        <f>B158/1688</f>
        <v>1.7772511848341232E-2</v>
      </c>
      <c r="D158" s="32">
        <f>SUM(D155:D157)</f>
        <v>14</v>
      </c>
      <c r="E158" s="133">
        <f>D158/2013</f>
        <v>6.9547938400397417E-3</v>
      </c>
      <c r="F158" s="121">
        <f>SUM(F155:F157)</f>
        <v>114</v>
      </c>
      <c r="G158" s="134">
        <f>F158/6993</f>
        <v>1.6302016302016303E-2</v>
      </c>
      <c r="H158" s="32">
        <f>SUM(H155:H157)</f>
        <v>93</v>
      </c>
      <c r="I158" s="133">
        <f>H158/9427</f>
        <v>9.8652805770658748E-3</v>
      </c>
      <c r="J158" s="35">
        <f>IF(D158=0, "-", IF((B158-D158)/D158&lt;10, (B158-D158)/D158, "&gt;999%"))</f>
        <v>1.1428571428571428</v>
      </c>
      <c r="K158" s="36">
        <f>IF(H158=0, "-", IF((F158-H158)/H158&lt;10, (F158-H158)/H158, "&gt;999%"))</f>
        <v>0.22580645161290322</v>
      </c>
    </row>
    <row r="159" spans="1:11" x14ac:dyDescent="0.2">
      <c r="B159" s="130"/>
      <c r="D159" s="130"/>
      <c r="F159" s="130"/>
      <c r="H159" s="130"/>
    </row>
    <row r="160" spans="1:11" x14ac:dyDescent="0.2">
      <c r="A160" s="123" t="s">
        <v>419</v>
      </c>
      <c r="B160" s="124" t="s">
        <v>156</v>
      </c>
      <c r="C160" s="125" t="s">
        <v>157</v>
      </c>
      <c r="D160" s="124" t="s">
        <v>156</v>
      </c>
      <c r="E160" s="126" t="s">
        <v>157</v>
      </c>
      <c r="F160" s="125" t="s">
        <v>156</v>
      </c>
      <c r="G160" s="125" t="s">
        <v>157</v>
      </c>
      <c r="H160" s="124" t="s">
        <v>156</v>
      </c>
      <c r="I160" s="126" t="s">
        <v>157</v>
      </c>
      <c r="J160" s="124"/>
      <c r="K160" s="126"/>
    </row>
    <row r="161" spans="1:11" x14ac:dyDescent="0.2">
      <c r="A161" s="20" t="s">
        <v>420</v>
      </c>
      <c r="B161" s="55">
        <v>0</v>
      </c>
      <c r="C161" s="138">
        <f>IF(B168=0, "-", B161/B168)</f>
        <v>0</v>
      </c>
      <c r="D161" s="55">
        <v>2</v>
      </c>
      <c r="E161" s="78">
        <f>IF(D168=0, "-", D161/D168)</f>
        <v>0.25</v>
      </c>
      <c r="F161" s="128">
        <v>1</v>
      </c>
      <c r="G161" s="138">
        <f>IF(F168=0, "-", F161/F168)</f>
        <v>7.6923076923076927E-2</v>
      </c>
      <c r="H161" s="55">
        <v>5</v>
      </c>
      <c r="I161" s="78">
        <f>IF(H168=0, "-", H161/H168)</f>
        <v>0.2</v>
      </c>
      <c r="J161" s="77">
        <f t="shared" ref="J161:J166" si="14">IF(D161=0, "-", IF((B161-D161)/D161&lt;10, (B161-D161)/D161, "&gt;999%"))</f>
        <v>-1</v>
      </c>
      <c r="K161" s="78">
        <f t="shared" ref="K161:K166" si="15">IF(H161=0, "-", IF((F161-H161)/H161&lt;10, (F161-H161)/H161, "&gt;999%"))</f>
        <v>-0.8</v>
      </c>
    </row>
    <row r="162" spans="1:11" x14ac:dyDescent="0.2">
      <c r="A162" s="20" t="s">
        <v>421</v>
      </c>
      <c r="B162" s="55">
        <v>1</v>
      </c>
      <c r="C162" s="138">
        <f>IF(B168=0, "-", B162/B168)</f>
        <v>0.2</v>
      </c>
      <c r="D162" s="55">
        <v>0</v>
      </c>
      <c r="E162" s="78">
        <f>IF(D168=0, "-", D162/D168)</f>
        <v>0</v>
      </c>
      <c r="F162" s="128">
        <v>4</v>
      </c>
      <c r="G162" s="138">
        <f>IF(F168=0, "-", F162/F168)</f>
        <v>0.30769230769230771</v>
      </c>
      <c r="H162" s="55">
        <v>2</v>
      </c>
      <c r="I162" s="78">
        <f>IF(H168=0, "-", H162/H168)</f>
        <v>0.08</v>
      </c>
      <c r="J162" s="77" t="str">
        <f t="shared" si="14"/>
        <v>-</v>
      </c>
      <c r="K162" s="78">
        <f t="shared" si="15"/>
        <v>1</v>
      </c>
    </row>
    <row r="163" spans="1:11" x14ac:dyDescent="0.2">
      <c r="A163" s="20" t="s">
        <v>422</v>
      </c>
      <c r="B163" s="55">
        <v>3</v>
      </c>
      <c r="C163" s="138">
        <f>IF(B168=0, "-", B163/B168)</f>
        <v>0.6</v>
      </c>
      <c r="D163" s="55">
        <v>6</v>
      </c>
      <c r="E163" s="78">
        <f>IF(D168=0, "-", D163/D168)</f>
        <v>0.75</v>
      </c>
      <c r="F163" s="128">
        <v>6</v>
      </c>
      <c r="G163" s="138">
        <f>IF(F168=0, "-", F163/F168)</f>
        <v>0.46153846153846156</v>
      </c>
      <c r="H163" s="55">
        <v>11</v>
      </c>
      <c r="I163" s="78">
        <f>IF(H168=0, "-", H163/H168)</f>
        <v>0.44</v>
      </c>
      <c r="J163" s="77">
        <f t="shared" si="14"/>
        <v>-0.5</v>
      </c>
      <c r="K163" s="78">
        <f t="shared" si="15"/>
        <v>-0.45454545454545453</v>
      </c>
    </row>
    <row r="164" spans="1:11" x14ac:dyDescent="0.2">
      <c r="A164" s="20" t="s">
        <v>423</v>
      </c>
      <c r="B164" s="55">
        <v>0</v>
      </c>
      <c r="C164" s="138">
        <f>IF(B168=0, "-", B164/B168)</f>
        <v>0</v>
      </c>
      <c r="D164" s="55">
        <v>0</v>
      </c>
      <c r="E164" s="78">
        <f>IF(D168=0, "-", D164/D168)</f>
        <v>0</v>
      </c>
      <c r="F164" s="128">
        <v>0</v>
      </c>
      <c r="G164" s="138">
        <f>IF(F168=0, "-", F164/F168)</f>
        <v>0</v>
      </c>
      <c r="H164" s="55">
        <v>2</v>
      </c>
      <c r="I164" s="78">
        <f>IF(H168=0, "-", H164/H168)</f>
        <v>0.08</v>
      </c>
      <c r="J164" s="77" t="str">
        <f t="shared" si="14"/>
        <v>-</v>
      </c>
      <c r="K164" s="78">
        <f t="shared" si="15"/>
        <v>-1</v>
      </c>
    </row>
    <row r="165" spans="1:11" x14ac:dyDescent="0.2">
      <c r="A165" s="20" t="s">
        <v>424</v>
      </c>
      <c r="B165" s="55">
        <v>0</v>
      </c>
      <c r="C165" s="138">
        <f>IF(B168=0, "-", B165/B168)</f>
        <v>0</v>
      </c>
      <c r="D165" s="55">
        <v>0</v>
      </c>
      <c r="E165" s="78">
        <f>IF(D168=0, "-", D165/D168)</f>
        <v>0</v>
      </c>
      <c r="F165" s="128">
        <v>0</v>
      </c>
      <c r="G165" s="138">
        <f>IF(F168=0, "-", F165/F168)</f>
        <v>0</v>
      </c>
      <c r="H165" s="55">
        <v>3</v>
      </c>
      <c r="I165" s="78">
        <f>IF(H168=0, "-", H165/H168)</f>
        <v>0.12</v>
      </c>
      <c r="J165" s="77" t="str">
        <f t="shared" si="14"/>
        <v>-</v>
      </c>
      <c r="K165" s="78">
        <f t="shared" si="15"/>
        <v>-1</v>
      </c>
    </row>
    <row r="166" spans="1:11" x14ac:dyDescent="0.2">
      <c r="A166" s="20" t="s">
        <v>425</v>
      </c>
      <c r="B166" s="55">
        <v>1</v>
      </c>
      <c r="C166" s="138">
        <f>IF(B168=0, "-", B166/B168)</f>
        <v>0.2</v>
      </c>
      <c r="D166" s="55">
        <v>0</v>
      </c>
      <c r="E166" s="78">
        <f>IF(D168=0, "-", D166/D168)</f>
        <v>0</v>
      </c>
      <c r="F166" s="128">
        <v>2</v>
      </c>
      <c r="G166" s="138">
        <f>IF(F168=0, "-", F166/F168)</f>
        <v>0.15384615384615385</v>
      </c>
      <c r="H166" s="55">
        <v>2</v>
      </c>
      <c r="I166" s="78">
        <f>IF(H168=0, "-", H166/H168)</f>
        <v>0.08</v>
      </c>
      <c r="J166" s="77" t="str">
        <f t="shared" si="14"/>
        <v>-</v>
      </c>
      <c r="K166" s="78">
        <f t="shared" si="15"/>
        <v>0</v>
      </c>
    </row>
    <row r="167" spans="1:11" x14ac:dyDescent="0.2">
      <c r="A167" s="129"/>
      <c r="B167" s="82"/>
      <c r="D167" s="82"/>
      <c r="E167" s="86"/>
      <c r="F167" s="130"/>
      <c r="H167" s="82"/>
      <c r="I167" s="86"/>
      <c r="J167" s="85"/>
      <c r="K167" s="86"/>
    </row>
    <row r="168" spans="1:11" s="38" customFormat="1" x14ac:dyDescent="0.2">
      <c r="A168" s="131" t="s">
        <v>426</v>
      </c>
      <c r="B168" s="32">
        <f>SUM(B161:B167)</f>
        <v>5</v>
      </c>
      <c r="C168" s="132">
        <f>B168/1688</f>
        <v>2.9620853080568718E-3</v>
      </c>
      <c r="D168" s="32">
        <f>SUM(D161:D167)</f>
        <v>8</v>
      </c>
      <c r="E168" s="133">
        <f>D168/2013</f>
        <v>3.9741679085941381E-3</v>
      </c>
      <c r="F168" s="121">
        <f>SUM(F161:F167)</f>
        <v>13</v>
      </c>
      <c r="G168" s="134">
        <f>F168/6993</f>
        <v>1.8590018590018591E-3</v>
      </c>
      <c r="H168" s="32">
        <f>SUM(H161:H167)</f>
        <v>25</v>
      </c>
      <c r="I168" s="133">
        <f>H168/9427</f>
        <v>2.6519571443725468E-3</v>
      </c>
      <c r="J168" s="35">
        <f>IF(D168=0, "-", IF((B168-D168)/D168&lt;10, (B168-D168)/D168, "&gt;999%"))</f>
        <v>-0.375</v>
      </c>
      <c r="K168" s="36">
        <f>IF(H168=0, "-", IF((F168-H168)/H168&lt;10, (F168-H168)/H168, "&gt;999%"))</f>
        <v>-0.48</v>
      </c>
    </row>
    <row r="169" spans="1:11" x14ac:dyDescent="0.2">
      <c r="B169" s="130"/>
      <c r="D169" s="130"/>
      <c r="F169" s="130"/>
      <c r="H169" s="130"/>
    </row>
    <row r="170" spans="1:11" s="38" customFormat="1" x14ac:dyDescent="0.2">
      <c r="A170" s="131" t="s">
        <v>427</v>
      </c>
      <c r="B170" s="32">
        <v>35</v>
      </c>
      <c r="C170" s="132">
        <f>B170/1688</f>
        <v>2.0734597156398103E-2</v>
      </c>
      <c r="D170" s="32">
        <v>22</v>
      </c>
      <c r="E170" s="133">
        <f>D170/2013</f>
        <v>1.092896174863388E-2</v>
      </c>
      <c r="F170" s="121">
        <v>127</v>
      </c>
      <c r="G170" s="134">
        <f>F170/6993</f>
        <v>1.8161018161018162E-2</v>
      </c>
      <c r="H170" s="32">
        <v>118</v>
      </c>
      <c r="I170" s="133">
        <f>H170/9427</f>
        <v>1.2517237721438422E-2</v>
      </c>
      <c r="J170" s="35">
        <f>IF(D170=0, "-", IF((B170-D170)/D170&lt;10, (B170-D170)/D170, "&gt;999%"))</f>
        <v>0.59090909090909094</v>
      </c>
      <c r="K170" s="36">
        <f>IF(H170=0, "-", IF((F170-H170)/H170&lt;10, (F170-H170)/H170, "&gt;999%"))</f>
        <v>7.6271186440677971E-2</v>
      </c>
    </row>
    <row r="171" spans="1:11" x14ac:dyDescent="0.2">
      <c r="B171" s="130"/>
      <c r="D171" s="130"/>
      <c r="F171" s="130"/>
      <c r="H171" s="130"/>
    </row>
    <row r="172" spans="1:11" x14ac:dyDescent="0.2">
      <c r="A172" s="12" t="s">
        <v>428</v>
      </c>
      <c r="B172" s="32">
        <f>B176-B174</f>
        <v>643</v>
      </c>
      <c r="C172" s="132">
        <f>B172/1688</f>
        <v>0.38092417061611372</v>
      </c>
      <c r="D172" s="32">
        <f>D176-D174</f>
        <v>813</v>
      </c>
      <c r="E172" s="133">
        <f>D172/2013</f>
        <v>0.4038748137108793</v>
      </c>
      <c r="F172" s="121">
        <f>F176-F174</f>
        <v>2916</v>
      </c>
      <c r="G172" s="134">
        <f>F172/6993</f>
        <v>0.41698841698841699</v>
      </c>
      <c r="H172" s="32">
        <f>H176-H174</f>
        <v>3732</v>
      </c>
      <c r="I172" s="133">
        <f>H172/9427</f>
        <v>0.39588416251193381</v>
      </c>
      <c r="J172" s="35">
        <f>IF(D172=0, "-", IF((B172-D172)/D172&lt;10, (B172-D172)/D172, "&gt;999%"))</f>
        <v>-0.20910209102091021</v>
      </c>
      <c r="K172" s="36">
        <f>IF(H172=0, "-", IF((F172-H172)/H172&lt;10, (F172-H172)/H172, "&gt;999%"))</f>
        <v>-0.21864951768488747</v>
      </c>
    </row>
    <row r="173" spans="1:11" x14ac:dyDescent="0.2">
      <c r="A173" s="12"/>
      <c r="B173" s="32"/>
      <c r="C173" s="132"/>
      <c r="D173" s="32"/>
      <c r="E173" s="133"/>
      <c r="F173" s="121"/>
      <c r="G173" s="134"/>
      <c r="H173" s="32"/>
      <c r="I173" s="133"/>
      <c r="J173" s="35"/>
      <c r="K173" s="36"/>
    </row>
    <row r="174" spans="1:11" x14ac:dyDescent="0.2">
      <c r="A174" s="12" t="s">
        <v>429</v>
      </c>
      <c r="B174" s="32">
        <v>76</v>
      </c>
      <c r="C174" s="132">
        <f>B174/1688</f>
        <v>4.5023696682464455E-2</v>
      </c>
      <c r="D174" s="32">
        <v>70</v>
      </c>
      <c r="E174" s="133">
        <f>D174/2013</f>
        <v>3.4773969200198707E-2</v>
      </c>
      <c r="F174" s="121">
        <v>268</v>
      </c>
      <c r="G174" s="134">
        <f>F174/6993</f>
        <v>3.8324038324038322E-2</v>
      </c>
      <c r="H174" s="32">
        <v>312</v>
      </c>
      <c r="I174" s="133">
        <f>H174/9427</f>
        <v>3.3096425161769388E-2</v>
      </c>
      <c r="J174" s="35">
        <f>IF(D174=0, "-", IF((B174-D174)/D174&lt;10, (B174-D174)/D174, "&gt;999%"))</f>
        <v>8.5714285714285715E-2</v>
      </c>
      <c r="K174" s="36">
        <f>IF(H174=0, "-", IF((F174-H174)/H174&lt;10, (F174-H174)/H174, "&gt;999%"))</f>
        <v>-0.14102564102564102</v>
      </c>
    </row>
    <row r="175" spans="1:11" x14ac:dyDescent="0.2">
      <c r="A175" s="12"/>
      <c r="B175" s="32"/>
      <c r="C175" s="132"/>
      <c r="D175" s="32"/>
      <c r="E175" s="133"/>
      <c r="F175" s="121"/>
      <c r="G175" s="134"/>
      <c r="H175" s="32"/>
      <c r="I175" s="133"/>
      <c r="J175" s="35"/>
      <c r="K175" s="36"/>
    </row>
    <row r="176" spans="1:11" x14ac:dyDescent="0.2">
      <c r="A176" s="12" t="s">
        <v>430</v>
      </c>
      <c r="B176" s="32">
        <v>719</v>
      </c>
      <c r="C176" s="132">
        <f>B176/1688</f>
        <v>0.4259478672985782</v>
      </c>
      <c r="D176" s="32">
        <v>883</v>
      </c>
      <c r="E176" s="133">
        <f>D176/2013</f>
        <v>0.43864878291107801</v>
      </c>
      <c r="F176" s="121">
        <v>3184</v>
      </c>
      <c r="G176" s="134">
        <f>F176/6993</f>
        <v>0.45531245531245529</v>
      </c>
      <c r="H176" s="32">
        <v>4044</v>
      </c>
      <c r="I176" s="133">
        <f>H176/9427</f>
        <v>0.42898058767370317</v>
      </c>
      <c r="J176" s="35">
        <f>IF(D176=0, "-", IF((B176-D176)/D176&lt;10, (B176-D176)/D176, "&gt;999%"))</f>
        <v>-0.1857304643261608</v>
      </c>
      <c r="K176" s="36">
        <f>IF(H176=0, "-", IF((F176-H176)/H176&lt;10, (F176-H176)/H176, "&gt;999%"))</f>
        <v>-0.21266073194856577</v>
      </c>
    </row>
  </sheetData>
  <mergeCells count="37">
    <mergeCell ref="B5:C5"/>
    <mergeCell ref="D5:E5"/>
    <mergeCell ref="F5:G5"/>
    <mergeCell ref="H5:I5"/>
    <mergeCell ref="B1:K1"/>
    <mergeCell ref="B2:K2"/>
    <mergeCell ref="B4:E4"/>
    <mergeCell ref="F4:I4"/>
    <mergeCell ref="J4:K4"/>
    <mergeCell ref="B23:E23"/>
    <mergeCell ref="F23:I23"/>
    <mergeCell ref="J23:K23"/>
    <mergeCell ref="B24:C24"/>
    <mergeCell ref="D24:E24"/>
    <mergeCell ref="F24:G24"/>
    <mergeCell ref="H24:I24"/>
    <mergeCell ref="B59:E59"/>
    <mergeCell ref="F59:I59"/>
    <mergeCell ref="J59:K59"/>
    <mergeCell ref="B60:C60"/>
    <mergeCell ref="D60:E60"/>
    <mergeCell ref="F60:G60"/>
    <mergeCell ref="H60:I60"/>
    <mergeCell ref="B104:E104"/>
    <mergeCell ref="F104:I104"/>
    <mergeCell ref="J104:K104"/>
    <mergeCell ref="B105:C105"/>
    <mergeCell ref="D105:E105"/>
    <mergeCell ref="F105:G105"/>
    <mergeCell ref="H105:I105"/>
    <mergeCell ref="B152:E152"/>
    <mergeCell ref="F152:I152"/>
    <mergeCell ref="J152:K152"/>
    <mergeCell ref="B153:C153"/>
    <mergeCell ref="D153:E153"/>
    <mergeCell ref="F153:G153"/>
    <mergeCell ref="H153:I153"/>
  </mergeCells>
  <printOptions horizontalCentered="1"/>
  <pageMargins left="0.39370078740157483" right="0.39370078740157483" top="0.39370078740157483" bottom="0.59055118110236227" header="0.39370078740157483" footer="0.19685039370078741"/>
  <pageSetup paperSize="9" scale="93" fitToHeight="0" orientation="portrait" r:id="rId1"/>
  <headerFooter alignWithMargins="0">
    <oddFooter>&amp;L&amp;"Arial,Bold"&amp;9©Reproduction of VFACTS reports in whole or part, without prior permission is strictly forbidden
 &amp;C 
&amp;"Arial,Bold"Page &amp;P&amp;R&amp;"Arial,Bold" 
&amp;D</oddFooter>
  </headerFooter>
  <rowBreaks count="3" manualBreakCount="3">
    <brk id="43" max="16383" man="1"/>
    <brk id="85" max="16383" man="1"/>
    <brk id="134" max="16383" man="1"/>
  </row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F26C1D-DE89-4769-9A5B-584D815474B6}">
  <sheetPr>
    <pageSetUpPr fitToPage="1"/>
  </sheetPr>
  <dimension ref="A1:K40"/>
  <sheetViews>
    <sheetView tabSelected="1" workbookViewId="0">
      <selection activeCell="M1" sqref="M1"/>
    </sheetView>
  </sheetViews>
  <sheetFormatPr defaultRowHeight="12.75" x14ac:dyDescent="0.2"/>
  <cols>
    <col min="1" max="1" width="17.85546875" style="1" bestFit="1" customWidth="1"/>
    <col min="2" max="11" width="8.42578125" style="1" customWidth="1"/>
    <col min="12" max="256" width="8.7109375" style="1"/>
    <col min="257" max="257" width="24.7109375" style="1" customWidth="1"/>
    <col min="258" max="267" width="8.42578125" style="1" customWidth="1"/>
    <col min="268" max="512" width="8.7109375" style="1"/>
    <col min="513" max="513" width="24.7109375" style="1" customWidth="1"/>
    <col min="514" max="523" width="8.42578125" style="1" customWidth="1"/>
    <col min="524" max="768" width="8.7109375" style="1"/>
    <col min="769" max="769" width="24.7109375" style="1" customWidth="1"/>
    <col min="770" max="779" width="8.42578125" style="1" customWidth="1"/>
    <col min="780" max="1024" width="8.7109375" style="1"/>
    <col min="1025" max="1025" width="24.7109375" style="1" customWidth="1"/>
    <col min="1026" max="1035" width="8.42578125" style="1" customWidth="1"/>
    <col min="1036" max="1280" width="8.7109375" style="1"/>
    <col min="1281" max="1281" width="24.7109375" style="1" customWidth="1"/>
    <col min="1282" max="1291" width="8.42578125" style="1" customWidth="1"/>
    <col min="1292" max="1536" width="8.7109375" style="1"/>
    <col min="1537" max="1537" width="24.7109375" style="1" customWidth="1"/>
    <col min="1538" max="1547" width="8.42578125" style="1" customWidth="1"/>
    <col min="1548" max="1792" width="8.7109375" style="1"/>
    <col min="1793" max="1793" width="24.7109375" style="1" customWidth="1"/>
    <col min="1794" max="1803" width="8.42578125" style="1" customWidth="1"/>
    <col min="1804" max="2048" width="8.7109375" style="1"/>
    <col min="2049" max="2049" width="24.7109375" style="1" customWidth="1"/>
    <col min="2050" max="2059" width="8.42578125" style="1" customWidth="1"/>
    <col min="2060" max="2304" width="8.7109375" style="1"/>
    <col min="2305" max="2305" width="24.7109375" style="1" customWidth="1"/>
    <col min="2306" max="2315" width="8.42578125" style="1" customWidth="1"/>
    <col min="2316" max="2560" width="8.7109375" style="1"/>
    <col min="2561" max="2561" width="24.7109375" style="1" customWidth="1"/>
    <col min="2562" max="2571" width="8.42578125" style="1" customWidth="1"/>
    <col min="2572" max="2816" width="8.7109375" style="1"/>
    <col min="2817" max="2817" width="24.7109375" style="1" customWidth="1"/>
    <col min="2818" max="2827" width="8.42578125" style="1" customWidth="1"/>
    <col min="2828" max="3072" width="8.7109375" style="1"/>
    <col min="3073" max="3073" width="24.7109375" style="1" customWidth="1"/>
    <col min="3074" max="3083" width="8.42578125" style="1" customWidth="1"/>
    <col min="3084" max="3328" width="8.7109375" style="1"/>
    <col min="3329" max="3329" width="24.7109375" style="1" customWidth="1"/>
    <col min="3330" max="3339" width="8.42578125" style="1" customWidth="1"/>
    <col min="3340" max="3584" width="8.7109375" style="1"/>
    <col min="3585" max="3585" width="24.7109375" style="1" customWidth="1"/>
    <col min="3586" max="3595" width="8.42578125" style="1" customWidth="1"/>
    <col min="3596" max="3840" width="8.7109375" style="1"/>
    <col min="3841" max="3841" width="24.7109375" style="1" customWidth="1"/>
    <col min="3842" max="3851" width="8.42578125" style="1" customWidth="1"/>
    <col min="3852" max="4096" width="8.7109375" style="1"/>
    <col min="4097" max="4097" width="24.7109375" style="1" customWidth="1"/>
    <col min="4098" max="4107" width="8.42578125" style="1" customWidth="1"/>
    <col min="4108" max="4352" width="8.7109375" style="1"/>
    <col min="4353" max="4353" width="24.7109375" style="1" customWidth="1"/>
    <col min="4354" max="4363" width="8.42578125" style="1" customWidth="1"/>
    <col min="4364" max="4608" width="8.7109375" style="1"/>
    <col min="4609" max="4609" width="24.7109375" style="1" customWidth="1"/>
    <col min="4610" max="4619" width="8.42578125" style="1" customWidth="1"/>
    <col min="4620" max="4864" width="8.7109375" style="1"/>
    <col min="4865" max="4865" width="24.7109375" style="1" customWidth="1"/>
    <col min="4866" max="4875" width="8.42578125" style="1" customWidth="1"/>
    <col min="4876" max="5120" width="8.7109375" style="1"/>
    <col min="5121" max="5121" width="24.7109375" style="1" customWidth="1"/>
    <col min="5122" max="5131" width="8.42578125" style="1" customWidth="1"/>
    <col min="5132" max="5376" width="8.7109375" style="1"/>
    <col min="5377" max="5377" width="24.7109375" style="1" customWidth="1"/>
    <col min="5378" max="5387" width="8.42578125" style="1" customWidth="1"/>
    <col min="5388" max="5632" width="8.7109375" style="1"/>
    <col min="5633" max="5633" width="24.7109375" style="1" customWidth="1"/>
    <col min="5634" max="5643" width="8.42578125" style="1" customWidth="1"/>
    <col min="5644" max="5888" width="8.7109375" style="1"/>
    <col min="5889" max="5889" width="24.7109375" style="1" customWidth="1"/>
    <col min="5890" max="5899" width="8.42578125" style="1" customWidth="1"/>
    <col min="5900" max="6144" width="8.7109375" style="1"/>
    <col min="6145" max="6145" width="24.7109375" style="1" customWidth="1"/>
    <col min="6146" max="6155" width="8.42578125" style="1" customWidth="1"/>
    <col min="6156" max="6400" width="8.7109375" style="1"/>
    <col min="6401" max="6401" width="24.7109375" style="1" customWidth="1"/>
    <col min="6402" max="6411" width="8.42578125" style="1" customWidth="1"/>
    <col min="6412" max="6656" width="8.7109375" style="1"/>
    <col min="6657" max="6657" width="24.7109375" style="1" customWidth="1"/>
    <col min="6658" max="6667" width="8.42578125" style="1" customWidth="1"/>
    <col min="6668" max="6912" width="8.7109375" style="1"/>
    <col min="6913" max="6913" width="24.7109375" style="1" customWidth="1"/>
    <col min="6914" max="6923" width="8.42578125" style="1" customWidth="1"/>
    <col min="6924" max="7168" width="8.7109375" style="1"/>
    <col min="7169" max="7169" width="24.7109375" style="1" customWidth="1"/>
    <col min="7170" max="7179" width="8.42578125" style="1" customWidth="1"/>
    <col min="7180" max="7424" width="8.7109375" style="1"/>
    <col min="7425" max="7425" width="24.7109375" style="1" customWidth="1"/>
    <col min="7426" max="7435" width="8.42578125" style="1" customWidth="1"/>
    <col min="7436" max="7680" width="8.7109375" style="1"/>
    <col min="7681" max="7681" width="24.7109375" style="1" customWidth="1"/>
    <col min="7682" max="7691" width="8.42578125" style="1" customWidth="1"/>
    <col min="7692" max="7936" width="8.7109375" style="1"/>
    <col min="7937" max="7937" width="24.7109375" style="1" customWidth="1"/>
    <col min="7938" max="7947" width="8.42578125" style="1" customWidth="1"/>
    <col min="7948" max="8192" width="8.7109375" style="1"/>
    <col min="8193" max="8193" width="24.7109375" style="1" customWidth="1"/>
    <col min="8194" max="8203" width="8.42578125" style="1" customWidth="1"/>
    <col min="8204" max="8448" width="8.7109375" style="1"/>
    <col min="8449" max="8449" width="24.7109375" style="1" customWidth="1"/>
    <col min="8450" max="8459" width="8.42578125" style="1" customWidth="1"/>
    <col min="8460" max="8704" width="8.7109375" style="1"/>
    <col min="8705" max="8705" width="24.7109375" style="1" customWidth="1"/>
    <col min="8706" max="8715" width="8.42578125" style="1" customWidth="1"/>
    <col min="8716" max="8960" width="8.7109375" style="1"/>
    <col min="8961" max="8961" width="24.7109375" style="1" customWidth="1"/>
    <col min="8962" max="8971" width="8.42578125" style="1" customWidth="1"/>
    <col min="8972" max="9216" width="8.7109375" style="1"/>
    <col min="9217" max="9217" width="24.7109375" style="1" customWidth="1"/>
    <col min="9218" max="9227" width="8.42578125" style="1" customWidth="1"/>
    <col min="9228" max="9472" width="8.7109375" style="1"/>
    <col min="9473" max="9473" width="24.7109375" style="1" customWidth="1"/>
    <col min="9474" max="9483" width="8.42578125" style="1" customWidth="1"/>
    <col min="9484" max="9728" width="8.7109375" style="1"/>
    <col min="9729" max="9729" width="24.7109375" style="1" customWidth="1"/>
    <col min="9730" max="9739" width="8.42578125" style="1" customWidth="1"/>
    <col min="9740" max="9984" width="8.7109375" style="1"/>
    <col min="9985" max="9985" width="24.7109375" style="1" customWidth="1"/>
    <col min="9986" max="9995" width="8.42578125" style="1" customWidth="1"/>
    <col min="9996" max="10240" width="8.7109375" style="1"/>
    <col min="10241" max="10241" width="24.7109375" style="1" customWidth="1"/>
    <col min="10242" max="10251" width="8.42578125" style="1" customWidth="1"/>
    <col min="10252" max="10496" width="8.7109375" style="1"/>
    <col min="10497" max="10497" width="24.7109375" style="1" customWidth="1"/>
    <col min="10498" max="10507" width="8.42578125" style="1" customWidth="1"/>
    <col min="10508" max="10752" width="8.7109375" style="1"/>
    <col min="10753" max="10753" width="24.7109375" style="1" customWidth="1"/>
    <col min="10754" max="10763" width="8.42578125" style="1" customWidth="1"/>
    <col min="10764" max="11008" width="8.7109375" style="1"/>
    <col min="11009" max="11009" width="24.7109375" style="1" customWidth="1"/>
    <col min="11010" max="11019" width="8.42578125" style="1" customWidth="1"/>
    <col min="11020" max="11264" width="8.7109375" style="1"/>
    <col min="11265" max="11265" width="24.7109375" style="1" customWidth="1"/>
    <col min="11266" max="11275" width="8.42578125" style="1" customWidth="1"/>
    <col min="11276" max="11520" width="8.7109375" style="1"/>
    <col min="11521" max="11521" width="24.7109375" style="1" customWidth="1"/>
    <col min="11522" max="11531" width="8.42578125" style="1" customWidth="1"/>
    <col min="11532" max="11776" width="8.7109375" style="1"/>
    <col min="11777" max="11777" width="24.7109375" style="1" customWidth="1"/>
    <col min="11778" max="11787" width="8.42578125" style="1" customWidth="1"/>
    <col min="11788" max="12032" width="8.7109375" style="1"/>
    <col min="12033" max="12033" width="24.7109375" style="1" customWidth="1"/>
    <col min="12034" max="12043" width="8.42578125" style="1" customWidth="1"/>
    <col min="12044" max="12288" width="8.7109375" style="1"/>
    <col min="12289" max="12289" width="24.7109375" style="1" customWidth="1"/>
    <col min="12290" max="12299" width="8.42578125" style="1" customWidth="1"/>
    <col min="12300" max="12544" width="8.7109375" style="1"/>
    <col min="12545" max="12545" width="24.7109375" style="1" customWidth="1"/>
    <col min="12546" max="12555" width="8.42578125" style="1" customWidth="1"/>
    <col min="12556" max="12800" width="8.7109375" style="1"/>
    <col min="12801" max="12801" width="24.7109375" style="1" customWidth="1"/>
    <col min="12802" max="12811" width="8.42578125" style="1" customWidth="1"/>
    <col min="12812" max="13056" width="8.7109375" style="1"/>
    <col min="13057" max="13057" width="24.7109375" style="1" customWidth="1"/>
    <col min="13058" max="13067" width="8.42578125" style="1" customWidth="1"/>
    <col min="13068" max="13312" width="8.7109375" style="1"/>
    <col min="13313" max="13313" width="24.7109375" style="1" customWidth="1"/>
    <col min="13314" max="13323" width="8.42578125" style="1" customWidth="1"/>
    <col min="13324" max="13568" width="8.7109375" style="1"/>
    <col min="13569" max="13569" width="24.7109375" style="1" customWidth="1"/>
    <col min="13570" max="13579" width="8.42578125" style="1" customWidth="1"/>
    <col min="13580" max="13824" width="8.7109375" style="1"/>
    <col min="13825" max="13825" width="24.7109375" style="1" customWidth="1"/>
    <col min="13826" max="13835" width="8.42578125" style="1" customWidth="1"/>
    <col min="13836" max="14080" width="8.7109375" style="1"/>
    <col min="14081" max="14081" width="24.7109375" style="1" customWidth="1"/>
    <col min="14082" max="14091" width="8.42578125" style="1" customWidth="1"/>
    <col min="14092" max="14336" width="8.7109375" style="1"/>
    <col min="14337" max="14337" width="24.7109375" style="1" customWidth="1"/>
    <col min="14338" max="14347" width="8.42578125" style="1" customWidth="1"/>
    <col min="14348" max="14592" width="8.7109375" style="1"/>
    <col min="14593" max="14593" width="24.7109375" style="1" customWidth="1"/>
    <col min="14594" max="14603" width="8.42578125" style="1" customWidth="1"/>
    <col min="14604" max="14848" width="8.7109375" style="1"/>
    <col min="14849" max="14849" width="24.7109375" style="1" customWidth="1"/>
    <col min="14850" max="14859" width="8.42578125" style="1" customWidth="1"/>
    <col min="14860" max="15104" width="8.7109375" style="1"/>
    <col min="15105" max="15105" width="24.7109375" style="1" customWidth="1"/>
    <col min="15106" max="15115" width="8.42578125" style="1" customWidth="1"/>
    <col min="15116" max="15360" width="8.7109375" style="1"/>
    <col min="15361" max="15361" width="24.7109375" style="1" customWidth="1"/>
    <col min="15362" max="15371" width="8.42578125" style="1" customWidth="1"/>
    <col min="15372" max="15616" width="8.7109375" style="1"/>
    <col min="15617" max="15617" width="24.7109375" style="1" customWidth="1"/>
    <col min="15618" max="15627" width="8.42578125" style="1" customWidth="1"/>
    <col min="15628" max="15872" width="8.7109375" style="1"/>
    <col min="15873" max="15873" width="24.7109375" style="1" customWidth="1"/>
    <col min="15874" max="15883" width="8.42578125" style="1" customWidth="1"/>
    <col min="15884" max="16128" width="8.7109375" style="1"/>
    <col min="16129" max="16129" width="24.7109375" style="1" customWidth="1"/>
    <col min="16130" max="16139" width="8.42578125" style="1" customWidth="1"/>
    <col min="16140" max="16384" width="8.7109375" style="1"/>
  </cols>
  <sheetData>
    <row r="1" spans="1:11" s="44" customFormat="1" ht="20.25" x14ac:dyDescent="0.3">
      <c r="A1" s="52" t="s">
        <v>19</v>
      </c>
      <c r="B1" s="174" t="s">
        <v>431</v>
      </c>
      <c r="C1" s="174"/>
      <c r="D1" s="174"/>
      <c r="E1" s="175"/>
      <c r="F1" s="175"/>
      <c r="G1" s="175"/>
      <c r="H1" s="175"/>
      <c r="I1" s="175"/>
      <c r="J1" s="175"/>
      <c r="K1" s="175"/>
    </row>
    <row r="2" spans="1:11" s="44" customFormat="1" ht="20.25" x14ac:dyDescent="0.3">
      <c r="A2" s="52" t="s">
        <v>21</v>
      </c>
      <c r="B2" s="176" t="s">
        <v>3</v>
      </c>
      <c r="C2" s="174"/>
      <c r="D2" s="174"/>
      <c r="E2" s="177"/>
      <c r="F2" s="177"/>
      <c r="G2" s="177"/>
      <c r="H2" s="177"/>
      <c r="I2" s="177"/>
      <c r="J2" s="177"/>
      <c r="K2" s="177"/>
    </row>
    <row r="4" spans="1:11" ht="15.75" x14ac:dyDescent="0.25">
      <c r="A4" s="135"/>
      <c r="B4" s="170" t="s">
        <v>4</v>
      </c>
      <c r="C4" s="172"/>
      <c r="D4" s="172"/>
      <c r="E4" s="171"/>
      <c r="F4" s="170" t="s">
        <v>154</v>
      </c>
      <c r="G4" s="172"/>
      <c r="H4" s="172"/>
      <c r="I4" s="171"/>
      <c r="J4" s="170" t="s">
        <v>155</v>
      </c>
      <c r="K4" s="171"/>
    </row>
    <row r="5" spans="1:11" x14ac:dyDescent="0.2">
      <c r="A5" s="12"/>
      <c r="B5" s="170">
        <f>VALUE(RIGHT($B$2, 4))</f>
        <v>2020</v>
      </c>
      <c r="C5" s="171"/>
      <c r="D5" s="170">
        <f>B5-1</f>
        <v>2019</v>
      </c>
      <c r="E5" s="178"/>
      <c r="F5" s="170">
        <f>B5</f>
        <v>2020</v>
      </c>
      <c r="G5" s="178"/>
      <c r="H5" s="170">
        <f>D5</f>
        <v>2019</v>
      </c>
      <c r="I5" s="178"/>
      <c r="J5" s="13" t="s">
        <v>8</v>
      </c>
      <c r="K5" s="14" t="s">
        <v>5</v>
      </c>
    </row>
    <row r="6" spans="1:11" x14ac:dyDescent="0.2">
      <c r="A6" s="16"/>
      <c r="B6" s="124" t="s">
        <v>156</v>
      </c>
      <c r="C6" s="125" t="s">
        <v>157</v>
      </c>
      <c r="D6" s="124" t="s">
        <v>156</v>
      </c>
      <c r="E6" s="126" t="s">
        <v>157</v>
      </c>
      <c r="F6" s="136" t="s">
        <v>156</v>
      </c>
      <c r="G6" s="125" t="s">
        <v>157</v>
      </c>
      <c r="H6" s="137" t="s">
        <v>156</v>
      </c>
      <c r="I6" s="126" t="s">
        <v>157</v>
      </c>
      <c r="J6" s="124"/>
      <c r="K6" s="126"/>
    </row>
    <row r="7" spans="1:11" x14ac:dyDescent="0.2">
      <c r="A7" s="20" t="s">
        <v>49</v>
      </c>
      <c r="B7" s="55">
        <v>0</v>
      </c>
      <c r="C7" s="138">
        <f>IF(B40=0, "-", B7/B40)</f>
        <v>0</v>
      </c>
      <c r="D7" s="55">
        <v>0</v>
      </c>
      <c r="E7" s="78">
        <f>IF(D40=0, "-", D7/D40)</f>
        <v>0</v>
      </c>
      <c r="F7" s="128">
        <v>1</v>
      </c>
      <c r="G7" s="138">
        <f>IF(F40=0, "-", F7/F40)</f>
        <v>3.1407035175879397E-4</v>
      </c>
      <c r="H7" s="55">
        <v>1</v>
      </c>
      <c r="I7" s="78">
        <f>IF(H40=0, "-", H7/H40)</f>
        <v>2.4727992087042531E-4</v>
      </c>
      <c r="J7" s="77" t="str">
        <f t="shared" ref="J7:J38" si="0">IF(D7=0, "-", IF((B7-D7)/D7&lt;10, (B7-D7)/D7, "&gt;999%"))</f>
        <v>-</v>
      </c>
      <c r="K7" s="78">
        <f t="shared" ref="K7:K38" si="1">IF(H7=0, "-", IF((F7-H7)/H7&lt;10, (F7-H7)/H7, "&gt;999%"))</f>
        <v>0</v>
      </c>
    </row>
    <row r="8" spans="1:11" x14ac:dyDescent="0.2">
      <c r="A8" s="20" t="s">
        <v>50</v>
      </c>
      <c r="B8" s="55">
        <v>17</v>
      </c>
      <c r="C8" s="138">
        <f>IF(B40=0, "-", B8/B40)</f>
        <v>2.3643949930458971E-2</v>
      </c>
      <c r="D8" s="55">
        <v>10</v>
      </c>
      <c r="E8" s="78">
        <f>IF(D40=0, "-", D8/D40)</f>
        <v>1.1325028312570781E-2</v>
      </c>
      <c r="F8" s="128">
        <v>58</v>
      </c>
      <c r="G8" s="138">
        <f>IF(F40=0, "-", F8/F40)</f>
        <v>1.8216080402010049E-2</v>
      </c>
      <c r="H8" s="55">
        <v>47</v>
      </c>
      <c r="I8" s="78">
        <f>IF(H40=0, "-", H8/H40)</f>
        <v>1.162215628090999E-2</v>
      </c>
      <c r="J8" s="77">
        <f t="shared" si="0"/>
        <v>0.7</v>
      </c>
      <c r="K8" s="78">
        <f t="shared" si="1"/>
        <v>0.23404255319148937</v>
      </c>
    </row>
    <row r="9" spans="1:11" x14ac:dyDescent="0.2">
      <c r="A9" s="20" t="s">
        <v>51</v>
      </c>
      <c r="B9" s="55">
        <v>7</v>
      </c>
      <c r="C9" s="138">
        <f>IF(B40=0, "-", B9/B40)</f>
        <v>9.7357440890125171E-3</v>
      </c>
      <c r="D9" s="55">
        <v>9</v>
      </c>
      <c r="E9" s="78">
        <f>IF(D40=0, "-", D9/D40)</f>
        <v>1.0192525481313703E-2</v>
      </c>
      <c r="F9" s="128">
        <v>28</v>
      </c>
      <c r="G9" s="138">
        <f>IF(F40=0, "-", F9/F40)</f>
        <v>8.7939698492462311E-3</v>
      </c>
      <c r="H9" s="55">
        <v>38</v>
      </c>
      <c r="I9" s="78">
        <f>IF(H40=0, "-", H9/H40)</f>
        <v>9.3966369930761628E-3</v>
      </c>
      <c r="J9" s="77">
        <f t="shared" si="0"/>
        <v>-0.22222222222222221</v>
      </c>
      <c r="K9" s="78">
        <f t="shared" si="1"/>
        <v>-0.26315789473684209</v>
      </c>
    </row>
    <row r="10" spans="1:11" x14ac:dyDescent="0.2">
      <c r="A10" s="20" t="s">
        <v>53</v>
      </c>
      <c r="B10" s="55">
        <v>0</v>
      </c>
      <c r="C10" s="138">
        <f>IF(B40=0, "-", B10/B40)</f>
        <v>0</v>
      </c>
      <c r="D10" s="55">
        <v>1</v>
      </c>
      <c r="E10" s="78">
        <f>IF(D40=0, "-", D10/D40)</f>
        <v>1.1325028312570782E-3</v>
      </c>
      <c r="F10" s="128">
        <v>0</v>
      </c>
      <c r="G10" s="138">
        <f>IF(F40=0, "-", F10/F40)</f>
        <v>0</v>
      </c>
      <c r="H10" s="55">
        <v>1</v>
      </c>
      <c r="I10" s="78">
        <f>IF(H40=0, "-", H10/H40)</f>
        <v>2.4727992087042531E-4</v>
      </c>
      <c r="J10" s="77">
        <f t="shared" si="0"/>
        <v>-1</v>
      </c>
      <c r="K10" s="78">
        <f t="shared" si="1"/>
        <v>-1</v>
      </c>
    </row>
    <row r="11" spans="1:11" x14ac:dyDescent="0.2">
      <c r="A11" s="20" t="s">
        <v>56</v>
      </c>
      <c r="B11" s="55">
        <v>14</v>
      </c>
      <c r="C11" s="138">
        <f>IF(B40=0, "-", B11/B40)</f>
        <v>1.9471488178025034E-2</v>
      </c>
      <c r="D11" s="55">
        <v>17</v>
      </c>
      <c r="E11" s="78">
        <f>IF(D40=0, "-", D11/D40)</f>
        <v>1.9252548131370329E-2</v>
      </c>
      <c r="F11" s="128">
        <v>65</v>
      </c>
      <c r="G11" s="138">
        <f>IF(F40=0, "-", F11/F40)</f>
        <v>2.041457286432161E-2</v>
      </c>
      <c r="H11" s="55">
        <v>76</v>
      </c>
      <c r="I11" s="78">
        <f>IF(H40=0, "-", H11/H40)</f>
        <v>1.8793273986152326E-2</v>
      </c>
      <c r="J11" s="77">
        <f t="shared" si="0"/>
        <v>-0.17647058823529413</v>
      </c>
      <c r="K11" s="78">
        <f t="shared" si="1"/>
        <v>-0.14473684210526316</v>
      </c>
    </row>
    <row r="12" spans="1:11" x14ac:dyDescent="0.2">
      <c r="A12" s="20" t="s">
        <v>58</v>
      </c>
      <c r="B12" s="55">
        <v>0</v>
      </c>
      <c r="C12" s="138">
        <f>IF(B40=0, "-", B12/B40)</f>
        <v>0</v>
      </c>
      <c r="D12" s="55">
        <v>0</v>
      </c>
      <c r="E12" s="78">
        <f>IF(D40=0, "-", D12/D40)</f>
        <v>0</v>
      </c>
      <c r="F12" s="128">
        <v>0</v>
      </c>
      <c r="G12" s="138">
        <f>IF(F40=0, "-", F12/F40)</f>
        <v>0</v>
      </c>
      <c r="H12" s="55">
        <v>2</v>
      </c>
      <c r="I12" s="78">
        <f>IF(H40=0, "-", H12/H40)</f>
        <v>4.9455984174085062E-4</v>
      </c>
      <c r="J12" s="77" t="str">
        <f t="shared" si="0"/>
        <v>-</v>
      </c>
      <c r="K12" s="78">
        <f t="shared" si="1"/>
        <v>-1</v>
      </c>
    </row>
    <row r="13" spans="1:11" x14ac:dyDescent="0.2">
      <c r="A13" s="20" t="s">
        <v>59</v>
      </c>
      <c r="B13" s="55">
        <v>14</v>
      </c>
      <c r="C13" s="138">
        <f>IF(B40=0, "-", B13/B40)</f>
        <v>1.9471488178025034E-2</v>
      </c>
      <c r="D13" s="55">
        <v>65</v>
      </c>
      <c r="E13" s="78">
        <f>IF(D40=0, "-", D13/D40)</f>
        <v>7.3612684031710077E-2</v>
      </c>
      <c r="F13" s="128">
        <v>103</v>
      </c>
      <c r="G13" s="138">
        <f>IF(F40=0, "-", F13/F40)</f>
        <v>3.234924623115578E-2</v>
      </c>
      <c r="H13" s="55">
        <v>209</v>
      </c>
      <c r="I13" s="78">
        <f>IF(H40=0, "-", H13/H40)</f>
        <v>5.1681503461918889E-2</v>
      </c>
      <c r="J13" s="77">
        <f t="shared" si="0"/>
        <v>-0.7846153846153846</v>
      </c>
      <c r="K13" s="78">
        <f t="shared" si="1"/>
        <v>-0.50717703349282295</v>
      </c>
    </row>
    <row r="14" spans="1:11" x14ac:dyDescent="0.2">
      <c r="A14" s="20" t="s">
        <v>60</v>
      </c>
      <c r="B14" s="55">
        <v>43</v>
      </c>
      <c r="C14" s="138">
        <f>IF(B40=0, "-", B14/B40)</f>
        <v>5.9805285118219746E-2</v>
      </c>
      <c r="D14" s="55">
        <v>68</v>
      </c>
      <c r="E14" s="78">
        <f>IF(D40=0, "-", D14/D40)</f>
        <v>7.7010192525481316E-2</v>
      </c>
      <c r="F14" s="128">
        <v>165</v>
      </c>
      <c r="G14" s="138">
        <f>IF(F40=0, "-", F14/F40)</f>
        <v>5.1821608040201007E-2</v>
      </c>
      <c r="H14" s="55">
        <v>252</v>
      </c>
      <c r="I14" s="78">
        <f>IF(H40=0, "-", H14/H40)</f>
        <v>6.2314540059347182E-2</v>
      </c>
      <c r="J14" s="77">
        <f t="shared" si="0"/>
        <v>-0.36764705882352944</v>
      </c>
      <c r="K14" s="78">
        <f t="shared" si="1"/>
        <v>-0.34523809523809523</v>
      </c>
    </row>
    <row r="15" spans="1:11" x14ac:dyDescent="0.2">
      <c r="A15" s="20" t="s">
        <v>61</v>
      </c>
      <c r="B15" s="55">
        <v>56</v>
      </c>
      <c r="C15" s="138">
        <f>IF(B40=0, "-", B15/B40)</f>
        <v>7.7885952712100137E-2</v>
      </c>
      <c r="D15" s="55">
        <v>47</v>
      </c>
      <c r="E15" s="78">
        <f>IF(D40=0, "-", D15/D40)</f>
        <v>5.3227633069082674E-2</v>
      </c>
      <c r="F15" s="128">
        <v>257</v>
      </c>
      <c r="G15" s="138">
        <f>IF(F40=0, "-", F15/F40)</f>
        <v>8.0716080402010046E-2</v>
      </c>
      <c r="H15" s="55">
        <v>259</v>
      </c>
      <c r="I15" s="78">
        <f>IF(H40=0, "-", H15/H40)</f>
        <v>6.4045499505440154E-2</v>
      </c>
      <c r="J15" s="77">
        <f t="shared" si="0"/>
        <v>0.19148936170212766</v>
      </c>
      <c r="K15" s="78">
        <f t="shared" si="1"/>
        <v>-7.7220077220077222E-3</v>
      </c>
    </row>
    <row r="16" spans="1:11" x14ac:dyDescent="0.2">
      <c r="A16" s="20" t="s">
        <v>62</v>
      </c>
      <c r="B16" s="55">
        <v>10</v>
      </c>
      <c r="C16" s="138">
        <f>IF(B40=0, "-", B16/B40)</f>
        <v>1.3908205841446454E-2</v>
      </c>
      <c r="D16" s="55">
        <v>14</v>
      </c>
      <c r="E16" s="78">
        <f>IF(D40=0, "-", D16/D40)</f>
        <v>1.5855039637599093E-2</v>
      </c>
      <c r="F16" s="128">
        <v>33</v>
      </c>
      <c r="G16" s="138">
        <f>IF(F40=0, "-", F16/F40)</f>
        <v>1.0364321608040201E-2</v>
      </c>
      <c r="H16" s="55">
        <v>57</v>
      </c>
      <c r="I16" s="78">
        <f>IF(H40=0, "-", H16/H40)</f>
        <v>1.4094955489614243E-2</v>
      </c>
      <c r="J16" s="77">
        <f t="shared" si="0"/>
        <v>-0.2857142857142857</v>
      </c>
      <c r="K16" s="78">
        <f t="shared" si="1"/>
        <v>-0.42105263157894735</v>
      </c>
    </row>
    <row r="17" spans="1:11" x14ac:dyDescent="0.2">
      <c r="A17" s="20" t="s">
        <v>63</v>
      </c>
      <c r="B17" s="55">
        <v>5</v>
      </c>
      <c r="C17" s="138">
        <f>IF(B40=0, "-", B17/B40)</f>
        <v>6.954102920723227E-3</v>
      </c>
      <c r="D17" s="55">
        <v>5</v>
      </c>
      <c r="E17" s="78">
        <f>IF(D40=0, "-", D17/D40)</f>
        <v>5.6625141562853904E-3</v>
      </c>
      <c r="F17" s="128">
        <v>16</v>
      </c>
      <c r="G17" s="138">
        <f>IF(F40=0, "-", F17/F40)</f>
        <v>5.0251256281407036E-3</v>
      </c>
      <c r="H17" s="55">
        <v>23</v>
      </c>
      <c r="I17" s="78">
        <f>IF(H40=0, "-", H17/H40)</f>
        <v>5.6874381800197825E-3</v>
      </c>
      <c r="J17" s="77">
        <f t="shared" si="0"/>
        <v>0</v>
      </c>
      <c r="K17" s="78">
        <f t="shared" si="1"/>
        <v>-0.30434782608695654</v>
      </c>
    </row>
    <row r="18" spans="1:11" x14ac:dyDescent="0.2">
      <c r="A18" s="20" t="s">
        <v>64</v>
      </c>
      <c r="B18" s="55">
        <v>5</v>
      </c>
      <c r="C18" s="138">
        <f>IF(B40=0, "-", B18/B40)</f>
        <v>6.954102920723227E-3</v>
      </c>
      <c r="D18" s="55">
        <v>2</v>
      </c>
      <c r="E18" s="78">
        <f>IF(D40=0, "-", D18/D40)</f>
        <v>2.2650056625141564E-3</v>
      </c>
      <c r="F18" s="128">
        <v>30</v>
      </c>
      <c r="G18" s="138">
        <f>IF(F40=0, "-", F18/F40)</f>
        <v>9.4221105527638183E-3</v>
      </c>
      <c r="H18" s="55">
        <v>23</v>
      </c>
      <c r="I18" s="78">
        <f>IF(H40=0, "-", H18/H40)</f>
        <v>5.6874381800197825E-3</v>
      </c>
      <c r="J18" s="77">
        <f t="shared" si="0"/>
        <v>1.5</v>
      </c>
      <c r="K18" s="78">
        <f t="shared" si="1"/>
        <v>0.30434782608695654</v>
      </c>
    </row>
    <row r="19" spans="1:11" x14ac:dyDescent="0.2">
      <c r="A19" s="20" t="s">
        <v>65</v>
      </c>
      <c r="B19" s="55">
        <v>16</v>
      </c>
      <c r="C19" s="138">
        <f>IF(B40=0, "-", B19/B40)</f>
        <v>2.2253129346314324E-2</v>
      </c>
      <c r="D19" s="55">
        <v>23</v>
      </c>
      <c r="E19" s="78">
        <f>IF(D40=0, "-", D19/D40)</f>
        <v>2.6047565118912798E-2</v>
      </c>
      <c r="F19" s="128">
        <v>98</v>
      </c>
      <c r="G19" s="138">
        <f>IF(F40=0, "-", F19/F40)</f>
        <v>3.077889447236181E-2</v>
      </c>
      <c r="H19" s="55">
        <v>133</v>
      </c>
      <c r="I19" s="78">
        <f>IF(H40=0, "-", H19/H40)</f>
        <v>3.288822947576657E-2</v>
      </c>
      <c r="J19" s="77">
        <f t="shared" si="0"/>
        <v>-0.30434782608695654</v>
      </c>
      <c r="K19" s="78">
        <f t="shared" si="1"/>
        <v>-0.26315789473684209</v>
      </c>
    </row>
    <row r="20" spans="1:11" x14ac:dyDescent="0.2">
      <c r="A20" s="20" t="s">
        <v>66</v>
      </c>
      <c r="B20" s="55">
        <v>11</v>
      </c>
      <c r="C20" s="138">
        <f>IF(B40=0, "-", B20/B40)</f>
        <v>1.5299026425591099E-2</v>
      </c>
      <c r="D20" s="55">
        <v>15</v>
      </c>
      <c r="E20" s="78">
        <f>IF(D40=0, "-", D20/D40)</f>
        <v>1.698754246885617E-2</v>
      </c>
      <c r="F20" s="128">
        <v>38</v>
      </c>
      <c r="G20" s="138">
        <f>IF(F40=0, "-", F20/F40)</f>
        <v>1.193467336683417E-2</v>
      </c>
      <c r="H20" s="55">
        <v>63</v>
      </c>
      <c r="I20" s="78">
        <f>IF(H40=0, "-", H20/H40)</f>
        <v>1.5578635014836795E-2</v>
      </c>
      <c r="J20" s="77">
        <f t="shared" si="0"/>
        <v>-0.26666666666666666</v>
      </c>
      <c r="K20" s="78">
        <f t="shared" si="1"/>
        <v>-0.3968253968253968</v>
      </c>
    </row>
    <row r="21" spans="1:11" x14ac:dyDescent="0.2">
      <c r="A21" s="20" t="s">
        <v>67</v>
      </c>
      <c r="B21" s="55">
        <v>1</v>
      </c>
      <c r="C21" s="138">
        <f>IF(B40=0, "-", B21/B40)</f>
        <v>1.3908205841446453E-3</v>
      </c>
      <c r="D21" s="55">
        <v>0</v>
      </c>
      <c r="E21" s="78">
        <f>IF(D40=0, "-", D21/D40)</f>
        <v>0</v>
      </c>
      <c r="F21" s="128">
        <v>4</v>
      </c>
      <c r="G21" s="138">
        <f>IF(F40=0, "-", F21/F40)</f>
        <v>1.2562814070351759E-3</v>
      </c>
      <c r="H21" s="55">
        <v>0</v>
      </c>
      <c r="I21" s="78">
        <f>IF(H40=0, "-", H21/H40)</f>
        <v>0</v>
      </c>
      <c r="J21" s="77" t="str">
        <f t="shared" si="0"/>
        <v>-</v>
      </c>
      <c r="K21" s="78" t="str">
        <f t="shared" si="1"/>
        <v>-</v>
      </c>
    </row>
    <row r="22" spans="1:11" x14ac:dyDescent="0.2">
      <c r="A22" s="20" t="s">
        <v>68</v>
      </c>
      <c r="B22" s="55">
        <v>0</v>
      </c>
      <c r="C22" s="138">
        <f>IF(B40=0, "-", B22/B40)</f>
        <v>0</v>
      </c>
      <c r="D22" s="55">
        <v>3</v>
      </c>
      <c r="E22" s="78">
        <f>IF(D40=0, "-", D22/D40)</f>
        <v>3.3975084937712344E-3</v>
      </c>
      <c r="F22" s="128">
        <v>3</v>
      </c>
      <c r="G22" s="138">
        <f>IF(F40=0, "-", F22/F40)</f>
        <v>9.4221105527638187E-4</v>
      </c>
      <c r="H22" s="55">
        <v>28</v>
      </c>
      <c r="I22" s="78">
        <f>IF(H40=0, "-", H22/H40)</f>
        <v>6.923837784371909E-3</v>
      </c>
      <c r="J22" s="77">
        <f t="shared" si="0"/>
        <v>-1</v>
      </c>
      <c r="K22" s="78">
        <f t="shared" si="1"/>
        <v>-0.8928571428571429</v>
      </c>
    </row>
    <row r="23" spans="1:11" x14ac:dyDescent="0.2">
      <c r="A23" s="20" t="s">
        <v>70</v>
      </c>
      <c r="B23" s="55">
        <v>56</v>
      </c>
      <c r="C23" s="138">
        <f>IF(B40=0, "-", B23/B40)</f>
        <v>7.7885952712100137E-2</v>
      </c>
      <c r="D23" s="55">
        <v>55</v>
      </c>
      <c r="E23" s="78">
        <f>IF(D40=0, "-", D23/D40)</f>
        <v>6.2287655719139301E-2</v>
      </c>
      <c r="F23" s="128">
        <v>246</v>
      </c>
      <c r="G23" s="138">
        <f>IF(F40=0, "-", F23/F40)</f>
        <v>7.7261306532663318E-2</v>
      </c>
      <c r="H23" s="55">
        <v>292</v>
      </c>
      <c r="I23" s="78">
        <f>IF(H40=0, "-", H23/H40)</f>
        <v>7.2205736894164194E-2</v>
      </c>
      <c r="J23" s="77">
        <f t="shared" si="0"/>
        <v>1.8181818181818181E-2</v>
      </c>
      <c r="K23" s="78">
        <f t="shared" si="1"/>
        <v>-0.15753424657534246</v>
      </c>
    </row>
    <row r="24" spans="1:11" x14ac:dyDescent="0.2">
      <c r="A24" s="20" t="s">
        <v>71</v>
      </c>
      <c r="B24" s="55">
        <v>14</v>
      </c>
      <c r="C24" s="138">
        <f>IF(B40=0, "-", B24/B40)</f>
        <v>1.9471488178025034E-2</v>
      </c>
      <c r="D24" s="55">
        <v>8</v>
      </c>
      <c r="E24" s="78">
        <f>IF(D40=0, "-", D24/D40)</f>
        <v>9.0600226500566258E-3</v>
      </c>
      <c r="F24" s="128">
        <v>43</v>
      </c>
      <c r="G24" s="138">
        <f>IF(F40=0, "-", F24/F40)</f>
        <v>1.350502512562814E-2</v>
      </c>
      <c r="H24" s="55">
        <v>35</v>
      </c>
      <c r="I24" s="78">
        <f>IF(H40=0, "-", H24/H40)</f>
        <v>8.6547972304648856E-3</v>
      </c>
      <c r="J24" s="77">
        <f t="shared" si="0"/>
        <v>0.75</v>
      </c>
      <c r="K24" s="78">
        <f t="shared" si="1"/>
        <v>0.22857142857142856</v>
      </c>
    </row>
    <row r="25" spans="1:11" x14ac:dyDescent="0.2">
      <c r="A25" s="20" t="s">
        <v>73</v>
      </c>
      <c r="B25" s="55">
        <v>17</v>
      </c>
      <c r="C25" s="138">
        <f>IF(B40=0, "-", B25/B40)</f>
        <v>2.3643949930458971E-2</v>
      </c>
      <c r="D25" s="55">
        <v>19</v>
      </c>
      <c r="E25" s="78">
        <f>IF(D40=0, "-", D25/D40)</f>
        <v>2.1517553793884484E-2</v>
      </c>
      <c r="F25" s="128">
        <v>68</v>
      </c>
      <c r="G25" s="138">
        <f>IF(F40=0, "-", F25/F40)</f>
        <v>2.1356783919597989E-2</v>
      </c>
      <c r="H25" s="55">
        <v>30</v>
      </c>
      <c r="I25" s="78">
        <f>IF(H40=0, "-", H25/H40)</f>
        <v>7.4183976261127599E-3</v>
      </c>
      <c r="J25" s="77">
        <f t="shared" si="0"/>
        <v>-0.10526315789473684</v>
      </c>
      <c r="K25" s="78">
        <f t="shared" si="1"/>
        <v>1.2666666666666666</v>
      </c>
    </row>
    <row r="26" spans="1:11" x14ac:dyDescent="0.2">
      <c r="A26" s="20" t="s">
        <v>74</v>
      </c>
      <c r="B26" s="55">
        <v>1</v>
      </c>
      <c r="C26" s="138">
        <f>IF(B40=0, "-", B26/B40)</f>
        <v>1.3908205841446453E-3</v>
      </c>
      <c r="D26" s="55">
        <v>0</v>
      </c>
      <c r="E26" s="78">
        <f>IF(D40=0, "-", D26/D40)</f>
        <v>0</v>
      </c>
      <c r="F26" s="128">
        <v>4</v>
      </c>
      <c r="G26" s="138">
        <f>IF(F40=0, "-", F26/F40)</f>
        <v>1.2562814070351759E-3</v>
      </c>
      <c r="H26" s="55">
        <v>2</v>
      </c>
      <c r="I26" s="78">
        <f>IF(H40=0, "-", H26/H40)</f>
        <v>4.9455984174085062E-4</v>
      </c>
      <c r="J26" s="77" t="str">
        <f t="shared" si="0"/>
        <v>-</v>
      </c>
      <c r="K26" s="78">
        <f t="shared" si="1"/>
        <v>1</v>
      </c>
    </row>
    <row r="27" spans="1:11" x14ac:dyDescent="0.2">
      <c r="A27" s="20" t="s">
        <v>75</v>
      </c>
      <c r="B27" s="55">
        <v>77</v>
      </c>
      <c r="C27" s="138">
        <f>IF(B40=0, "-", B27/B40)</f>
        <v>0.1070931849791377</v>
      </c>
      <c r="D27" s="55">
        <v>102</v>
      </c>
      <c r="E27" s="78">
        <f>IF(D40=0, "-", D27/D40)</f>
        <v>0.11551528878822197</v>
      </c>
      <c r="F27" s="128">
        <v>425</v>
      </c>
      <c r="G27" s="138">
        <f>IF(F40=0, "-", F27/F40)</f>
        <v>0.13347989949748743</v>
      </c>
      <c r="H27" s="55">
        <v>510</v>
      </c>
      <c r="I27" s="78">
        <f>IF(H40=0, "-", H27/H40)</f>
        <v>0.12611275964391691</v>
      </c>
      <c r="J27" s="77">
        <f t="shared" si="0"/>
        <v>-0.24509803921568626</v>
      </c>
      <c r="K27" s="78">
        <f t="shared" si="1"/>
        <v>-0.16666666666666666</v>
      </c>
    </row>
    <row r="28" spans="1:11" x14ac:dyDescent="0.2">
      <c r="A28" s="20" t="s">
        <v>76</v>
      </c>
      <c r="B28" s="55">
        <v>57</v>
      </c>
      <c r="C28" s="138">
        <f>IF(B40=0, "-", B28/B40)</f>
        <v>7.9276773296244787E-2</v>
      </c>
      <c r="D28" s="55">
        <v>127</v>
      </c>
      <c r="E28" s="78">
        <f>IF(D40=0, "-", D28/D40)</f>
        <v>0.14382785956964891</v>
      </c>
      <c r="F28" s="128">
        <v>196</v>
      </c>
      <c r="G28" s="138">
        <f>IF(F40=0, "-", F28/F40)</f>
        <v>6.1557788944723621E-2</v>
      </c>
      <c r="H28" s="55">
        <v>405</v>
      </c>
      <c r="I28" s="78">
        <f>IF(H40=0, "-", H28/H40)</f>
        <v>0.10014836795252226</v>
      </c>
      <c r="J28" s="77">
        <f t="shared" si="0"/>
        <v>-0.55118110236220474</v>
      </c>
      <c r="K28" s="78">
        <f t="shared" si="1"/>
        <v>-0.51604938271604939</v>
      </c>
    </row>
    <row r="29" spans="1:11" x14ac:dyDescent="0.2">
      <c r="A29" s="20" t="s">
        <v>77</v>
      </c>
      <c r="B29" s="55">
        <v>1</v>
      </c>
      <c r="C29" s="138">
        <f>IF(B40=0, "-", B29/B40)</f>
        <v>1.3908205841446453E-3</v>
      </c>
      <c r="D29" s="55">
        <v>3</v>
      </c>
      <c r="E29" s="78">
        <f>IF(D40=0, "-", D29/D40)</f>
        <v>3.3975084937712344E-3</v>
      </c>
      <c r="F29" s="128">
        <v>1</v>
      </c>
      <c r="G29" s="138">
        <f>IF(F40=0, "-", F29/F40)</f>
        <v>3.1407035175879397E-4</v>
      </c>
      <c r="H29" s="55">
        <v>13</v>
      </c>
      <c r="I29" s="78">
        <f>IF(H40=0, "-", H29/H40)</f>
        <v>3.214638971315529E-3</v>
      </c>
      <c r="J29" s="77">
        <f t="shared" si="0"/>
        <v>-0.66666666666666663</v>
      </c>
      <c r="K29" s="78">
        <f t="shared" si="1"/>
        <v>-0.92307692307692313</v>
      </c>
    </row>
    <row r="30" spans="1:11" x14ac:dyDescent="0.2">
      <c r="A30" s="20" t="s">
        <v>78</v>
      </c>
      <c r="B30" s="55">
        <v>3</v>
      </c>
      <c r="C30" s="138">
        <f>IF(B40=0, "-", B30/B40)</f>
        <v>4.172461752433936E-3</v>
      </c>
      <c r="D30" s="55">
        <v>2</v>
      </c>
      <c r="E30" s="78">
        <f>IF(D40=0, "-", D30/D40)</f>
        <v>2.2650056625141564E-3</v>
      </c>
      <c r="F30" s="128">
        <v>16</v>
      </c>
      <c r="G30" s="138">
        <f>IF(F40=0, "-", F30/F40)</f>
        <v>5.0251256281407036E-3</v>
      </c>
      <c r="H30" s="55">
        <v>14</v>
      </c>
      <c r="I30" s="78">
        <f>IF(H40=0, "-", H30/H40)</f>
        <v>3.4619188921859545E-3</v>
      </c>
      <c r="J30" s="77">
        <f t="shared" si="0"/>
        <v>0.5</v>
      </c>
      <c r="K30" s="78">
        <f t="shared" si="1"/>
        <v>0.14285714285714285</v>
      </c>
    </row>
    <row r="31" spans="1:11" x14ac:dyDescent="0.2">
      <c r="A31" s="20" t="s">
        <v>80</v>
      </c>
      <c r="B31" s="55">
        <v>7</v>
      </c>
      <c r="C31" s="138">
        <f>IF(B40=0, "-", B31/B40)</f>
        <v>9.7357440890125171E-3</v>
      </c>
      <c r="D31" s="55">
        <v>0</v>
      </c>
      <c r="E31" s="78">
        <f>IF(D40=0, "-", D31/D40)</f>
        <v>0</v>
      </c>
      <c r="F31" s="128">
        <v>16</v>
      </c>
      <c r="G31" s="138">
        <f>IF(F40=0, "-", F31/F40)</f>
        <v>5.0251256281407036E-3</v>
      </c>
      <c r="H31" s="55">
        <v>15</v>
      </c>
      <c r="I31" s="78">
        <f>IF(H40=0, "-", H31/H40)</f>
        <v>3.70919881305638E-3</v>
      </c>
      <c r="J31" s="77" t="str">
        <f t="shared" si="0"/>
        <v>-</v>
      </c>
      <c r="K31" s="78">
        <f t="shared" si="1"/>
        <v>6.6666666666666666E-2</v>
      </c>
    </row>
    <row r="32" spans="1:11" x14ac:dyDescent="0.2">
      <c r="A32" s="20" t="s">
        <v>81</v>
      </c>
      <c r="B32" s="55">
        <v>15</v>
      </c>
      <c r="C32" s="138">
        <f>IF(B40=0, "-", B32/B40)</f>
        <v>2.0862308762169681E-2</v>
      </c>
      <c r="D32" s="55">
        <v>14</v>
      </c>
      <c r="E32" s="78">
        <f>IF(D40=0, "-", D32/D40)</f>
        <v>1.5855039637599093E-2</v>
      </c>
      <c r="F32" s="128">
        <v>51</v>
      </c>
      <c r="G32" s="138">
        <f>IF(F40=0, "-", F32/F40)</f>
        <v>1.6017587939698492E-2</v>
      </c>
      <c r="H32" s="55">
        <v>57</v>
      </c>
      <c r="I32" s="78">
        <f>IF(H40=0, "-", H32/H40)</f>
        <v>1.4094955489614243E-2</v>
      </c>
      <c r="J32" s="77">
        <f t="shared" si="0"/>
        <v>7.1428571428571425E-2</v>
      </c>
      <c r="K32" s="78">
        <f t="shared" si="1"/>
        <v>-0.10526315789473684</v>
      </c>
    </row>
    <row r="33" spans="1:11" x14ac:dyDescent="0.2">
      <c r="A33" s="20" t="s">
        <v>82</v>
      </c>
      <c r="B33" s="55">
        <v>2</v>
      </c>
      <c r="C33" s="138">
        <f>IF(B40=0, "-", B33/B40)</f>
        <v>2.7816411682892906E-3</v>
      </c>
      <c r="D33" s="55">
        <v>0</v>
      </c>
      <c r="E33" s="78">
        <f>IF(D40=0, "-", D33/D40)</f>
        <v>0</v>
      </c>
      <c r="F33" s="128">
        <v>4</v>
      </c>
      <c r="G33" s="138">
        <f>IF(F40=0, "-", F33/F40)</f>
        <v>1.2562814070351759E-3</v>
      </c>
      <c r="H33" s="55">
        <v>0</v>
      </c>
      <c r="I33" s="78">
        <f>IF(H40=0, "-", H33/H40)</f>
        <v>0</v>
      </c>
      <c r="J33" s="77" t="str">
        <f t="shared" si="0"/>
        <v>-</v>
      </c>
      <c r="K33" s="78" t="str">
        <f t="shared" si="1"/>
        <v>-</v>
      </c>
    </row>
    <row r="34" spans="1:11" x14ac:dyDescent="0.2">
      <c r="A34" s="20" t="s">
        <v>83</v>
      </c>
      <c r="B34" s="55">
        <v>108</v>
      </c>
      <c r="C34" s="138">
        <f>IF(B40=0, "-", B34/B40)</f>
        <v>0.1502086230876217</v>
      </c>
      <c r="D34" s="55">
        <v>127</v>
      </c>
      <c r="E34" s="78">
        <f>IF(D40=0, "-", D34/D40)</f>
        <v>0.14382785956964891</v>
      </c>
      <c r="F34" s="128">
        <v>366</v>
      </c>
      <c r="G34" s="138">
        <f>IF(F40=0, "-", F34/F40)</f>
        <v>0.11494974874371859</v>
      </c>
      <c r="H34" s="55">
        <v>608</v>
      </c>
      <c r="I34" s="78">
        <f>IF(H40=0, "-", H34/H40)</f>
        <v>0.15034619188921861</v>
      </c>
      <c r="J34" s="77">
        <f t="shared" si="0"/>
        <v>-0.14960629921259844</v>
      </c>
      <c r="K34" s="78">
        <f t="shared" si="1"/>
        <v>-0.39802631578947367</v>
      </c>
    </row>
    <row r="35" spans="1:11" x14ac:dyDescent="0.2">
      <c r="A35" s="20" t="s">
        <v>84</v>
      </c>
      <c r="B35" s="55">
        <v>18</v>
      </c>
      <c r="C35" s="138">
        <f>IF(B40=0, "-", B35/B40)</f>
        <v>2.5034770514603615E-2</v>
      </c>
      <c r="D35" s="55">
        <v>15</v>
      </c>
      <c r="E35" s="78">
        <f>IF(D40=0, "-", D35/D40)</f>
        <v>1.698754246885617E-2</v>
      </c>
      <c r="F35" s="128">
        <v>98</v>
      </c>
      <c r="G35" s="138">
        <f>IF(F40=0, "-", F35/F40)</f>
        <v>3.077889447236181E-2</v>
      </c>
      <c r="H35" s="55">
        <v>133</v>
      </c>
      <c r="I35" s="78">
        <f>IF(H40=0, "-", H35/H40)</f>
        <v>3.288822947576657E-2</v>
      </c>
      <c r="J35" s="77">
        <f t="shared" si="0"/>
        <v>0.2</v>
      </c>
      <c r="K35" s="78">
        <f t="shared" si="1"/>
        <v>-0.26315789473684209</v>
      </c>
    </row>
    <row r="36" spans="1:11" x14ac:dyDescent="0.2">
      <c r="A36" s="20" t="s">
        <v>85</v>
      </c>
      <c r="B36" s="55">
        <v>104</v>
      </c>
      <c r="C36" s="138">
        <f>IF(B40=0, "-", B36/B40)</f>
        <v>0.14464534075104313</v>
      </c>
      <c r="D36" s="55">
        <v>89</v>
      </c>
      <c r="E36" s="78">
        <f>IF(D40=0, "-", D36/D40)</f>
        <v>0.10079275198187995</v>
      </c>
      <c r="F36" s="128">
        <v>604</v>
      </c>
      <c r="G36" s="138">
        <f>IF(F40=0, "-", F36/F40)</f>
        <v>0.18969849246231155</v>
      </c>
      <c r="H36" s="55">
        <v>514</v>
      </c>
      <c r="I36" s="78">
        <f>IF(H40=0, "-", H36/H40)</f>
        <v>0.12710187932739861</v>
      </c>
      <c r="J36" s="77">
        <f t="shared" si="0"/>
        <v>0.16853932584269662</v>
      </c>
      <c r="K36" s="78">
        <f t="shared" si="1"/>
        <v>0.17509727626459143</v>
      </c>
    </row>
    <row r="37" spans="1:11" x14ac:dyDescent="0.2">
      <c r="A37" s="20" t="s">
        <v>86</v>
      </c>
      <c r="B37" s="55">
        <v>24</v>
      </c>
      <c r="C37" s="138">
        <f>IF(B40=0, "-", B37/B40)</f>
        <v>3.3379694019471488E-2</v>
      </c>
      <c r="D37" s="55">
        <v>30</v>
      </c>
      <c r="E37" s="78">
        <f>IF(D40=0, "-", D37/D40)</f>
        <v>3.3975084937712341E-2</v>
      </c>
      <c r="F37" s="128">
        <v>96</v>
      </c>
      <c r="G37" s="138">
        <f>IF(F40=0, "-", F37/F40)</f>
        <v>3.015075376884422E-2</v>
      </c>
      <c r="H37" s="55">
        <v>152</v>
      </c>
      <c r="I37" s="78">
        <f>IF(H40=0, "-", H37/H40)</f>
        <v>3.7586547972304651E-2</v>
      </c>
      <c r="J37" s="77">
        <f t="shared" si="0"/>
        <v>-0.2</v>
      </c>
      <c r="K37" s="78">
        <f t="shared" si="1"/>
        <v>-0.36842105263157893</v>
      </c>
    </row>
    <row r="38" spans="1:11" x14ac:dyDescent="0.2">
      <c r="A38" s="20" t="s">
        <v>87</v>
      </c>
      <c r="B38" s="55">
        <v>16</v>
      </c>
      <c r="C38" s="138">
        <f>IF(B40=0, "-", B38/B40)</f>
        <v>2.2253129346314324E-2</v>
      </c>
      <c r="D38" s="55">
        <v>13</v>
      </c>
      <c r="E38" s="78">
        <f>IF(D40=0, "-", D38/D40)</f>
        <v>1.4722536806342015E-2</v>
      </c>
      <c r="F38" s="128">
        <v>51</v>
      </c>
      <c r="G38" s="138">
        <f>IF(F40=0, "-", F38/F40)</f>
        <v>1.6017587939698492E-2</v>
      </c>
      <c r="H38" s="55">
        <v>52</v>
      </c>
      <c r="I38" s="78">
        <f>IF(H40=0, "-", H38/H40)</f>
        <v>1.2858555885262116E-2</v>
      </c>
      <c r="J38" s="77">
        <f t="shared" si="0"/>
        <v>0.23076923076923078</v>
      </c>
      <c r="K38" s="78">
        <f t="shared" si="1"/>
        <v>-1.9230769230769232E-2</v>
      </c>
    </row>
    <row r="39" spans="1:11" x14ac:dyDescent="0.2">
      <c r="A39" s="129"/>
      <c r="B39" s="82"/>
      <c r="D39" s="82"/>
      <c r="E39" s="86"/>
      <c r="F39" s="130"/>
      <c r="H39" s="82"/>
      <c r="I39" s="86"/>
      <c r="J39" s="85"/>
      <c r="K39" s="86"/>
    </row>
    <row r="40" spans="1:11" s="38" customFormat="1" x14ac:dyDescent="0.2">
      <c r="A40" s="131" t="s">
        <v>430</v>
      </c>
      <c r="B40" s="32">
        <f>SUM(B7:B39)</f>
        <v>719</v>
      </c>
      <c r="C40" s="132">
        <v>1</v>
      </c>
      <c r="D40" s="32">
        <f>SUM(D7:D39)</f>
        <v>883</v>
      </c>
      <c r="E40" s="133">
        <v>1</v>
      </c>
      <c r="F40" s="121">
        <f>SUM(F7:F39)</f>
        <v>3184</v>
      </c>
      <c r="G40" s="134">
        <v>1</v>
      </c>
      <c r="H40" s="32">
        <f>SUM(H7:H39)</f>
        <v>4044</v>
      </c>
      <c r="I40" s="133">
        <v>1</v>
      </c>
      <c r="J40" s="35">
        <f>IF(D40=0, "-", (B40-D40)/D40)</f>
        <v>-0.1857304643261608</v>
      </c>
      <c r="K40" s="36">
        <f>IF(H40=0, "-", (F40-H40)/H40)</f>
        <v>-0.21266073194856577</v>
      </c>
    </row>
  </sheetData>
  <mergeCells count="9">
    <mergeCell ref="B5:C5"/>
    <mergeCell ref="D5:E5"/>
    <mergeCell ref="F5:G5"/>
    <mergeCell ref="H5:I5"/>
    <mergeCell ref="B1:K1"/>
    <mergeCell ref="B2:K2"/>
    <mergeCell ref="B4:E4"/>
    <mergeCell ref="F4:I4"/>
    <mergeCell ref="J4:K4"/>
  </mergeCells>
  <printOptions horizontalCentered="1"/>
  <pageMargins left="0.39370078740157483" right="0.39370078740157483" top="0.39370078740157483" bottom="0.59055118110236227" header="0.39370078740157483" footer="0.19685039370078741"/>
  <pageSetup paperSize="9" scale="93" fitToHeight="0"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8F80CD-DEFE-410F-890A-20EC5E2C89AF}">
  <sheetPr>
    <pageSetUpPr fitToPage="1"/>
  </sheetPr>
  <dimension ref="A1:K72"/>
  <sheetViews>
    <sheetView tabSelected="1" workbookViewId="0">
      <selection activeCell="M1" sqref="M1"/>
    </sheetView>
  </sheetViews>
  <sheetFormatPr defaultRowHeight="12.75" x14ac:dyDescent="0.2"/>
  <cols>
    <col min="1" max="1" width="29.42578125" style="1" bestFit="1" customWidth="1"/>
    <col min="2" max="2" width="7.28515625" style="1" bestFit="1" customWidth="1"/>
    <col min="3" max="3" width="7.28515625" style="1" customWidth="1"/>
    <col min="4" max="4" width="7.28515625" style="1" bestFit="1" customWidth="1"/>
    <col min="5" max="5" width="7.28515625" style="1" customWidth="1"/>
    <col min="6" max="6" width="7.28515625" style="1" bestFit="1" customWidth="1"/>
    <col min="7" max="7" width="7.28515625" style="1" customWidth="1"/>
    <col min="8" max="8" width="7.28515625" style="1" bestFit="1" customWidth="1"/>
    <col min="9" max="9" width="7.28515625" style="1" customWidth="1"/>
    <col min="10" max="11" width="7.7109375" style="1" customWidth="1"/>
    <col min="12" max="256" width="8.7109375" style="1"/>
    <col min="257" max="257" width="34.7109375" style="1" customWidth="1"/>
    <col min="258" max="258" width="7.28515625" style="1" bestFit="1" customWidth="1"/>
    <col min="259" max="259" width="7.28515625" style="1" customWidth="1"/>
    <col min="260" max="260" width="7.28515625" style="1" bestFit="1" customWidth="1"/>
    <col min="261" max="261" width="7.28515625" style="1" customWidth="1"/>
    <col min="262" max="262" width="7.28515625" style="1" bestFit="1" customWidth="1"/>
    <col min="263" max="263" width="7.28515625" style="1" customWidth="1"/>
    <col min="264" max="264" width="7.28515625" style="1" bestFit="1" customWidth="1"/>
    <col min="265" max="265" width="7.28515625" style="1" customWidth="1"/>
    <col min="266" max="267" width="7.7109375" style="1" customWidth="1"/>
    <col min="268" max="512" width="8.7109375" style="1"/>
    <col min="513" max="513" width="34.7109375" style="1" customWidth="1"/>
    <col min="514" max="514" width="7.28515625" style="1" bestFit="1" customWidth="1"/>
    <col min="515" max="515" width="7.28515625" style="1" customWidth="1"/>
    <col min="516" max="516" width="7.28515625" style="1" bestFit="1" customWidth="1"/>
    <col min="517" max="517" width="7.28515625" style="1" customWidth="1"/>
    <col min="518" max="518" width="7.28515625" style="1" bestFit="1" customWidth="1"/>
    <col min="519" max="519" width="7.28515625" style="1" customWidth="1"/>
    <col min="520" max="520" width="7.28515625" style="1" bestFit="1" customWidth="1"/>
    <col min="521" max="521" width="7.28515625" style="1" customWidth="1"/>
    <col min="522" max="523" width="7.7109375" style="1" customWidth="1"/>
    <col min="524" max="768" width="8.7109375" style="1"/>
    <col min="769" max="769" width="34.7109375" style="1" customWidth="1"/>
    <col min="770" max="770" width="7.28515625" style="1" bestFit="1" customWidth="1"/>
    <col min="771" max="771" width="7.28515625" style="1" customWidth="1"/>
    <col min="772" max="772" width="7.28515625" style="1" bestFit="1" customWidth="1"/>
    <col min="773" max="773" width="7.28515625" style="1" customWidth="1"/>
    <col min="774" max="774" width="7.28515625" style="1" bestFit="1" customWidth="1"/>
    <col min="775" max="775" width="7.28515625" style="1" customWidth="1"/>
    <col min="776" max="776" width="7.28515625" style="1" bestFit="1" customWidth="1"/>
    <col min="777" max="777" width="7.28515625" style="1" customWidth="1"/>
    <col min="778" max="779" width="7.7109375" style="1" customWidth="1"/>
    <col min="780" max="1024" width="8.7109375" style="1"/>
    <col min="1025" max="1025" width="34.7109375" style="1" customWidth="1"/>
    <col min="1026" max="1026" width="7.28515625" style="1" bestFit="1" customWidth="1"/>
    <col min="1027" max="1027" width="7.28515625" style="1" customWidth="1"/>
    <col min="1028" max="1028" width="7.28515625" style="1" bestFit="1" customWidth="1"/>
    <col min="1029" max="1029" width="7.28515625" style="1" customWidth="1"/>
    <col min="1030" max="1030" width="7.28515625" style="1" bestFit="1" customWidth="1"/>
    <col min="1031" max="1031" width="7.28515625" style="1" customWidth="1"/>
    <col min="1032" max="1032" width="7.28515625" style="1" bestFit="1" customWidth="1"/>
    <col min="1033" max="1033" width="7.28515625" style="1" customWidth="1"/>
    <col min="1034" max="1035" width="7.7109375" style="1" customWidth="1"/>
    <col min="1036" max="1280" width="8.7109375" style="1"/>
    <col min="1281" max="1281" width="34.7109375" style="1" customWidth="1"/>
    <col min="1282" max="1282" width="7.28515625" style="1" bestFit="1" customWidth="1"/>
    <col min="1283" max="1283" width="7.28515625" style="1" customWidth="1"/>
    <col min="1284" max="1284" width="7.28515625" style="1" bestFit="1" customWidth="1"/>
    <col min="1285" max="1285" width="7.28515625" style="1" customWidth="1"/>
    <col min="1286" max="1286" width="7.28515625" style="1" bestFit="1" customWidth="1"/>
    <col min="1287" max="1287" width="7.28515625" style="1" customWidth="1"/>
    <col min="1288" max="1288" width="7.28515625" style="1" bestFit="1" customWidth="1"/>
    <col min="1289" max="1289" width="7.28515625" style="1" customWidth="1"/>
    <col min="1290" max="1291" width="7.7109375" style="1" customWidth="1"/>
    <col min="1292" max="1536" width="8.7109375" style="1"/>
    <col min="1537" max="1537" width="34.7109375" style="1" customWidth="1"/>
    <col min="1538" max="1538" width="7.28515625" style="1" bestFit="1" customWidth="1"/>
    <col min="1539" max="1539" width="7.28515625" style="1" customWidth="1"/>
    <col min="1540" max="1540" width="7.28515625" style="1" bestFit="1" customWidth="1"/>
    <col min="1541" max="1541" width="7.28515625" style="1" customWidth="1"/>
    <col min="1542" max="1542" width="7.28515625" style="1" bestFit="1" customWidth="1"/>
    <col min="1543" max="1543" width="7.28515625" style="1" customWidth="1"/>
    <col min="1544" max="1544" width="7.28515625" style="1" bestFit="1" customWidth="1"/>
    <col min="1545" max="1545" width="7.28515625" style="1" customWidth="1"/>
    <col min="1546" max="1547" width="7.7109375" style="1" customWidth="1"/>
    <col min="1548" max="1792" width="8.7109375" style="1"/>
    <col min="1793" max="1793" width="34.7109375" style="1" customWidth="1"/>
    <col min="1794" max="1794" width="7.28515625" style="1" bestFit="1" customWidth="1"/>
    <col min="1795" max="1795" width="7.28515625" style="1" customWidth="1"/>
    <col min="1796" max="1796" width="7.28515625" style="1" bestFit="1" customWidth="1"/>
    <col min="1797" max="1797" width="7.28515625" style="1" customWidth="1"/>
    <col min="1798" max="1798" width="7.28515625" style="1" bestFit="1" customWidth="1"/>
    <col min="1799" max="1799" width="7.28515625" style="1" customWidth="1"/>
    <col min="1800" max="1800" width="7.28515625" style="1" bestFit="1" customWidth="1"/>
    <col min="1801" max="1801" width="7.28515625" style="1" customWidth="1"/>
    <col min="1802" max="1803" width="7.7109375" style="1" customWidth="1"/>
    <col min="1804" max="2048" width="8.7109375" style="1"/>
    <col min="2049" max="2049" width="34.7109375" style="1" customWidth="1"/>
    <col min="2050" max="2050" width="7.28515625" style="1" bestFit="1" customWidth="1"/>
    <col min="2051" max="2051" width="7.28515625" style="1" customWidth="1"/>
    <col min="2052" max="2052" width="7.28515625" style="1" bestFit="1" customWidth="1"/>
    <col min="2053" max="2053" width="7.28515625" style="1" customWidth="1"/>
    <col min="2054" max="2054" width="7.28515625" style="1" bestFit="1" customWidth="1"/>
    <col min="2055" max="2055" width="7.28515625" style="1" customWidth="1"/>
    <col min="2056" max="2056" width="7.28515625" style="1" bestFit="1" customWidth="1"/>
    <col min="2057" max="2057" width="7.28515625" style="1" customWidth="1"/>
    <col min="2058" max="2059" width="7.7109375" style="1" customWidth="1"/>
    <col min="2060" max="2304" width="8.7109375" style="1"/>
    <col min="2305" max="2305" width="34.7109375" style="1" customWidth="1"/>
    <col min="2306" max="2306" width="7.28515625" style="1" bestFit="1" customWidth="1"/>
    <col min="2307" max="2307" width="7.28515625" style="1" customWidth="1"/>
    <col min="2308" max="2308" width="7.28515625" style="1" bestFit="1" customWidth="1"/>
    <col min="2309" max="2309" width="7.28515625" style="1" customWidth="1"/>
    <col min="2310" max="2310" width="7.28515625" style="1" bestFit="1" customWidth="1"/>
    <col min="2311" max="2311" width="7.28515625" style="1" customWidth="1"/>
    <col min="2312" max="2312" width="7.28515625" style="1" bestFit="1" customWidth="1"/>
    <col min="2313" max="2313" width="7.28515625" style="1" customWidth="1"/>
    <col min="2314" max="2315" width="7.7109375" style="1" customWidth="1"/>
    <col min="2316" max="2560" width="8.7109375" style="1"/>
    <col min="2561" max="2561" width="34.7109375" style="1" customWidth="1"/>
    <col min="2562" max="2562" width="7.28515625" style="1" bestFit="1" customWidth="1"/>
    <col min="2563" max="2563" width="7.28515625" style="1" customWidth="1"/>
    <col min="2564" max="2564" width="7.28515625" style="1" bestFit="1" customWidth="1"/>
    <col min="2565" max="2565" width="7.28515625" style="1" customWidth="1"/>
    <col min="2566" max="2566" width="7.28515625" style="1" bestFit="1" customWidth="1"/>
    <col min="2567" max="2567" width="7.28515625" style="1" customWidth="1"/>
    <col min="2568" max="2568" width="7.28515625" style="1" bestFit="1" customWidth="1"/>
    <col min="2569" max="2569" width="7.28515625" style="1" customWidth="1"/>
    <col min="2570" max="2571" width="7.7109375" style="1" customWidth="1"/>
    <col min="2572" max="2816" width="8.7109375" style="1"/>
    <col min="2817" max="2817" width="34.7109375" style="1" customWidth="1"/>
    <col min="2818" max="2818" width="7.28515625" style="1" bestFit="1" customWidth="1"/>
    <col min="2819" max="2819" width="7.28515625" style="1" customWidth="1"/>
    <col min="2820" max="2820" width="7.28515625" style="1" bestFit="1" customWidth="1"/>
    <col min="2821" max="2821" width="7.28515625" style="1" customWidth="1"/>
    <col min="2822" max="2822" width="7.28515625" style="1" bestFit="1" customWidth="1"/>
    <col min="2823" max="2823" width="7.28515625" style="1" customWidth="1"/>
    <col min="2824" max="2824" width="7.28515625" style="1" bestFit="1" customWidth="1"/>
    <col min="2825" max="2825" width="7.28515625" style="1" customWidth="1"/>
    <col min="2826" max="2827" width="7.7109375" style="1" customWidth="1"/>
    <col min="2828" max="3072" width="8.7109375" style="1"/>
    <col min="3073" max="3073" width="34.7109375" style="1" customWidth="1"/>
    <col min="3074" max="3074" width="7.28515625" style="1" bestFit="1" customWidth="1"/>
    <col min="3075" max="3075" width="7.28515625" style="1" customWidth="1"/>
    <col min="3076" max="3076" width="7.28515625" style="1" bestFit="1" customWidth="1"/>
    <col min="3077" max="3077" width="7.28515625" style="1" customWidth="1"/>
    <col min="3078" max="3078" width="7.28515625" style="1" bestFit="1" customWidth="1"/>
    <col min="3079" max="3079" width="7.28515625" style="1" customWidth="1"/>
    <col min="3080" max="3080" width="7.28515625" style="1" bestFit="1" customWidth="1"/>
    <col min="3081" max="3081" width="7.28515625" style="1" customWidth="1"/>
    <col min="3082" max="3083" width="7.7109375" style="1" customWidth="1"/>
    <col min="3084" max="3328" width="8.7109375" style="1"/>
    <col min="3329" max="3329" width="34.7109375" style="1" customWidth="1"/>
    <col min="3330" max="3330" width="7.28515625" style="1" bestFit="1" customWidth="1"/>
    <col min="3331" max="3331" width="7.28515625" style="1" customWidth="1"/>
    <col min="3332" max="3332" width="7.28515625" style="1" bestFit="1" customWidth="1"/>
    <col min="3333" max="3333" width="7.28515625" style="1" customWidth="1"/>
    <col min="3334" max="3334" width="7.28515625" style="1" bestFit="1" customWidth="1"/>
    <col min="3335" max="3335" width="7.28515625" style="1" customWidth="1"/>
    <col min="3336" max="3336" width="7.28515625" style="1" bestFit="1" customWidth="1"/>
    <col min="3337" max="3337" width="7.28515625" style="1" customWidth="1"/>
    <col min="3338" max="3339" width="7.7109375" style="1" customWidth="1"/>
    <col min="3340" max="3584" width="8.7109375" style="1"/>
    <col min="3585" max="3585" width="34.7109375" style="1" customWidth="1"/>
    <col min="3586" max="3586" width="7.28515625" style="1" bestFit="1" customWidth="1"/>
    <col min="3587" max="3587" width="7.28515625" style="1" customWidth="1"/>
    <col min="3588" max="3588" width="7.28515625" style="1" bestFit="1" customWidth="1"/>
    <col min="3589" max="3589" width="7.28515625" style="1" customWidth="1"/>
    <col min="3590" max="3590" width="7.28515625" style="1" bestFit="1" customWidth="1"/>
    <col min="3591" max="3591" width="7.28515625" style="1" customWidth="1"/>
    <col min="3592" max="3592" width="7.28515625" style="1" bestFit="1" customWidth="1"/>
    <col min="3593" max="3593" width="7.28515625" style="1" customWidth="1"/>
    <col min="3594" max="3595" width="7.7109375" style="1" customWidth="1"/>
    <col min="3596" max="3840" width="8.7109375" style="1"/>
    <col min="3841" max="3841" width="34.7109375" style="1" customWidth="1"/>
    <col min="3842" max="3842" width="7.28515625" style="1" bestFit="1" customWidth="1"/>
    <col min="3843" max="3843" width="7.28515625" style="1" customWidth="1"/>
    <col min="3844" max="3844" width="7.28515625" style="1" bestFit="1" customWidth="1"/>
    <col min="3845" max="3845" width="7.28515625" style="1" customWidth="1"/>
    <col min="3846" max="3846" width="7.28515625" style="1" bestFit="1" customWidth="1"/>
    <col min="3847" max="3847" width="7.28515625" style="1" customWidth="1"/>
    <col min="3848" max="3848" width="7.28515625" style="1" bestFit="1" customWidth="1"/>
    <col min="3849" max="3849" width="7.28515625" style="1" customWidth="1"/>
    <col min="3850" max="3851" width="7.7109375" style="1" customWidth="1"/>
    <col min="3852" max="4096" width="8.7109375" style="1"/>
    <col min="4097" max="4097" width="34.7109375" style="1" customWidth="1"/>
    <col min="4098" max="4098" width="7.28515625" style="1" bestFit="1" customWidth="1"/>
    <col min="4099" max="4099" width="7.28515625" style="1" customWidth="1"/>
    <col min="4100" max="4100" width="7.28515625" style="1" bestFit="1" customWidth="1"/>
    <col min="4101" max="4101" width="7.28515625" style="1" customWidth="1"/>
    <col min="4102" max="4102" width="7.28515625" style="1" bestFit="1" customWidth="1"/>
    <col min="4103" max="4103" width="7.28515625" style="1" customWidth="1"/>
    <col min="4104" max="4104" width="7.28515625" style="1" bestFit="1" customWidth="1"/>
    <col min="4105" max="4105" width="7.28515625" style="1" customWidth="1"/>
    <col min="4106" max="4107" width="7.7109375" style="1" customWidth="1"/>
    <col min="4108" max="4352" width="8.7109375" style="1"/>
    <col min="4353" max="4353" width="34.7109375" style="1" customWidth="1"/>
    <col min="4354" max="4354" width="7.28515625" style="1" bestFit="1" customWidth="1"/>
    <col min="4355" max="4355" width="7.28515625" style="1" customWidth="1"/>
    <col min="4356" max="4356" width="7.28515625" style="1" bestFit="1" customWidth="1"/>
    <col min="4357" max="4357" width="7.28515625" style="1" customWidth="1"/>
    <col min="4358" max="4358" width="7.28515625" style="1" bestFit="1" customWidth="1"/>
    <col min="4359" max="4359" width="7.28515625" style="1" customWidth="1"/>
    <col min="4360" max="4360" width="7.28515625" style="1" bestFit="1" customWidth="1"/>
    <col min="4361" max="4361" width="7.28515625" style="1" customWidth="1"/>
    <col min="4362" max="4363" width="7.7109375" style="1" customWidth="1"/>
    <col min="4364" max="4608" width="8.7109375" style="1"/>
    <col min="4609" max="4609" width="34.7109375" style="1" customWidth="1"/>
    <col min="4610" max="4610" width="7.28515625" style="1" bestFit="1" customWidth="1"/>
    <col min="4611" max="4611" width="7.28515625" style="1" customWidth="1"/>
    <col min="4612" max="4612" width="7.28515625" style="1" bestFit="1" customWidth="1"/>
    <col min="4613" max="4613" width="7.28515625" style="1" customWidth="1"/>
    <col min="4614" max="4614" width="7.28515625" style="1" bestFit="1" customWidth="1"/>
    <col min="4615" max="4615" width="7.28515625" style="1" customWidth="1"/>
    <col min="4616" max="4616" width="7.28515625" style="1" bestFit="1" customWidth="1"/>
    <col min="4617" max="4617" width="7.28515625" style="1" customWidth="1"/>
    <col min="4618" max="4619" width="7.7109375" style="1" customWidth="1"/>
    <col min="4620" max="4864" width="8.7109375" style="1"/>
    <col min="4865" max="4865" width="34.7109375" style="1" customWidth="1"/>
    <col min="4866" max="4866" width="7.28515625" style="1" bestFit="1" customWidth="1"/>
    <col min="4867" max="4867" width="7.28515625" style="1" customWidth="1"/>
    <col min="4868" max="4868" width="7.28515625" style="1" bestFit="1" customWidth="1"/>
    <col min="4869" max="4869" width="7.28515625" style="1" customWidth="1"/>
    <col min="4870" max="4870" width="7.28515625" style="1" bestFit="1" customWidth="1"/>
    <col min="4871" max="4871" width="7.28515625" style="1" customWidth="1"/>
    <col min="4872" max="4872" width="7.28515625" style="1" bestFit="1" customWidth="1"/>
    <col min="4873" max="4873" width="7.28515625" style="1" customWidth="1"/>
    <col min="4874" max="4875" width="7.7109375" style="1" customWidth="1"/>
    <col min="4876" max="5120" width="8.7109375" style="1"/>
    <col min="5121" max="5121" width="34.7109375" style="1" customWidth="1"/>
    <col min="5122" max="5122" width="7.28515625" style="1" bestFit="1" customWidth="1"/>
    <col min="5123" max="5123" width="7.28515625" style="1" customWidth="1"/>
    <col min="5124" max="5124" width="7.28515625" style="1" bestFit="1" customWidth="1"/>
    <col min="5125" max="5125" width="7.28515625" style="1" customWidth="1"/>
    <col min="5126" max="5126" width="7.28515625" style="1" bestFit="1" customWidth="1"/>
    <col min="5127" max="5127" width="7.28515625" style="1" customWidth="1"/>
    <col min="5128" max="5128" width="7.28515625" style="1" bestFit="1" customWidth="1"/>
    <col min="5129" max="5129" width="7.28515625" style="1" customWidth="1"/>
    <col min="5130" max="5131" width="7.7109375" style="1" customWidth="1"/>
    <col min="5132" max="5376" width="8.7109375" style="1"/>
    <col min="5377" max="5377" width="34.7109375" style="1" customWidth="1"/>
    <col min="5378" max="5378" width="7.28515625" style="1" bestFit="1" customWidth="1"/>
    <col min="5379" max="5379" width="7.28515625" style="1" customWidth="1"/>
    <col min="5380" max="5380" width="7.28515625" style="1" bestFit="1" customWidth="1"/>
    <col min="5381" max="5381" width="7.28515625" style="1" customWidth="1"/>
    <col min="5382" max="5382" width="7.28515625" style="1" bestFit="1" customWidth="1"/>
    <col min="5383" max="5383" width="7.28515625" style="1" customWidth="1"/>
    <col min="5384" max="5384" width="7.28515625" style="1" bestFit="1" customWidth="1"/>
    <col min="5385" max="5385" width="7.28515625" style="1" customWidth="1"/>
    <col min="5386" max="5387" width="7.7109375" style="1" customWidth="1"/>
    <col min="5388" max="5632" width="8.7109375" style="1"/>
    <col min="5633" max="5633" width="34.7109375" style="1" customWidth="1"/>
    <col min="5634" max="5634" width="7.28515625" style="1" bestFit="1" customWidth="1"/>
    <col min="5635" max="5635" width="7.28515625" style="1" customWidth="1"/>
    <col min="5636" max="5636" width="7.28515625" style="1" bestFit="1" customWidth="1"/>
    <col min="5637" max="5637" width="7.28515625" style="1" customWidth="1"/>
    <col min="5638" max="5638" width="7.28515625" style="1" bestFit="1" customWidth="1"/>
    <col min="5639" max="5639" width="7.28515625" style="1" customWidth="1"/>
    <col min="5640" max="5640" width="7.28515625" style="1" bestFit="1" customWidth="1"/>
    <col min="5641" max="5641" width="7.28515625" style="1" customWidth="1"/>
    <col min="5642" max="5643" width="7.7109375" style="1" customWidth="1"/>
    <col min="5644" max="5888" width="8.7109375" style="1"/>
    <col min="5889" max="5889" width="34.7109375" style="1" customWidth="1"/>
    <col min="5890" max="5890" width="7.28515625" style="1" bestFit="1" customWidth="1"/>
    <col min="5891" max="5891" width="7.28515625" style="1" customWidth="1"/>
    <col min="5892" max="5892" width="7.28515625" style="1" bestFit="1" customWidth="1"/>
    <col min="5893" max="5893" width="7.28515625" style="1" customWidth="1"/>
    <col min="5894" max="5894" width="7.28515625" style="1" bestFit="1" customWidth="1"/>
    <col min="5895" max="5895" width="7.28515625" style="1" customWidth="1"/>
    <col min="5896" max="5896" width="7.28515625" style="1" bestFit="1" customWidth="1"/>
    <col min="5897" max="5897" width="7.28515625" style="1" customWidth="1"/>
    <col min="5898" max="5899" width="7.7109375" style="1" customWidth="1"/>
    <col min="5900" max="6144" width="8.7109375" style="1"/>
    <col min="6145" max="6145" width="34.7109375" style="1" customWidth="1"/>
    <col min="6146" max="6146" width="7.28515625" style="1" bestFit="1" customWidth="1"/>
    <col min="6147" max="6147" width="7.28515625" style="1" customWidth="1"/>
    <col min="6148" max="6148" width="7.28515625" style="1" bestFit="1" customWidth="1"/>
    <col min="6149" max="6149" width="7.28515625" style="1" customWidth="1"/>
    <col min="6150" max="6150" width="7.28515625" style="1" bestFit="1" customWidth="1"/>
    <col min="6151" max="6151" width="7.28515625" style="1" customWidth="1"/>
    <col min="6152" max="6152" width="7.28515625" style="1" bestFit="1" customWidth="1"/>
    <col min="6153" max="6153" width="7.28515625" style="1" customWidth="1"/>
    <col min="6154" max="6155" width="7.7109375" style="1" customWidth="1"/>
    <col min="6156" max="6400" width="8.7109375" style="1"/>
    <col min="6401" max="6401" width="34.7109375" style="1" customWidth="1"/>
    <col min="6402" max="6402" width="7.28515625" style="1" bestFit="1" customWidth="1"/>
    <col min="6403" max="6403" width="7.28515625" style="1" customWidth="1"/>
    <col min="6404" max="6404" width="7.28515625" style="1" bestFit="1" customWidth="1"/>
    <col min="6405" max="6405" width="7.28515625" style="1" customWidth="1"/>
    <col min="6406" max="6406" width="7.28515625" style="1" bestFit="1" customWidth="1"/>
    <col min="6407" max="6407" width="7.28515625" style="1" customWidth="1"/>
    <col min="6408" max="6408" width="7.28515625" style="1" bestFit="1" customWidth="1"/>
    <col min="6409" max="6409" width="7.28515625" style="1" customWidth="1"/>
    <col min="6410" max="6411" width="7.7109375" style="1" customWidth="1"/>
    <col min="6412" max="6656" width="8.7109375" style="1"/>
    <col min="6657" max="6657" width="34.7109375" style="1" customWidth="1"/>
    <col min="6658" max="6658" width="7.28515625" style="1" bestFit="1" customWidth="1"/>
    <col min="6659" max="6659" width="7.28515625" style="1" customWidth="1"/>
    <col min="6660" max="6660" width="7.28515625" style="1" bestFit="1" customWidth="1"/>
    <col min="6661" max="6661" width="7.28515625" style="1" customWidth="1"/>
    <col min="6662" max="6662" width="7.28515625" style="1" bestFit="1" customWidth="1"/>
    <col min="6663" max="6663" width="7.28515625" style="1" customWidth="1"/>
    <col min="6664" max="6664" width="7.28515625" style="1" bestFit="1" customWidth="1"/>
    <col min="6665" max="6665" width="7.28515625" style="1" customWidth="1"/>
    <col min="6666" max="6667" width="7.7109375" style="1" customWidth="1"/>
    <col min="6668" max="6912" width="8.7109375" style="1"/>
    <col min="6913" max="6913" width="34.7109375" style="1" customWidth="1"/>
    <col min="6914" max="6914" width="7.28515625" style="1" bestFit="1" customWidth="1"/>
    <col min="6915" max="6915" width="7.28515625" style="1" customWidth="1"/>
    <col min="6916" max="6916" width="7.28515625" style="1" bestFit="1" customWidth="1"/>
    <col min="6917" max="6917" width="7.28515625" style="1" customWidth="1"/>
    <col min="6918" max="6918" width="7.28515625" style="1" bestFit="1" customWidth="1"/>
    <col min="6919" max="6919" width="7.28515625" style="1" customWidth="1"/>
    <col min="6920" max="6920" width="7.28515625" style="1" bestFit="1" customWidth="1"/>
    <col min="6921" max="6921" width="7.28515625" style="1" customWidth="1"/>
    <col min="6922" max="6923" width="7.7109375" style="1" customWidth="1"/>
    <col min="6924" max="7168" width="8.7109375" style="1"/>
    <col min="7169" max="7169" width="34.7109375" style="1" customWidth="1"/>
    <col min="7170" max="7170" width="7.28515625" style="1" bestFit="1" customWidth="1"/>
    <col min="7171" max="7171" width="7.28515625" style="1" customWidth="1"/>
    <col min="7172" max="7172" width="7.28515625" style="1" bestFit="1" customWidth="1"/>
    <col min="7173" max="7173" width="7.28515625" style="1" customWidth="1"/>
    <col min="7174" max="7174" width="7.28515625" style="1" bestFit="1" customWidth="1"/>
    <col min="7175" max="7175" width="7.28515625" style="1" customWidth="1"/>
    <col min="7176" max="7176" width="7.28515625" style="1" bestFit="1" customWidth="1"/>
    <col min="7177" max="7177" width="7.28515625" style="1" customWidth="1"/>
    <col min="7178" max="7179" width="7.7109375" style="1" customWidth="1"/>
    <col min="7180" max="7424" width="8.7109375" style="1"/>
    <col min="7425" max="7425" width="34.7109375" style="1" customWidth="1"/>
    <col min="7426" max="7426" width="7.28515625" style="1" bestFit="1" customWidth="1"/>
    <col min="7427" max="7427" width="7.28515625" style="1" customWidth="1"/>
    <col min="7428" max="7428" width="7.28515625" style="1" bestFit="1" customWidth="1"/>
    <col min="7429" max="7429" width="7.28515625" style="1" customWidth="1"/>
    <col min="7430" max="7430" width="7.28515625" style="1" bestFit="1" customWidth="1"/>
    <col min="7431" max="7431" width="7.28515625" style="1" customWidth="1"/>
    <col min="7432" max="7432" width="7.28515625" style="1" bestFit="1" customWidth="1"/>
    <col min="7433" max="7433" width="7.28515625" style="1" customWidth="1"/>
    <col min="7434" max="7435" width="7.7109375" style="1" customWidth="1"/>
    <col min="7436" max="7680" width="8.7109375" style="1"/>
    <col min="7681" max="7681" width="34.7109375" style="1" customWidth="1"/>
    <col min="7682" max="7682" width="7.28515625" style="1" bestFit="1" customWidth="1"/>
    <col min="7683" max="7683" width="7.28515625" style="1" customWidth="1"/>
    <col min="7684" max="7684" width="7.28515625" style="1" bestFit="1" customWidth="1"/>
    <col min="7685" max="7685" width="7.28515625" style="1" customWidth="1"/>
    <col min="7686" max="7686" width="7.28515625" style="1" bestFit="1" customWidth="1"/>
    <col min="7687" max="7687" width="7.28515625" style="1" customWidth="1"/>
    <col min="7688" max="7688" width="7.28515625" style="1" bestFit="1" customWidth="1"/>
    <col min="7689" max="7689" width="7.28515625" style="1" customWidth="1"/>
    <col min="7690" max="7691" width="7.7109375" style="1" customWidth="1"/>
    <col min="7692" max="7936" width="8.7109375" style="1"/>
    <col min="7937" max="7937" width="34.7109375" style="1" customWidth="1"/>
    <col min="7938" max="7938" width="7.28515625" style="1" bestFit="1" customWidth="1"/>
    <col min="7939" max="7939" width="7.28515625" style="1" customWidth="1"/>
    <col min="7940" max="7940" width="7.28515625" style="1" bestFit="1" customWidth="1"/>
    <col min="7941" max="7941" width="7.28515625" style="1" customWidth="1"/>
    <col min="7942" max="7942" width="7.28515625" style="1" bestFit="1" customWidth="1"/>
    <col min="7943" max="7943" width="7.28515625" style="1" customWidth="1"/>
    <col min="7944" max="7944" width="7.28515625" style="1" bestFit="1" customWidth="1"/>
    <col min="7945" max="7945" width="7.28515625" style="1" customWidth="1"/>
    <col min="7946" max="7947" width="7.7109375" style="1" customWidth="1"/>
    <col min="7948" max="8192" width="8.7109375" style="1"/>
    <col min="8193" max="8193" width="34.7109375" style="1" customWidth="1"/>
    <col min="8194" max="8194" width="7.28515625" style="1" bestFit="1" customWidth="1"/>
    <col min="8195" max="8195" width="7.28515625" style="1" customWidth="1"/>
    <col min="8196" max="8196" width="7.28515625" style="1" bestFit="1" customWidth="1"/>
    <col min="8197" max="8197" width="7.28515625" style="1" customWidth="1"/>
    <col min="8198" max="8198" width="7.28515625" style="1" bestFit="1" customWidth="1"/>
    <col min="8199" max="8199" width="7.28515625" style="1" customWidth="1"/>
    <col min="8200" max="8200" width="7.28515625" style="1" bestFit="1" customWidth="1"/>
    <col min="8201" max="8201" width="7.28515625" style="1" customWidth="1"/>
    <col min="8202" max="8203" width="7.7109375" style="1" customWidth="1"/>
    <col min="8204" max="8448" width="8.7109375" style="1"/>
    <col min="8449" max="8449" width="34.7109375" style="1" customWidth="1"/>
    <col min="8450" max="8450" width="7.28515625" style="1" bestFit="1" customWidth="1"/>
    <col min="8451" max="8451" width="7.28515625" style="1" customWidth="1"/>
    <col min="8452" max="8452" width="7.28515625" style="1" bestFit="1" customWidth="1"/>
    <col min="8453" max="8453" width="7.28515625" style="1" customWidth="1"/>
    <col min="8454" max="8454" width="7.28515625" style="1" bestFit="1" customWidth="1"/>
    <col min="8455" max="8455" width="7.28515625" style="1" customWidth="1"/>
    <col min="8456" max="8456" width="7.28515625" style="1" bestFit="1" customWidth="1"/>
    <col min="8457" max="8457" width="7.28515625" style="1" customWidth="1"/>
    <col min="8458" max="8459" width="7.7109375" style="1" customWidth="1"/>
    <col min="8460" max="8704" width="8.7109375" style="1"/>
    <col min="8705" max="8705" width="34.7109375" style="1" customWidth="1"/>
    <col min="8706" max="8706" width="7.28515625" style="1" bestFit="1" customWidth="1"/>
    <col min="8707" max="8707" width="7.28515625" style="1" customWidth="1"/>
    <col min="8708" max="8708" width="7.28515625" style="1" bestFit="1" customWidth="1"/>
    <col min="8709" max="8709" width="7.28515625" style="1" customWidth="1"/>
    <col min="8710" max="8710" width="7.28515625" style="1" bestFit="1" customWidth="1"/>
    <col min="8711" max="8711" width="7.28515625" style="1" customWidth="1"/>
    <col min="8712" max="8712" width="7.28515625" style="1" bestFit="1" customWidth="1"/>
    <col min="8713" max="8713" width="7.28515625" style="1" customWidth="1"/>
    <col min="8714" max="8715" width="7.7109375" style="1" customWidth="1"/>
    <col min="8716" max="8960" width="8.7109375" style="1"/>
    <col min="8961" max="8961" width="34.7109375" style="1" customWidth="1"/>
    <col min="8962" max="8962" width="7.28515625" style="1" bestFit="1" customWidth="1"/>
    <col min="8963" max="8963" width="7.28515625" style="1" customWidth="1"/>
    <col min="8964" max="8964" width="7.28515625" style="1" bestFit="1" customWidth="1"/>
    <col min="8965" max="8965" width="7.28515625" style="1" customWidth="1"/>
    <col min="8966" max="8966" width="7.28515625" style="1" bestFit="1" customWidth="1"/>
    <col min="8967" max="8967" width="7.28515625" style="1" customWidth="1"/>
    <col min="8968" max="8968" width="7.28515625" style="1" bestFit="1" customWidth="1"/>
    <col min="8969" max="8969" width="7.28515625" style="1" customWidth="1"/>
    <col min="8970" max="8971" width="7.7109375" style="1" customWidth="1"/>
    <col min="8972" max="9216" width="8.7109375" style="1"/>
    <col min="9217" max="9217" width="34.7109375" style="1" customWidth="1"/>
    <col min="9218" max="9218" width="7.28515625" style="1" bestFit="1" customWidth="1"/>
    <col min="9219" max="9219" width="7.28515625" style="1" customWidth="1"/>
    <col min="9220" max="9220" width="7.28515625" style="1" bestFit="1" customWidth="1"/>
    <col min="9221" max="9221" width="7.28515625" style="1" customWidth="1"/>
    <col min="9222" max="9222" width="7.28515625" style="1" bestFit="1" customWidth="1"/>
    <col min="9223" max="9223" width="7.28515625" style="1" customWidth="1"/>
    <col min="9224" max="9224" width="7.28515625" style="1" bestFit="1" customWidth="1"/>
    <col min="9225" max="9225" width="7.28515625" style="1" customWidth="1"/>
    <col min="9226" max="9227" width="7.7109375" style="1" customWidth="1"/>
    <col min="9228" max="9472" width="8.7109375" style="1"/>
    <col min="9473" max="9473" width="34.7109375" style="1" customWidth="1"/>
    <col min="9474" max="9474" width="7.28515625" style="1" bestFit="1" customWidth="1"/>
    <col min="9475" max="9475" width="7.28515625" style="1" customWidth="1"/>
    <col min="9476" max="9476" width="7.28515625" style="1" bestFit="1" customWidth="1"/>
    <col min="9477" max="9477" width="7.28515625" style="1" customWidth="1"/>
    <col min="9478" max="9478" width="7.28515625" style="1" bestFit="1" customWidth="1"/>
    <col min="9479" max="9479" width="7.28515625" style="1" customWidth="1"/>
    <col min="9480" max="9480" width="7.28515625" style="1" bestFit="1" customWidth="1"/>
    <col min="9481" max="9481" width="7.28515625" style="1" customWidth="1"/>
    <col min="9482" max="9483" width="7.7109375" style="1" customWidth="1"/>
    <col min="9484" max="9728" width="8.7109375" style="1"/>
    <col min="9729" max="9729" width="34.7109375" style="1" customWidth="1"/>
    <col min="9730" max="9730" width="7.28515625" style="1" bestFit="1" customWidth="1"/>
    <col min="9731" max="9731" width="7.28515625" style="1" customWidth="1"/>
    <col min="9732" max="9732" width="7.28515625" style="1" bestFit="1" customWidth="1"/>
    <col min="9733" max="9733" width="7.28515625" style="1" customWidth="1"/>
    <col min="9734" max="9734" width="7.28515625" style="1" bestFit="1" customWidth="1"/>
    <col min="9735" max="9735" width="7.28515625" style="1" customWidth="1"/>
    <col min="9736" max="9736" width="7.28515625" style="1" bestFit="1" customWidth="1"/>
    <col min="9737" max="9737" width="7.28515625" style="1" customWidth="1"/>
    <col min="9738" max="9739" width="7.7109375" style="1" customWidth="1"/>
    <col min="9740" max="9984" width="8.7109375" style="1"/>
    <col min="9985" max="9985" width="34.7109375" style="1" customWidth="1"/>
    <col min="9986" max="9986" width="7.28515625" style="1" bestFit="1" customWidth="1"/>
    <col min="9987" max="9987" width="7.28515625" style="1" customWidth="1"/>
    <col min="9988" max="9988" width="7.28515625" style="1" bestFit="1" customWidth="1"/>
    <col min="9989" max="9989" width="7.28515625" style="1" customWidth="1"/>
    <col min="9990" max="9990" width="7.28515625" style="1" bestFit="1" customWidth="1"/>
    <col min="9991" max="9991" width="7.28515625" style="1" customWidth="1"/>
    <col min="9992" max="9992" width="7.28515625" style="1" bestFit="1" customWidth="1"/>
    <col min="9993" max="9993" width="7.28515625" style="1" customWidth="1"/>
    <col min="9994" max="9995" width="7.7109375" style="1" customWidth="1"/>
    <col min="9996" max="10240" width="8.7109375" style="1"/>
    <col min="10241" max="10241" width="34.7109375" style="1" customWidth="1"/>
    <col min="10242" max="10242" width="7.28515625" style="1" bestFit="1" customWidth="1"/>
    <col min="10243" max="10243" width="7.28515625" style="1" customWidth="1"/>
    <col min="10244" max="10244" width="7.28515625" style="1" bestFit="1" customWidth="1"/>
    <col min="10245" max="10245" width="7.28515625" style="1" customWidth="1"/>
    <col min="10246" max="10246" width="7.28515625" style="1" bestFit="1" customWidth="1"/>
    <col min="10247" max="10247" width="7.28515625" style="1" customWidth="1"/>
    <col min="10248" max="10248" width="7.28515625" style="1" bestFit="1" customWidth="1"/>
    <col min="10249" max="10249" width="7.28515625" style="1" customWidth="1"/>
    <col min="10250" max="10251" width="7.7109375" style="1" customWidth="1"/>
    <col min="10252" max="10496" width="8.7109375" style="1"/>
    <col min="10497" max="10497" width="34.7109375" style="1" customWidth="1"/>
    <col min="10498" max="10498" width="7.28515625" style="1" bestFit="1" customWidth="1"/>
    <col min="10499" max="10499" width="7.28515625" style="1" customWidth="1"/>
    <col min="10500" max="10500" width="7.28515625" style="1" bestFit="1" customWidth="1"/>
    <col min="10501" max="10501" width="7.28515625" style="1" customWidth="1"/>
    <col min="10502" max="10502" width="7.28515625" style="1" bestFit="1" customWidth="1"/>
    <col min="10503" max="10503" width="7.28515625" style="1" customWidth="1"/>
    <col min="10504" max="10504" width="7.28515625" style="1" bestFit="1" customWidth="1"/>
    <col min="10505" max="10505" width="7.28515625" style="1" customWidth="1"/>
    <col min="10506" max="10507" width="7.7109375" style="1" customWidth="1"/>
    <col min="10508" max="10752" width="8.7109375" style="1"/>
    <col min="10753" max="10753" width="34.7109375" style="1" customWidth="1"/>
    <col min="10754" max="10754" width="7.28515625" style="1" bestFit="1" customWidth="1"/>
    <col min="10755" max="10755" width="7.28515625" style="1" customWidth="1"/>
    <col min="10756" max="10756" width="7.28515625" style="1" bestFit="1" customWidth="1"/>
    <col min="10757" max="10757" width="7.28515625" style="1" customWidth="1"/>
    <col min="10758" max="10758" width="7.28515625" style="1" bestFit="1" customWidth="1"/>
    <col min="10759" max="10759" width="7.28515625" style="1" customWidth="1"/>
    <col min="10760" max="10760" width="7.28515625" style="1" bestFit="1" customWidth="1"/>
    <col min="10761" max="10761" width="7.28515625" style="1" customWidth="1"/>
    <col min="10762" max="10763" width="7.7109375" style="1" customWidth="1"/>
    <col min="10764" max="11008" width="8.7109375" style="1"/>
    <col min="11009" max="11009" width="34.7109375" style="1" customWidth="1"/>
    <col min="11010" max="11010" width="7.28515625" style="1" bestFit="1" customWidth="1"/>
    <col min="11011" max="11011" width="7.28515625" style="1" customWidth="1"/>
    <col min="11012" max="11012" width="7.28515625" style="1" bestFit="1" customWidth="1"/>
    <col min="11013" max="11013" width="7.28515625" style="1" customWidth="1"/>
    <col min="11014" max="11014" width="7.28515625" style="1" bestFit="1" customWidth="1"/>
    <col min="11015" max="11015" width="7.28515625" style="1" customWidth="1"/>
    <col min="11016" max="11016" width="7.28515625" style="1" bestFit="1" customWidth="1"/>
    <col min="11017" max="11017" width="7.28515625" style="1" customWidth="1"/>
    <col min="11018" max="11019" width="7.7109375" style="1" customWidth="1"/>
    <col min="11020" max="11264" width="8.7109375" style="1"/>
    <col min="11265" max="11265" width="34.7109375" style="1" customWidth="1"/>
    <col min="11266" max="11266" width="7.28515625" style="1" bestFit="1" customWidth="1"/>
    <col min="11267" max="11267" width="7.28515625" style="1" customWidth="1"/>
    <col min="11268" max="11268" width="7.28515625" style="1" bestFit="1" customWidth="1"/>
    <col min="11269" max="11269" width="7.28515625" style="1" customWidth="1"/>
    <col min="11270" max="11270" width="7.28515625" style="1" bestFit="1" customWidth="1"/>
    <col min="11271" max="11271" width="7.28515625" style="1" customWidth="1"/>
    <col min="11272" max="11272" width="7.28515625" style="1" bestFit="1" customWidth="1"/>
    <col min="11273" max="11273" width="7.28515625" style="1" customWidth="1"/>
    <col min="11274" max="11275" width="7.7109375" style="1" customWidth="1"/>
    <col min="11276" max="11520" width="8.7109375" style="1"/>
    <col min="11521" max="11521" width="34.7109375" style="1" customWidth="1"/>
    <col min="11522" max="11522" width="7.28515625" style="1" bestFit="1" customWidth="1"/>
    <col min="11523" max="11523" width="7.28515625" style="1" customWidth="1"/>
    <col min="11524" max="11524" width="7.28515625" style="1" bestFit="1" customWidth="1"/>
    <col min="11525" max="11525" width="7.28515625" style="1" customWidth="1"/>
    <col min="11526" max="11526" width="7.28515625" style="1" bestFit="1" customWidth="1"/>
    <col min="11527" max="11527" width="7.28515625" style="1" customWidth="1"/>
    <col min="11528" max="11528" width="7.28515625" style="1" bestFit="1" customWidth="1"/>
    <col min="11529" max="11529" width="7.28515625" style="1" customWidth="1"/>
    <col min="11530" max="11531" width="7.7109375" style="1" customWidth="1"/>
    <col min="11532" max="11776" width="8.7109375" style="1"/>
    <col min="11777" max="11777" width="34.7109375" style="1" customWidth="1"/>
    <col min="11778" max="11778" width="7.28515625" style="1" bestFit="1" customWidth="1"/>
    <col min="11779" max="11779" width="7.28515625" style="1" customWidth="1"/>
    <col min="11780" max="11780" width="7.28515625" style="1" bestFit="1" customWidth="1"/>
    <col min="11781" max="11781" width="7.28515625" style="1" customWidth="1"/>
    <col min="11782" max="11782" width="7.28515625" style="1" bestFit="1" customWidth="1"/>
    <col min="11783" max="11783" width="7.28515625" style="1" customWidth="1"/>
    <col min="11784" max="11784" width="7.28515625" style="1" bestFit="1" customWidth="1"/>
    <col min="11785" max="11785" width="7.28515625" style="1" customWidth="1"/>
    <col min="11786" max="11787" width="7.7109375" style="1" customWidth="1"/>
    <col min="11788" max="12032" width="8.7109375" style="1"/>
    <col min="12033" max="12033" width="34.7109375" style="1" customWidth="1"/>
    <col min="12034" max="12034" width="7.28515625" style="1" bestFit="1" customWidth="1"/>
    <col min="12035" max="12035" width="7.28515625" style="1" customWidth="1"/>
    <col min="12036" max="12036" width="7.28515625" style="1" bestFit="1" customWidth="1"/>
    <col min="12037" max="12037" width="7.28515625" style="1" customWidth="1"/>
    <col min="12038" max="12038" width="7.28515625" style="1" bestFit="1" customWidth="1"/>
    <col min="12039" max="12039" width="7.28515625" style="1" customWidth="1"/>
    <col min="12040" max="12040" width="7.28515625" style="1" bestFit="1" customWidth="1"/>
    <col min="12041" max="12041" width="7.28515625" style="1" customWidth="1"/>
    <col min="12042" max="12043" width="7.7109375" style="1" customWidth="1"/>
    <col min="12044" max="12288" width="8.7109375" style="1"/>
    <col min="12289" max="12289" width="34.7109375" style="1" customWidth="1"/>
    <col min="12290" max="12290" width="7.28515625" style="1" bestFit="1" customWidth="1"/>
    <col min="12291" max="12291" width="7.28515625" style="1" customWidth="1"/>
    <col min="12292" max="12292" width="7.28515625" style="1" bestFit="1" customWidth="1"/>
    <col min="12293" max="12293" width="7.28515625" style="1" customWidth="1"/>
    <col min="12294" max="12294" width="7.28515625" style="1" bestFit="1" customWidth="1"/>
    <col min="12295" max="12295" width="7.28515625" style="1" customWidth="1"/>
    <col min="12296" max="12296" width="7.28515625" style="1" bestFit="1" customWidth="1"/>
    <col min="12297" max="12297" width="7.28515625" style="1" customWidth="1"/>
    <col min="12298" max="12299" width="7.7109375" style="1" customWidth="1"/>
    <col min="12300" max="12544" width="8.7109375" style="1"/>
    <col min="12545" max="12545" width="34.7109375" style="1" customWidth="1"/>
    <col min="12546" max="12546" width="7.28515625" style="1" bestFit="1" customWidth="1"/>
    <col min="12547" max="12547" width="7.28515625" style="1" customWidth="1"/>
    <col min="12548" max="12548" width="7.28515625" style="1" bestFit="1" customWidth="1"/>
    <col min="12549" max="12549" width="7.28515625" style="1" customWidth="1"/>
    <col min="12550" max="12550" width="7.28515625" style="1" bestFit="1" customWidth="1"/>
    <col min="12551" max="12551" width="7.28515625" style="1" customWidth="1"/>
    <col min="12552" max="12552" width="7.28515625" style="1" bestFit="1" customWidth="1"/>
    <col min="12553" max="12553" width="7.28515625" style="1" customWidth="1"/>
    <col min="12554" max="12555" width="7.7109375" style="1" customWidth="1"/>
    <col min="12556" max="12800" width="8.7109375" style="1"/>
    <col min="12801" max="12801" width="34.7109375" style="1" customWidth="1"/>
    <col min="12802" max="12802" width="7.28515625" style="1" bestFit="1" customWidth="1"/>
    <col min="12803" max="12803" width="7.28515625" style="1" customWidth="1"/>
    <col min="12804" max="12804" width="7.28515625" style="1" bestFit="1" customWidth="1"/>
    <col min="12805" max="12805" width="7.28515625" style="1" customWidth="1"/>
    <col min="12806" max="12806" width="7.28515625" style="1" bestFit="1" customWidth="1"/>
    <col min="12807" max="12807" width="7.28515625" style="1" customWidth="1"/>
    <col min="12808" max="12808" width="7.28515625" style="1" bestFit="1" customWidth="1"/>
    <col min="12809" max="12809" width="7.28515625" style="1" customWidth="1"/>
    <col min="12810" max="12811" width="7.7109375" style="1" customWidth="1"/>
    <col min="12812" max="13056" width="8.7109375" style="1"/>
    <col min="13057" max="13057" width="34.7109375" style="1" customWidth="1"/>
    <col min="13058" max="13058" width="7.28515625" style="1" bestFit="1" customWidth="1"/>
    <col min="13059" max="13059" width="7.28515625" style="1" customWidth="1"/>
    <col min="13060" max="13060" width="7.28515625" style="1" bestFit="1" customWidth="1"/>
    <col min="13061" max="13061" width="7.28515625" style="1" customWidth="1"/>
    <col min="13062" max="13062" width="7.28515625" style="1" bestFit="1" customWidth="1"/>
    <col min="13063" max="13063" width="7.28515625" style="1" customWidth="1"/>
    <col min="13064" max="13064" width="7.28515625" style="1" bestFit="1" customWidth="1"/>
    <col min="13065" max="13065" width="7.28515625" style="1" customWidth="1"/>
    <col min="13066" max="13067" width="7.7109375" style="1" customWidth="1"/>
    <col min="13068" max="13312" width="8.7109375" style="1"/>
    <col min="13313" max="13313" width="34.7109375" style="1" customWidth="1"/>
    <col min="13314" max="13314" width="7.28515625" style="1" bestFit="1" customWidth="1"/>
    <col min="13315" max="13315" width="7.28515625" style="1" customWidth="1"/>
    <col min="13316" max="13316" width="7.28515625" style="1" bestFit="1" customWidth="1"/>
    <col min="13317" max="13317" width="7.28515625" style="1" customWidth="1"/>
    <col min="13318" max="13318" width="7.28515625" style="1" bestFit="1" customWidth="1"/>
    <col min="13319" max="13319" width="7.28515625" style="1" customWidth="1"/>
    <col min="13320" max="13320" width="7.28515625" style="1" bestFit="1" customWidth="1"/>
    <col min="13321" max="13321" width="7.28515625" style="1" customWidth="1"/>
    <col min="13322" max="13323" width="7.7109375" style="1" customWidth="1"/>
    <col min="13324" max="13568" width="8.7109375" style="1"/>
    <col min="13569" max="13569" width="34.7109375" style="1" customWidth="1"/>
    <col min="13570" max="13570" width="7.28515625" style="1" bestFit="1" customWidth="1"/>
    <col min="13571" max="13571" width="7.28515625" style="1" customWidth="1"/>
    <col min="13572" max="13572" width="7.28515625" style="1" bestFit="1" customWidth="1"/>
    <col min="13573" max="13573" width="7.28515625" style="1" customWidth="1"/>
    <col min="13574" max="13574" width="7.28515625" style="1" bestFit="1" customWidth="1"/>
    <col min="13575" max="13575" width="7.28515625" style="1" customWidth="1"/>
    <col min="13576" max="13576" width="7.28515625" style="1" bestFit="1" customWidth="1"/>
    <col min="13577" max="13577" width="7.28515625" style="1" customWidth="1"/>
    <col min="13578" max="13579" width="7.7109375" style="1" customWidth="1"/>
    <col min="13580" max="13824" width="8.7109375" style="1"/>
    <col min="13825" max="13825" width="34.7109375" style="1" customWidth="1"/>
    <col min="13826" max="13826" width="7.28515625" style="1" bestFit="1" customWidth="1"/>
    <col min="13827" max="13827" width="7.28515625" style="1" customWidth="1"/>
    <col min="13828" max="13828" width="7.28515625" style="1" bestFit="1" customWidth="1"/>
    <col min="13829" max="13829" width="7.28515625" style="1" customWidth="1"/>
    <col min="13830" max="13830" width="7.28515625" style="1" bestFit="1" customWidth="1"/>
    <col min="13831" max="13831" width="7.28515625" style="1" customWidth="1"/>
    <col min="13832" max="13832" width="7.28515625" style="1" bestFit="1" customWidth="1"/>
    <col min="13833" max="13833" width="7.28515625" style="1" customWidth="1"/>
    <col min="13834" max="13835" width="7.7109375" style="1" customWidth="1"/>
    <col min="13836" max="14080" width="8.7109375" style="1"/>
    <col min="14081" max="14081" width="34.7109375" style="1" customWidth="1"/>
    <col min="14082" max="14082" width="7.28515625" style="1" bestFit="1" customWidth="1"/>
    <col min="14083" max="14083" width="7.28515625" style="1" customWidth="1"/>
    <col min="14084" max="14084" width="7.28515625" style="1" bestFit="1" customWidth="1"/>
    <col min="14085" max="14085" width="7.28515625" style="1" customWidth="1"/>
    <col min="14086" max="14086" width="7.28515625" style="1" bestFit="1" customWidth="1"/>
    <col min="14087" max="14087" width="7.28515625" style="1" customWidth="1"/>
    <col min="14088" max="14088" width="7.28515625" style="1" bestFit="1" customWidth="1"/>
    <col min="14089" max="14089" width="7.28515625" style="1" customWidth="1"/>
    <col min="14090" max="14091" width="7.7109375" style="1" customWidth="1"/>
    <col min="14092" max="14336" width="8.7109375" style="1"/>
    <col min="14337" max="14337" width="34.7109375" style="1" customWidth="1"/>
    <col min="14338" max="14338" width="7.28515625" style="1" bestFit="1" customWidth="1"/>
    <col min="14339" max="14339" width="7.28515625" style="1" customWidth="1"/>
    <col min="14340" max="14340" width="7.28515625" style="1" bestFit="1" customWidth="1"/>
    <col min="14341" max="14341" width="7.28515625" style="1" customWidth="1"/>
    <col min="14342" max="14342" width="7.28515625" style="1" bestFit="1" customWidth="1"/>
    <col min="14343" max="14343" width="7.28515625" style="1" customWidth="1"/>
    <col min="14344" max="14344" width="7.28515625" style="1" bestFit="1" customWidth="1"/>
    <col min="14345" max="14345" width="7.28515625" style="1" customWidth="1"/>
    <col min="14346" max="14347" width="7.7109375" style="1" customWidth="1"/>
    <col min="14348" max="14592" width="8.7109375" style="1"/>
    <col min="14593" max="14593" width="34.7109375" style="1" customWidth="1"/>
    <col min="14594" max="14594" width="7.28515625" style="1" bestFit="1" customWidth="1"/>
    <col min="14595" max="14595" width="7.28515625" style="1" customWidth="1"/>
    <col min="14596" max="14596" width="7.28515625" style="1" bestFit="1" customWidth="1"/>
    <col min="14597" max="14597" width="7.28515625" style="1" customWidth="1"/>
    <col min="14598" max="14598" width="7.28515625" style="1" bestFit="1" customWidth="1"/>
    <col min="14599" max="14599" width="7.28515625" style="1" customWidth="1"/>
    <col min="14600" max="14600" width="7.28515625" style="1" bestFit="1" customWidth="1"/>
    <col min="14601" max="14601" width="7.28515625" style="1" customWidth="1"/>
    <col min="14602" max="14603" width="7.7109375" style="1" customWidth="1"/>
    <col min="14604" max="14848" width="8.7109375" style="1"/>
    <col min="14849" max="14849" width="34.7109375" style="1" customWidth="1"/>
    <col min="14850" max="14850" width="7.28515625" style="1" bestFit="1" customWidth="1"/>
    <col min="14851" max="14851" width="7.28515625" style="1" customWidth="1"/>
    <col min="14852" max="14852" width="7.28515625" style="1" bestFit="1" customWidth="1"/>
    <col min="14853" max="14853" width="7.28515625" style="1" customWidth="1"/>
    <col min="14854" max="14854" width="7.28515625" style="1" bestFit="1" customWidth="1"/>
    <col min="14855" max="14855" width="7.28515625" style="1" customWidth="1"/>
    <col min="14856" max="14856" width="7.28515625" style="1" bestFit="1" customWidth="1"/>
    <col min="14857" max="14857" width="7.28515625" style="1" customWidth="1"/>
    <col min="14858" max="14859" width="7.7109375" style="1" customWidth="1"/>
    <col min="14860" max="15104" width="8.7109375" style="1"/>
    <col min="15105" max="15105" width="34.7109375" style="1" customWidth="1"/>
    <col min="15106" max="15106" width="7.28515625" style="1" bestFit="1" customWidth="1"/>
    <col min="15107" max="15107" width="7.28515625" style="1" customWidth="1"/>
    <col min="15108" max="15108" width="7.28515625" style="1" bestFit="1" customWidth="1"/>
    <col min="15109" max="15109" width="7.28515625" style="1" customWidth="1"/>
    <col min="15110" max="15110" width="7.28515625" style="1" bestFit="1" customWidth="1"/>
    <col min="15111" max="15111" width="7.28515625" style="1" customWidth="1"/>
    <col min="15112" max="15112" width="7.28515625" style="1" bestFit="1" customWidth="1"/>
    <col min="15113" max="15113" width="7.28515625" style="1" customWidth="1"/>
    <col min="15114" max="15115" width="7.7109375" style="1" customWidth="1"/>
    <col min="15116" max="15360" width="8.7109375" style="1"/>
    <col min="15361" max="15361" width="34.7109375" style="1" customWidth="1"/>
    <col min="15362" max="15362" width="7.28515625" style="1" bestFit="1" customWidth="1"/>
    <col min="15363" max="15363" width="7.28515625" style="1" customWidth="1"/>
    <col min="15364" max="15364" width="7.28515625" style="1" bestFit="1" customWidth="1"/>
    <col min="15365" max="15365" width="7.28515625" style="1" customWidth="1"/>
    <col min="15366" max="15366" width="7.28515625" style="1" bestFit="1" customWidth="1"/>
    <col min="15367" max="15367" width="7.28515625" style="1" customWidth="1"/>
    <col min="15368" max="15368" width="7.28515625" style="1" bestFit="1" customWidth="1"/>
    <col min="15369" max="15369" width="7.28515625" style="1" customWidth="1"/>
    <col min="15370" max="15371" width="7.7109375" style="1" customWidth="1"/>
    <col min="15372" max="15616" width="8.7109375" style="1"/>
    <col min="15617" max="15617" width="34.7109375" style="1" customWidth="1"/>
    <col min="15618" max="15618" width="7.28515625" style="1" bestFit="1" customWidth="1"/>
    <col min="15619" max="15619" width="7.28515625" style="1" customWidth="1"/>
    <col min="15620" max="15620" width="7.28515625" style="1" bestFit="1" customWidth="1"/>
    <col min="15621" max="15621" width="7.28515625" style="1" customWidth="1"/>
    <col min="15622" max="15622" width="7.28515625" style="1" bestFit="1" customWidth="1"/>
    <col min="15623" max="15623" width="7.28515625" style="1" customWidth="1"/>
    <col min="15624" max="15624" width="7.28515625" style="1" bestFit="1" customWidth="1"/>
    <col min="15625" max="15625" width="7.28515625" style="1" customWidth="1"/>
    <col min="15626" max="15627" width="7.7109375" style="1" customWidth="1"/>
    <col min="15628" max="15872" width="8.7109375" style="1"/>
    <col min="15873" max="15873" width="34.7109375" style="1" customWidth="1"/>
    <col min="15874" max="15874" width="7.28515625" style="1" bestFit="1" customWidth="1"/>
    <col min="15875" max="15875" width="7.28515625" style="1" customWidth="1"/>
    <col min="15876" max="15876" width="7.28515625" style="1" bestFit="1" customWidth="1"/>
    <col min="15877" max="15877" width="7.28515625" style="1" customWidth="1"/>
    <col min="15878" max="15878" width="7.28515625" style="1" bestFit="1" customWidth="1"/>
    <col min="15879" max="15879" width="7.28515625" style="1" customWidth="1"/>
    <col min="15880" max="15880" width="7.28515625" style="1" bestFit="1" customWidth="1"/>
    <col min="15881" max="15881" width="7.28515625" style="1" customWidth="1"/>
    <col min="15882" max="15883" width="7.7109375" style="1" customWidth="1"/>
    <col min="15884" max="16128" width="8.7109375" style="1"/>
    <col min="16129" max="16129" width="34.7109375" style="1" customWidth="1"/>
    <col min="16130" max="16130" width="7.28515625" style="1" bestFit="1" customWidth="1"/>
    <col min="16131" max="16131" width="7.28515625" style="1" customWidth="1"/>
    <col min="16132" max="16132" width="7.28515625" style="1" bestFit="1" customWidth="1"/>
    <col min="16133" max="16133" width="7.28515625" style="1" customWidth="1"/>
    <col min="16134" max="16134" width="7.28515625" style="1" bestFit="1" customWidth="1"/>
    <col min="16135" max="16135" width="7.28515625" style="1" customWidth="1"/>
    <col min="16136" max="16136" width="7.28515625" style="1" bestFit="1" customWidth="1"/>
    <col min="16137" max="16137" width="7.28515625" style="1" customWidth="1"/>
    <col min="16138" max="16139" width="7.7109375" style="1" customWidth="1"/>
    <col min="16140" max="16384" width="8.7109375" style="1"/>
  </cols>
  <sheetData>
    <row r="1" spans="1:11" s="44" customFormat="1" ht="20.25" x14ac:dyDescent="0.3">
      <c r="A1" s="52" t="s">
        <v>19</v>
      </c>
      <c r="B1" s="174" t="s">
        <v>153</v>
      </c>
      <c r="C1" s="174"/>
      <c r="D1" s="174"/>
      <c r="E1" s="175"/>
      <c r="F1" s="175"/>
      <c r="G1" s="175"/>
      <c r="H1" s="175"/>
      <c r="I1" s="175"/>
      <c r="J1" s="175"/>
      <c r="K1" s="175"/>
    </row>
    <row r="2" spans="1:11" s="44" customFormat="1" ht="20.25" x14ac:dyDescent="0.3">
      <c r="A2" s="52" t="s">
        <v>21</v>
      </c>
      <c r="B2" s="176" t="s">
        <v>3</v>
      </c>
      <c r="C2" s="174"/>
      <c r="D2" s="174"/>
      <c r="E2" s="177"/>
      <c r="F2" s="177"/>
      <c r="G2" s="177"/>
      <c r="H2" s="177"/>
      <c r="I2" s="177"/>
      <c r="J2" s="177"/>
      <c r="K2" s="177"/>
    </row>
    <row r="4" spans="1:11" ht="15.75" x14ac:dyDescent="0.25">
      <c r="A4" s="122" t="s">
        <v>25</v>
      </c>
      <c r="B4" s="170" t="s">
        <v>4</v>
      </c>
      <c r="C4" s="172"/>
      <c r="D4" s="172"/>
      <c r="E4" s="171"/>
      <c r="F4" s="170" t="s">
        <v>154</v>
      </c>
      <c r="G4" s="172"/>
      <c r="H4" s="172"/>
      <c r="I4" s="171"/>
      <c r="J4" s="170" t="s">
        <v>155</v>
      </c>
      <c r="K4" s="171"/>
    </row>
    <row r="5" spans="1:11" x14ac:dyDescent="0.2">
      <c r="A5" s="16"/>
      <c r="B5" s="170">
        <f>VALUE(RIGHT($B$2, 4))</f>
        <v>2020</v>
      </c>
      <c r="C5" s="171"/>
      <c r="D5" s="170">
        <f>B5-1</f>
        <v>2019</v>
      </c>
      <c r="E5" s="178"/>
      <c r="F5" s="170">
        <f>B5</f>
        <v>2020</v>
      </c>
      <c r="G5" s="178"/>
      <c r="H5" s="170">
        <f>D5</f>
        <v>2019</v>
      </c>
      <c r="I5" s="178"/>
      <c r="J5" s="13" t="s">
        <v>8</v>
      </c>
      <c r="K5" s="14" t="s">
        <v>5</v>
      </c>
    </row>
    <row r="6" spans="1:11" x14ac:dyDescent="0.2">
      <c r="A6" s="123" t="s">
        <v>40</v>
      </c>
      <c r="B6" s="124" t="s">
        <v>156</v>
      </c>
      <c r="C6" s="125" t="s">
        <v>157</v>
      </c>
      <c r="D6" s="124" t="s">
        <v>156</v>
      </c>
      <c r="E6" s="126" t="s">
        <v>157</v>
      </c>
      <c r="F6" s="125" t="s">
        <v>156</v>
      </c>
      <c r="G6" s="125" t="s">
        <v>157</v>
      </c>
      <c r="H6" s="124" t="s">
        <v>156</v>
      </c>
      <c r="I6" s="126" t="s">
        <v>157</v>
      </c>
      <c r="J6" s="124"/>
      <c r="K6" s="126"/>
    </row>
    <row r="7" spans="1:11" x14ac:dyDescent="0.2">
      <c r="A7" s="20" t="s">
        <v>432</v>
      </c>
      <c r="B7" s="55">
        <v>0</v>
      </c>
      <c r="C7" s="138">
        <f>IF(B10=0, "-", B7/B10)</f>
        <v>0</v>
      </c>
      <c r="D7" s="55">
        <v>0</v>
      </c>
      <c r="E7" s="78">
        <f>IF(D10=0, "-", D7/D10)</f>
        <v>0</v>
      </c>
      <c r="F7" s="128">
        <v>0</v>
      </c>
      <c r="G7" s="138">
        <f>IF(F10=0, "-", F7/F10)</f>
        <v>0</v>
      </c>
      <c r="H7" s="55">
        <v>1</v>
      </c>
      <c r="I7" s="78">
        <f>IF(H10=0, "-", H7/H10)</f>
        <v>4.1666666666666664E-2</v>
      </c>
      <c r="J7" s="77" t="str">
        <f>IF(D7=0, "-", IF((B7-D7)/D7&lt;10, (B7-D7)/D7, "&gt;999%"))</f>
        <v>-</v>
      </c>
      <c r="K7" s="78">
        <f>IF(H7=0, "-", IF((F7-H7)/H7&lt;10, (F7-H7)/H7, "&gt;999%"))</f>
        <v>-1</v>
      </c>
    </row>
    <row r="8" spans="1:11" x14ac:dyDescent="0.2">
      <c r="A8" s="20" t="s">
        <v>433</v>
      </c>
      <c r="B8" s="55">
        <v>2</v>
      </c>
      <c r="C8" s="138">
        <f>IF(B10=0, "-", B8/B10)</f>
        <v>1</v>
      </c>
      <c r="D8" s="55">
        <v>16</v>
      </c>
      <c r="E8" s="78">
        <f>IF(D10=0, "-", D8/D10)</f>
        <v>1</v>
      </c>
      <c r="F8" s="128">
        <v>21</v>
      </c>
      <c r="G8" s="138">
        <f>IF(F10=0, "-", F8/F10)</f>
        <v>1</v>
      </c>
      <c r="H8" s="55">
        <v>23</v>
      </c>
      <c r="I8" s="78">
        <f>IF(H10=0, "-", H8/H10)</f>
        <v>0.95833333333333337</v>
      </c>
      <c r="J8" s="77">
        <f>IF(D8=0, "-", IF((B8-D8)/D8&lt;10, (B8-D8)/D8, "&gt;999%"))</f>
        <v>-0.875</v>
      </c>
      <c r="K8" s="78">
        <f>IF(H8=0, "-", IF((F8-H8)/H8&lt;10, (F8-H8)/H8, "&gt;999%"))</f>
        <v>-8.6956521739130432E-2</v>
      </c>
    </row>
    <row r="9" spans="1:11" x14ac:dyDescent="0.2">
      <c r="A9" s="129"/>
      <c r="B9" s="82"/>
      <c r="D9" s="82"/>
      <c r="E9" s="86"/>
      <c r="F9" s="130"/>
      <c r="H9" s="82"/>
      <c r="I9" s="86"/>
      <c r="J9" s="85"/>
      <c r="K9" s="86"/>
    </row>
    <row r="10" spans="1:11" s="38" customFormat="1" x14ac:dyDescent="0.2">
      <c r="A10" s="131" t="s">
        <v>434</v>
      </c>
      <c r="B10" s="32">
        <f>SUM(B7:B9)</f>
        <v>2</v>
      </c>
      <c r="C10" s="132">
        <f>B10/1688</f>
        <v>1.1848341232227489E-3</v>
      </c>
      <c r="D10" s="32">
        <f>SUM(D7:D9)</f>
        <v>16</v>
      </c>
      <c r="E10" s="133">
        <f>D10/2013</f>
        <v>7.9483358171882762E-3</v>
      </c>
      <c r="F10" s="121">
        <f>SUM(F7:F9)</f>
        <v>21</v>
      </c>
      <c r="G10" s="134">
        <f>F10/6993</f>
        <v>3.003003003003003E-3</v>
      </c>
      <c r="H10" s="32">
        <f>SUM(H7:H9)</f>
        <v>24</v>
      </c>
      <c r="I10" s="133">
        <f>H10/9427</f>
        <v>2.5458788585976449E-3</v>
      </c>
      <c r="J10" s="35">
        <f>IF(D10=0, "-", IF((B10-D10)/D10&lt;10, (B10-D10)/D10, "&gt;999%"))</f>
        <v>-0.875</v>
      </c>
      <c r="K10" s="36">
        <f>IF(H10=0, "-", IF((F10-H10)/H10&lt;10, (F10-H10)/H10, "&gt;999%"))</f>
        <v>-0.125</v>
      </c>
    </row>
    <row r="11" spans="1:11" x14ac:dyDescent="0.2">
      <c r="B11" s="130"/>
      <c r="D11" s="130"/>
      <c r="F11" s="130"/>
      <c r="H11" s="130"/>
    </row>
    <row r="12" spans="1:11" x14ac:dyDescent="0.2">
      <c r="A12" s="123" t="s">
        <v>41</v>
      </c>
      <c r="B12" s="124" t="s">
        <v>156</v>
      </c>
      <c r="C12" s="125" t="s">
        <v>157</v>
      </c>
      <c r="D12" s="124" t="s">
        <v>156</v>
      </c>
      <c r="E12" s="126" t="s">
        <v>157</v>
      </c>
      <c r="F12" s="125" t="s">
        <v>156</v>
      </c>
      <c r="G12" s="125" t="s">
        <v>157</v>
      </c>
      <c r="H12" s="124" t="s">
        <v>156</v>
      </c>
      <c r="I12" s="126" t="s">
        <v>157</v>
      </c>
      <c r="J12" s="124"/>
      <c r="K12" s="126"/>
    </row>
    <row r="13" spans="1:11" x14ac:dyDescent="0.2">
      <c r="A13" s="20" t="s">
        <v>435</v>
      </c>
      <c r="B13" s="55">
        <v>0</v>
      </c>
      <c r="C13" s="138" t="str">
        <f>IF(B15=0, "-", B13/B15)</f>
        <v>-</v>
      </c>
      <c r="D13" s="55">
        <v>0</v>
      </c>
      <c r="E13" s="78" t="str">
        <f>IF(D15=0, "-", D13/D15)</f>
        <v>-</v>
      </c>
      <c r="F13" s="128">
        <v>3</v>
      </c>
      <c r="G13" s="138">
        <f>IF(F15=0, "-", F13/F15)</f>
        <v>1</v>
      </c>
      <c r="H13" s="55">
        <v>3</v>
      </c>
      <c r="I13" s="78">
        <f>IF(H15=0, "-", H13/H15)</f>
        <v>1</v>
      </c>
      <c r="J13" s="77" t="str">
        <f>IF(D13=0, "-", IF((B13-D13)/D13&lt;10, (B13-D13)/D13, "&gt;999%"))</f>
        <v>-</v>
      </c>
      <c r="K13" s="78">
        <f>IF(H13=0, "-", IF((F13-H13)/H13&lt;10, (F13-H13)/H13, "&gt;999%"))</f>
        <v>0</v>
      </c>
    </row>
    <row r="14" spans="1:11" x14ac:dyDescent="0.2">
      <c r="A14" s="129"/>
      <c r="B14" s="82"/>
      <c r="D14" s="82"/>
      <c r="E14" s="86"/>
      <c r="F14" s="130"/>
      <c r="H14" s="82"/>
      <c r="I14" s="86"/>
      <c r="J14" s="85"/>
      <c r="K14" s="86"/>
    </row>
    <row r="15" spans="1:11" s="38" customFormat="1" x14ac:dyDescent="0.2">
      <c r="A15" s="131" t="s">
        <v>436</v>
      </c>
      <c r="B15" s="32">
        <f>SUM(B13:B14)</f>
        <v>0</v>
      </c>
      <c r="C15" s="132">
        <f>B15/1688</f>
        <v>0</v>
      </c>
      <c r="D15" s="32">
        <f>SUM(D13:D14)</f>
        <v>0</v>
      </c>
      <c r="E15" s="133">
        <f>D15/2013</f>
        <v>0</v>
      </c>
      <c r="F15" s="121">
        <f>SUM(F13:F14)</f>
        <v>3</v>
      </c>
      <c r="G15" s="134">
        <f>F15/6993</f>
        <v>4.29000429000429E-4</v>
      </c>
      <c r="H15" s="32">
        <f>SUM(H13:H14)</f>
        <v>3</v>
      </c>
      <c r="I15" s="133">
        <f>H15/9427</f>
        <v>3.1823485732470562E-4</v>
      </c>
      <c r="J15" s="35" t="str">
        <f>IF(D15=0, "-", IF((B15-D15)/D15&lt;10, (B15-D15)/D15, "&gt;999%"))</f>
        <v>-</v>
      </c>
      <c r="K15" s="36">
        <f>IF(H15=0, "-", IF((F15-H15)/H15&lt;10, (F15-H15)/H15, "&gt;999%"))</f>
        <v>0</v>
      </c>
    </row>
    <row r="16" spans="1:11" x14ac:dyDescent="0.2">
      <c r="B16" s="130"/>
      <c r="D16" s="130"/>
      <c r="F16" s="130"/>
      <c r="H16" s="130"/>
    </row>
    <row r="17" spans="1:11" x14ac:dyDescent="0.2">
      <c r="A17" s="123" t="s">
        <v>42</v>
      </c>
      <c r="B17" s="124" t="s">
        <v>156</v>
      </c>
      <c r="C17" s="125" t="s">
        <v>157</v>
      </c>
      <c r="D17" s="124" t="s">
        <v>156</v>
      </c>
      <c r="E17" s="126" t="s">
        <v>157</v>
      </c>
      <c r="F17" s="125" t="s">
        <v>156</v>
      </c>
      <c r="G17" s="125" t="s">
        <v>157</v>
      </c>
      <c r="H17" s="124" t="s">
        <v>156</v>
      </c>
      <c r="I17" s="126" t="s">
        <v>157</v>
      </c>
      <c r="J17" s="124"/>
      <c r="K17" s="126"/>
    </row>
    <row r="18" spans="1:11" x14ac:dyDescent="0.2">
      <c r="A18" s="20" t="s">
        <v>437</v>
      </c>
      <c r="B18" s="55">
        <v>0</v>
      </c>
      <c r="C18" s="138">
        <f>IF(B22=0, "-", B18/B22)</f>
        <v>0</v>
      </c>
      <c r="D18" s="55">
        <v>0</v>
      </c>
      <c r="E18" s="78">
        <f>IF(D22=0, "-", D18/D22)</f>
        <v>0</v>
      </c>
      <c r="F18" s="128">
        <v>0</v>
      </c>
      <c r="G18" s="138">
        <f>IF(F22=0, "-", F18/F22)</f>
        <v>0</v>
      </c>
      <c r="H18" s="55">
        <v>1</v>
      </c>
      <c r="I18" s="78">
        <f>IF(H22=0, "-", H18/H22)</f>
        <v>5.2631578947368418E-2</v>
      </c>
      <c r="J18" s="77" t="str">
        <f>IF(D18=0, "-", IF((B18-D18)/D18&lt;10, (B18-D18)/D18, "&gt;999%"))</f>
        <v>-</v>
      </c>
      <c r="K18" s="78">
        <f>IF(H18=0, "-", IF((F18-H18)/H18&lt;10, (F18-H18)/H18, "&gt;999%"))</f>
        <v>-1</v>
      </c>
    </row>
    <row r="19" spans="1:11" x14ac:dyDescent="0.2">
      <c r="A19" s="20" t="s">
        <v>438</v>
      </c>
      <c r="B19" s="55">
        <v>3</v>
      </c>
      <c r="C19" s="138">
        <f>IF(B22=0, "-", B19/B22)</f>
        <v>0.5</v>
      </c>
      <c r="D19" s="55">
        <v>2</v>
      </c>
      <c r="E19" s="78">
        <f>IF(D22=0, "-", D19/D22)</f>
        <v>1</v>
      </c>
      <c r="F19" s="128">
        <v>4</v>
      </c>
      <c r="G19" s="138">
        <f>IF(F22=0, "-", F19/F22)</f>
        <v>0.21052631578947367</v>
      </c>
      <c r="H19" s="55">
        <v>7</v>
      </c>
      <c r="I19" s="78">
        <f>IF(H22=0, "-", H19/H22)</f>
        <v>0.36842105263157893</v>
      </c>
      <c r="J19" s="77">
        <f>IF(D19=0, "-", IF((B19-D19)/D19&lt;10, (B19-D19)/D19, "&gt;999%"))</f>
        <v>0.5</v>
      </c>
      <c r="K19" s="78">
        <f>IF(H19=0, "-", IF((F19-H19)/H19&lt;10, (F19-H19)/H19, "&gt;999%"))</f>
        <v>-0.42857142857142855</v>
      </c>
    </row>
    <row r="20" spans="1:11" x14ac:dyDescent="0.2">
      <c r="A20" s="20" t="s">
        <v>439</v>
      </c>
      <c r="B20" s="55">
        <v>3</v>
      </c>
      <c r="C20" s="138">
        <f>IF(B22=0, "-", B20/B22)</f>
        <v>0.5</v>
      </c>
      <c r="D20" s="55">
        <v>0</v>
      </c>
      <c r="E20" s="78">
        <f>IF(D22=0, "-", D20/D22)</f>
        <v>0</v>
      </c>
      <c r="F20" s="128">
        <v>15</v>
      </c>
      <c r="G20" s="138">
        <f>IF(F22=0, "-", F20/F22)</f>
        <v>0.78947368421052633</v>
      </c>
      <c r="H20" s="55">
        <v>11</v>
      </c>
      <c r="I20" s="78">
        <f>IF(H22=0, "-", H20/H22)</f>
        <v>0.57894736842105265</v>
      </c>
      <c r="J20" s="77" t="str">
        <f>IF(D20=0, "-", IF((B20-D20)/D20&lt;10, (B20-D20)/D20, "&gt;999%"))</f>
        <v>-</v>
      </c>
      <c r="K20" s="78">
        <f>IF(H20=0, "-", IF((F20-H20)/H20&lt;10, (F20-H20)/H20, "&gt;999%"))</f>
        <v>0.36363636363636365</v>
      </c>
    </row>
    <row r="21" spans="1:11" x14ac:dyDescent="0.2">
      <c r="A21" s="129"/>
      <c r="B21" s="82"/>
      <c r="D21" s="82"/>
      <c r="E21" s="86"/>
      <c r="F21" s="130"/>
      <c r="H21" s="82"/>
      <c r="I21" s="86"/>
      <c r="J21" s="85"/>
      <c r="K21" s="86"/>
    </row>
    <row r="22" spans="1:11" s="38" customFormat="1" x14ac:dyDescent="0.2">
      <c r="A22" s="131" t="s">
        <v>440</v>
      </c>
      <c r="B22" s="32">
        <f>SUM(B18:B21)</f>
        <v>6</v>
      </c>
      <c r="C22" s="132">
        <f>B22/1688</f>
        <v>3.5545023696682463E-3</v>
      </c>
      <c r="D22" s="32">
        <f>SUM(D18:D21)</f>
        <v>2</v>
      </c>
      <c r="E22" s="133">
        <f>D22/2013</f>
        <v>9.9354197714853452E-4</v>
      </c>
      <c r="F22" s="121">
        <f>SUM(F18:F21)</f>
        <v>19</v>
      </c>
      <c r="G22" s="134">
        <f>F22/6993</f>
        <v>2.7170027170027168E-3</v>
      </c>
      <c r="H22" s="32">
        <f>SUM(H18:H21)</f>
        <v>19</v>
      </c>
      <c r="I22" s="133">
        <f>H22/9427</f>
        <v>2.0154874297231358E-3</v>
      </c>
      <c r="J22" s="35">
        <f>IF(D22=0, "-", IF((B22-D22)/D22&lt;10, (B22-D22)/D22, "&gt;999%"))</f>
        <v>2</v>
      </c>
      <c r="K22" s="36">
        <f>IF(H22=0, "-", IF((F22-H22)/H22&lt;10, (F22-H22)/H22, "&gt;999%"))</f>
        <v>0</v>
      </c>
    </row>
    <row r="23" spans="1:11" x14ac:dyDescent="0.2">
      <c r="B23" s="130"/>
      <c r="D23" s="130"/>
      <c r="F23" s="130"/>
      <c r="H23" s="130"/>
    </row>
    <row r="24" spans="1:11" x14ac:dyDescent="0.2">
      <c r="A24" s="123" t="s">
        <v>43</v>
      </c>
      <c r="B24" s="124" t="s">
        <v>156</v>
      </c>
      <c r="C24" s="125" t="s">
        <v>157</v>
      </c>
      <c r="D24" s="124" t="s">
        <v>156</v>
      </c>
      <c r="E24" s="126" t="s">
        <v>157</v>
      </c>
      <c r="F24" s="125" t="s">
        <v>156</v>
      </c>
      <c r="G24" s="125" t="s">
        <v>157</v>
      </c>
      <c r="H24" s="124" t="s">
        <v>156</v>
      </c>
      <c r="I24" s="126" t="s">
        <v>157</v>
      </c>
      <c r="J24" s="124"/>
      <c r="K24" s="126"/>
    </row>
    <row r="25" spans="1:11" x14ac:dyDescent="0.2">
      <c r="A25" s="20" t="s">
        <v>441</v>
      </c>
      <c r="B25" s="55">
        <v>5</v>
      </c>
      <c r="C25" s="138">
        <f>IF(B35=0, "-", B25/B35)</f>
        <v>0.12195121951219512</v>
      </c>
      <c r="D25" s="55">
        <v>7</v>
      </c>
      <c r="E25" s="78">
        <f>IF(D35=0, "-", D25/D35)</f>
        <v>0.20588235294117646</v>
      </c>
      <c r="F25" s="128">
        <v>24</v>
      </c>
      <c r="G25" s="138">
        <f>IF(F35=0, "-", F25/F35)</f>
        <v>0.16901408450704225</v>
      </c>
      <c r="H25" s="55">
        <v>24</v>
      </c>
      <c r="I25" s="78">
        <f>IF(H35=0, "-", H25/H35)</f>
        <v>0.14457831325301204</v>
      </c>
      <c r="J25" s="77">
        <f t="shared" ref="J25:J33" si="0">IF(D25=0, "-", IF((B25-D25)/D25&lt;10, (B25-D25)/D25, "&gt;999%"))</f>
        <v>-0.2857142857142857</v>
      </c>
      <c r="K25" s="78">
        <f t="shared" ref="K25:K33" si="1">IF(H25=0, "-", IF((F25-H25)/H25&lt;10, (F25-H25)/H25, "&gt;999%"))</f>
        <v>0</v>
      </c>
    </row>
    <row r="26" spans="1:11" x14ac:dyDescent="0.2">
      <c r="A26" s="20" t="s">
        <v>442</v>
      </c>
      <c r="B26" s="55">
        <v>10</v>
      </c>
      <c r="C26" s="138">
        <f>IF(B35=0, "-", B26/B35)</f>
        <v>0.24390243902439024</v>
      </c>
      <c r="D26" s="55">
        <v>3</v>
      </c>
      <c r="E26" s="78">
        <f>IF(D35=0, "-", D26/D35)</f>
        <v>8.8235294117647065E-2</v>
      </c>
      <c r="F26" s="128">
        <v>22</v>
      </c>
      <c r="G26" s="138">
        <f>IF(F35=0, "-", F26/F35)</f>
        <v>0.15492957746478872</v>
      </c>
      <c r="H26" s="55">
        <v>22</v>
      </c>
      <c r="I26" s="78">
        <f>IF(H35=0, "-", H26/H35)</f>
        <v>0.13253012048192772</v>
      </c>
      <c r="J26" s="77">
        <f t="shared" si="0"/>
        <v>2.3333333333333335</v>
      </c>
      <c r="K26" s="78">
        <f t="shared" si="1"/>
        <v>0</v>
      </c>
    </row>
    <row r="27" spans="1:11" x14ac:dyDescent="0.2">
      <c r="A27" s="20" t="s">
        <v>443</v>
      </c>
      <c r="B27" s="55">
        <v>2</v>
      </c>
      <c r="C27" s="138">
        <f>IF(B35=0, "-", B27/B35)</f>
        <v>4.878048780487805E-2</v>
      </c>
      <c r="D27" s="55">
        <v>2</v>
      </c>
      <c r="E27" s="78">
        <f>IF(D35=0, "-", D27/D35)</f>
        <v>5.8823529411764705E-2</v>
      </c>
      <c r="F27" s="128">
        <v>9</v>
      </c>
      <c r="G27" s="138">
        <f>IF(F35=0, "-", F27/F35)</f>
        <v>6.3380281690140844E-2</v>
      </c>
      <c r="H27" s="55">
        <v>7</v>
      </c>
      <c r="I27" s="78">
        <f>IF(H35=0, "-", H27/H35)</f>
        <v>4.2168674698795178E-2</v>
      </c>
      <c r="J27" s="77">
        <f t="shared" si="0"/>
        <v>0</v>
      </c>
      <c r="K27" s="78">
        <f t="shared" si="1"/>
        <v>0.2857142857142857</v>
      </c>
    </row>
    <row r="28" spans="1:11" x14ac:dyDescent="0.2">
      <c r="A28" s="20" t="s">
        <v>444</v>
      </c>
      <c r="B28" s="55">
        <v>3</v>
      </c>
      <c r="C28" s="138">
        <f>IF(B35=0, "-", B28/B35)</f>
        <v>7.3170731707317069E-2</v>
      </c>
      <c r="D28" s="55">
        <v>1</v>
      </c>
      <c r="E28" s="78">
        <f>IF(D35=0, "-", D28/D35)</f>
        <v>2.9411764705882353E-2</v>
      </c>
      <c r="F28" s="128">
        <v>7</v>
      </c>
      <c r="G28" s="138">
        <f>IF(F35=0, "-", F28/F35)</f>
        <v>4.9295774647887321E-2</v>
      </c>
      <c r="H28" s="55">
        <v>2</v>
      </c>
      <c r="I28" s="78">
        <f>IF(H35=0, "-", H28/H35)</f>
        <v>1.2048192771084338E-2</v>
      </c>
      <c r="J28" s="77">
        <f t="shared" si="0"/>
        <v>2</v>
      </c>
      <c r="K28" s="78">
        <f t="shared" si="1"/>
        <v>2.5</v>
      </c>
    </row>
    <row r="29" spans="1:11" x14ac:dyDescent="0.2">
      <c r="A29" s="20" t="s">
        <v>445</v>
      </c>
      <c r="B29" s="55">
        <v>1</v>
      </c>
      <c r="C29" s="138">
        <f>IF(B35=0, "-", B29/B35)</f>
        <v>2.4390243902439025E-2</v>
      </c>
      <c r="D29" s="55">
        <v>0</v>
      </c>
      <c r="E29" s="78">
        <f>IF(D35=0, "-", D29/D35)</f>
        <v>0</v>
      </c>
      <c r="F29" s="128">
        <v>2</v>
      </c>
      <c r="G29" s="138">
        <f>IF(F35=0, "-", F29/F35)</f>
        <v>1.4084507042253521E-2</v>
      </c>
      <c r="H29" s="55">
        <v>2</v>
      </c>
      <c r="I29" s="78">
        <f>IF(H35=0, "-", H29/H35)</f>
        <v>1.2048192771084338E-2</v>
      </c>
      <c r="J29" s="77" t="str">
        <f t="shared" si="0"/>
        <v>-</v>
      </c>
      <c r="K29" s="78">
        <f t="shared" si="1"/>
        <v>0</v>
      </c>
    </row>
    <row r="30" spans="1:11" x14ac:dyDescent="0.2">
      <c r="A30" s="20" t="s">
        <v>446</v>
      </c>
      <c r="B30" s="55">
        <v>4</v>
      </c>
      <c r="C30" s="138">
        <f>IF(B35=0, "-", B30/B35)</f>
        <v>9.7560975609756101E-2</v>
      </c>
      <c r="D30" s="55">
        <v>0</v>
      </c>
      <c r="E30" s="78">
        <f>IF(D35=0, "-", D30/D35)</f>
        <v>0</v>
      </c>
      <c r="F30" s="128">
        <v>4</v>
      </c>
      <c r="G30" s="138">
        <f>IF(F35=0, "-", F30/F35)</f>
        <v>2.8169014084507043E-2</v>
      </c>
      <c r="H30" s="55">
        <v>0</v>
      </c>
      <c r="I30" s="78">
        <f>IF(H35=0, "-", H30/H35)</f>
        <v>0</v>
      </c>
      <c r="J30" s="77" t="str">
        <f t="shared" si="0"/>
        <v>-</v>
      </c>
      <c r="K30" s="78" t="str">
        <f t="shared" si="1"/>
        <v>-</v>
      </c>
    </row>
    <row r="31" spans="1:11" x14ac:dyDescent="0.2">
      <c r="A31" s="20" t="s">
        <v>447</v>
      </c>
      <c r="B31" s="55">
        <v>7</v>
      </c>
      <c r="C31" s="138">
        <f>IF(B35=0, "-", B31/B35)</f>
        <v>0.17073170731707318</v>
      </c>
      <c r="D31" s="55">
        <v>5</v>
      </c>
      <c r="E31" s="78">
        <f>IF(D35=0, "-", D31/D35)</f>
        <v>0.14705882352941177</v>
      </c>
      <c r="F31" s="128">
        <v>18</v>
      </c>
      <c r="G31" s="138">
        <f>IF(F35=0, "-", F31/F35)</f>
        <v>0.12676056338028169</v>
      </c>
      <c r="H31" s="55">
        <v>27</v>
      </c>
      <c r="I31" s="78">
        <f>IF(H35=0, "-", H31/H35)</f>
        <v>0.16265060240963855</v>
      </c>
      <c r="J31" s="77">
        <f t="shared" si="0"/>
        <v>0.4</v>
      </c>
      <c r="K31" s="78">
        <f t="shared" si="1"/>
        <v>-0.33333333333333331</v>
      </c>
    </row>
    <row r="32" spans="1:11" x14ac:dyDescent="0.2">
      <c r="A32" s="20" t="s">
        <v>448</v>
      </c>
      <c r="B32" s="55">
        <v>9</v>
      </c>
      <c r="C32" s="138">
        <f>IF(B35=0, "-", B32/B35)</f>
        <v>0.21951219512195122</v>
      </c>
      <c r="D32" s="55">
        <v>13</v>
      </c>
      <c r="E32" s="78">
        <f>IF(D35=0, "-", D32/D35)</f>
        <v>0.38235294117647056</v>
      </c>
      <c r="F32" s="128">
        <v>52</v>
      </c>
      <c r="G32" s="138">
        <f>IF(F35=0, "-", F32/F35)</f>
        <v>0.36619718309859156</v>
      </c>
      <c r="H32" s="55">
        <v>63</v>
      </c>
      <c r="I32" s="78">
        <f>IF(H35=0, "-", H32/H35)</f>
        <v>0.37951807228915663</v>
      </c>
      <c r="J32" s="77">
        <f t="shared" si="0"/>
        <v>-0.30769230769230771</v>
      </c>
      <c r="K32" s="78">
        <f t="shared" si="1"/>
        <v>-0.17460317460317459</v>
      </c>
    </row>
    <row r="33" spans="1:11" x14ac:dyDescent="0.2">
      <c r="A33" s="20" t="s">
        <v>449</v>
      </c>
      <c r="B33" s="55">
        <v>0</v>
      </c>
      <c r="C33" s="138">
        <f>IF(B35=0, "-", B33/B35)</f>
        <v>0</v>
      </c>
      <c r="D33" s="55">
        <v>3</v>
      </c>
      <c r="E33" s="78">
        <f>IF(D35=0, "-", D33/D35)</f>
        <v>8.8235294117647065E-2</v>
      </c>
      <c r="F33" s="128">
        <v>4</v>
      </c>
      <c r="G33" s="138">
        <f>IF(F35=0, "-", F33/F35)</f>
        <v>2.8169014084507043E-2</v>
      </c>
      <c r="H33" s="55">
        <v>19</v>
      </c>
      <c r="I33" s="78">
        <f>IF(H35=0, "-", H33/H35)</f>
        <v>0.1144578313253012</v>
      </c>
      <c r="J33" s="77">
        <f t="shared" si="0"/>
        <v>-1</v>
      </c>
      <c r="K33" s="78">
        <f t="shared" si="1"/>
        <v>-0.78947368421052633</v>
      </c>
    </row>
    <row r="34" spans="1:11" x14ac:dyDescent="0.2">
      <c r="A34" s="129"/>
      <c r="B34" s="82"/>
      <c r="D34" s="82"/>
      <c r="E34" s="86"/>
      <c r="F34" s="130"/>
      <c r="H34" s="82"/>
      <c r="I34" s="86"/>
      <c r="J34" s="85"/>
      <c r="K34" s="86"/>
    </row>
    <row r="35" spans="1:11" s="38" customFormat="1" x14ac:dyDescent="0.2">
      <c r="A35" s="131" t="s">
        <v>450</v>
      </c>
      <c r="B35" s="32">
        <f>SUM(B25:B34)</f>
        <v>41</v>
      </c>
      <c r="C35" s="132">
        <f>B35/1688</f>
        <v>2.4289099526066352E-2</v>
      </c>
      <c r="D35" s="32">
        <f>SUM(D25:D34)</f>
        <v>34</v>
      </c>
      <c r="E35" s="133">
        <f>D35/2013</f>
        <v>1.6890213611525089E-2</v>
      </c>
      <c r="F35" s="121">
        <f>SUM(F25:F34)</f>
        <v>142</v>
      </c>
      <c r="G35" s="134">
        <f>F35/6993</f>
        <v>2.0306020306020307E-2</v>
      </c>
      <c r="H35" s="32">
        <f>SUM(H25:H34)</f>
        <v>166</v>
      </c>
      <c r="I35" s="133">
        <f>H35/9427</f>
        <v>1.7608995438633711E-2</v>
      </c>
      <c r="J35" s="35">
        <f>IF(D35=0, "-", IF((B35-D35)/D35&lt;10, (B35-D35)/D35, "&gt;999%"))</f>
        <v>0.20588235294117646</v>
      </c>
      <c r="K35" s="36">
        <f>IF(H35=0, "-", IF((F35-H35)/H35&lt;10, (F35-H35)/H35, "&gt;999%"))</f>
        <v>-0.14457831325301204</v>
      </c>
    </row>
    <row r="36" spans="1:11" x14ac:dyDescent="0.2">
      <c r="B36" s="130"/>
      <c r="D36" s="130"/>
      <c r="F36" s="130"/>
      <c r="H36" s="130"/>
    </row>
    <row r="37" spans="1:11" x14ac:dyDescent="0.2">
      <c r="A37" s="123" t="s">
        <v>44</v>
      </c>
      <c r="B37" s="124" t="s">
        <v>156</v>
      </c>
      <c r="C37" s="125" t="s">
        <v>157</v>
      </c>
      <c r="D37" s="124" t="s">
        <v>156</v>
      </c>
      <c r="E37" s="126" t="s">
        <v>157</v>
      </c>
      <c r="F37" s="125" t="s">
        <v>156</v>
      </c>
      <c r="G37" s="125" t="s">
        <v>157</v>
      </c>
      <c r="H37" s="124" t="s">
        <v>156</v>
      </c>
      <c r="I37" s="126" t="s">
        <v>157</v>
      </c>
      <c r="J37" s="124"/>
      <c r="K37" s="126"/>
    </row>
    <row r="38" spans="1:11" x14ac:dyDescent="0.2">
      <c r="A38" s="20" t="s">
        <v>451</v>
      </c>
      <c r="B38" s="55">
        <v>11</v>
      </c>
      <c r="C38" s="138">
        <f>IF(B49=0, "-", B38/B49)</f>
        <v>0.14666666666666667</v>
      </c>
      <c r="D38" s="55">
        <v>10</v>
      </c>
      <c r="E38" s="78">
        <f>IF(D49=0, "-", D38/D49)</f>
        <v>0.1388888888888889</v>
      </c>
      <c r="F38" s="128">
        <v>22</v>
      </c>
      <c r="G38" s="138">
        <f>IF(F49=0, "-", F38/F49)</f>
        <v>0.10328638497652583</v>
      </c>
      <c r="H38" s="55">
        <v>52</v>
      </c>
      <c r="I38" s="78">
        <f>IF(H49=0, "-", H38/H49)</f>
        <v>0.15522388059701492</v>
      </c>
      <c r="J38" s="77">
        <f t="shared" ref="J38:J47" si="2">IF(D38=0, "-", IF((B38-D38)/D38&lt;10, (B38-D38)/D38, "&gt;999%"))</f>
        <v>0.1</v>
      </c>
      <c r="K38" s="78">
        <f t="shared" ref="K38:K47" si="3">IF(H38=0, "-", IF((F38-H38)/H38&lt;10, (F38-H38)/H38, "&gt;999%"))</f>
        <v>-0.57692307692307687</v>
      </c>
    </row>
    <row r="39" spans="1:11" x14ac:dyDescent="0.2">
      <c r="A39" s="20" t="s">
        <v>452</v>
      </c>
      <c r="B39" s="55">
        <v>3</v>
      </c>
      <c r="C39" s="138">
        <f>IF(B49=0, "-", B39/B49)</f>
        <v>0.04</v>
      </c>
      <c r="D39" s="55">
        <v>8</v>
      </c>
      <c r="E39" s="78">
        <f>IF(D49=0, "-", D39/D49)</f>
        <v>0.1111111111111111</v>
      </c>
      <c r="F39" s="128">
        <v>9</v>
      </c>
      <c r="G39" s="138">
        <f>IF(F49=0, "-", F39/F49)</f>
        <v>4.2253521126760563E-2</v>
      </c>
      <c r="H39" s="55">
        <v>19</v>
      </c>
      <c r="I39" s="78">
        <f>IF(H49=0, "-", H39/H49)</f>
        <v>5.6716417910447764E-2</v>
      </c>
      <c r="J39" s="77">
        <f t="shared" si="2"/>
        <v>-0.625</v>
      </c>
      <c r="K39" s="78">
        <f t="shared" si="3"/>
        <v>-0.52631578947368418</v>
      </c>
    </row>
    <row r="40" spans="1:11" x14ac:dyDescent="0.2">
      <c r="A40" s="20" t="s">
        <v>453</v>
      </c>
      <c r="B40" s="55">
        <v>4</v>
      </c>
      <c r="C40" s="138">
        <f>IF(B49=0, "-", B40/B49)</f>
        <v>5.3333333333333337E-2</v>
      </c>
      <c r="D40" s="55">
        <v>0</v>
      </c>
      <c r="E40" s="78">
        <f>IF(D49=0, "-", D40/D49)</f>
        <v>0</v>
      </c>
      <c r="F40" s="128">
        <v>7</v>
      </c>
      <c r="G40" s="138">
        <f>IF(F49=0, "-", F40/F49)</f>
        <v>3.2863849765258218E-2</v>
      </c>
      <c r="H40" s="55">
        <v>5</v>
      </c>
      <c r="I40" s="78">
        <f>IF(H49=0, "-", H40/H49)</f>
        <v>1.4925373134328358E-2</v>
      </c>
      <c r="J40" s="77" t="str">
        <f t="shared" si="2"/>
        <v>-</v>
      </c>
      <c r="K40" s="78">
        <f t="shared" si="3"/>
        <v>0.4</v>
      </c>
    </row>
    <row r="41" spans="1:11" x14ac:dyDescent="0.2">
      <c r="A41" s="20" t="s">
        <v>454</v>
      </c>
      <c r="B41" s="55">
        <v>2</v>
      </c>
      <c r="C41" s="138">
        <f>IF(B49=0, "-", B41/B49)</f>
        <v>2.6666666666666668E-2</v>
      </c>
      <c r="D41" s="55">
        <v>12</v>
      </c>
      <c r="E41" s="78">
        <f>IF(D49=0, "-", D41/D49)</f>
        <v>0.16666666666666666</v>
      </c>
      <c r="F41" s="128">
        <v>26</v>
      </c>
      <c r="G41" s="138">
        <f>IF(F49=0, "-", F41/F49)</f>
        <v>0.12206572769953052</v>
      </c>
      <c r="H41" s="55">
        <v>46</v>
      </c>
      <c r="I41" s="78">
        <f>IF(H49=0, "-", H41/H49)</f>
        <v>0.1373134328358209</v>
      </c>
      <c r="J41" s="77">
        <f t="shared" si="2"/>
        <v>-0.83333333333333337</v>
      </c>
      <c r="K41" s="78">
        <f t="shared" si="3"/>
        <v>-0.43478260869565216</v>
      </c>
    </row>
    <row r="42" spans="1:11" x14ac:dyDescent="0.2">
      <c r="A42" s="20" t="s">
        <v>455</v>
      </c>
      <c r="B42" s="55">
        <v>2</v>
      </c>
      <c r="C42" s="138">
        <f>IF(B49=0, "-", B42/B49)</f>
        <v>2.6666666666666668E-2</v>
      </c>
      <c r="D42" s="55">
        <v>7</v>
      </c>
      <c r="E42" s="78">
        <f>IF(D49=0, "-", D42/D49)</f>
        <v>9.7222222222222224E-2</v>
      </c>
      <c r="F42" s="128">
        <v>16</v>
      </c>
      <c r="G42" s="138">
        <f>IF(F49=0, "-", F42/F49)</f>
        <v>7.5117370892018781E-2</v>
      </c>
      <c r="H42" s="55">
        <v>34</v>
      </c>
      <c r="I42" s="78">
        <f>IF(H49=0, "-", H42/H49)</f>
        <v>0.10149253731343283</v>
      </c>
      <c r="J42" s="77">
        <f t="shared" si="2"/>
        <v>-0.7142857142857143</v>
      </c>
      <c r="K42" s="78">
        <f t="shared" si="3"/>
        <v>-0.52941176470588236</v>
      </c>
    </row>
    <row r="43" spans="1:11" x14ac:dyDescent="0.2">
      <c r="A43" s="20" t="s">
        <v>456</v>
      </c>
      <c r="B43" s="55">
        <v>0</v>
      </c>
      <c r="C43" s="138">
        <f>IF(B49=0, "-", B43/B49)</f>
        <v>0</v>
      </c>
      <c r="D43" s="55">
        <v>0</v>
      </c>
      <c r="E43" s="78">
        <f>IF(D49=0, "-", D43/D49)</f>
        <v>0</v>
      </c>
      <c r="F43" s="128">
        <v>3</v>
      </c>
      <c r="G43" s="138">
        <f>IF(F49=0, "-", F43/F49)</f>
        <v>1.4084507042253521E-2</v>
      </c>
      <c r="H43" s="55">
        <v>0</v>
      </c>
      <c r="I43" s="78">
        <f>IF(H49=0, "-", H43/H49)</f>
        <v>0</v>
      </c>
      <c r="J43" s="77" t="str">
        <f t="shared" si="2"/>
        <v>-</v>
      </c>
      <c r="K43" s="78" t="str">
        <f t="shared" si="3"/>
        <v>-</v>
      </c>
    </row>
    <row r="44" spans="1:11" x14ac:dyDescent="0.2">
      <c r="A44" s="20" t="s">
        <v>457</v>
      </c>
      <c r="B44" s="55">
        <v>8</v>
      </c>
      <c r="C44" s="138">
        <f>IF(B49=0, "-", B44/B49)</f>
        <v>0.10666666666666667</v>
      </c>
      <c r="D44" s="55">
        <v>6</v>
      </c>
      <c r="E44" s="78">
        <f>IF(D49=0, "-", D44/D49)</f>
        <v>8.3333333333333329E-2</v>
      </c>
      <c r="F44" s="128">
        <v>12</v>
      </c>
      <c r="G44" s="138">
        <f>IF(F49=0, "-", F44/F49)</f>
        <v>5.6338028169014086E-2</v>
      </c>
      <c r="H44" s="55">
        <v>25</v>
      </c>
      <c r="I44" s="78">
        <f>IF(H49=0, "-", H44/H49)</f>
        <v>7.4626865671641784E-2</v>
      </c>
      <c r="J44" s="77">
        <f t="shared" si="2"/>
        <v>0.33333333333333331</v>
      </c>
      <c r="K44" s="78">
        <f t="shared" si="3"/>
        <v>-0.52</v>
      </c>
    </row>
    <row r="45" spans="1:11" x14ac:dyDescent="0.2">
      <c r="A45" s="20" t="s">
        <v>458</v>
      </c>
      <c r="B45" s="55">
        <v>6</v>
      </c>
      <c r="C45" s="138">
        <f>IF(B49=0, "-", B45/B49)</f>
        <v>0.08</v>
      </c>
      <c r="D45" s="55">
        <v>4</v>
      </c>
      <c r="E45" s="78">
        <f>IF(D49=0, "-", D45/D49)</f>
        <v>5.5555555555555552E-2</v>
      </c>
      <c r="F45" s="128">
        <v>13</v>
      </c>
      <c r="G45" s="138">
        <f>IF(F49=0, "-", F45/F49)</f>
        <v>6.1032863849765258E-2</v>
      </c>
      <c r="H45" s="55">
        <v>20</v>
      </c>
      <c r="I45" s="78">
        <f>IF(H49=0, "-", H45/H49)</f>
        <v>5.9701492537313432E-2</v>
      </c>
      <c r="J45" s="77">
        <f t="shared" si="2"/>
        <v>0.5</v>
      </c>
      <c r="K45" s="78">
        <f t="shared" si="3"/>
        <v>-0.35</v>
      </c>
    </row>
    <row r="46" spans="1:11" x14ac:dyDescent="0.2">
      <c r="A46" s="20" t="s">
        <v>459</v>
      </c>
      <c r="B46" s="55">
        <v>39</v>
      </c>
      <c r="C46" s="138">
        <f>IF(B49=0, "-", B46/B49)</f>
        <v>0.52</v>
      </c>
      <c r="D46" s="55">
        <v>25</v>
      </c>
      <c r="E46" s="78">
        <f>IF(D49=0, "-", D46/D49)</f>
        <v>0.34722222222222221</v>
      </c>
      <c r="F46" s="128">
        <v>105</v>
      </c>
      <c r="G46" s="138">
        <f>IF(F49=0, "-", F46/F49)</f>
        <v>0.49295774647887325</v>
      </c>
      <c r="H46" s="55">
        <v>132</v>
      </c>
      <c r="I46" s="78">
        <f>IF(H49=0, "-", H46/H49)</f>
        <v>0.39402985074626867</v>
      </c>
      <c r="J46" s="77">
        <f t="shared" si="2"/>
        <v>0.56000000000000005</v>
      </c>
      <c r="K46" s="78">
        <f t="shared" si="3"/>
        <v>-0.20454545454545456</v>
      </c>
    </row>
    <row r="47" spans="1:11" x14ac:dyDescent="0.2">
      <c r="A47" s="20" t="s">
        <v>460</v>
      </c>
      <c r="B47" s="55">
        <v>0</v>
      </c>
      <c r="C47" s="138">
        <f>IF(B49=0, "-", B47/B49)</f>
        <v>0</v>
      </c>
      <c r="D47" s="55">
        <v>0</v>
      </c>
      <c r="E47" s="78">
        <f>IF(D49=0, "-", D47/D49)</f>
        <v>0</v>
      </c>
      <c r="F47" s="128">
        <v>0</v>
      </c>
      <c r="G47" s="138">
        <f>IF(F49=0, "-", F47/F49)</f>
        <v>0</v>
      </c>
      <c r="H47" s="55">
        <v>2</v>
      </c>
      <c r="I47" s="78">
        <f>IF(H49=0, "-", H47/H49)</f>
        <v>5.9701492537313433E-3</v>
      </c>
      <c r="J47" s="77" t="str">
        <f t="shared" si="2"/>
        <v>-</v>
      </c>
      <c r="K47" s="78">
        <f t="shared" si="3"/>
        <v>-1</v>
      </c>
    </row>
    <row r="48" spans="1:11" x14ac:dyDescent="0.2">
      <c r="A48" s="129"/>
      <c r="B48" s="82"/>
      <c r="D48" s="82"/>
      <c r="E48" s="86"/>
      <c r="F48" s="130"/>
      <c r="H48" s="82"/>
      <c r="I48" s="86"/>
      <c r="J48" s="85"/>
      <c r="K48" s="86"/>
    </row>
    <row r="49" spans="1:11" s="38" customFormat="1" x14ac:dyDescent="0.2">
      <c r="A49" s="131" t="s">
        <v>461</v>
      </c>
      <c r="B49" s="32">
        <f>SUM(B38:B48)</f>
        <v>75</v>
      </c>
      <c r="C49" s="132">
        <f>B49/1688</f>
        <v>4.4431279620853081E-2</v>
      </c>
      <c r="D49" s="32">
        <f>SUM(D38:D48)</f>
        <v>72</v>
      </c>
      <c r="E49" s="133">
        <f>D49/2013</f>
        <v>3.5767511177347243E-2</v>
      </c>
      <c r="F49" s="121">
        <f>SUM(F38:F48)</f>
        <v>213</v>
      </c>
      <c r="G49" s="134">
        <f>F49/6993</f>
        <v>3.0459030459030458E-2</v>
      </c>
      <c r="H49" s="32">
        <f>SUM(H38:H48)</f>
        <v>335</v>
      </c>
      <c r="I49" s="133">
        <f>H49/9427</f>
        <v>3.5536225734592128E-2</v>
      </c>
      <c r="J49" s="35">
        <f>IF(D49=0, "-", IF((B49-D49)/D49&lt;10, (B49-D49)/D49, "&gt;999%"))</f>
        <v>4.1666666666666664E-2</v>
      </c>
      <c r="K49" s="36">
        <f>IF(H49=0, "-", IF((F49-H49)/H49&lt;10, (F49-H49)/H49, "&gt;999%"))</f>
        <v>-0.36417910447761193</v>
      </c>
    </row>
    <row r="50" spans="1:11" x14ac:dyDescent="0.2">
      <c r="B50" s="130"/>
      <c r="D50" s="130"/>
      <c r="F50" s="130"/>
      <c r="H50" s="130"/>
    </row>
    <row r="51" spans="1:11" x14ac:dyDescent="0.2">
      <c r="A51" s="123" t="s">
        <v>45</v>
      </c>
      <c r="B51" s="124" t="s">
        <v>156</v>
      </c>
      <c r="C51" s="125" t="s">
        <v>157</v>
      </c>
      <c r="D51" s="124" t="s">
        <v>156</v>
      </c>
      <c r="E51" s="126" t="s">
        <v>157</v>
      </c>
      <c r="F51" s="125" t="s">
        <v>156</v>
      </c>
      <c r="G51" s="125" t="s">
        <v>157</v>
      </c>
      <c r="H51" s="124" t="s">
        <v>156</v>
      </c>
      <c r="I51" s="126" t="s">
        <v>157</v>
      </c>
      <c r="J51" s="124"/>
      <c r="K51" s="126"/>
    </row>
    <row r="52" spans="1:11" x14ac:dyDescent="0.2">
      <c r="A52" s="20" t="s">
        <v>462</v>
      </c>
      <c r="B52" s="55">
        <v>125</v>
      </c>
      <c r="C52" s="138">
        <f>IF(B70=0, "-", B52/B70)</f>
        <v>0.21891418563922943</v>
      </c>
      <c r="D52" s="55">
        <v>102</v>
      </c>
      <c r="E52" s="78">
        <f>IF(D70=0, "-", D52/D70)</f>
        <v>0.21888412017167383</v>
      </c>
      <c r="F52" s="128">
        <v>428</v>
      </c>
      <c r="G52" s="138">
        <f>IF(F70=0, "-", F52/F70)</f>
        <v>0.22408376963350785</v>
      </c>
      <c r="H52" s="55">
        <v>443</v>
      </c>
      <c r="I52" s="78">
        <f>IF(H70=0, "-", H52/H70)</f>
        <v>0.20209854014598541</v>
      </c>
      <c r="J52" s="77">
        <f t="shared" ref="J52:J68" si="4">IF(D52=0, "-", IF((B52-D52)/D52&lt;10, (B52-D52)/D52, "&gt;999%"))</f>
        <v>0.22549019607843138</v>
      </c>
      <c r="K52" s="78">
        <f t="shared" ref="K52:K68" si="5">IF(H52=0, "-", IF((F52-H52)/H52&lt;10, (F52-H52)/H52, "&gt;999%"))</f>
        <v>-3.3860045146726865E-2</v>
      </c>
    </row>
    <row r="53" spans="1:11" x14ac:dyDescent="0.2">
      <c r="A53" s="20" t="s">
        <v>463</v>
      </c>
      <c r="B53" s="55">
        <v>3</v>
      </c>
      <c r="C53" s="138">
        <f>IF(B70=0, "-", B53/B70)</f>
        <v>5.2539404553415062E-3</v>
      </c>
      <c r="D53" s="55">
        <v>1</v>
      </c>
      <c r="E53" s="78">
        <f>IF(D70=0, "-", D53/D70)</f>
        <v>2.1459227467811159E-3</v>
      </c>
      <c r="F53" s="128">
        <v>10</v>
      </c>
      <c r="G53" s="138">
        <f>IF(F70=0, "-", F53/F70)</f>
        <v>5.235602094240838E-3</v>
      </c>
      <c r="H53" s="55">
        <v>13</v>
      </c>
      <c r="I53" s="78">
        <f>IF(H70=0, "-", H53/H70)</f>
        <v>5.930656934306569E-3</v>
      </c>
      <c r="J53" s="77">
        <f t="shared" si="4"/>
        <v>2</v>
      </c>
      <c r="K53" s="78">
        <f t="shared" si="5"/>
        <v>-0.23076923076923078</v>
      </c>
    </row>
    <row r="54" spans="1:11" x14ac:dyDescent="0.2">
      <c r="A54" s="20" t="s">
        <v>464</v>
      </c>
      <c r="B54" s="55">
        <v>43</v>
      </c>
      <c r="C54" s="138">
        <f>IF(B70=0, "-", B54/B70)</f>
        <v>7.5306479859894915E-2</v>
      </c>
      <c r="D54" s="55">
        <v>45</v>
      </c>
      <c r="E54" s="78">
        <f>IF(D70=0, "-", D54/D70)</f>
        <v>9.6566523605150209E-2</v>
      </c>
      <c r="F54" s="128">
        <v>212</v>
      </c>
      <c r="G54" s="138">
        <f>IF(F70=0, "-", F54/F70)</f>
        <v>0.11099476439790576</v>
      </c>
      <c r="H54" s="55">
        <v>235</v>
      </c>
      <c r="I54" s="78">
        <f>IF(H70=0, "-", H54/H70)</f>
        <v>0.10720802919708029</v>
      </c>
      <c r="J54" s="77">
        <f t="shared" si="4"/>
        <v>-4.4444444444444446E-2</v>
      </c>
      <c r="K54" s="78">
        <f t="shared" si="5"/>
        <v>-9.7872340425531917E-2</v>
      </c>
    </row>
    <row r="55" spans="1:11" x14ac:dyDescent="0.2">
      <c r="A55" s="20" t="s">
        <v>465</v>
      </c>
      <c r="B55" s="55">
        <v>31</v>
      </c>
      <c r="C55" s="138">
        <f>IF(B70=0, "-", B55/B70)</f>
        <v>5.4290718038528897E-2</v>
      </c>
      <c r="D55" s="55">
        <v>48</v>
      </c>
      <c r="E55" s="78">
        <f>IF(D70=0, "-", D55/D70)</f>
        <v>0.10300429184549356</v>
      </c>
      <c r="F55" s="128">
        <v>137</v>
      </c>
      <c r="G55" s="138">
        <f>IF(F70=0, "-", F55/F70)</f>
        <v>7.1727748691099477E-2</v>
      </c>
      <c r="H55" s="55">
        <v>196</v>
      </c>
      <c r="I55" s="78">
        <f>IF(H70=0, "-", H55/H70)</f>
        <v>8.9416058394160586E-2</v>
      </c>
      <c r="J55" s="77">
        <f t="shared" si="4"/>
        <v>-0.35416666666666669</v>
      </c>
      <c r="K55" s="78">
        <f t="shared" si="5"/>
        <v>-0.30102040816326531</v>
      </c>
    </row>
    <row r="56" spans="1:11" x14ac:dyDescent="0.2">
      <c r="A56" s="20" t="s">
        <v>466</v>
      </c>
      <c r="B56" s="55">
        <v>1</v>
      </c>
      <c r="C56" s="138">
        <f>IF(B70=0, "-", B56/B70)</f>
        <v>1.7513134851138354E-3</v>
      </c>
      <c r="D56" s="55">
        <v>0</v>
      </c>
      <c r="E56" s="78">
        <f>IF(D70=0, "-", D56/D70)</f>
        <v>0</v>
      </c>
      <c r="F56" s="128">
        <v>3</v>
      </c>
      <c r="G56" s="138">
        <f>IF(F70=0, "-", F56/F70)</f>
        <v>1.5706806282722514E-3</v>
      </c>
      <c r="H56" s="55">
        <v>0</v>
      </c>
      <c r="I56" s="78">
        <f>IF(H70=0, "-", H56/H70)</f>
        <v>0</v>
      </c>
      <c r="J56" s="77" t="str">
        <f t="shared" si="4"/>
        <v>-</v>
      </c>
      <c r="K56" s="78" t="str">
        <f t="shared" si="5"/>
        <v>-</v>
      </c>
    </row>
    <row r="57" spans="1:11" x14ac:dyDescent="0.2">
      <c r="A57" s="20" t="s">
        <v>467</v>
      </c>
      <c r="B57" s="55">
        <v>20</v>
      </c>
      <c r="C57" s="138">
        <f>IF(B70=0, "-", B57/B70)</f>
        <v>3.5026269702276708E-2</v>
      </c>
      <c r="D57" s="55">
        <v>10</v>
      </c>
      <c r="E57" s="78">
        <f>IF(D70=0, "-", D57/D70)</f>
        <v>2.1459227467811159E-2</v>
      </c>
      <c r="F57" s="128">
        <v>55</v>
      </c>
      <c r="G57" s="138">
        <f>IF(F70=0, "-", F57/F70)</f>
        <v>2.8795811518324606E-2</v>
      </c>
      <c r="H57" s="55">
        <v>36</v>
      </c>
      <c r="I57" s="78">
        <f>IF(H70=0, "-", H57/H70)</f>
        <v>1.6423357664233577E-2</v>
      </c>
      <c r="J57" s="77">
        <f t="shared" si="4"/>
        <v>1</v>
      </c>
      <c r="K57" s="78">
        <f t="shared" si="5"/>
        <v>0.52777777777777779</v>
      </c>
    </row>
    <row r="58" spans="1:11" x14ac:dyDescent="0.2">
      <c r="A58" s="20" t="s">
        <v>468</v>
      </c>
      <c r="B58" s="55">
        <v>56</v>
      </c>
      <c r="C58" s="138">
        <f>IF(B70=0, "-", B58/B70)</f>
        <v>9.8073555166374782E-2</v>
      </c>
      <c r="D58" s="55">
        <v>28</v>
      </c>
      <c r="E58" s="78">
        <f>IF(D70=0, "-", D58/D70)</f>
        <v>6.0085836909871244E-2</v>
      </c>
      <c r="F58" s="128">
        <v>144</v>
      </c>
      <c r="G58" s="138">
        <f>IF(F70=0, "-", F58/F70)</f>
        <v>7.5392670157068062E-2</v>
      </c>
      <c r="H58" s="55">
        <v>129</v>
      </c>
      <c r="I58" s="78">
        <f>IF(H70=0, "-", H58/H70)</f>
        <v>5.8850364963503647E-2</v>
      </c>
      <c r="J58" s="77">
        <f t="shared" si="4"/>
        <v>1</v>
      </c>
      <c r="K58" s="78">
        <f t="shared" si="5"/>
        <v>0.11627906976744186</v>
      </c>
    </row>
    <row r="59" spans="1:11" x14ac:dyDescent="0.2">
      <c r="A59" s="20" t="s">
        <v>469</v>
      </c>
      <c r="B59" s="55">
        <v>17</v>
      </c>
      <c r="C59" s="138">
        <f>IF(B70=0, "-", B59/B70)</f>
        <v>2.9772329246935202E-2</v>
      </c>
      <c r="D59" s="55">
        <v>1</v>
      </c>
      <c r="E59" s="78">
        <f>IF(D70=0, "-", D59/D70)</f>
        <v>2.1459227467811159E-3</v>
      </c>
      <c r="F59" s="128">
        <v>41</v>
      </c>
      <c r="G59" s="138">
        <f>IF(F70=0, "-", F59/F70)</f>
        <v>2.1465968586387434E-2</v>
      </c>
      <c r="H59" s="55">
        <v>11</v>
      </c>
      <c r="I59" s="78">
        <f>IF(H70=0, "-", H59/H70)</f>
        <v>5.0182481751824817E-3</v>
      </c>
      <c r="J59" s="77" t="str">
        <f t="shared" si="4"/>
        <v>&gt;999%</v>
      </c>
      <c r="K59" s="78">
        <f t="shared" si="5"/>
        <v>2.7272727272727271</v>
      </c>
    </row>
    <row r="60" spans="1:11" x14ac:dyDescent="0.2">
      <c r="A60" s="20" t="s">
        <v>470</v>
      </c>
      <c r="B60" s="55">
        <v>66</v>
      </c>
      <c r="C60" s="138">
        <f>IF(B70=0, "-", B60/B70)</f>
        <v>0.11558669001751314</v>
      </c>
      <c r="D60" s="55">
        <v>75</v>
      </c>
      <c r="E60" s="78">
        <f>IF(D70=0, "-", D60/D70)</f>
        <v>0.1609442060085837</v>
      </c>
      <c r="F60" s="128">
        <v>215</v>
      </c>
      <c r="G60" s="138">
        <f>IF(F70=0, "-", F60/F70)</f>
        <v>0.112565445026178</v>
      </c>
      <c r="H60" s="55">
        <v>385</v>
      </c>
      <c r="I60" s="78">
        <f>IF(H70=0, "-", H60/H70)</f>
        <v>0.17563868613138686</v>
      </c>
      <c r="J60" s="77">
        <f t="shared" si="4"/>
        <v>-0.12</v>
      </c>
      <c r="K60" s="78">
        <f t="shared" si="5"/>
        <v>-0.44155844155844154</v>
      </c>
    </row>
    <row r="61" spans="1:11" x14ac:dyDescent="0.2">
      <c r="A61" s="20" t="s">
        <v>471</v>
      </c>
      <c r="B61" s="55">
        <v>35</v>
      </c>
      <c r="C61" s="138">
        <f>IF(B70=0, "-", B61/B70)</f>
        <v>6.1295971978984239E-2</v>
      </c>
      <c r="D61" s="55">
        <v>28</v>
      </c>
      <c r="E61" s="78">
        <f>IF(D70=0, "-", D61/D70)</f>
        <v>6.0085836909871244E-2</v>
      </c>
      <c r="F61" s="128">
        <v>104</v>
      </c>
      <c r="G61" s="138">
        <f>IF(F70=0, "-", F61/F70)</f>
        <v>5.445026178010471E-2</v>
      </c>
      <c r="H61" s="55">
        <v>130</v>
      </c>
      <c r="I61" s="78">
        <f>IF(H70=0, "-", H61/H70)</f>
        <v>5.930656934306569E-2</v>
      </c>
      <c r="J61" s="77">
        <f t="shared" si="4"/>
        <v>0.25</v>
      </c>
      <c r="K61" s="78">
        <f t="shared" si="5"/>
        <v>-0.2</v>
      </c>
    </row>
    <row r="62" spans="1:11" x14ac:dyDescent="0.2">
      <c r="A62" s="20" t="s">
        <v>472</v>
      </c>
      <c r="B62" s="55">
        <v>7</v>
      </c>
      <c r="C62" s="138">
        <f>IF(B70=0, "-", B62/B70)</f>
        <v>1.2259194395796848E-2</v>
      </c>
      <c r="D62" s="55">
        <v>1</v>
      </c>
      <c r="E62" s="78">
        <f>IF(D70=0, "-", D62/D70)</f>
        <v>2.1459227467811159E-3</v>
      </c>
      <c r="F62" s="128">
        <v>18</v>
      </c>
      <c r="G62" s="138">
        <f>IF(F70=0, "-", F62/F70)</f>
        <v>9.4240837696335077E-3</v>
      </c>
      <c r="H62" s="55">
        <v>13</v>
      </c>
      <c r="I62" s="78">
        <f>IF(H70=0, "-", H62/H70)</f>
        <v>5.930656934306569E-3</v>
      </c>
      <c r="J62" s="77">
        <f t="shared" si="4"/>
        <v>6</v>
      </c>
      <c r="K62" s="78">
        <f t="shared" si="5"/>
        <v>0.38461538461538464</v>
      </c>
    </row>
    <row r="63" spans="1:11" x14ac:dyDescent="0.2">
      <c r="A63" s="20" t="s">
        <v>473</v>
      </c>
      <c r="B63" s="55">
        <v>4</v>
      </c>
      <c r="C63" s="138">
        <f>IF(B70=0, "-", B63/B70)</f>
        <v>7.0052539404553416E-3</v>
      </c>
      <c r="D63" s="55">
        <v>5</v>
      </c>
      <c r="E63" s="78">
        <f>IF(D70=0, "-", D63/D70)</f>
        <v>1.0729613733905579E-2</v>
      </c>
      <c r="F63" s="128">
        <v>15</v>
      </c>
      <c r="G63" s="138">
        <f>IF(F70=0, "-", F63/F70)</f>
        <v>7.8534031413612562E-3</v>
      </c>
      <c r="H63" s="55">
        <v>11</v>
      </c>
      <c r="I63" s="78">
        <f>IF(H70=0, "-", H63/H70)</f>
        <v>5.0182481751824817E-3</v>
      </c>
      <c r="J63" s="77">
        <f t="shared" si="4"/>
        <v>-0.2</v>
      </c>
      <c r="K63" s="78">
        <f t="shared" si="5"/>
        <v>0.36363636363636365</v>
      </c>
    </row>
    <row r="64" spans="1:11" x14ac:dyDescent="0.2">
      <c r="A64" s="20" t="s">
        <v>474</v>
      </c>
      <c r="B64" s="55">
        <v>0</v>
      </c>
      <c r="C64" s="138">
        <f>IF(B70=0, "-", B64/B70)</f>
        <v>0</v>
      </c>
      <c r="D64" s="55">
        <v>1</v>
      </c>
      <c r="E64" s="78">
        <f>IF(D70=0, "-", D64/D70)</f>
        <v>2.1459227467811159E-3</v>
      </c>
      <c r="F64" s="128">
        <v>0</v>
      </c>
      <c r="G64" s="138">
        <f>IF(F70=0, "-", F64/F70)</f>
        <v>0</v>
      </c>
      <c r="H64" s="55">
        <v>5</v>
      </c>
      <c r="I64" s="78">
        <f>IF(H70=0, "-", H64/H70)</f>
        <v>2.2810218978102188E-3</v>
      </c>
      <c r="J64" s="77">
        <f t="shared" si="4"/>
        <v>-1</v>
      </c>
      <c r="K64" s="78">
        <f t="shared" si="5"/>
        <v>-1</v>
      </c>
    </row>
    <row r="65" spans="1:11" x14ac:dyDescent="0.2">
      <c r="A65" s="20" t="s">
        <v>475</v>
      </c>
      <c r="B65" s="55">
        <v>12</v>
      </c>
      <c r="C65" s="138">
        <f>IF(B70=0, "-", B65/B70)</f>
        <v>2.1015761821366025E-2</v>
      </c>
      <c r="D65" s="55">
        <v>0</v>
      </c>
      <c r="E65" s="78">
        <f>IF(D70=0, "-", D65/D70)</f>
        <v>0</v>
      </c>
      <c r="F65" s="128">
        <v>19</v>
      </c>
      <c r="G65" s="138">
        <f>IF(F70=0, "-", F65/F70)</f>
        <v>9.947643979057591E-3</v>
      </c>
      <c r="H65" s="55">
        <v>0</v>
      </c>
      <c r="I65" s="78">
        <f>IF(H70=0, "-", H65/H70)</f>
        <v>0</v>
      </c>
      <c r="J65" s="77" t="str">
        <f t="shared" si="4"/>
        <v>-</v>
      </c>
      <c r="K65" s="78" t="str">
        <f t="shared" si="5"/>
        <v>-</v>
      </c>
    </row>
    <row r="66" spans="1:11" x14ac:dyDescent="0.2">
      <c r="A66" s="20" t="s">
        <v>476</v>
      </c>
      <c r="B66" s="55">
        <v>84</v>
      </c>
      <c r="C66" s="138">
        <f>IF(B70=0, "-", B66/B70)</f>
        <v>0.14711033274956217</v>
      </c>
      <c r="D66" s="55">
        <v>74</v>
      </c>
      <c r="E66" s="78">
        <f>IF(D70=0, "-", D66/D70)</f>
        <v>0.15879828326180256</v>
      </c>
      <c r="F66" s="128">
        <v>309</v>
      </c>
      <c r="G66" s="138">
        <f>IF(F70=0, "-", F66/F70)</f>
        <v>0.16178010471204188</v>
      </c>
      <c r="H66" s="55">
        <v>370</v>
      </c>
      <c r="I66" s="78">
        <f>IF(H70=0, "-", H66/H70)</f>
        <v>0.16879562043795621</v>
      </c>
      <c r="J66" s="77">
        <f t="shared" si="4"/>
        <v>0.13513513513513514</v>
      </c>
      <c r="K66" s="78">
        <f t="shared" si="5"/>
        <v>-0.16486486486486487</v>
      </c>
    </row>
    <row r="67" spans="1:11" x14ac:dyDescent="0.2">
      <c r="A67" s="20" t="s">
        <v>477</v>
      </c>
      <c r="B67" s="55">
        <v>30</v>
      </c>
      <c r="C67" s="138">
        <f>IF(B70=0, "-", B67/B70)</f>
        <v>5.2539404553415062E-2</v>
      </c>
      <c r="D67" s="55">
        <v>24</v>
      </c>
      <c r="E67" s="78">
        <f>IF(D70=0, "-", D67/D70)</f>
        <v>5.1502145922746781E-2</v>
      </c>
      <c r="F67" s="128">
        <v>88</v>
      </c>
      <c r="G67" s="138">
        <f>IF(F70=0, "-", F67/F70)</f>
        <v>4.607329842931937E-2</v>
      </c>
      <c r="H67" s="55">
        <v>79</v>
      </c>
      <c r="I67" s="78">
        <f>IF(H70=0, "-", H67/H70)</f>
        <v>3.6040145985401457E-2</v>
      </c>
      <c r="J67" s="77">
        <f t="shared" si="4"/>
        <v>0.25</v>
      </c>
      <c r="K67" s="78">
        <f t="shared" si="5"/>
        <v>0.11392405063291139</v>
      </c>
    </row>
    <row r="68" spans="1:11" x14ac:dyDescent="0.2">
      <c r="A68" s="20" t="s">
        <v>478</v>
      </c>
      <c r="B68" s="55">
        <v>37</v>
      </c>
      <c r="C68" s="138">
        <f>IF(B70=0, "-", B68/B70)</f>
        <v>6.4798598949211902E-2</v>
      </c>
      <c r="D68" s="55">
        <v>23</v>
      </c>
      <c r="E68" s="78">
        <f>IF(D70=0, "-", D68/D70)</f>
        <v>4.9356223175965663E-2</v>
      </c>
      <c r="F68" s="128">
        <v>112</v>
      </c>
      <c r="G68" s="138">
        <f>IF(F70=0, "-", F68/F70)</f>
        <v>5.8638743455497383E-2</v>
      </c>
      <c r="H68" s="55">
        <v>136</v>
      </c>
      <c r="I68" s="78">
        <f>IF(H70=0, "-", H68/H70)</f>
        <v>6.2043795620437957E-2</v>
      </c>
      <c r="J68" s="77">
        <f t="shared" si="4"/>
        <v>0.60869565217391308</v>
      </c>
      <c r="K68" s="78">
        <f t="shared" si="5"/>
        <v>-0.17647058823529413</v>
      </c>
    </row>
    <row r="69" spans="1:11" x14ac:dyDescent="0.2">
      <c r="A69" s="129"/>
      <c r="B69" s="82"/>
      <c r="D69" s="82"/>
      <c r="E69" s="86"/>
      <c r="F69" s="130"/>
      <c r="H69" s="82"/>
      <c r="I69" s="86"/>
      <c r="J69" s="85"/>
      <c r="K69" s="86"/>
    </row>
    <row r="70" spans="1:11" s="38" customFormat="1" x14ac:dyDescent="0.2">
      <c r="A70" s="131" t="s">
        <v>479</v>
      </c>
      <c r="B70" s="32">
        <f>SUM(B52:B69)</f>
        <v>571</v>
      </c>
      <c r="C70" s="132">
        <f>B70/1688</f>
        <v>0.33827014218009477</v>
      </c>
      <c r="D70" s="32">
        <f>SUM(D52:D69)</f>
        <v>466</v>
      </c>
      <c r="E70" s="133">
        <f>D70/2013</f>
        <v>0.23149528067560854</v>
      </c>
      <c r="F70" s="121">
        <f>SUM(F52:F69)</f>
        <v>1910</v>
      </c>
      <c r="G70" s="134">
        <f>F70/6993</f>
        <v>0.2731302731302731</v>
      </c>
      <c r="H70" s="32">
        <f>SUM(H52:H69)</f>
        <v>2192</v>
      </c>
      <c r="I70" s="133">
        <f>H70/9427</f>
        <v>0.23252360241858491</v>
      </c>
      <c r="J70" s="35">
        <f>IF(D70=0, "-", IF((B70-D70)/D70&lt;10, (B70-D70)/D70, "&gt;999%"))</f>
        <v>0.22532188841201717</v>
      </c>
      <c r="K70" s="36">
        <f>IF(H70=0, "-", IF((F70-H70)/H70&lt;10, (F70-H70)/H70, "&gt;999%"))</f>
        <v>-0.12864963503649635</v>
      </c>
    </row>
    <row r="71" spans="1:11" x14ac:dyDescent="0.2">
      <c r="B71" s="130"/>
      <c r="D71" s="130"/>
      <c r="F71" s="130"/>
      <c r="H71" s="130"/>
    </row>
    <row r="72" spans="1:11" x14ac:dyDescent="0.2">
      <c r="A72" s="12" t="s">
        <v>480</v>
      </c>
      <c r="B72" s="32">
        <v>695</v>
      </c>
      <c r="C72" s="132">
        <f>B72/1688</f>
        <v>0.41172985781990523</v>
      </c>
      <c r="D72" s="32">
        <v>590</v>
      </c>
      <c r="E72" s="133">
        <f>D72/2013</f>
        <v>0.29309488325881766</v>
      </c>
      <c r="F72" s="121">
        <v>2308</v>
      </c>
      <c r="G72" s="134">
        <f>F72/6993</f>
        <v>0.33004433004433004</v>
      </c>
      <c r="H72" s="32">
        <v>2739</v>
      </c>
      <c r="I72" s="133">
        <f>H72/9427</f>
        <v>0.29054842473745623</v>
      </c>
      <c r="J72" s="35">
        <f>IF(D72=0, "-", IF((B72-D72)/D72&lt;10, (B72-D72)/D72, "&gt;999%"))</f>
        <v>0.17796610169491525</v>
      </c>
      <c r="K72" s="36">
        <f>IF(H72=0, "-", IF((F72-H72)/H72&lt;10, (F72-H72)/H72, "&gt;999%"))</f>
        <v>-0.15735669952537423</v>
      </c>
    </row>
  </sheetData>
  <mergeCells count="9">
    <mergeCell ref="B5:C5"/>
    <mergeCell ref="D5:E5"/>
    <mergeCell ref="F5:G5"/>
    <mergeCell ref="H5:I5"/>
    <mergeCell ref="B1:K1"/>
    <mergeCell ref="B2:K2"/>
    <mergeCell ref="B4:E4"/>
    <mergeCell ref="F4:I4"/>
    <mergeCell ref="J4:K4"/>
  </mergeCells>
  <printOptions horizontalCentered="1"/>
  <pageMargins left="0.39370078740157483" right="0.39370078740157483" top="0.39370078740157483" bottom="0.59055118110236227" header="0.39370078740157483" footer="0.19685039370078741"/>
  <pageSetup paperSize="9" scale="92" fitToHeight="0" orientation="portrait" r:id="rId1"/>
  <headerFooter alignWithMargins="0">
    <oddFooter>&amp;L&amp;"Arial,Bold"&amp;9©Reproduction of VFACTS reports in whole or part, without prior permission is strictly forbidden
 &amp;C 
&amp;"Arial,Bold"Page &amp;P&amp;R&amp;"Arial,Bold" 
&amp;D</oddFooter>
  </headerFooter>
  <rowBreaks count="1" manualBreakCount="1">
    <brk id="36" max="16383" man="1"/>
  </rowBreak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1DFA09-E894-47EF-A842-F2720AAAFD41}">
  <sheetPr>
    <pageSetUpPr fitToPage="1"/>
  </sheetPr>
  <dimension ref="A1:K25"/>
  <sheetViews>
    <sheetView tabSelected="1" workbookViewId="0">
      <selection activeCell="M1" sqref="M1"/>
    </sheetView>
  </sheetViews>
  <sheetFormatPr defaultRowHeight="12.75" x14ac:dyDescent="0.2"/>
  <cols>
    <col min="1" max="1" width="20.85546875" style="1" bestFit="1" customWidth="1"/>
    <col min="2" max="11" width="8.42578125" style="1" customWidth="1"/>
    <col min="12" max="256" width="8.7109375" style="1"/>
    <col min="257" max="257" width="24.7109375" style="1" customWidth="1"/>
    <col min="258" max="267" width="8.42578125" style="1" customWidth="1"/>
    <col min="268" max="512" width="8.7109375" style="1"/>
    <col min="513" max="513" width="24.7109375" style="1" customWidth="1"/>
    <col min="514" max="523" width="8.42578125" style="1" customWidth="1"/>
    <col min="524" max="768" width="8.7109375" style="1"/>
    <col min="769" max="769" width="24.7109375" style="1" customWidth="1"/>
    <col min="770" max="779" width="8.42578125" style="1" customWidth="1"/>
    <col min="780" max="1024" width="8.7109375" style="1"/>
    <col min="1025" max="1025" width="24.7109375" style="1" customWidth="1"/>
    <col min="1026" max="1035" width="8.42578125" style="1" customWidth="1"/>
    <col min="1036" max="1280" width="8.7109375" style="1"/>
    <col min="1281" max="1281" width="24.7109375" style="1" customWidth="1"/>
    <col min="1282" max="1291" width="8.42578125" style="1" customWidth="1"/>
    <col min="1292" max="1536" width="8.7109375" style="1"/>
    <col min="1537" max="1537" width="24.7109375" style="1" customWidth="1"/>
    <col min="1538" max="1547" width="8.42578125" style="1" customWidth="1"/>
    <col min="1548" max="1792" width="8.7109375" style="1"/>
    <col min="1793" max="1793" width="24.7109375" style="1" customWidth="1"/>
    <col min="1794" max="1803" width="8.42578125" style="1" customWidth="1"/>
    <col min="1804" max="2048" width="8.7109375" style="1"/>
    <col min="2049" max="2049" width="24.7109375" style="1" customWidth="1"/>
    <col min="2050" max="2059" width="8.42578125" style="1" customWidth="1"/>
    <col min="2060" max="2304" width="8.7109375" style="1"/>
    <col min="2305" max="2305" width="24.7109375" style="1" customWidth="1"/>
    <col min="2306" max="2315" width="8.42578125" style="1" customWidth="1"/>
    <col min="2316" max="2560" width="8.7109375" style="1"/>
    <col min="2561" max="2561" width="24.7109375" style="1" customWidth="1"/>
    <col min="2562" max="2571" width="8.42578125" style="1" customWidth="1"/>
    <col min="2572" max="2816" width="8.7109375" style="1"/>
    <col min="2817" max="2817" width="24.7109375" style="1" customWidth="1"/>
    <col min="2818" max="2827" width="8.42578125" style="1" customWidth="1"/>
    <col min="2828" max="3072" width="8.7109375" style="1"/>
    <col min="3073" max="3073" width="24.7109375" style="1" customWidth="1"/>
    <col min="3074" max="3083" width="8.42578125" style="1" customWidth="1"/>
    <col min="3084" max="3328" width="8.7109375" style="1"/>
    <col min="3329" max="3329" width="24.7109375" style="1" customWidth="1"/>
    <col min="3330" max="3339" width="8.42578125" style="1" customWidth="1"/>
    <col min="3340" max="3584" width="8.7109375" style="1"/>
    <col min="3585" max="3585" width="24.7109375" style="1" customWidth="1"/>
    <col min="3586" max="3595" width="8.42578125" style="1" customWidth="1"/>
    <col min="3596" max="3840" width="8.7109375" style="1"/>
    <col min="3841" max="3841" width="24.7109375" style="1" customWidth="1"/>
    <col min="3842" max="3851" width="8.42578125" style="1" customWidth="1"/>
    <col min="3852" max="4096" width="8.7109375" style="1"/>
    <col min="4097" max="4097" width="24.7109375" style="1" customWidth="1"/>
    <col min="4098" max="4107" width="8.42578125" style="1" customWidth="1"/>
    <col min="4108" max="4352" width="8.7109375" style="1"/>
    <col min="4353" max="4353" width="24.7109375" style="1" customWidth="1"/>
    <col min="4354" max="4363" width="8.42578125" style="1" customWidth="1"/>
    <col min="4364" max="4608" width="8.7109375" style="1"/>
    <col min="4609" max="4609" width="24.7109375" style="1" customWidth="1"/>
    <col min="4610" max="4619" width="8.42578125" style="1" customWidth="1"/>
    <col min="4620" max="4864" width="8.7109375" style="1"/>
    <col min="4865" max="4865" width="24.7109375" style="1" customWidth="1"/>
    <col min="4866" max="4875" width="8.42578125" style="1" customWidth="1"/>
    <col min="4876" max="5120" width="8.7109375" style="1"/>
    <col min="5121" max="5121" width="24.7109375" style="1" customWidth="1"/>
    <col min="5122" max="5131" width="8.42578125" style="1" customWidth="1"/>
    <col min="5132" max="5376" width="8.7109375" style="1"/>
    <col min="5377" max="5377" width="24.7109375" style="1" customWidth="1"/>
    <col min="5378" max="5387" width="8.42578125" style="1" customWidth="1"/>
    <col min="5388" max="5632" width="8.7109375" style="1"/>
    <col min="5633" max="5633" width="24.7109375" style="1" customWidth="1"/>
    <col min="5634" max="5643" width="8.42578125" style="1" customWidth="1"/>
    <col min="5644" max="5888" width="8.7109375" style="1"/>
    <col min="5889" max="5889" width="24.7109375" style="1" customWidth="1"/>
    <col min="5890" max="5899" width="8.42578125" style="1" customWidth="1"/>
    <col min="5900" max="6144" width="8.7109375" style="1"/>
    <col min="6145" max="6145" width="24.7109375" style="1" customWidth="1"/>
    <col min="6146" max="6155" width="8.42578125" style="1" customWidth="1"/>
    <col min="6156" max="6400" width="8.7109375" style="1"/>
    <col min="6401" max="6401" width="24.7109375" style="1" customWidth="1"/>
    <col min="6402" max="6411" width="8.42578125" style="1" customWidth="1"/>
    <col min="6412" max="6656" width="8.7109375" style="1"/>
    <col min="6657" max="6657" width="24.7109375" style="1" customWidth="1"/>
    <col min="6658" max="6667" width="8.42578125" style="1" customWidth="1"/>
    <col min="6668" max="6912" width="8.7109375" style="1"/>
    <col min="6913" max="6913" width="24.7109375" style="1" customWidth="1"/>
    <col min="6914" max="6923" width="8.42578125" style="1" customWidth="1"/>
    <col min="6924" max="7168" width="8.7109375" style="1"/>
    <col min="7169" max="7169" width="24.7109375" style="1" customWidth="1"/>
    <col min="7170" max="7179" width="8.42578125" style="1" customWidth="1"/>
    <col min="7180" max="7424" width="8.7109375" style="1"/>
    <col min="7425" max="7425" width="24.7109375" style="1" customWidth="1"/>
    <col min="7426" max="7435" width="8.42578125" style="1" customWidth="1"/>
    <col min="7436" max="7680" width="8.7109375" style="1"/>
    <col min="7681" max="7681" width="24.7109375" style="1" customWidth="1"/>
    <col min="7682" max="7691" width="8.42578125" style="1" customWidth="1"/>
    <col min="7692" max="7936" width="8.7109375" style="1"/>
    <col min="7937" max="7937" width="24.7109375" style="1" customWidth="1"/>
    <col min="7938" max="7947" width="8.42578125" style="1" customWidth="1"/>
    <col min="7948" max="8192" width="8.7109375" style="1"/>
    <col min="8193" max="8193" width="24.7109375" style="1" customWidth="1"/>
    <col min="8194" max="8203" width="8.42578125" style="1" customWidth="1"/>
    <col min="8204" max="8448" width="8.7109375" style="1"/>
    <col min="8449" max="8449" width="24.7109375" style="1" customWidth="1"/>
    <col min="8450" max="8459" width="8.42578125" style="1" customWidth="1"/>
    <col min="8460" max="8704" width="8.7109375" style="1"/>
    <col min="8705" max="8705" width="24.7109375" style="1" customWidth="1"/>
    <col min="8706" max="8715" width="8.42578125" style="1" customWidth="1"/>
    <col min="8716" max="8960" width="8.7109375" style="1"/>
    <col min="8961" max="8961" width="24.7109375" style="1" customWidth="1"/>
    <col min="8962" max="8971" width="8.42578125" style="1" customWidth="1"/>
    <col min="8972" max="9216" width="8.7109375" style="1"/>
    <col min="9217" max="9217" width="24.7109375" style="1" customWidth="1"/>
    <col min="9218" max="9227" width="8.42578125" style="1" customWidth="1"/>
    <col min="9228" max="9472" width="8.7109375" style="1"/>
    <col min="9473" max="9473" width="24.7109375" style="1" customWidth="1"/>
    <col min="9474" max="9483" width="8.42578125" style="1" customWidth="1"/>
    <col min="9484" max="9728" width="8.7109375" style="1"/>
    <col min="9729" max="9729" width="24.7109375" style="1" customWidth="1"/>
    <col min="9730" max="9739" width="8.42578125" style="1" customWidth="1"/>
    <col min="9740" max="9984" width="8.7109375" style="1"/>
    <col min="9985" max="9985" width="24.7109375" style="1" customWidth="1"/>
    <col min="9986" max="9995" width="8.42578125" style="1" customWidth="1"/>
    <col min="9996" max="10240" width="8.7109375" style="1"/>
    <col min="10241" max="10241" width="24.7109375" style="1" customWidth="1"/>
    <col min="10242" max="10251" width="8.42578125" style="1" customWidth="1"/>
    <col min="10252" max="10496" width="8.7109375" style="1"/>
    <col min="10497" max="10497" width="24.7109375" style="1" customWidth="1"/>
    <col min="10498" max="10507" width="8.42578125" style="1" customWidth="1"/>
    <col min="10508" max="10752" width="8.7109375" style="1"/>
    <col min="10753" max="10753" width="24.7109375" style="1" customWidth="1"/>
    <col min="10754" max="10763" width="8.42578125" style="1" customWidth="1"/>
    <col min="10764" max="11008" width="8.7109375" style="1"/>
    <col min="11009" max="11009" width="24.7109375" style="1" customWidth="1"/>
    <col min="11010" max="11019" width="8.42578125" style="1" customWidth="1"/>
    <col min="11020" max="11264" width="8.7109375" style="1"/>
    <col min="11265" max="11265" width="24.7109375" style="1" customWidth="1"/>
    <col min="11266" max="11275" width="8.42578125" style="1" customWidth="1"/>
    <col min="11276" max="11520" width="8.7109375" style="1"/>
    <col min="11521" max="11521" width="24.7109375" style="1" customWidth="1"/>
    <col min="11522" max="11531" width="8.42578125" style="1" customWidth="1"/>
    <col min="11532" max="11776" width="8.7109375" style="1"/>
    <col min="11777" max="11777" width="24.7109375" style="1" customWidth="1"/>
    <col min="11778" max="11787" width="8.42578125" style="1" customWidth="1"/>
    <col min="11788" max="12032" width="8.7109375" style="1"/>
    <col min="12033" max="12033" width="24.7109375" style="1" customWidth="1"/>
    <col min="12034" max="12043" width="8.42578125" style="1" customWidth="1"/>
    <col min="12044" max="12288" width="8.7109375" style="1"/>
    <col min="12289" max="12289" width="24.7109375" style="1" customWidth="1"/>
    <col min="12290" max="12299" width="8.42578125" style="1" customWidth="1"/>
    <col min="12300" max="12544" width="8.7109375" style="1"/>
    <col min="12545" max="12545" width="24.7109375" style="1" customWidth="1"/>
    <col min="12546" max="12555" width="8.42578125" style="1" customWidth="1"/>
    <col min="12556" max="12800" width="8.7109375" style="1"/>
    <col min="12801" max="12801" width="24.7109375" style="1" customWidth="1"/>
    <col min="12802" max="12811" width="8.42578125" style="1" customWidth="1"/>
    <col min="12812" max="13056" width="8.7109375" style="1"/>
    <col min="13057" max="13057" width="24.7109375" style="1" customWidth="1"/>
    <col min="13058" max="13067" width="8.42578125" style="1" customWidth="1"/>
    <col min="13068" max="13312" width="8.7109375" style="1"/>
    <col min="13313" max="13313" width="24.7109375" style="1" customWidth="1"/>
    <col min="13314" max="13323" width="8.42578125" style="1" customWidth="1"/>
    <col min="13324" max="13568" width="8.7109375" style="1"/>
    <col min="13569" max="13569" width="24.7109375" style="1" customWidth="1"/>
    <col min="13570" max="13579" width="8.42578125" style="1" customWidth="1"/>
    <col min="13580" max="13824" width="8.7109375" style="1"/>
    <col min="13825" max="13825" width="24.7109375" style="1" customWidth="1"/>
    <col min="13826" max="13835" width="8.42578125" style="1" customWidth="1"/>
    <col min="13836" max="14080" width="8.7109375" style="1"/>
    <col min="14081" max="14081" width="24.7109375" style="1" customWidth="1"/>
    <col min="14082" max="14091" width="8.42578125" style="1" customWidth="1"/>
    <col min="14092" max="14336" width="8.7109375" style="1"/>
    <col min="14337" max="14337" width="24.7109375" style="1" customWidth="1"/>
    <col min="14338" max="14347" width="8.42578125" style="1" customWidth="1"/>
    <col min="14348" max="14592" width="8.7109375" style="1"/>
    <col min="14593" max="14593" width="24.7109375" style="1" customWidth="1"/>
    <col min="14594" max="14603" width="8.42578125" style="1" customWidth="1"/>
    <col min="14604" max="14848" width="8.7109375" style="1"/>
    <col min="14849" max="14849" width="24.7109375" style="1" customWidth="1"/>
    <col min="14850" max="14859" width="8.42578125" style="1" customWidth="1"/>
    <col min="14860" max="15104" width="8.7109375" style="1"/>
    <col min="15105" max="15105" width="24.7109375" style="1" customWidth="1"/>
    <col min="15106" max="15115" width="8.42578125" style="1" customWidth="1"/>
    <col min="15116" max="15360" width="8.7109375" style="1"/>
    <col min="15361" max="15361" width="24.7109375" style="1" customWidth="1"/>
    <col min="15362" max="15371" width="8.42578125" style="1" customWidth="1"/>
    <col min="15372" max="15616" width="8.7109375" style="1"/>
    <col min="15617" max="15617" width="24.7109375" style="1" customWidth="1"/>
    <col min="15618" max="15627" width="8.42578125" style="1" customWidth="1"/>
    <col min="15628" max="15872" width="8.7109375" style="1"/>
    <col min="15873" max="15873" width="24.7109375" style="1" customWidth="1"/>
    <col min="15874" max="15883" width="8.42578125" style="1" customWidth="1"/>
    <col min="15884" max="16128" width="8.7109375" style="1"/>
    <col min="16129" max="16129" width="24.7109375" style="1" customWidth="1"/>
    <col min="16130" max="16139" width="8.42578125" style="1" customWidth="1"/>
    <col min="16140" max="16384" width="8.7109375" style="1"/>
  </cols>
  <sheetData>
    <row r="1" spans="1:11" s="44" customFormat="1" ht="20.25" x14ac:dyDescent="0.3">
      <c r="A1" s="52" t="s">
        <v>19</v>
      </c>
      <c r="B1" s="174" t="s">
        <v>481</v>
      </c>
      <c r="C1" s="174"/>
      <c r="D1" s="174"/>
      <c r="E1" s="175"/>
      <c r="F1" s="175"/>
      <c r="G1" s="175"/>
      <c r="H1" s="175"/>
      <c r="I1" s="175"/>
      <c r="J1" s="175"/>
      <c r="K1" s="175"/>
    </row>
    <row r="2" spans="1:11" s="44" customFormat="1" ht="20.25" x14ac:dyDescent="0.3">
      <c r="A2" s="52" t="s">
        <v>21</v>
      </c>
      <c r="B2" s="176" t="s">
        <v>3</v>
      </c>
      <c r="C2" s="174"/>
      <c r="D2" s="174"/>
      <c r="E2" s="177"/>
      <c r="F2" s="177"/>
      <c r="G2" s="177"/>
      <c r="H2" s="177"/>
      <c r="I2" s="177"/>
      <c r="J2" s="177"/>
      <c r="K2" s="177"/>
    </row>
    <row r="4" spans="1:11" ht="15.75" x14ac:dyDescent="0.25">
      <c r="A4" s="135"/>
      <c r="B4" s="170" t="s">
        <v>4</v>
      </c>
      <c r="C4" s="172"/>
      <c r="D4" s="172"/>
      <c r="E4" s="171"/>
      <c r="F4" s="170" t="s">
        <v>154</v>
      </c>
      <c r="G4" s="172"/>
      <c r="H4" s="172"/>
      <c r="I4" s="171"/>
      <c r="J4" s="170" t="s">
        <v>155</v>
      </c>
      <c r="K4" s="171"/>
    </row>
    <row r="5" spans="1:11" x14ac:dyDescent="0.2">
      <c r="A5" s="12"/>
      <c r="B5" s="170">
        <f>VALUE(RIGHT($B$2, 4))</f>
        <v>2020</v>
      </c>
      <c r="C5" s="171"/>
      <c r="D5" s="170">
        <f>B5-1</f>
        <v>2019</v>
      </c>
      <c r="E5" s="178"/>
      <c r="F5" s="170">
        <f>B5</f>
        <v>2020</v>
      </c>
      <c r="G5" s="178"/>
      <c r="H5" s="170">
        <f>D5</f>
        <v>2019</v>
      </c>
      <c r="I5" s="178"/>
      <c r="J5" s="13" t="s">
        <v>8</v>
      </c>
      <c r="K5" s="14" t="s">
        <v>5</v>
      </c>
    </row>
    <row r="6" spans="1:11" x14ac:dyDescent="0.2">
      <c r="A6" s="16"/>
      <c r="B6" s="124" t="s">
        <v>156</v>
      </c>
      <c r="C6" s="125" t="s">
        <v>157</v>
      </c>
      <c r="D6" s="124" t="s">
        <v>156</v>
      </c>
      <c r="E6" s="126" t="s">
        <v>157</v>
      </c>
      <c r="F6" s="136" t="s">
        <v>156</v>
      </c>
      <c r="G6" s="125" t="s">
        <v>157</v>
      </c>
      <c r="H6" s="137" t="s">
        <v>156</v>
      </c>
      <c r="I6" s="126" t="s">
        <v>157</v>
      </c>
      <c r="J6" s="124"/>
      <c r="K6" s="126"/>
    </row>
    <row r="7" spans="1:11" x14ac:dyDescent="0.2">
      <c r="A7" s="20" t="s">
        <v>53</v>
      </c>
      <c r="B7" s="55">
        <v>0</v>
      </c>
      <c r="C7" s="138">
        <f>IF(B25=0, "-", B7/B25)</f>
        <v>0</v>
      </c>
      <c r="D7" s="55">
        <v>0</v>
      </c>
      <c r="E7" s="78">
        <f>IF(D25=0, "-", D7/D25)</f>
        <v>0</v>
      </c>
      <c r="F7" s="128">
        <v>0</v>
      </c>
      <c r="G7" s="138">
        <f>IF(F25=0, "-", F7/F25)</f>
        <v>0</v>
      </c>
      <c r="H7" s="55">
        <v>1</v>
      </c>
      <c r="I7" s="78">
        <f>IF(H25=0, "-", H7/H25)</f>
        <v>3.6509675063891932E-4</v>
      </c>
      <c r="J7" s="77" t="str">
        <f t="shared" ref="J7:J23" si="0">IF(D7=0, "-", IF((B7-D7)/D7&lt;10, (B7-D7)/D7, "&gt;999%"))</f>
        <v>-</v>
      </c>
      <c r="K7" s="78">
        <f t="shared" ref="K7:K23" si="1">IF(H7=0, "-", IF((F7-H7)/H7&lt;10, (F7-H7)/H7, "&gt;999%"))</f>
        <v>-1</v>
      </c>
    </row>
    <row r="8" spans="1:11" x14ac:dyDescent="0.2">
      <c r="A8" s="20" t="s">
        <v>56</v>
      </c>
      <c r="B8" s="55">
        <v>141</v>
      </c>
      <c r="C8" s="138">
        <f>IF(B25=0, "-", B8/B25)</f>
        <v>0.20287769784172663</v>
      </c>
      <c r="D8" s="55">
        <v>119</v>
      </c>
      <c r="E8" s="78">
        <f>IF(D25=0, "-", D8/D25)</f>
        <v>0.2016949152542373</v>
      </c>
      <c r="F8" s="128">
        <v>474</v>
      </c>
      <c r="G8" s="138">
        <f>IF(F25=0, "-", F8/F25)</f>
        <v>0.20537261698440207</v>
      </c>
      <c r="H8" s="55">
        <v>519</v>
      </c>
      <c r="I8" s="78">
        <f>IF(H25=0, "-", H8/H25)</f>
        <v>0.18948521358159912</v>
      </c>
      <c r="J8" s="77">
        <f t="shared" si="0"/>
        <v>0.18487394957983194</v>
      </c>
      <c r="K8" s="78">
        <f t="shared" si="1"/>
        <v>-8.6705202312138727E-2</v>
      </c>
    </row>
    <row r="9" spans="1:11" x14ac:dyDescent="0.2">
      <c r="A9" s="20" t="s">
        <v>57</v>
      </c>
      <c r="B9" s="55">
        <v>6</v>
      </c>
      <c r="C9" s="138">
        <f>IF(B25=0, "-", B9/B25)</f>
        <v>8.6330935251798559E-3</v>
      </c>
      <c r="D9" s="55">
        <v>9</v>
      </c>
      <c r="E9" s="78">
        <f>IF(D25=0, "-", D9/D25)</f>
        <v>1.5254237288135594E-2</v>
      </c>
      <c r="F9" s="128">
        <v>19</v>
      </c>
      <c r="G9" s="138">
        <f>IF(F25=0, "-", F9/F25)</f>
        <v>8.2322357019064124E-3</v>
      </c>
      <c r="H9" s="55">
        <v>32</v>
      </c>
      <c r="I9" s="78">
        <f>IF(H25=0, "-", H9/H25)</f>
        <v>1.1683096020445418E-2</v>
      </c>
      <c r="J9" s="77">
        <f t="shared" si="0"/>
        <v>-0.33333333333333331</v>
      </c>
      <c r="K9" s="78">
        <f t="shared" si="1"/>
        <v>-0.40625</v>
      </c>
    </row>
    <row r="10" spans="1:11" x14ac:dyDescent="0.2">
      <c r="A10" s="20" t="s">
        <v>59</v>
      </c>
      <c r="B10" s="55">
        <v>47</v>
      </c>
      <c r="C10" s="138">
        <f>IF(B25=0, "-", B10/B25)</f>
        <v>6.7625899280575538E-2</v>
      </c>
      <c r="D10" s="55">
        <v>45</v>
      </c>
      <c r="E10" s="78">
        <f>IF(D25=0, "-", D10/D25)</f>
        <v>7.6271186440677971E-2</v>
      </c>
      <c r="F10" s="128">
        <v>219</v>
      </c>
      <c r="G10" s="138">
        <f>IF(F25=0, "-", F10/F25)</f>
        <v>9.4887348353552864E-2</v>
      </c>
      <c r="H10" s="55">
        <v>240</v>
      </c>
      <c r="I10" s="78">
        <f>IF(H25=0, "-", H10/H25)</f>
        <v>8.7623220153340634E-2</v>
      </c>
      <c r="J10" s="77">
        <f t="shared" si="0"/>
        <v>4.4444444444444446E-2</v>
      </c>
      <c r="K10" s="78">
        <f t="shared" si="1"/>
        <v>-8.7499999999999994E-2</v>
      </c>
    </row>
    <row r="11" spans="1:11" x14ac:dyDescent="0.2">
      <c r="A11" s="20" t="s">
        <v>61</v>
      </c>
      <c r="B11" s="55">
        <v>10</v>
      </c>
      <c r="C11" s="138">
        <f>IF(B25=0, "-", B11/B25)</f>
        <v>1.4388489208633094E-2</v>
      </c>
      <c r="D11" s="55">
        <v>3</v>
      </c>
      <c r="E11" s="78">
        <f>IF(D25=0, "-", D11/D25)</f>
        <v>5.084745762711864E-3</v>
      </c>
      <c r="F11" s="128">
        <v>22</v>
      </c>
      <c r="G11" s="138">
        <f>IF(F25=0, "-", F11/F25)</f>
        <v>9.5320623916811086E-3</v>
      </c>
      <c r="H11" s="55">
        <v>22</v>
      </c>
      <c r="I11" s="78">
        <f>IF(H25=0, "-", H11/H25)</f>
        <v>8.0321285140562242E-3</v>
      </c>
      <c r="J11" s="77">
        <f t="shared" si="0"/>
        <v>2.3333333333333335</v>
      </c>
      <c r="K11" s="78">
        <f t="shared" si="1"/>
        <v>0</v>
      </c>
    </row>
    <row r="12" spans="1:11" x14ac:dyDescent="0.2">
      <c r="A12" s="20" t="s">
        <v>62</v>
      </c>
      <c r="B12" s="55">
        <v>33</v>
      </c>
      <c r="C12" s="138">
        <f>IF(B25=0, "-", B12/B25)</f>
        <v>4.7482014388489209E-2</v>
      </c>
      <c r="D12" s="55">
        <v>60</v>
      </c>
      <c r="E12" s="78">
        <f>IF(D25=0, "-", D12/D25)</f>
        <v>0.10169491525423729</v>
      </c>
      <c r="F12" s="128">
        <v>163</v>
      </c>
      <c r="G12" s="138">
        <f>IF(F25=0, "-", F12/F25)</f>
        <v>7.0623916811091855E-2</v>
      </c>
      <c r="H12" s="55">
        <v>242</v>
      </c>
      <c r="I12" s="78">
        <f>IF(H25=0, "-", H12/H25)</f>
        <v>8.8353413654618476E-2</v>
      </c>
      <c r="J12" s="77">
        <f t="shared" si="0"/>
        <v>-0.45</v>
      </c>
      <c r="K12" s="78">
        <f t="shared" si="1"/>
        <v>-0.32644628099173556</v>
      </c>
    </row>
    <row r="13" spans="1:11" x14ac:dyDescent="0.2">
      <c r="A13" s="20" t="s">
        <v>64</v>
      </c>
      <c r="B13" s="55">
        <v>1</v>
      </c>
      <c r="C13" s="138">
        <f>IF(B25=0, "-", B13/B25)</f>
        <v>1.4388489208633094E-3</v>
      </c>
      <c r="D13" s="55">
        <v>0</v>
      </c>
      <c r="E13" s="78">
        <f>IF(D25=0, "-", D13/D25)</f>
        <v>0</v>
      </c>
      <c r="F13" s="128">
        <v>3</v>
      </c>
      <c r="G13" s="138">
        <f>IF(F25=0, "-", F13/F25)</f>
        <v>1.2998266897746968E-3</v>
      </c>
      <c r="H13" s="55">
        <v>0</v>
      </c>
      <c r="I13" s="78">
        <f>IF(H25=0, "-", H13/H25)</f>
        <v>0</v>
      </c>
      <c r="J13" s="77" t="str">
        <f t="shared" si="0"/>
        <v>-</v>
      </c>
      <c r="K13" s="78" t="str">
        <f t="shared" si="1"/>
        <v>-</v>
      </c>
    </row>
    <row r="14" spans="1:11" x14ac:dyDescent="0.2">
      <c r="A14" s="20" t="s">
        <v>67</v>
      </c>
      <c r="B14" s="55">
        <v>25</v>
      </c>
      <c r="C14" s="138">
        <f>IF(B25=0, "-", B14/B25)</f>
        <v>3.5971223021582732E-2</v>
      </c>
      <c r="D14" s="55">
        <v>13</v>
      </c>
      <c r="E14" s="78">
        <f>IF(D25=0, "-", D14/D25)</f>
        <v>2.2033898305084745E-2</v>
      </c>
      <c r="F14" s="128">
        <v>71</v>
      </c>
      <c r="G14" s="138">
        <f>IF(F25=0, "-", F14/F25)</f>
        <v>3.0762564991334489E-2</v>
      </c>
      <c r="H14" s="55">
        <v>45</v>
      </c>
      <c r="I14" s="78">
        <f>IF(H25=0, "-", H14/H25)</f>
        <v>1.642935377875137E-2</v>
      </c>
      <c r="J14" s="77">
        <f t="shared" si="0"/>
        <v>0.92307692307692313</v>
      </c>
      <c r="K14" s="78">
        <f t="shared" si="1"/>
        <v>0.57777777777777772</v>
      </c>
    </row>
    <row r="15" spans="1:11" x14ac:dyDescent="0.2">
      <c r="A15" s="20" t="s">
        <v>70</v>
      </c>
      <c r="B15" s="55">
        <v>58</v>
      </c>
      <c r="C15" s="138">
        <f>IF(B25=0, "-", B15/B25)</f>
        <v>8.3453237410071948E-2</v>
      </c>
      <c r="D15" s="55">
        <v>35</v>
      </c>
      <c r="E15" s="78">
        <f>IF(D25=0, "-", D15/D25)</f>
        <v>5.9322033898305086E-2</v>
      </c>
      <c r="F15" s="128">
        <v>160</v>
      </c>
      <c r="G15" s="138">
        <f>IF(F25=0, "-", F15/F25)</f>
        <v>6.9324090121317156E-2</v>
      </c>
      <c r="H15" s="55">
        <v>163</v>
      </c>
      <c r="I15" s="78">
        <f>IF(H25=0, "-", H15/H25)</f>
        <v>5.9510770354143851E-2</v>
      </c>
      <c r="J15" s="77">
        <f t="shared" si="0"/>
        <v>0.65714285714285714</v>
      </c>
      <c r="K15" s="78">
        <f t="shared" si="1"/>
        <v>-1.8404907975460124E-2</v>
      </c>
    </row>
    <row r="16" spans="1:11" x14ac:dyDescent="0.2">
      <c r="A16" s="20" t="s">
        <v>72</v>
      </c>
      <c r="B16" s="55">
        <v>18</v>
      </c>
      <c r="C16" s="138">
        <f>IF(B25=0, "-", B16/B25)</f>
        <v>2.5899280575539568E-2</v>
      </c>
      <c r="D16" s="55">
        <v>1</v>
      </c>
      <c r="E16" s="78">
        <f>IF(D25=0, "-", D16/D25)</f>
        <v>1.6949152542372881E-3</v>
      </c>
      <c r="F16" s="128">
        <v>46</v>
      </c>
      <c r="G16" s="138">
        <f>IF(F25=0, "-", F16/F25)</f>
        <v>1.9930675909878681E-2</v>
      </c>
      <c r="H16" s="55">
        <v>13</v>
      </c>
      <c r="I16" s="78">
        <f>IF(H25=0, "-", H16/H25)</f>
        <v>4.7462577583059513E-3</v>
      </c>
      <c r="J16" s="77" t="str">
        <f t="shared" si="0"/>
        <v>&gt;999%</v>
      </c>
      <c r="K16" s="78">
        <f t="shared" si="1"/>
        <v>2.5384615384615383</v>
      </c>
    </row>
    <row r="17" spans="1:11" x14ac:dyDescent="0.2">
      <c r="A17" s="20" t="s">
        <v>75</v>
      </c>
      <c r="B17" s="55">
        <v>78</v>
      </c>
      <c r="C17" s="138">
        <f>IF(B25=0, "-", B17/B25)</f>
        <v>0.11223021582733812</v>
      </c>
      <c r="D17" s="55">
        <v>81</v>
      </c>
      <c r="E17" s="78">
        <f>IF(D25=0, "-", D17/D25)</f>
        <v>0.13728813559322034</v>
      </c>
      <c r="F17" s="128">
        <v>231</v>
      </c>
      <c r="G17" s="138">
        <f>IF(F25=0, "-", F17/F25)</f>
        <v>0.10008665511265165</v>
      </c>
      <c r="H17" s="55">
        <v>410</v>
      </c>
      <c r="I17" s="78">
        <f>IF(H25=0, "-", H17/H25)</f>
        <v>0.14968966776195691</v>
      </c>
      <c r="J17" s="77">
        <f t="shared" si="0"/>
        <v>-3.7037037037037035E-2</v>
      </c>
      <c r="K17" s="78">
        <f t="shared" si="1"/>
        <v>-0.43658536585365854</v>
      </c>
    </row>
    <row r="18" spans="1:11" x14ac:dyDescent="0.2">
      <c r="A18" s="20" t="s">
        <v>76</v>
      </c>
      <c r="B18" s="55">
        <v>41</v>
      </c>
      <c r="C18" s="138">
        <f>IF(B25=0, "-", B18/B25)</f>
        <v>5.8992805755395686E-2</v>
      </c>
      <c r="D18" s="55">
        <v>32</v>
      </c>
      <c r="E18" s="78">
        <f>IF(D25=0, "-", D18/D25)</f>
        <v>5.4237288135593219E-2</v>
      </c>
      <c r="F18" s="128">
        <v>117</v>
      </c>
      <c r="G18" s="138">
        <f>IF(F25=0, "-", F18/F25)</f>
        <v>5.0693240901213174E-2</v>
      </c>
      <c r="H18" s="55">
        <v>150</v>
      </c>
      <c r="I18" s="78">
        <f>IF(H25=0, "-", H18/H25)</f>
        <v>5.4764512595837894E-2</v>
      </c>
      <c r="J18" s="77">
        <f t="shared" si="0"/>
        <v>0.28125</v>
      </c>
      <c r="K18" s="78">
        <f t="shared" si="1"/>
        <v>-0.22</v>
      </c>
    </row>
    <row r="19" spans="1:11" x14ac:dyDescent="0.2">
      <c r="A19" s="20" t="s">
        <v>79</v>
      </c>
      <c r="B19" s="55">
        <v>11</v>
      </c>
      <c r="C19" s="138">
        <f>IF(B25=0, "-", B19/B25)</f>
        <v>1.5827338129496403E-2</v>
      </c>
      <c r="D19" s="55">
        <v>7</v>
      </c>
      <c r="E19" s="78">
        <f>IF(D25=0, "-", D19/D25)</f>
        <v>1.1864406779661017E-2</v>
      </c>
      <c r="F19" s="128">
        <v>33</v>
      </c>
      <c r="G19" s="138">
        <f>IF(F25=0, "-", F19/F25)</f>
        <v>1.4298093587521665E-2</v>
      </c>
      <c r="H19" s="55">
        <v>29</v>
      </c>
      <c r="I19" s="78">
        <f>IF(H25=0, "-", H19/H25)</f>
        <v>1.058780576852866E-2</v>
      </c>
      <c r="J19" s="77">
        <f t="shared" si="0"/>
        <v>0.5714285714285714</v>
      </c>
      <c r="K19" s="78">
        <f t="shared" si="1"/>
        <v>0.13793103448275862</v>
      </c>
    </row>
    <row r="20" spans="1:11" x14ac:dyDescent="0.2">
      <c r="A20" s="20" t="s">
        <v>80</v>
      </c>
      <c r="B20" s="55">
        <v>10</v>
      </c>
      <c r="C20" s="138">
        <f>IF(B25=0, "-", B20/B25)</f>
        <v>1.4388489208633094E-2</v>
      </c>
      <c r="D20" s="55">
        <v>7</v>
      </c>
      <c r="E20" s="78">
        <f>IF(D25=0, "-", D20/D25)</f>
        <v>1.1864406779661017E-2</v>
      </c>
      <c r="F20" s="128">
        <v>22</v>
      </c>
      <c r="G20" s="138">
        <f>IF(F25=0, "-", F20/F25)</f>
        <v>9.5320623916811086E-3</v>
      </c>
      <c r="H20" s="55">
        <v>35</v>
      </c>
      <c r="I20" s="78">
        <f>IF(H25=0, "-", H20/H25)</f>
        <v>1.2778386272362175E-2</v>
      </c>
      <c r="J20" s="77">
        <f t="shared" si="0"/>
        <v>0.42857142857142855</v>
      </c>
      <c r="K20" s="78">
        <f t="shared" si="1"/>
        <v>-0.37142857142857144</v>
      </c>
    </row>
    <row r="21" spans="1:11" x14ac:dyDescent="0.2">
      <c r="A21" s="20" t="s">
        <v>82</v>
      </c>
      <c r="B21" s="55">
        <v>12</v>
      </c>
      <c r="C21" s="138">
        <f>IF(B25=0, "-", B21/B25)</f>
        <v>1.7266187050359712E-2</v>
      </c>
      <c r="D21" s="55">
        <v>0</v>
      </c>
      <c r="E21" s="78">
        <f>IF(D25=0, "-", D21/D25)</f>
        <v>0</v>
      </c>
      <c r="F21" s="128">
        <v>19</v>
      </c>
      <c r="G21" s="138">
        <f>IF(F25=0, "-", F21/F25)</f>
        <v>8.2322357019064124E-3</v>
      </c>
      <c r="H21" s="55">
        <v>0</v>
      </c>
      <c r="I21" s="78">
        <f>IF(H25=0, "-", H21/H25)</f>
        <v>0</v>
      </c>
      <c r="J21" s="77" t="str">
        <f t="shared" si="0"/>
        <v>-</v>
      </c>
      <c r="K21" s="78" t="str">
        <f t="shared" si="1"/>
        <v>-</v>
      </c>
    </row>
    <row r="22" spans="1:11" x14ac:dyDescent="0.2">
      <c r="A22" s="20" t="s">
        <v>85</v>
      </c>
      <c r="B22" s="55">
        <v>164</v>
      </c>
      <c r="C22" s="138">
        <f>IF(B25=0, "-", B22/B25)</f>
        <v>0.23597122302158274</v>
      </c>
      <c r="D22" s="55">
        <v>152</v>
      </c>
      <c r="E22" s="78">
        <f>IF(D25=0, "-", D22/D25)</f>
        <v>0.25762711864406779</v>
      </c>
      <c r="F22" s="128">
        <v>578</v>
      </c>
      <c r="G22" s="138">
        <f>IF(F25=0, "-", F22/F25)</f>
        <v>0.25043327556325823</v>
      </c>
      <c r="H22" s="55">
        <v>670</v>
      </c>
      <c r="I22" s="78">
        <f>IF(H25=0, "-", H22/H25)</f>
        <v>0.24461482292807593</v>
      </c>
      <c r="J22" s="77">
        <f t="shared" si="0"/>
        <v>7.8947368421052627E-2</v>
      </c>
      <c r="K22" s="78">
        <f t="shared" si="1"/>
        <v>-0.1373134328358209</v>
      </c>
    </row>
    <row r="23" spans="1:11" x14ac:dyDescent="0.2">
      <c r="A23" s="20" t="s">
        <v>86</v>
      </c>
      <c r="B23" s="55">
        <v>40</v>
      </c>
      <c r="C23" s="138">
        <f>IF(B25=0, "-", B23/B25)</f>
        <v>5.7553956834532377E-2</v>
      </c>
      <c r="D23" s="55">
        <v>26</v>
      </c>
      <c r="E23" s="78">
        <f>IF(D25=0, "-", D23/D25)</f>
        <v>4.4067796610169491E-2</v>
      </c>
      <c r="F23" s="128">
        <v>131</v>
      </c>
      <c r="G23" s="138">
        <f>IF(F25=0, "-", F23/F25)</f>
        <v>5.6759098786828423E-2</v>
      </c>
      <c r="H23" s="55">
        <v>168</v>
      </c>
      <c r="I23" s="78">
        <f>IF(H25=0, "-", H23/H25)</f>
        <v>6.1336254107338443E-2</v>
      </c>
      <c r="J23" s="77">
        <f t="shared" si="0"/>
        <v>0.53846153846153844</v>
      </c>
      <c r="K23" s="78">
        <f t="shared" si="1"/>
        <v>-0.22023809523809523</v>
      </c>
    </row>
    <row r="24" spans="1:11" x14ac:dyDescent="0.2">
      <c r="A24" s="129"/>
      <c r="B24" s="82"/>
      <c r="D24" s="82"/>
      <c r="E24" s="86"/>
      <c r="F24" s="130"/>
      <c r="H24" s="82"/>
      <c r="I24" s="86"/>
      <c r="J24" s="85"/>
      <c r="K24" s="86"/>
    </row>
    <row r="25" spans="1:11" s="38" customFormat="1" x14ac:dyDescent="0.2">
      <c r="A25" s="131" t="s">
        <v>480</v>
      </c>
      <c r="B25" s="32">
        <f>SUM(B7:B24)</f>
        <v>695</v>
      </c>
      <c r="C25" s="132">
        <v>1</v>
      </c>
      <c r="D25" s="32">
        <f>SUM(D7:D24)</f>
        <v>590</v>
      </c>
      <c r="E25" s="133">
        <v>1</v>
      </c>
      <c r="F25" s="121">
        <f>SUM(F7:F24)</f>
        <v>2308</v>
      </c>
      <c r="G25" s="134">
        <v>1</v>
      </c>
      <c r="H25" s="32">
        <f>SUM(H7:H24)</f>
        <v>2739</v>
      </c>
      <c r="I25" s="133">
        <v>1</v>
      </c>
      <c r="J25" s="35">
        <f>IF(D25=0, "-", (B25-D25)/D25)</f>
        <v>0.17796610169491525</v>
      </c>
      <c r="K25" s="36">
        <f>IF(H25=0, "-", (F25-H25)/H25)</f>
        <v>-0.15735669952537423</v>
      </c>
    </row>
  </sheetData>
  <mergeCells count="9">
    <mergeCell ref="B5:C5"/>
    <mergeCell ref="D5:E5"/>
    <mergeCell ref="F5:G5"/>
    <mergeCell ref="H5:I5"/>
    <mergeCell ref="B1:K1"/>
    <mergeCell ref="B2:K2"/>
    <mergeCell ref="B4:E4"/>
    <mergeCell ref="F4:I4"/>
    <mergeCell ref="J4:K4"/>
  </mergeCells>
  <printOptions horizontalCentered="1"/>
  <pageMargins left="0.39370078740157483" right="0.39370078740157483" top="0.39370078740157483" bottom="0.59055118110236227" header="0.39370078740157483" footer="0.19685039370078741"/>
  <pageSetup paperSize="9" scale="90" fitToHeight="0"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A38DB2-2A5E-434F-9492-ED719CC5B217}">
  <sheetPr>
    <pageSetUpPr fitToPage="1"/>
  </sheetPr>
  <dimension ref="A1:K50"/>
  <sheetViews>
    <sheetView tabSelected="1" workbookViewId="0">
      <selection activeCell="M1" sqref="M1"/>
    </sheetView>
  </sheetViews>
  <sheetFormatPr defaultRowHeight="12.75" x14ac:dyDescent="0.2"/>
  <cols>
    <col min="1" max="1" width="34.85546875" style="1" bestFit="1" customWidth="1"/>
    <col min="2" max="2" width="7.28515625" style="1" bestFit="1" customWidth="1"/>
    <col min="3" max="3" width="7.28515625" style="1" customWidth="1"/>
    <col min="4" max="4" width="7.28515625" style="1" bestFit="1" customWidth="1"/>
    <col min="5" max="5" width="7.28515625" style="1" customWidth="1"/>
    <col min="6" max="6" width="7.28515625" style="1" bestFit="1" customWidth="1"/>
    <col min="7" max="7" width="7.28515625" style="1" customWidth="1"/>
    <col min="8" max="8" width="7.28515625" style="1" bestFit="1" customWidth="1"/>
    <col min="9" max="9" width="7.28515625" style="1" customWidth="1"/>
    <col min="10" max="11" width="7.7109375" style="1" customWidth="1"/>
    <col min="12" max="256" width="8.7109375" style="1"/>
    <col min="257" max="257" width="34.7109375" style="1" customWidth="1"/>
    <col min="258" max="258" width="7.28515625" style="1" bestFit="1" customWidth="1"/>
    <col min="259" max="259" width="7.28515625" style="1" customWidth="1"/>
    <col min="260" max="260" width="7.28515625" style="1" bestFit="1" customWidth="1"/>
    <col min="261" max="261" width="7.28515625" style="1" customWidth="1"/>
    <col min="262" max="262" width="7.28515625" style="1" bestFit="1" customWidth="1"/>
    <col min="263" max="263" width="7.28515625" style="1" customWidth="1"/>
    <col min="264" max="264" width="7.28515625" style="1" bestFit="1" customWidth="1"/>
    <col min="265" max="265" width="7.28515625" style="1" customWidth="1"/>
    <col min="266" max="267" width="7.7109375" style="1" customWidth="1"/>
    <col min="268" max="512" width="8.7109375" style="1"/>
    <col min="513" max="513" width="34.7109375" style="1" customWidth="1"/>
    <col min="514" max="514" width="7.28515625" style="1" bestFit="1" customWidth="1"/>
    <col min="515" max="515" width="7.28515625" style="1" customWidth="1"/>
    <col min="516" max="516" width="7.28515625" style="1" bestFit="1" customWidth="1"/>
    <col min="517" max="517" width="7.28515625" style="1" customWidth="1"/>
    <col min="518" max="518" width="7.28515625" style="1" bestFit="1" customWidth="1"/>
    <col min="519" max="519" width="7.28515625" style="1" customWidth="1"/>
    <col min="520" max="520" width="7.28515625" style="1" bestFit="1" customWidth="1"/>
    <col min="521" max="521" width="7.28515625" style="1" customWidth="1"/>
    <col min="522" max="523" width="7.7109375" style="1" customWidth="1"/>
    <col min="524" max="768" width="8.7109375" style="1"/>
    <col min="769" max="769" width="34.7109375" style="1" customWidth="1"/>
    <col min="770" max="770" width="7.28515625" style="1" bestFit="1" customWidth="1"/>
    <col min="771" max="771" width="7.28515625" style="1" customWidth="1"/>
    <col min="772" max="772" width="7.28515625" style="1" bestFit="1" customWidth="1"/>
    <col min="773" max="773" width="7.28515625" style="1" customWidth="1"/>
    <col min="774" max="774" width="7.28515625" style="1" bestFit="1" customWidth="1"/>
    <col min="775" max="775" width="7.28515625" style="1" customWidth="1"/>
    <col min="776" max="776" width="7.28515625" style="1" bestFit="1" customWidth="1"/>
    <col min="777" max="777" width="7.28515625" style="1" customWidth="1"/>
    <col min="778" max="779" width="7.7109375" style="1" customWidth="1"/>
    <col min="780" max="1024" width="8.7109375" style="1"/>
    <col min="1025" max="1025" width="34.7109375" style="1" customWidth="1"/>
    <col min="1026" max="1026" width="7.28515625" style="1" bestFit="1" customWidth="1"/>
    <col min="1027" max="1027" width="7.28515625" style="1" customWidth="1"/>
    <col min="1028" max="1028" width="7.28515625" style="1" bestFit="1" customWidth="1"/>
    <col min="1029" max="1029" width="7.28515625" style="1" customWidth="1"/>
    <col min="1030" max="1030" width="7.28515625" style="1" bestFit="1" customWidth="1"/>
    <col min="1031" max="1031" width="7.28515625" style="1" customWidth="1"/>
    <col min="1032" max="1032" width="7.28515625" style="1" bestFit="1" customWidth="1"/>
    <col min="1033" max="1033" width="7.28515625" style="1" customWidth="1"/>
    <col min="1034" max="1035" width="7.7109375" style="1" customWidth="1"/>
    <col min="1036" max="1280" width="8.7109375" style="1"/>
    <col min="1281" max="1281" width="34.7109375" style="1" customWidth="1"/>
    <col min="1282" max="1282" width="7.28515625" style="1" bestFit="1" customWidth="1"/>
    <col min="1283" max="1283" width="7.28515625" style="1" customWidth="1"/>
    <col min="1284" max="1284" width="7.28515625" style="1" bestFit="1" customWidth="1"/>
    <col min="1285" max="1285" width="7.28515625" style="1" customWidth="1"/>
    <col min="1286" max="1286" width="7.28515625" style="1" bestFit="1" customWidth="1"/>
    <col min="1287" max="1287" width="7.28515625" style="1" customWidth="1"/>
    <col min="1288" max="1288" width="7.28515625" style="1" bestFit="1" customWidth="1"/>
    <col min="1289" max="1289" width="7.28515625" style="1" customWidth="1"/>
    <col min="1290" max="1291" width="7.7109375" style="1" customWidth="1"/>
    <col min="1292" max="1536" width="8.7109375" style="1"/>
    <col min="1537" max="1537" width="34.7109375" style="1" customWidth="1"/>
    <col min="1538" max="1538" width="7.28515625" style="1" bestFit="1" customWidth="1"/>
    <col min="1539" max="1539" width="7.28515625" style="1" customWidth="1"/>
    <col min="1540" max="1540" width="7.28515625" style="1" bestFit="1" customWidth="1"/>
    <col min="1541" max="1541" width="7.28515625" style="1" customWidth="1"/>
    <col min="1542" max="1542" width="7.28515625" style="1" bestFit="1" customWidth="1"/>
    <col min="1543" max="1543" width="7.28515625" style="1" customWidth="1"/>
    <col min="1544" max="1544" width="7.28515625" style="1" bestFit="1" customWidth="1"/>
    <col min="1545" max="1545" width="7.28515625" style="1" customWidth="1"/>
    <col min="1546" max="1547" width="7.7109375" style="1" customWidth="1"/>
    <col min="1548" max="1792" width="8.7109375" style="1"/>
    <col min="1793" max="1793" width="34.7109375" style="1" customWidth="1"/>
    <col min="1794" max="1794" width="7.28515625" style="1" bestFit="1" customWidth="1"/>
    <col min="1795" max="1795" width="7.28515625" style="1" customWidth="1"/>
    <col min="1796" max="1796" width="7.28515625" style="1" bestFit="1" customWidth="1"/>
    <col min="1797" max="1797" width="7.28515625" style="1" customWidth="1"/>
    <col min="1798" max="1798" width="7.28515625" style="1" bestFit="1" customWidth="1"/>
    <col min="1799" max="1799" width="7.28515625" style="1" customWidth="1"/>
    <col min="1800" max="1800" width="7.28515625" style="1" bestFit="1" customWidth="1"/>
    <col min="1801" max="1801" width="7.28515625" style="1" customWidth="1"/>
    <col min="1802" max="1803" width="7.7109375" style="1" customWidth="1"/>
    <col min="1804" max="2048" width="8.7109375" style="1"/>
    <col min="2049" max="2049" width="34.7109375" style="1" customWidth="1"/>
    <col min="2050" max="2050" width="7.28515625" style="1" bestFit="1" customWidth="1"/>
    <col min="2051" max="2051" width="7.28515625" style="1" customWidth="1"/>
    <col min="2052" max="2052" width="7.28515625" style="1" bestFit="1" customWidth="1"/>
    <col min="2053" max="2053" width="7.28515625" style="1" customWidth="1"/>
    <col min="2054" max="2054" width="7.28515625" style="1" bestFit="1" customWidth="1"/>
    <col min="2055" max="2055" width="7.28515625" style="1" customWidth="1"/>
    <col min="2056" max="2056" width="7.28515625" style="1" bestFit="1" customWidth="1"/>
    <col min="2057" max="2057" width="7.28515625" style="1" customWidth="1"/>
    <col min="2058" max="2059" width="7.7109375" style="1" customWidth="1"/>
    <col min="2060" max="2304" width="8.7109375" style="1"/>
    <col min="2305" max="2305" width="34.7109375" style="1" customWidth="1"/>
    <col min="2306" max="2306" width="7.28515625" style="1" bestFit="1" customWidth="1"/>
    <col min="2307" max="2307" width="7.28515625" style="1" customWidth="1"/>
    <col min="2308" max="2308" width="7.28515625" style="1" bestFit="1" customWidth="1"/>
    <col min="2309" max="2309" width="7.28515625" style="1" customWidth="1"/>
    <col min="2310" max="2310" width="7.28515625" style="1" bestFit="1" customWidth="1"/>
    <col min="2311" max="2311" width="7.28515625" style="1" customWidth="1"/>
    <col min="2312" max="2312" width="7.28515625" style="1" bestFit="1" customWidth="1"/>
    <col min="2313" max="2313" width="7.28515625" style="1" customWidth="1"/>
    <col min="2314" max="2315" width="7.7109375" style="1" customWidth="1"/>
    <col min="2316" max="2560" width="8.7109375" style="1"/>
    <col min="2561" max="2561" width="34.7109375" style="1" customWidth="1"/>
    <col min="2562" max="2562" width="7.28515625" style="1" bestFit="1" customWidth="1"/>
    <col min="2563" max="2563" width="7.28515625" style="1" customWidth="1"/>
    <col min="2564" max="2564" width="7.28515625" style="1" bestFit="1" customWidth="1"/>
    <col min="2565" max="2565" width="7.28515625" style="1" customWidth="1"/>
    <col min="2566" max="2566" width="7.28515625" style="1" bestFit="1" customWidth="1"/>
    <col min="2567" max="2567" width="7.28515625" style="1" customWidth="1"/>
    <col min="2568" max="2568" width="7.28515625" style="1" bestFit="1" customWidth="1"/>
    <col min="2569" max="2569" width="7.28515625" style="1" customWidth="1"/>
    <col min="2570" max="2571" width="7.7109375" style="1" customWidth="1"/>
    <col min="2572" max="2816" width="8.7109375" style="1"/>
    <col min="2817" max="2817" width="34.7109375" style="1" customWidth="1"/>
    <col min="2818" max="2818" width="7.28515625" style="1" bestFit="1" customWidth="1"/>
    <col min="2819" max="2819" width="7.28515625" style="1" customWidth="1"/>
    <col min="2820" max="2820" width="7.28515625" style="1" bestFit="1" customWidth="1"/>
    <col min="2821" max="2821" width="7.28515625" style="1" customWidth="1"/>
    <col min="2822" max="2822" width="7.28515625" style="1" bestFit="1" customWidth="1"/>
    <col min="2823" max="2823" width="7.28515625" style="1" customWidth="1"/>
    <col min="2824" max="2824" width="7.28515625" style="1" bestFit="1" customWidth="1"/>
    <col min="2825" max="2825" width="7.28515625" style="1" customWidth="1"/>
    <col min="2826" max="2827" width="7.7109375" style="1" customWidth="1"/>
    <col min="2828" max="3072" width="8.7109375" style="1"/>
    <col min="3073" max="3073" width="34.7109375" style="1" customWidth="1"/>
    <col min="3074" max="3074" width="7.28515625" style="1" bestFit="1" customWidth="1"/>
    <col min="3075" max="3075" width="7.28515625" style="1" customWidth="1"/>
    <col min="3076" max="3076" width="7.28515625" style="1" bestFit="1" customWidth="1"/>
    <col min="3077" max="3077" width="7.28515625" style="1" customWidth="1"/>
    <col min="3078" max="3078" width="7.28515625" style="1" bestFit="1" customWidth="1"/>
    <col min="3079" max="3079" width="7.28515625" style="1" customWidth="1"/>
    <col min="3080" max="3080" width="7.28515625" style="1" bestFit="1" customWidth="1"/>
    <col min="3081" max="3081" width="7.28515625" style="1" customWidth="1"/>
    <col min="3082" max="3083" width="7.7109375" style="1" customWidth="1"/>
    <col min="3084" max="3328" width="8.7109375" style="1"/>
    <col min="3329" max="3329" width="34.7109375" style="1" customWidth="1"/>
    <col min="3330" max="3330" width="7.28515625" style="1" bestFit="1" customWidth="1"/>
    <col min="3331" max="3331" width="7.28515625" style="1" customWidth="1"/>
    <col min="3332" max="3332" width="7.28515625" style="1" bestFit="1" customWidth="1"/>
    <col min="3333" max="3333" width="7.28515625" style="1" customWidth="1"/>
    <col min="3334" max="3334" width="7.28515625" style="1" bestFit="1" customWidth="1"/>
    <col min="3335" max="3335" width="7.28515625" style="1" customWidth="1"/>
    <col min="3336" max="3336" width="7.28515625" style="1" bestFit="1" customWidth="1"/>
    <col min="3337" max="3337" width="7.28515625" style="1" customWidth="1"/>
    <col min="3338" max="3339" width="7.7109375" style="1" customWidth="1"/>
    <col min="3340" max="3584" width="8.7109375" style="1"/>
    <col min="3585" max="3585" width="34.7109375" style="1" customWidth="1"/>
    <col min="3586" max="3586" width="7.28515625" style="1" bestFit="1" customWidth="1"/>
    <col min="3587" max="3587" width="7.28515625" style="1" customWidth="1"/>
    <col min="3588" max="3588" width="7.28515625" style="1" bestFit="1" customWidth="1"/>
    <col min="3589" max="3589" width="7.28515625" style="1" customWidth="1"/>
    <col min="3590" max="3590" width="7.28515625" style="1" bestFit="1" customWidth="1"/>
    <col min="3591" max="3591" width="7.28515625" style="1" customWidth="1"/>
    <col min="3592" max="3592" width="7.28515625" style="1" bestFit="1" customWidth="1"/>
    <col min="3593" max="3593" width="7.28515625" style="1" customWidth="1"/>
    <col min="3594" max="3595" width="7.7109375" style="1" customWidth="1"/>
    <col min="3596" max="3840" width="8.7109375" style="1"/>
    <col min="3841" max="3841" width="34.7109375" style="1" customWidth="1"/>
    <col min="3842" max="3842" width="7.28515625" style="1" bestFit="1" customWidth="1"/>
    <col min="3843" max="3843" width="7.28515625" style="1" customWidth="1"/>
    <col min="3844" max="3844" width="7.28515625" style="1" bestFit="1" customWidth="1"/>
    <col min="3845" max="3845" width="7.28515625" style="1" customWidth="1"/>
    <col min="3846" max="3846" width="7.28515625" style="1" bestFit="1" customWidth="1"/>
    <col min="3847" max="3847" width="7.28515625" style="1" customWidth="1"/>
    <col min="3848" max="3848" width="7.28515625" style="1" bestFit="1" customWidth="1"/>
    <col min="3849" max="3849" width="7.28515625" style="1" customWidth="1"/>
    <col min="3850" max="3851" width="7.7109375" style="1" customWidth="1"/>
    <col min="3852" max="4096" width="8.7109375" style="1"/>
    <col min="4097" max="4097" width="34.7109375" style="1" customWidth="1"/>
    <col min="4098" max="4098" width="7.28515625" style="1" bestFit="1" customWidth="1"/>
    <col min="4099" max="4099" width="7.28515625" style="1" customWidth="1"/>
    <col min="4100" max="4100" width="7.28515625" style="1" bestFit="1" customWidth="1"/>
    <col min="4101" max="4101" width="7.28515625" style="1" customWidth="1"/>
    <col min="4102" max="4102" width="7.28515625" style="1" bestFit="1" customWidth="1"/>
    <col min="4103" max="4103" width="7.28515625" style="1" customWidth="1"/>
    <col min="4104" max="4104" width="7.28515625" style="1" bestFit="1" customWidth="1"/>
    <col min="4105" max="4105" width="7.28515625" style="1" customWidth="1"/>
    <col min="4106" max="4107" width="7.7109375" style="1" customWidth="1"/>
    <col min="4108" max="4352" width="8.7109375" style="1"/>
    <col min="4353" max="4353" width="34.7109375" style="1" customWidth="1"/>
    <col min="4354" max="4354" width="7.28515625" style="1" bestFit="1" customWidth="1"/>
    <col min="4355" max="4355" width="7.28515625" style="1" customWidth="1"/>
    <col min="4356" max="4356" width="7.28515625" style="1" bestFit="1" customWidth="1"/>
    <col min="4357" max="4357" width="7.28515625" style="1" customWidth="1"/>
    <col min="4358" max="4358" width="7.28515625" style="1" bestFit="1" customWidth="1"/>
    <col min="4359" max="4359" width="7.28515625" style="1" customWidth="1"/>
    <col min="4360" max="4360" width="7.28515625" style="1" bestFit="1" customWidth="1"/>
    <col min="4361" max="4361" width="7.28515625" style="1" customWidth="1"/>
    <col min="4362" max="4363" width="7.7109375" style="1" customWidth="1"/>
    <col min="4364" max="4608" width="8.7109375" style="1"/>
    <col min="4609" max="4609" width="34.7109375" style="1" customWidth="1"/>
    <col min="4610" max="4610" width="7.28515625" style="1" bestFit="1" customWidth="1"/>
    <col min="4611" max="4611" width="7.28515625" style="1" customWidth="1"/>
    <col min="4612" max="4612" width="7.28515625" style="1" bestFit="1" customWidth="1"/>
    <col min="4613" max="4613" width="7.28515625" style="1" customWidth="1"/>
    <col min="4614" max="4614" width="7.28515625" style="1" bestFit="1" customWidth="1"/>
    <col min="4615" max="4615" width="7.28515625" style="1" customWidth="1"/>
    <col min="4616" max="4616" width="7.28515625" style="1" bestFit="1" customWidth="1"/>
    <col min="4617" max="4617" width="7.28515625" style="1" customWidth="1"/>
    <col min="4618" max="4619" width="7.7109375" style="1" customWidth="1"/>
    <col min="4620" max="4864" width="8.7109375" style="1"/>
    <col min="4865" max="4865" width="34.7109375" style="1" customWidth="1"/>
    <col min="4866" max="4866" width="7.28515625" style="1" bestFit="1" customWidth="1"/>
    <col min="4867" max="4867" width="7.28515625" style="1" customWidth="1"/>
    <col min="4868" max="4868" width="7.28515625" style="1" bestFit="1" customWidth="1"/>
    <col min="4869" max="4869" width="7.28515625" style="1" customWidth="1"/>
    <col min="4870" max="4870" width="7.28515625" style="1" bestFit="1" customWidth="1"/>
    <col min="4871" max="4871" width="7.28515625" style="1" customWidth="1"/>
    <col min="4872" max="4872" width="7.28515625" style="1" bestFit="1" customWidth="1"/>
    <col min="4873" max="4873" width="7.28515625" style="1" customWidth="1"/>
    <col min="4874" max="4875" width="7.7109375" style="1" customWidth="1"/>
    <col min="4876" max="5120" width="8.7109375" style="1"/>
    <col min="5121" max="5121" width="34.7109375" style="1" customWidth="1"/>
    <col min="5122" max="5122" width="7.28515625" style="1" bestFit="1" customWidth="1"/>
    <col min="5123" max="5123" width="7.28515625" style="1" customWidth="1"/>
    <col min="5124" max="5124" width="7.28515625" style="1" bestFit="1" customWidth="1"/>
    <col min="5125" max="5125" width="7.28515625" style="1" customWidth="1"/>
    <col min="5126" max="5126" width="7.28515625" style="1" bestFit="1" customWidth="1"/>
    <col min="5127" max="5127" width="7.28515625" style="1" customWidth="1"/>
    <col min="5128" max="5128" width="7.28515625" style="1" bestFit="1" customWidth="1"/>
    <col min="5129" max="5129" width="7.28515625" style="1" customWidth="1"/>
    <col min="5130" max="5131" width="7.7109375" style="1" customWidth="1"/>
    <col min="5132" max="5376" width="8.7109375" style="1"/>
    <col min="5377" max="5377" width="34.7109375" style="1" customWidth="1"/>
    <col min="5378" max="5378" width="7.28515625" style="1" bestFit="1" customWidth="1"/>
    <col min="5379" max="5379" width="7.28515625" style="1" customWidth="1"/>
    <col min="5380" max="5380" width="7.28515625" style="1" bestFit="1" customWidth="1"/>
    <col min="5381" max="5381" width="7.28515625" style="1" customWidth="1"/>
    <col min="5382" max="5382" width="7.28515625" style="1" bestFit="1" customWidth="1"/>
    <col min="5383" max="5383" width="7.28515625" style="1" customWidth="1"/>
    <col min="5384" max="5384" width="7.28515625" style="1" bestFit="1" customWidth="1"/>
    <col min="5385" max="5385" width="7.28515625" style="1" customWidth="1"/>
    <col min="5386" max="5387" width="7.7109375" style="1" customWidth="1"/>
    <col min="5388" max="5632" width="8.7109375" style="1"/>
    <col min="5633" max="5633" width="34.7109375" style="1" customWidth="1"/>
    <col min="5634" max="5634" width="7.28515625" style="1" bestFit="1" customWidth="1"/>
    <col min="5635" max="5635" width="7.28515625" style="1" customWidth="1"/>
    <col min="5636" max="5636" width="7.28515625" style="1" bestFit="1" customWidth="1"/>
    <col min="5637" max="5637" width="7.28515625" style="1" customWidth="1"/>
    <col min="5638" max="5638" width="7.28515625" style="1" bestFit="1" customWidth="1"/>
    <col min="5639" max="5639" width="7.28515625" style="1" customWidth="1"/>
    <col min="5640" max="5640" width="7.28515625" style="1" bestFit="1" customWidth="1"/>
    <col min="5641" max="5641" width="7.28515625" style="1" customWidth="1"/>
    <col min="5642" max="5643" width="7.7109375" style="1" customWidth="1"/>
    <col min="5644" max="5888" width="8.7109375" style="1"/>
    <col min="5889" max="5889" width="34.7109375" style="1" customWidth="1"/>
    <col min="5890" max="5890" width="7.28515625" style="1" bestFit="1" customWidth="1"/>
    <col min="5891" max="5891" width="7.28515625" style="1" customWidth="1"/>
    <col min="5892" max="5892" width="7.28515625" style="1" bestFit="1" customWidth="1"/>
    <col min="5893" max="5893" width="7.28515625" style="1" customWidth="1"/>
    <col min="5894" max="5894" width="7.28515625" style="1" bestFit="1" customWidth="1"/>
    <col min="5895" max="5895" width="7.28515625" style="1" customWidth="1"/>
    <col min="5896" max="5896" width="7.28515625" style="1" bestFit="1" customWidth="1"/>
    <col min="5897" max="5897" width="7.28515625" style="1" customWidth="1"/>
    <col min="5898" max="5899" width="7.7109375" style="1" customWidth="1"/>
    <col min="5900" max="6144" width="8.7109375" style="1"/>
    <col min="6145" max="6145" width="34.7109375" style="1" customWidth="1"/>
    <col min="6146" max="6146" width="7.28515625" style="1" bestFit="1" customWidth="1"/>
    <col min="6147" max="6147" width="7.28515625" style="1" customWidth="1"/>
    <col min="6148" max="6148" width="7.28515625" style="1" bestFit="1" customWidth="1"/>
    <col min="6149" max="6149" width="7.28515625" style="1" customWidth="1"/>
    <col min="6150" max="6150" width="7.28515625" style="1" bestFit="1" customWidth="1"/>
    <col min="6151" max="6151" width="7.28515625" style="1" customWidth="1"/>
    <col min="6152" max="6152" width="7.28515625" style="1" bestFit="1" customWidth="1"/>
    <col min="6153" max="6153" width="7.28515625" style="1" customWidth="1"/>
    <col min="6154" max="6155" width="7.7109375" style="1" customWidth="1"/>
    <col min="6156" max="6400" width="8.7109375" style="1"/>
    <col min="6401" max="6401" width="34.7109375" style="1" customWidth="1"/>
    <col min="6402" max="6402" width="7.28515625" style="1" bestFit="1" customWidth="1"/>
    <col min="6403" max="6403" width="7.28515625" style="1" customWidth="1"/>
    <col min="6404" max="6404" width="7.28515625" style="1" bestFit="1" customWidth="1"/>
    <col min="6405" max="6405" width="7.28515625" style="1" customWidth="1"/>
    <col min="6406" max="6406" width="7.28515625" style="1" bestFit="1" customWidth="1"/>
    <col min="6407" max="6407" width="7.28515625" style="1" customWidth="1"/>
    <col min="6408" max="6408" width="7.28515625" style="1" bestFit="1" customWidth="1"/>
    <col min="6409" max="6409" width="7.28515625" style="1" customWidth="1"/>
    <col min="6410" max="6411" width="7.7109375" style="1" customWidth="1"/>
    <col min="6412" max="6656" width="8.7109375" style="1"/>
    <col min="6657" max="6657" width="34.7109375" style="1" customWidth="1"/>
    <col min="6658" max="6658" width="7.28515625" style="1" bestFit="1" customWidth="1"/>
    <col min="6659" max="6659" width="7.28515625" style="1" customWidth="1"/>
    <col min="6660" max="6660" width="7.28515625" style="1" bestFit="1" customWidth="1"/>
    <col min="6661" max="6661" width="7.28515625" style="1" customWidth="1"/>
    <col min="6662" max="6662" width="7.28515625" style="1" bestFit="1" customWidth="1"/>
    <col min="6663" max="6663" width="7.28515625" style="1" customWidth="1"/>
    <col min="6664" max="6664" width="7.28515625" style="1" bestFit="1" customWidth="1"/>
    <col min="6665" max="6665" width="7.28515625" style="1" customWidth="1"/>
    <col min="6666" max="6667" width="7.7109375" style="1" customWidth="1"/>
    <col min="6668" max="6912" width="8.7109375" style="1"/>
    <col min="6913" max="6913" width="34.7109375" style="1" customWidth="1"/>
    <col min="6914" max="6914" width="7.28515625" style="1" bestFit="1" customWidth="1"/>
    <col min="6915" max="6915" width="7.28515625" style="1" customWidth="1"/>
    <col min="6916" max="6916" width="7.28515625" style="1" bestFit="1" customWidth="1"/>
    <col min="6917" max="6917" width="7.28515625" style="1" customWidth="1"/>
    <col min="6918" max="6918" width="7.28515625" style="1" bestFit="1" customWidth="1"/>
    <col min="6919" max="6919" width="7.28515625" style="1" customWidth="1"/>
    <col min="6920" max="6920" width="7.28515625" style="1" bestFit="1" customWidth="1"/>
    <col min="6921" max="6921" width="7.28515625" style="1" customWidth="1"/>
    <col min="6922" max="6923" width="7.7109375" style="1" customWidth="1"/>
    <col min="6924" max="7168" width="8.7109375" style="1"/>
    <col min="7169" max="7169" width="34.7109375" style="1" customWidth="1"/>
    <col min="7170" max="7170" width="7.28515625" style="1" bestFit="1" customWidth="1"/>
    <col min="7171" max="7171" width="7.28515625" style="1" customWidth="1"/>
    <col min="7172" max="7172" width="7.28515625" style="1" bestFit="1" customWidth="1"/>
    <col min="7173" max="7173" width="7.28515625" style="1" customWidth="1"/>
    <col min="7174" max="7174" width="7.28515625" style="1" bestFit="1" customWidth="1"/>
    <col min="7175" max="7175" width="7.28515625" style="1" customWidth="1"/>
    <col min="7176" max="7176" width="7.28515625" style="1" bestFit="1" customWidth="1"/>
    <col min="7177" max="7177" width="7.28515625" style="1" customWidth="1"/>
    <col min="7178" max="7179" width="7.7109375" style="1" customWidth="1"/>
    <col min="7180" max="7424" width="8.7109375" style="1"/>
    <col min="7425" max="7425" width="34.7109375" style="1" customWidth="1"/>
    <col min="7426" max="7426" width="7.28515625" style="1" bestFit="1" customWidth="1"/>
    <col min="7427" max="7427" width="7.28515625" style="1" customWidth="1"/>
    <col min="7428" max="7428" width="7.28515625" style="1" bestFit="1" customWidth="1"/>
    <col min="7429" max="7429" width="7.28515625" style="1" customWidth="1"/>
    <col min="7430" max="7430" width="7.28515625" style="1" bestFit="1" customWidth="1"/>
    <col min="7431" max="7431" width="7.28515625" style="1" customWidth="1"/>
    <col min="7432" max="7432" width="7.28515625" style="1" bestFit="1" customWidth="1"/>
    <col min="7433" max="7433" width="7.28515625" style="1" customWidth="1"/>
    <col min="7434" max="7435" width="7.7109375" style="1" customWidth="1"/>
    <col min="7436" max="7680" width="8.7109375" style="1"/>
    <col min="7681" max="7681" width="34.7109375" style="1" customWidth="1"/>
    <col min="7682" max="7682" width="7.28515625" style="1" bestFit="1" customWidth="1"/>
    <col min="7683" max="7683" width="7.28515625" style="1" customWidth="1"/>
    <col min="7684" max="7684" width="7.28515625" style="1" bestFit="1" customWidth="1"/>
    <col min="7685" max="7685" width="7.28515625" style="1" customWidth="1"/>
    <col min="7686" max="7686" width="7.28515625" style="1" bestFit="1" customWidth="1"/>
    <col min="7687" max="7687" width="7.28515625" style="1" customWidth="1"/>
    <col min="7688" max="7688" width="7.28515625" style="1" bestFit="1" customWidth="1"/>
    <col min="7689" max="7689" width="7.28515625" style="1" customWidth="1"/>
    <col min="7690" max="7691" width="7.7109375" style="1" customWidth="1"/>
    <col min="7692" max="7936" width="8.7109375" style="1"/>
    <col min="7937" max="7937" width="34.7109375" style="1" customWidth="1"/>
    <col min="7938" max="7938" width="7.28515625" style="1" bestFit="1" customWidth="1"/>
    <col min="7939" max="7939" width="7.28515625" style="1" customWidth="1"/>
    <col min="7940" max="7940" width="7.28515625" style="1" bestFit="1" customWidth="1"/>
    <col min="7941" max="7941" width="7.28515625" style="1" customWidth="1"/>
    <col min="7942" max="7942" width="7.28515625" style="1" bestFit="1" customWidth="1"/>
    <col min="7943" max="7943" width="7.28515625" style="1" customWidth="1"/>
    <col min="7944" max="7944" width="7.28515625" style="1" bestFit="1" customWidth="1"/>
    <col min="7945" max="7945" width="7.28515625" style="1" customWidth="1"/>
    <col min="7946" max="7947" width="7.7109375" style="1" customWidth="1"/>
    <col min="7948" max="8192" width="8.7109375" style="1"/>
    <col min="8193" max="8193" width="34.7109375" style="1" customWidth="1"/>
    <col min="8194" max="8194" width="7.28515625" style="1" bestFit="1" customWidth="1"/>
    <col min="8195" max="8195" width="7.28515625" style="1" customWidth="1"/>
    <col min="8196" max="8196" width="7.28515625" style="1" bestFit="1" customWidth="1"/>
    <col min="8197" max="8197" width="7.28515625" style="1" customWidth="1"/>
    <col min="8198" max="8198" width="7.28515625" style="1" bestFit="1" customWidth="1"/>
    <col min="8199" max="8199" width="7.28515625" style="1" customWidth="1"/>
    <col min="8200" max="8200" width="7.28515625" style="1" bestFit="1" customWidth="1"/>
    <col min="8201" max="8201" width="7.28515625" style="1" customWidth="1"/>
    <col min="8202" max="8203" width="7.7109375" style="1" customWidth="1"/>
    <col min="8204" max="8448" width="8.7109375" style="1"/>
    <col min="8449" max="8449" width="34.7109375" style="1" customWidth="1"/>
    <col min="8450" max="8450" width="7.28515625" style="1" bestFit="1" customWidth="1"/>
    <col min="8451" max="8451" width="7.28515625" style="1" customWidth="1"/>
    <col min="8452" max="8452" width="7.28515625" style="1" bestFit="1" customWidth="1"/>
    <col min="8453" max="8453" width="7.28515625" style="1" customWidth="1"/>
    <col min="8454" max="8454" width="7.28515625" style="1" bestFit="1" customWidth="1"/>
    <col min="8455" max="8455" width="7.28515625" style="1" customWidth="1"/>
    <col min="8456" max="8456" width="7.28515625" style="1" bestFit="1" customWidth="1"/>
    <col min="8457" max="8457" width="7.28515625" style="1" customWidth="1"/>
    <col min="8458" max="8459" width="7.7109375" style="1" customWidth="1"/>
    <col min="8460" max="8704" width="8.7109375" style="1"/>
    <col min="8705" max="8705" width="34.7109375" style="1" customWidth="1"/>
    <col min="8706" max="8706" width="7.28515625" style="1" bestFit="1" customWidth="1"/>
    <col min="8707" max="8707" width="7.28515625" style="1" customWidth="1"/>
    <col min="8708" max="8708" width="7.28515625" style="1" bestFit="1" customWidth="1"/>
    <col min="8709" max="8709" width="7.28515625" style="1" customWidth="1"/>
    <col min="8710" max="8710" width="7.28515625" style="1" bestFit="1" customWidth="1"/>
    <col min="8711" max="8711" width="7.28515625" style="1" customWidth="1"/>
    <col min="8712" max="8712" width="7.28515625" style="1" bestFit="1" customWidth="1"/>
    <col min="8713" max="8713" width="7.28515625" style="1" customWidth="1"/>
    <col min="8714" max="8715" width="7.7109375" style="1" customWidth="1"/>
    <col min="8716" max="8960" width="8.7109375" style="1"/>
    <col min="8961" max="8961" width="34.7109375" style="1" customWidth="1"/>
    <col min="8962" max="8962" width="7.28515625" style="1" bestFit="1" customWidth="1"/>
    <col min="8963" max="8963" width="7.28515625" style="1" customWidth="1"/>
    <col min="8964" max="8964" width="7.28515625" style="1" bestFit="1" customWidth="1"/>
    <col min="8965" max="8965" width="7.28515625" style="1" customWidth="1"/>
    <col min="8966" max="8966" width="7.28515625" style="1" bestFit="1" customWidth="1"/>
    <col min="8967" max="8967" width="7.28515625" style="1" customWidth="1"/>
    <col min="8968" max="8968" width="7.28515625" style="1" bestFit="1" customWidth="1"/>
    <col min="8969" max="8969" width="7.28515625" style="1" customWidth="1"/>
    <col min="8970" max="8971" width="7.7109375" style="1" customWidth="1"/>
    <col min="8972" max="9216" width="8.7109375" style="1"/>
    <col min="9217" max="9217" width="34.7109375" style="1" customWidth="1"/>
    <col min="9218" max="9218" width="7.28515625" style="1" bestFit="1" customWidth="1"/>
    <col min="9219" max="9219" width="7.28515625" style="1" customWidth="1"/>
    <col min="9220" max="9220" width="7.28515625" style="1" bestFit="1" customWidth="1"/>
    <col min="9221" max="9221" width="7.28515625" style="1" customWidth="1"/>
    <col min="9222" max="9222" width="7.28515625" style="1" bestFit="1" customWidth="1"/>
    <col min="9223" max="9223" width="7.28515625" style="1" customWidth="1"/>
    <col min="9224" max="9224" width="7.28515625" style="1" bestFit="1" customWidth="1"/>
    <col min="9225" max="9225" width="7.28515625" style="1" customWidth="1"/>
    <col min="9226" max="9227" width="7.7109375" style="1" customWidth="1"/>
    <col min="9228" max="9472" width="8.7109375" style="1"/>
    <col min="9473" max="9473" width="34.7109375" style="1" customWidth="1"/>
    <col min="9474" max="9474" width="7.28515625" style="1" bestFit="1" customWidth="1"/>
    <col min="9475" max="9475" width="7.28515625" style="1" customWidth="1"/>
    <col min="9476" max="9476" width="7.28515625" style="1" bestFit="1" customWidth="1"/>
    <col min="9477" max="9477" width="7.28515625" style="1" customWidth="1"/>
    <col min="9478" max="9478" width="7.28515625" style="1" bestFit="1" customWidth="1"/>
    <col min="9479" max="9479" width="7.28515625" style="1" customWidth="1"/>
    <col min="9480" max="9480" width="7.28515625" style="1" bestFit="1" customWidth="1"/>
    <col min="9481" max="9481" width="7.28515625" style="1" customWidth="1"/>
    <col min="9482" max="9483" width="7.7109375" style="1" customWidth="1"/>
    <col min="9484" max="9728" width="8.7109375" style="1"/>
    <col min="9729" max="9729" width="34.7109375" style="1" customWidth="1"/>
    <col min="9730" max="9730" width="7.28515625" style="1" bestFit="1" customWidth="1"/>
    <col min="9731" max="9731" width="7.28515625" style="1" customWidth="1"/>
    <col min="9732" max="9732" width="7.28515625" style="1" bestFit="1" customWidth="1"/>
    <col min="9733" max="9733" width="7.28515625" style="1" customWidth="1"/>
    <col min="9734" max="9734" width="7.28515625" style="1" bestFit="1" customWidth="1"/>
    <col min="9735" max="9735" width="7.28515625" style="1" customWidth="1"/>
    <col min="9736" max="9736" width="7.28515625" style="1" bestFit="1" customWidth="1"/>
    <col min="9737" max="9737" width="7.28515625" style="1" customWidth="1"/>
    <col min="9738" max="9739" width="7.7109375" style="1" customWidth="1"/>
    <col min="9740" max="9984" width="8.7109375" style="1"/>
    <col min="9985" max="9985" width="34.7109375" style="1" customWidth="1"/>
    <col min="9986" max="9986" width="7.28515625" style="1" bestFit="1" customWidth="1"/>
    <col min="9987" max="9987" width="7.28515625" style="1" customWidth="1"/>
    <col min="9988" max="9988" width="7.28515625" style="1" bestFit="1" customWidth="1"/>
    <col min="9989" max="9989" width="7.28515625" style="1" customWidth="1"/>
    <col min="9990" max="9990" width="7.28515625" style="1" bestFit="1" customWidth="1"/>
    <col min="9991" max="9991" width="7.28515625" style="1" customWidth="1"/>
    <col min="9992" max="9992" width="7.28515625" style="1" bestFit="1" customWidth="1"/>
    <col min="9993" max="9993" width="7.28515625" style="1" customWidth="1"/>
    <col min="9994" max="9995" width="7.7109375" style="1" customWidth="1"/>
    <col min="9996" max="10240" width="8.7109375" style="1"/>
    <col min="10241" max="10241" width="34.7109375" style="1" customWidth="1"/>
    <col min="10242" max="10242" width="7.28515625" style="1" bestFit="1" customWidth="1"/>
    <col min="10243" max="10243" width="7.28515625" style="1" customWidth="1"/>
    <col min="10244" max="10244" width="7.28515625" style="1" bestFit="1" customWidth="1"/>
    <col min="10245" max="10245" width="7.28515625" style="1" customWidth="1"/>
    <col min="10246" max="10246" width="7.28515625" style="1" bestFit="1" customWidth="1"/>
    <col min="10247" max="10247" width="7.28515625" style="1" customWidth="1"/>
    <col min="10248" max="10248" width="7.28515625" style="1" bestFit="1" customWidth="1"/>
    <col min="10249" max="10249" width="7.28515625" style="1" customWidth="1"/>
    <col min="10250" max="10251" width="7.7109375" style="1" customWidth="1"/>
    <col min="10252" max="10496" width="8.7109375" style="1"/>
    <col min="10497" max="10497" width="34.7109375" style="1" customWidth="1"/>
    <col min="10498" max="10498" width="7.28515625" style="1" bestFit="1" customWidth="1"/>
    <col min="10499" max="10499" width="7.28515625" style="1" customWidth="1"/>
    <col min="10500" max="10500" width="7.28515625" style="1" bestFit="1" customWidth="1"/>
    <col min="10501" max="10501" width="7.28515625" style="1" customWidth="1"/>
    <col min="10502" max="10502" width="7.28515625" style="1" bestFit="1" customWidth="1"/>
    <col min="10503" max="10503" width="7.28515625" style="1" customWidth="1"/>
    <col min="10504" max="10504" width="7.28515625" style="1" bestFit="1" customWidth="1"/>
    <col min="10505" max="10505" width="7.28515625" style="1" customWidth="1"/>
    <col min="10506" max="10507" width="7.7109375" style="1" customWidth="1"/>
    <col min="10508" max="10752" width="8.7109375" style="1"/>
    <col min="10753" max="10753" width="34.7109375" style="1" customWidth="1"/>
    <col min="10754" max="10754" width="7.28515625" style="1" bestFit="1" customWidth="1"/>
    <col min="10755" max="10755" width="7.28515625" style="1" customWidth="1"/>
    <col min="10756" max="10756" width="7.28515625" style="1" bestFit="1" customWidth="1"/>
    <col min="10757" max="10757" width="7.28515625" style="1" customWidth="1"/>
    <col min="10758" max="10758" width="7.28515625" style="1" bestFit="1" customWidth="1"/>
    <col min="10759" max="10759" width="7.28515625" style="1" customWidth="1"/>
    <col min="10760" max="10760" width="7.28515625" style="1" bestFit="1" customWidth="1"/>
    <col min="10761" max="10761" width="7.28515625" style="1" customWidth="1"/>
    <col min="10762" max="10763" width="7.7109375" style="1" customWidth="1"/>
    <col min="10764" max="11008" width="8.7109375" style="1"/>
    <col min="11009" max="11009" width="34.7109375" style="1" customWidth="1"/>
    <col min="11010" max="11010" width="7.28515625" style="1" bestFit="1" customWidth="1"/>
    <col min="11011" max="11011" width="7.28515625" style="1" customWidth="1"/>
    <col min="11012" max="11012" width="7.28515625" style="1" bestFit="1" customWidth="1"/>
    <col min="11013" max="11013" width="7.28515625" style="1" customWidth="1"/>
    <col min="11014" max="11014" width="7.28515625" style="1" bestFit="1" customWidth="1"/>
    <col min="11015" max="11015" width="7.28515625" style="1" customWidth="1"/>
    <col min="11016" max="11016" width="7.28515625" style="1" bestFit="1" customWidth="1"/>
    <col min="11017" max="11017" width="7.28515625" style="1" customWidth="1"/>
    <col min="11018" max="11019" width="7.7109375" style="1" customWidth="1"/>
    <col min="11020" max="11264" width="8.7109375" style="1"/>
    <col min="11265" max="11265" width="34.7109375" style="1" customWidth="1"/>
    <col min="11266" max="11266" width="7.28515625" style="1" bestFit="1" customWidth="1"/>
    <col min="11267" max="11267" width="7.28515625" style="1" customWidth="1"/>
    <col min="11268" max="11268" width="7.28515625" style="1" bestFit="1" customWidth="1"/>
    <col min="11269" max="11269" width="7.28515625" style="1" customWidth="1"/>
    <col min="11270" max="11270" width="7.28515625" style="1" bestFit="1" customWidth="1"/>
    <col min="11271" max="11271" width="7.28515625" style="1" customWidth="1"/>
    <col min="11272" max="11272" width="7.28515625" style="1" bestFit="1" customWidth="1"/>
    <col min="11273" max="11273" width="7.28515625" style="1" customWidth="1"/>
    <col min="11274" max="11275" width="7.7109375" style="1" customWidth="1"/>
    <col min="11276" max="11520" width="8.7109375" style="1"/>
    <col min="11521" max="11521" width="34.7109375" style="1" customWidth="1"/>
    <col min="11522" max="11522" width="7.28515625" style="1" bestFit="1" customWidth="1"/>
    <col min="11523" max="11523" width="7.28515625" style="1" customWidth="1"/>
    <col min="11524" max="11524" width="7.28515625" style="1" bestFit="1" customWidth="1"/>
    <col min="11525" max="11525" width="7.28515625" style="1" customWidth="1"/>
    <col min="11526" max="11526" width="7.28515625" style="1" bestFit="1" customWidth="1"/>
    <col min="11527" max="11527" width="7.28515625" style="1" customWidth="1"/>
    <col min="11528" max="11528" width="7.28515625" style="1" bestFit="1" customWidth="1"/>
    <col min="11529" max="11529" width="7.28515625" style="1" customWidth="1"/>
    <col min="11530" max="11531" width="7.7109375" style="1" customWidth="1"/>
    <col min="11532" max="11776" width="8.7109375" style="1"/>
    <col min="11777" max="11777" width="34.7109375" style="1" customWidth="1"/>
    <col min="11778" max="11778" width="7.28515625" style="1" bestFit="1" customWidth="1"/>
    <col min="11779" max="11779" width="7.28515625" style="1" customWidth="1"/>
    <col min="11780" max="11780" width="7.28515625" style="1" bestFit="1" customWidth="1"/>
    <col min="11781" max="11781" width="7.28515625" style="1" customWidth="1"/>
    <col min="11782" max="11782" width="7.28515625" style="1" bestFit="1" customWidth="1"/>
    <col min="11783" max="11783" width="7.28515625" style="1" customWidth="1"/>
    <col min="11784" max="11784" width="7.28515625" style="1" bestFit="1" customWidth="1"/>
    <col min="11785" max="11785" width="7.28515625" style="1" customWidth="1"/>
    <col min="11786" max="11787" width="7.7109375" style="1" customWidth="1"/>
    <col min="11788" max="12032" width="8.7109375" style="1"/>
    <col min="12033" max="12033" width="34.7109375" style="1" customWidth="1"/>
    <col min="12034" max="12034" width="7.28515625" style="1" bestFit="1" customWidth="1"/>
    <col min="12035" max="12035" width="7.28515625" style="1" customWidth="1"/>
    <col min="12036" max="12036" width="7.28515625" style="1" bestFit="1" customWidth="1"/>
    <col min="12037" max="12037" width="7.28515625" style="1" customWidth="1"/>
    <col min="12038" max="12038" width="7.28515625" style="1" bestFit="1" customWidth="1"/>
    <col min="12039" max="12039" width="7.28515625" style="1" customWidth="1"/>
    <col min="12040" max="12040" width="7.28515625" style="1" bestFit="1" customWidth="1"/>
    <col min="12041" max="12041" width="7.28515625" style="1" customWidth="1"/>
    <col min="12042" max="12043" width="7.7109375" style="1" customWidth="1"/>
    <col min="12044" max="12288" width="8.7109375" style="1"/>
    <col min="12289" max="12289" width="34.7109375" style="1" customWidth="1"/>
    <col min="12290" max="12290" width="7.28515625" style="1" bestFit="1" customWidth="1"/>
    <col min="12291" max="12291" width="7.28515625" style="1" customWidth="1"/>
    <col min="12292" max="12292" width="7.28515625" style="1" bestFit="1" customWidth="1"/>
    <col min="12293" max="12293" width="7.28515625" style="1" customWidth="1"/>
    <col min="12294" max="12294" width="7.28515625" style="1" bestFit="1" customWidth="1"/>
    <col min="12295" max="12295" width="7.28515625" style="1" customWidth="1"/>
    <col min="12296" max="12296" width="7.28515625" style="1" bestFit="1" customWidth="1"/>
    <col min="12297" max="12297" width="7.28515625" style="1" customWidth="1"/>
    <col min="12298" max="12299" width="7.7109375" style="1" customWidth="1"/>
    <col min="12300" max="12544" width="8.7109375" style="1"/>
    <col min="12545" max="12545" width="34.7109375" style="1" customWidth="1"/>
    <col min="12546" max="12546" width="7.28515625" style="1" bestFit="1" customWidth="1"/>
    <col min="12547" max="12547" width="7.28515625" style="1" customWidth="1"/>
    <col min="12548" max="12548" width="7.28515625" style="1" bestFit="1" customWidth="1"/>
    <col min="12549" max="12549" width="7.28515625" style="1" customWidth="1"/>
    <col min="12550" max="12550" width="7.28515625" style="1" bestFit="1" customWidth="1"/>
    <col min="12551" max="12551" width="7.28515625" style="1" customWidth="1"/>
    <col min="12552" max="12552" width="7.28515625" style="1" bestFit="1" customWidth="1"/>
    <col min="12553" max="12553" width="7.28515625" style="1" customWidth="1"/>
    <col min="12554" max="12555" width="7.7109375" style="1" customWidth="1"/>
    <col min="12556" max="12800" width="8.7109375" style="1"/>
    <col min="12801" max="12801" width="34.7109375" style="1" customWidth="1"/>
    <col min="12802" max="12802" width="7.28515625" style="1" bestFit="1" customWidth="1"/>
    <col min="12803" max="12803" width="7.28515625" style="1" customWidth="1"/>
    <col min="12804" max="12804" width="7.28515625" style="1" bestFit="1" customWidth="1"/>
    <col min="12805" max="12805" width="7.28515625" style="1" customWidth="1"/>
    <col min="12806" max="12806" width="7.28515625" style="1" bestFit="1" customWidth="1"/>
    <col min="12807" max="12807" width="7.28515625" style="1" customWidth="1"/>
    <col min="12808" max="12808" width="7.28515625" style="1" bestFit="1" customWidth="1"/>
    <col min="12809" max="12809" width="7.28515625" style="1" customWidth="1"/>
    <col min="12810" max="12811" width="7.7109375" style="1" customWidth="1"/>
    <col min="12812" max="13056" width="8.7109375" style="1"/>
    <col min="13057" max="13057" width="34.7109375" style="1" customWidth="1"/>
    <col min="13058" max="13058" width="7.28515625" style="1" bestFit="1" customWidth="1"/>
    <col min="13059" max="13059" width="7.28515625" style="1" customWidth="1"/>
    <col min="13060" max="13060" width="7.28515625" style="1" bestFit="1" customWidth="1"/>
    <col min="13061" max="13061" width="7.28515625" style="1" customWidth="1"/>
    <col min="13062" max="13062" width="7.28515625" style="1" bestFit="1" customWidth="1"/>
    <col min="13063" max="13063" width="7.28515625" style="1" customWidth="1"/>
    <col min="13064" max="13064" width="7.28515625" style="1" bestFit="1" customWidth="1"/>
    <col min="13065" max="13065" width="7.28515625" style="1" customWidth="1"/>
    <col min="13066" max="13067" width="7.7109375" style="1" customWidth="1"/>
    <col min="13068" max="13312" width="8.7109375" style="1"/>
    <col min="13313" max="13313" width="34.7109375" style="1" customWidth="1"/>
    <col min="13314" max="13314" width="7.28515625" style="1" bestFit="1" customWidth="1"/>
    <col min="13315" max="13315" width="7.28515625" style="1" customWidth="1"/>
    <col min="13316" max="13316" width="7.28515625" style="1" bestFit="1" customWidth="1"/>
    <col min="13317" max="13317" width="7.28515625" style="1" customWidth="1"/>
    <col min="13318" max="13318" width="7.28515625" style="1" bestFit="1" customWidth="1"/>
    <col min="13319" max="13319" width="7.28515625" style="1" customWidth="1"/>
    <col min="13320" max="13320" width="7.28515625" style="1" bestFit="1" customWidth="1"/>
    <col min="13321" max="13321" width="7.28515625" style="1" customWidth="1"/>
    <col min="13322" max="13323" width="7.7109375" style="1" customWidth="1"/>
    <col min="13324" max="13568" width="8.7109375" style="1"/>
    <col min="13569" max="13569" width="34.7109375" style="1" customWidth="1"/>
    <col min="13570" max="13570" width="7.28515625" style="1" bestFit="1" customWidth="1"/>
    <col min="13571" max="13571" width="7.28515625" style="1" customWidth="1"/>
    <col min="13572" max="13572" width="7.28515625" style="1" bestFit="1" customWidth="1"/>
    <col min="13573" max="13573" width="7.28515625" style="1" customWidth="1"/>
    <col min="13574" max="13574" width="7.28515625" style="1" bestFit="1" customWidth="1"/>
    <col min="13575" max="13575" width="7.28515625" style="1" customWidth="1"/>
    <col min="13576" max="13576" width="7.28515625" style="1" bestFit="1" customWidth="1"/>
    <col min="13577" max="13577" width="7.28515625" style="1" customWidth="1"/>
    <col min="13578" max="13579" width="7.7109375" style="1" customWidth="1"/>
    <col min="13580" max="13824" width="8.7109375" style="1"/>
    <col min="13825" max="13825" width="34.7109375" style="1" customWidth="1"/>
    <col min="13826" max="13826" width="7.28515625" style="1" bestFit="1" customWidth="1"/>
    <col min="13827" max="13827" width="7.28515625" style="1" customWidth="1"/>
    <col min="13828" max="13828" width="7.28515625" style="1" bestFit="1" customWidth="1"/>
    <col min="13829" max="13829" width="7.28515625" style="1" customWidth="1"/>
    <col min="13830" max="13830" width="7.28515625" style="1" bestFit="1" customWidth="1"/>
    <col min="13831" max="13831" width="7.28515625" style="1" customWidth="1"/>
    <col min="13832" max="13832" width="7.28515625" style="1" bestFit="1" customWidth="1"/>
    <col min="13833" max="13833" width="7.28515625" style="1" customWidth="1"/>
    <col min="13834" max="13835" width="7.7109375" style="1" customWidth="1"/>
    <col min="13836" max="14080" width="8.7109375" style="1"/>
    <col min="14081" max="14081" width="34.7109375" style="1" customWidth="1"/>
    <col min="14082" max="14082" width="7.28515625" style="1" bestFit="1" customWidth="1"/>
    <col min="14083" max="14083" width="7.28515625" style="1" customWidth="1"/>
    <col min="14084" max="14084" width="7.28515625" style="1" bestFit="1" customWidth="1"/>
    <col min="14085" max="14085" width="7.28515625" style="1" customWidth="1"/>
    <col min="14086" max="14086" width="7.28515625" style="1" bestFit="1" customWidth="1"/>
    <col min="14087" max="14087" width="7.28515625" style="1" customWidth="1"/>
    <col min="14088" max="14088" width="7.28515625" style="1" bestFit="1" customWidth="1"/>
    <col min="14089" max="14089" width="7.28515625" style="1" customWidth="1"/>
    <col min="14090" max="14091" width="7.7109375" style="1" customWidth="1"/>
    <col min="14092" max="14336" width="8.7109375" style="1"/>
    <col min="14337" max="14337" width="34.7109375" style="1" customWidth="1"/>
    <col min="14338" max="14338" width="7.28515625" style="1" bestFit="1" customWidth="1"/>
    <col min="14339" max="14339" width="7.28515625" style="1" customWidth="1"/>
    <col min="14340" max="14340" width="7.28515625" style="1" bestFit="1" customWidth="1"/>
    <col min="14341" max="14341" width="7.28515625" style="1" customWidth="1"/>
    <col min="14342" max="14342" width="7.28515625" style="1" bestFit="1" customWidth="1"/>
    <col min="14343" max="14343" width="7.28515625" style="1" customWidth="1"/>
    <col min="14344" max="14344" width="7.28515625" style="1" bestFit="1" customWidth="1"/>
    <col min="14345" max="14345" width="7.28515625" style="1" customWidth="1"/>
    <col min="14346" max="14347" width="7.7109375" style="1" customWidth="1"/>
    <col min="14348" max="14592" width="8.7109375" style="1"/>
    <col min="14593" max="14593" width="34.7109375" style="1" customWidth="1"/>
    <col min="14594" max="14594" width="7.28515625" style="1" bestFit="1" customWidth="1"/>
    <col min="14595" max="14595" width="7.28515625" style="1" customWidth="1"/>
    <col min="14596" max="14596" width="7.28515625" style="1" bestFit="1" customWidth="1"/>
    <col min="14597" max="14597" width="7.28515625" style="1" customWidth="1"/>
    <col min="14598" max="14598" width="7.28515625" style="1" bestFit="1" customWidth="1"/>
    <col min="14599" max="14599" width="7.28515625" style="1" customWidth="1"/>
    <col min="14600" max="14600" width="7.28515625" style="1" bestFit="1" customWidth="1"/>
    <col min="14601" max="14601" width="7.28515625" style="1" customWidth="1"/>
    <col min="14602" max="14603" width="7.7109375" style="1" customWidth="1"/>
    <col min="14604" max="14848" width="8.7109375" style="1"/>
    <col min="14849" max="14849" width="34.7109375" style="1" customWidth="1"/>
    <col min="14850" max="14850" width="7.28515625" style="1" bestFit="1" customWidth="1"/>
    <col min="14851" max="14851" width="7.28515625" style="1" customWidth="1"/>
    <col min="14852" max="14852" width="7.28515625" style="1" bestFit="1" customWidth="1"/>
    <col min="14853" max="14853" width="7.28515625" style="1" customWidth="1"/>
    <col min="14854" max="14854" width="7.28515625" style="1" bestFit="1" customWidth="1"/>
    <col min="14855" max="14855" width="7.28515625" style="1" customWidth="1"/>
    <col min="14856" max="14856" width="7.28515625" style="1" bestFit="1" customWidth="1"/>
    <col min="14857" max="14857" width="7.28515625" style="1" customWidth="1"/>
    <col min="14858" max="14859" width="7.7109375" style="1" customWidth="1"/>
    <col min="14860" max="15104" width="8.7109375" style="1"/>
    <col min="15105" max="15105" width="34.7109375" style="1" customWidth="1"/>
    <col min="15106" max="15106" width="7.28515625" style="1" bestFit="1" customWidth="1"/>
    <col min="15107" max="15107" width="7.28515625" style="1" customWidth="1"/>
    <col min="15108" max="15108" width="7.28515625" style="1" bestFit="1" customWidth="1"/>
    <col min="15109" max="15109" width="7.28515625" style="1" customWidth="1"/>
    <col min="15110" max="15110" width="7.28515625" style="1" bestFit="1" customWidth="1"/>
    <col min="15111" max="15111" width="7.28515625" style="1" customWidth="1"/>
    <col min="15112" max="15112" width="7.28515625" style="1" bestFit="1" customWidth="1"/>
    <col min="15113" max="15113" width="7.28515625" style="1" customWidth="1"/>
    <col min="15114" max="15115" width="7.7109375" style="1" customWidth="1"/>
    <col min="15116" max="15360" width="8.7109375" style="1"/>
    <col min="15361" max="15361" width="34.7109375" style="1" customWidth="1"/>
    <col min="15362" max="15362" width="7.28515625" style="1" bestFit="1" customWidth="1"/>
    <col min="15363" max="15363" width="7.28515625" style="1" customWidth="1"/>
    <col min="15364" max="15364" width="7.28515625" style="1" bestFit="1" customWidth="1"/>
    <col min="15365" max="15365" width="7.28515625" style="1" customWidth="1"/>
    <col min="15366" max="15366" width="7.28515625" style="1" bestFit="1" customWidth="1"/>
    <col min="15367" max="15367" width="7.28515625" style="1" customWidth="1"/>
    <col min="15368" max="15368" width="7.28515625" style="1" bestFit="1" customWidth="1"/>
    <col min="15369" max="15369" width="7.28515625" style="1" customWidth="1"/>
    <col min="15370" max="15371" width="7.7109375" style="1" customWidth="1"/>
    <col min="15372" max="15616" width="8.7109375" style="1"/>
    <col min="15617" max="15617" width="34.7109375" style="1" customWidth="1"/>
    <col min="15618" max="15618" width="7.28515625" style="1" bestFit="1" customWidth="1"/>
    <col min="15619" max="15619" width="7.28515625" style="1" customWidth="1"/>
    <col min="15620" max="15620" width="7.28515625" style="1" bestFit="1" customWidth="1"/>
    <col min="15621" max="15621" width="7.28515625" style="1" customWidth="1"/>
    <col min="15622" max="15622" width="7.28515625" style="1" bestFit="1" customWidth="1"/>
    <col min="15623" max="15623" width="7.28515625" style="1" customWidth="1"/>
    <col min="15624" max="15624" width="7.28515625" style="1" bestFit="1" customWidth="1"/>
    <col min="15625" max="15625" width="7.28515625" style="1" customWidth="1"/>
    <col min="15626" max="15627" width="7.7109375" style="1" customWidth="1"/>
    <col min="15628" max="15872" width="8.7109375" style="1"/>
    <col min="15873" max="15873" width="34.7109375" style="1" customWidth="1"/>
    <col min="15874" max="15874" width="7.28515625" style="1" bestFit="1" customWidth="1"/>
    <col min="15875" max="15875" width="7.28515625" style="1" customWidth="1"/>
    <col min="15876" max="15876" width="7.28515625" style="1" bestFit="1" customWidth="1"/>
    <col min="15877" max="15877" width="7.28515625" style="1" customWidth="1"/>
    <col min="15878" max="15878" width="7.28515625" style="1" bestFit="1" customWidth="1"/>
    <col min="15879" max="15879" width="7.28515625" style="1" customWidth="1"/>
    <col min="15880" max="15880" width="7.28515625" style="1" bestFit="1" customWidth="1"/>
    <col min="15881" max="15881" width="7.28515625" style="1" customWidth="1"/>
    <col min="15882" max="15883" width="7.7109375" style="1" customWidth="1"/>
    <col min="15884" max="16128" width="8.7109375" style="1"/>
    <col min="16129" max="16129" width="34.7109375" style="1" customWidth="1"/>
    <col min="16130" max="16130" width="7.28515625" style="1" bestFit="1" customWidth="1"/>
    <col min="16131" max="16131" width="7.28515625" style="1" customWidth="1"/>
    <col min="16132" max="16132" width="7.28515625" style="1" bestFit="1" customWidth="1"/>
    <col min="16133" max="16133" width="7.28515625" style="1" customWidth="1"/>
    <col min="16134" max="16134" width="7.28515625" style="1" bestFit="1" customWidth="1"/>
    <col min="16135" max="16135" width="7.28515625" style="1" customWidth="1"/>
    <col min="16136" max="16136" width="7.28515625" style="1" bestFit="1" customWidth="1"/>
    <col min="16137" max="16137" width="7.28515625" style="1" customWidth="1"/>
    <col min="16138" max="16139" width="7.7109375" style="1" customWidth="1"/>
    <col min="16140" max="16384" width="8.7109375" style="1"/>
  </cols>
  <sheetData>
    <row r="1" spans="1:11" s="44" customFormat="1" ht="20.25" x14ac:dyDescent="0.3">
      <c r="A1" s="52" t="s">
        <v>19</v>
      </c>
      <c r="B1" s="174" t="s">
        <v>153</v>
      </c>
      <c r="C1" s="174"/>
      <c r="D1" s="174"/>
      <c r="E1" s="175"/>
      <c r="F1" s="175"/>
      <c r="G1" s="175"/>
      <c r="H1" s="175"/>
      <c r="I1" s="175"/>
      <c r="J1" s="175"/>
      <c r="K1" s="175"/>
    </row>
    <row r="2" spans="1:11" s="44" customFormat="1" ht="20.25" x14ac:dyDescent="0.3">
      <c r="A2" s="52" t="s">
        <v>21</v>
      </c>
      <c r="B2" s="176" t="s">
        <v>3</v>
      </c>
      <c r="C2" s="174"/>
      <c r="D2" s="174"/>
      <c r="E2" s="177"/>
      <c r="F2" s="177"/>
      <c r="G2" s="177"/>
      <c r="H2" s="177"/>
      <c r="I2" s="177"/>
      <c r="J2" s="177"/>
      <c r="K2" s="177"/>
    </row>
    <row r="4" spans="1:11" ht="15.75" x14ac:dyDescent="0.25">
      <c r="A4" s="122" t="s">
        <v>26</v>
      </c>
      <c r="B4" s="170" t="s">
        <v>4</v>
      </c>
      <c r="C4" s="172"/>
      <c r="D4" s="172"/>
      <c r="E4" s="171"/>
      <c r="F4" s="170" t="s">
        <v>154</v>
      </c>
      <c r="G4" s="172"/>
      <c r="H4" s="172"/>
      <c r="I4" s="171"/>
      <c r="J4" s="170" t="s">
        <v>155</v>
      </c>
      <c r="K4" s="171"/>
    </row>
    <row r="5" spans="1:11" x14ac:dyDescent="0.2">
      <c r="A5" s="16"/>
      <c r="B5" s="170">
        <f>VALUE(RIGHT($B$2, 4))</f>
        <v>2020</v>
      </c>
      <c r="C5" s="171"/>
      <c r="D5" s="170">
        <f>B5-1</f>
        <v>2019</v>
      </c>
      <c r="E5" s="178"/>
      <c r="F5" s="170">
        <f>B5</f>
        <v>2020</v>
      </c>
      <c r="G5" s="178"/>
      <c r="H5" s="170">
        <f>D5</f>
        <v>2019</v>
      </c>
      <c r="I5" s="178"/>
      <c r="J5" s="13" t="s">
        <v>8</v>
      </c>
      <c r="K5" s="14" t="s">
        <v>5</v>
      </c>
    </row>
    <row r="6" spans="1:11" x14ac:dyDescent="0.2">
      <c r="A6" s="123" t="s">
        <v>482</v>
      </c>
      <c r="B6" s="124" t="s">
        <v>156</v>
      </c>
      <c r="C6" s="125" t="s">
        <v>157</v>
      </c>
      <c r="D6" s="124" t="s">
        <v>156</v>
      </c>
      <c r="E6" s="126" t="s">
        <v>157</v>
      </c>
      <c r="F6" s="125" t="s">
        <v>156</v>
      </c>
      <c r="G6" s="125" t="s">
        <v>157</v>
      </c>
      <c r="H6" s="124" t="s">
        <v>156</v>
      </c>
      <c r="I6" s="126" t="s">
        <v>157</v>
      </c>
      <c r="J6" s="124"/>
      <c r="K6" s="126"/>
    </row>
    <row r="7" spans="1:11" x14ac:dyDescent="0.2">
      <c r="A7" s="20" t="s">
        <v>483</v>
      </c>
      <c r="B7" s="55">
        <v>1</v>
      </c>
      <c r="C7" s="138">
        <f>IF(B19=0, "-", B7/B19)</f>
        <v>2.2727272727272728E-2</v>
      </c>
      <c r="D7" s="55">
        <v>6</v>
      </c>
      <c r="E7" s="78">
        <f>IF(D19=0, "-", D7/D19)</f>
        <v>0.17647058823529413</v>
      </c>
      <c r="F7" s="128">
        <v>20</v>
      </c>
      <c r="G7" s="138">
        <f>IF(F19=0, "-", F7/F19)</f>
        <v>0.125</v>
      </c>
      <c r="H7" s="55">
        <v>32</v>
      </c>
      <c r="I7" s="78">
        <f>IF(H19=0, "-", H7/H19)</f>
        <v>0.24060150375939848</v>
      </c>
      <c r="J7" s="77">
        <f t="shared" ref="J7:J17" si="0">IF(D7=0, "-", IF((B7-D7)/D7&lt;10, (B7-D7)/D7, "&gt;999%"))</f>
        <v>-0.83333333333333337</v>
      </c>
      <c r="K7" s="78">
        <f t="shared" ref="K7:K17" si="1">IF(H7=0, "-", IF((F7-H7)/H7&lt;10, (F7-H7)/H7, "&gt;999%"))</f>
        <v>-0.375</v>
      </c>
    </row>
    <row r="8" spans="1:11" x14ac:dyDescent="0.2">
      <c r="A8" s="20" t="s">
        <v>484</v>
      </c>
      <c r="B8" s="55">
        <v>7</v>
      </c>
      <c r="C8" s="138">
        <f>IF(B19=0, "-", B8/B19)</f>
        <v>0.15909090909090909</v>
      </c>
      <c r="D8" s="55">
        <v>2</v>
      </c>
      <c r="E8" s="78">
        <f>IF(D19=0, "-", D8/D19)</f>
        <v>5.8823529411764705E-2</v>
      </c>
      <c r="F8" s="128">
        <v>16</v>
      </c>
      <c r="G8" s="138">
        <f>IF(F19=0, "-", F8/F19)</f>
        <v>0.1</v>
      </c>
      <c r="H8" s="55">
        <v>13</v>
      </c>
      <c r="I8" s="78">
        <f>IF(H19=0, "-", H8/H19)</f>
        <v>9.7744360902255634E-2</v>
      </c>
      <c r="J8" s="77">
        <f t="shared" si="0"/>
        <v>2.5</v>
      </c>
      <c r="K8" s="78">
        <f t="shared" si="1"/>
        <v>0.23076923076923078</v>
      </c>
    </row>
    <row r="9" spans="1:11" x14ac:dyDescent="0.2">
      <c r="A9" s="20" t="s">
        <v>485</v>
      </c>
      <c r="B9" s="55">
        <v>3</v>
      </c>
      <c r="C9" s="138">
        <f>IF(B19=0, "-", B9/B19)</f>
        <v>6.8181818181818177E-2</v>
      </c>
      <c r="D9" s="55">
        <v>3</v>
      </c>
      <c r="E9" s="78">
        <f>IF(D19=0, "-", D9/D19)</f>
        <v>8.8235294117647065E-2</v>
      </c>
      <c r="F9" s="128">
        <v>13</v>
      </c>
      <c r="G9" s="138">
        <f>IF(F19=0, "-", F9/F19)</f>
        <v>8.1250000000000003E-2</v>
      </c>
      <c r="H9" s="55">
        <v>6</v>
      </c>
      <c r="I9" s="78">
        <f>IF(H19=0, "-", H9/H19)</f>
        <v>4.5112781954887216E-2</v>
      </c>
      <c r="J9" s="77">
        <f t="shared" si="0"/>
        <v>0</v>
      </c>
      <c r="K9" s="78">
        <f t="shared" si="1"/>
        <v>1.1666666666666667</v>
      </c>
    </row>
    <row r="10" spans="1:11" x14ac:dyDescent="0.2">
      <c r="A10" s="20" t="s">
        <v>486</v>
      </c>
      <c r="B10" s="55">
        <v>1</v>
      </c>
      <c r="C10" s="138">
        <f>IF(B19=0, "-", B10/B19)</f>
        <v>2.2727272727272728E-2</v>
      </c>
      <c r="D10" s="55">
        <v>4</v>
      </c>
      <c r="E10" s="78">
        <f>IF(D19=0, "-", D10/D19)</f>
        <v>0.11764705882352941</v>
      </c>
      <c r="F10" s="128">
        <v>15</v>
      </c>
      <c r="G10" s="138">
        <f>IF(F19=0, "-", F10/F19)</f>
        <v>9.375E-2</v>
      </c>
      <c r="H10" s="55">
        <v>8</v>
      </c>
      <c r="I10" s="78">
        <f>IF(H19=0, "-", H10/H19)</f>
        <v>6.0150375939849621E-2</v>
      </c>
      <c r="J10" s="77">
        <f t="shared" si="0"/>
        <v>-0.75</v>
      </c>
      <c r="K10" s="78">
        <f t="shared" si="1"/>
        <v>0.875</v>
      </c>
    </row>
    <row r="11" spans="1:11" x14ac:dyDescent="0.2">
      <c r="A11" s="20" t="s">
        <v>487</v>
      </c>
      <c r="B11" s="55">
        <v>1</v>
      </c>
      <c r="C11" s="138">
        <f>IF(B19=0, "-", B11/B19)</f>
        <v>2.2727272727272728E-2</v>
      </c>
      <c r="D11" s="55">
        <v>0</v>
      </c>
      <c r="E11" s="78">
        <f>IF(D19=0, "-", D11/D19)</f>
        <v>0</v>
      </c>
      <c r="F11" s="128">
        <v>1</v>
      </c>
      <c r="G11" s="138">
        <f>IF(F19=0, "-", F11/F19)</f>
        <v>6.2500000000000003E-3</v>
      </c>
      <c r="H11" s="55">
        <v>1</v>
      </c>
      <c r="I11" s="78">
        <f>IF(H19=0, "-", H11/H19)</f>
        <v>7.5187969924812026E-3</v>
      </c>
      <c r="J11" s="77" t="str">
        <f t="shared" si="0"/>
        <v>-</v>
      </c>
      <c r="K11" s="78">
        <f t="shared" si="1"/>
        <v>0</v>
      </c>
    </row>
    <row r="12" spans="1:11" x14ac:dyDescent="0.2">
      <c r="A12" s="20" t="s">
        <v>488</v>
      </c>
      <c r="B12" s="55">
        <v>18</v>
      </c>
      <c r="C12" s="138">
        <f>IF(B19=0, "-", B12/B19)</f>
        <v>0.40909090909090912</v>
      </c>
      <c r="D12" s="55">
        <v>11</v>
      </c>
      <c r="E12" s="78">
        <f>IF(D19=0, "-", D12/D19)</f>
        <v>0.3235294117647059</v>
      </c>
      <c r="F12" s="128">
        <v>54</v>
      </c>
      <c r="G12" s="138">
        <f>IF(F19=0, "-", F12/F19)</f>
        <v>0.33750000000000002</v>
      </c>
      <c r="H12" s="55">
        <v>41</v>
      </c>
      <c r="I12" s="78">
        <f>IF(H19=0, "-", H12/H19)</f>
        <v>0.30827067669172931</v>
      </c>
      <c r="J12" s="77">
        <f t="shared" si="0"/>
        <v>0.63636363636363635</v>
      </c>
      <c r="K12" s="78">
        <f t="shared" si="1"/>
        <v>0.31707317073170732</v>
      </c>
    </row>
    <row r="13" spans="1:11" x14ac:dyDescent="0.2">
      <c r="A13" s="20" t="s">
        <v>489</v>
      </c>
      <c r="B13" s="55">
        <v>0</v>
      </c>
      <c r="C13" s="138">
        <f>IF(B19=0, "-", B13/B19)</f>
        <v>0</v>
      </c>
      <c r="D13" s="55">
        <v>1</v>
      </c>
      <c r="E13" s="78">
        <f>IF(D19=0, "-", D13/D19)</f>
        <v>2.9411764705882353E-2</v>
      </c>
      <c r="F13" s="128">
        <v>0</v>
      </c>
      <c r="G13" s="138">
        <f>IF(F19=0, "-", F13/F19)</f>
        <v>0</v>
      </c>
      <c r="H13" s="55">
        <v>2</v>
      </c>
      <c r="I13" s="78">
        <f>IF(H19=0, "-", H13/H19)</f>
        <v>1.5037593984962405E-2</v>
      </c>
      <c r="J13" s="77">
        <f t="shared" si="0"/>
        <v>-1</v>
      </c>
      <c r="K13" s="78">
        <f t="shared" si="1"/>
        <v>-1</v>
      </c>
    </row>
    <row r="14" spans="1:11" x14ac:dyDescent="0.2">
      <c r="A14" s="20" t="s">
        <v>490</v>
      </c>
      <c r="B14" s="55">
        <v>0</v>
      </c>
      <c r="C14" s="138">
        <f>IF(B19=0, "-", B14/B19)</f>
        <v>0</v>
      </c>
      <c r="D14" s="55">
        <v>0</v>
      </c>
      <c r="E14" s="78">
        <f>IF(D19=0, "-", D14/D19)</f>
        <v>0</v>
      </c>
      <c r="F14" s="128">
        <v>0</v>
      </c>
      <c r="G14" s="138">
        <f>IF(F19=0, "-", F14/F19)</f>
        <v>0</v>
      </c>
      <c r="H14" s="55">
        <v>1</v>
      </c>
      <c r="I14" s="78">
        <f>IF(H19=0, "-", H14/H19)</f>
        <v>7.5187969924812026E-3</v>
      </c>
      <c r="J14" s="77" t="str">
        <f t="shared" si="0"/>
        <v>-</v>
      </c>
      <c r="K14" s="78">
        <f t="shared" si="1"/>
        <v>-1</v>
      </c>
    </row>
    <row r="15" spans="1:11" x14ac:dyDescent="0.2">
      <c r="A15" s="20" t="s">
        <v>491</v>
      </c>
      <c r="B15" s="55">
        <v>5</v>
      </c>
      <c r="C15" s="138">
        <f>IF(B19=0, "-", B15/B19)</f>
        <v>0.11363636363636363</v>
      </c>
      <c r="D15" s="55">
        <v>2</v>
      </c>
      <c r="E15" s="78">
        <f>IF(D19=0, "-", D15/D19)</f>
        <v>5.8823529411764705E-2</v>
      </c>
      <c r="F15" s="128">
        <v>24</v>
      </c>
      <c r="G15" s="138">
        <f>IF(F19=0, "-", F15/F19)</f>
        <v>0.15</v>
      </c>
      <c r="H15" s="55">
        <v>19</v>
      </c>
      <c r="I15" s="78">
        <f>IF(H19=0, "-", H15/H19)</f>
        <v>0.14285714285714285</v>
      </c>
      <c r="J15" s="77">
        <f t="shared" si="0"/>
        <v>1.5</v>
      </c>
      <c r="K15" s="78">
        <f t="shared" si="1"/>
        <v>0.26315789473684209</v>
      </c>
    </row>
    <row r="16" spans="1:11" x14ac:dyDescent="0.2">
      <c r="A16" s="20" t="s">
        <v>492</v>
      </c>
      <c r="B16" s="55">
        <v>5</v>
      </c>
      <c r="C16" s="138">
        <f>IF(B19=0, "-", B16/B19)</f>
        <v>0.11363636363636363</v>
      </c>
      <c r="D16" s="55">
        <v>3</v>
      </c>
      <c r="E16" s="78">
        <f>IF(D19=0, "-", D16/D19)</f>
        <v>8.8235294117647065E-2</v>
      </c>
      <c r="F16" s="128">
        <v>10</v>
      </c>
      <c r="G16" s="138">
        <f>IF(F19=0, "-", F16/F19)</f>
        <v>6.25E-2</v>
      </c>
      <c r="H16" s="55">
        <v>4</v>
      </c>
      <c r="I16" s="78">
        <f>IF(H19=0, "-", H16/H19)</f>
        <v>3.007518796992481E-2</v>
      </c>
      <c r="J16" s="77">
        <f t="shared" si="0"/>
        <v>0.66666666666666663</v>
      </c>
      <c r="K16" s="78">
        <f t="shared" si="1"/>
        <v>1.5</v>
      </c>
    </row>
    <row r="17" spans="1:11" x14ac:dyDescent="0.2">
      <c r="A17" s="20" t="s">
        <v>493</v>
      </c>
      <c r="B17" s="55">
        <v>3</v>
      </c>
      <c r="C17" s="138">
        <f>IF(B19=0, "-", B17/B19)</f>
        <v>6.8181818181818177E-2</v>
      </c>
      <c r="D17" s="55">
        <v>2</v>
      </c>
      <c r="E17" s="78">
        <f>IF(D19=0, "-", D17/D19)</f>
        <v>5.8823529411764705E-2</v>
      </c>
      <c r="F17" s="128">
        <v>7</v>
      </c>
      <c r="G17" s="138">
        <f>IF(F19=0, "-", F17/F19)</f>
        <v>4.3749999999999997E-2</v>
      </c>
      <c r="H17" s="55">
        <v>6</v>
      </c>
      <c r="I17" s="78">
        <f>IF(H19=0, "-", H17/H19)</f>
        <v>4.5112781954887216E-2</v>
      </c>
      <c r="J17" s="77">
        <f t="shared" si="0"/>
        <v>0.5</v>
      </c>
      <c r="K17" s="78">
        <f t="shared" si="1"/>
        <v>0.16666666666666666</v>
      </c>
    </row>
    <row r="18" spans="1:11" x14ac:dyDescent="0.2">
      <c r="A18" s="129"/>
      <c r="B18" s="82"/>
      <c r="D18" s="82"/>
      <c r="E18" s="86"/>
      <c r="F18" s="130"/>
      <c r="H18" s="82"/>
      <c r="I18" s="86"/>
      <c r="J18" s="85"/>
      <c r="K18" s="86"/>
    </row>
    <row r="19" spans="1:11" s="38" customFormat="1" x14ac:dyDescent="0.2">
      <c r="A19" s="131" t="s">
        <v>494</v>
      </c>
      <c r="B19" s="32">
        <f>SUM(B7:B18)</f>
        <v>44</v>
      </c>
      <c r="C19" s="132">
        <f>B19/1688</f>
        <v>2.6066350710900472E-2</v>
      </c>
      <c r="D19" s="32">
        <f>SUM(D7:D18)</f>
        <v>34</v>
      </c>
      <c r="E19" s="133">
        <f>D19/2013</f>
        <v>1.6890213611525089E-2</v>
      </c>
      <c r="F19" s="121">
        <f>SUM(F7:F18)</f>
        <v>160</v>
      </c>
      <c r="G19" s="134">
        <f>F19/6993</f>
        <v>2.2880022880022881E-2</v>
      </c>
      <c r="H19" s="32">
        <f>SUM(H7:H18)</f>
        <v>133</v>
      </c>
      <c r="I19" s="133">
        <f>H19/9427</f>
        <v>1.4108412008061949E-2</v>
      </c>
      <c r="J19" s="35">
        <f>IF(D19=0, "-", IF((B19-D19)/D19&lt;10, (B19-D19)/D19, "&gt;999%"))</f>
        <v>0.29411764705882354</v>
      </c>
      <c r="K19" s="36">
        <f>IF(H19=0, "-", IF((F19-H19)/H19&lt;10, (F19-H19)/H19, "&gt;999%"))</f>
        <v>0.20300751879699247</v>
      </c>
    </row>
    <row r="20" spans="1:11" x14ac:dyDescent="0.2">
      <c r="B20" s="130"/>
      <c r="D20" s="130"/>
      <c r="F20" s="130"/>
      <c r="H20" s="130"/>
    </row>
    <row r="21" spans="1:11" x14ac:dyDescent="0.2">
      <c r="A21" s="123" t="s">
        <v>495</v>
      </c>
      <c r="B21" s="124" t="s">
        <v>156</v>
      </c>
      <c r="C21" s="125" t="s">
        <v>157</v>
      </c>
      <c r="D21" s="124" t="s">
        <v>156</v>
      </c>
      <c r="E21" s="126" t="s">
        <v>157</v>
      </c>
      <c r="F21" s="125" t="s">
        <v>156</v>
      </c>
      <c r="G21" s="125" t="s">
        <v>157</v>
      </c>
      <c r="H21" s="124" t="s">
        <v>156</v>
      </c>
      <c r="I21" s="126" t="s">
        <v>157</v>
      </c>
      <c r="J21" s="124"/>
      <c r="K21" s="126"/>
    </row>
    <row r="22" spans="1:11" x14ac:dyDescent="0.2">
      <c r="A22" s="20" t="s">
        <v>496</v>
      </c>
      <c r="B22" s="55">
        <v>0</v>
      </c>
      <c r="C22" s="138">
        <f>IF(B29=0, "-", B22/B29)</f>
        <v>0</v>
      </c>
      <c r="D22" s="55">
        <v>0</v>
      </c>
      <c r="E22" s="78">
        <f>IF(D29=0, "-", D22/D29)</f>
        <v>0</v>
      </c>
      <c r="F22" s="128">
        <v>0</v>
      </c>
      <c r="G22" s="138">
        <f>IF(F29=0, "-", F22/F29)</f>
        <v>0</v>
      </c>
      <c r="H22" s="55">
        <v>1</v>
      </c>
      <c r="I22" s="78">
        <f>IF(H29=0, "-", H22/H29)</f>
        <v>1.1627906976744186E-2</v>
      </c>
      <c r="J22" s="77" t="str">
        <f t="shared" ref="J22:J27" si="2">IF(D22=0, "-", IF((B22-D22)/D22&lt;10, (B22-D22)/D22, "&gt;999%"))</f>
        <v>-</v>
      </c>
      <c r="K22" s="78">
        <f t="shared" ref="K22:K27" si="3">IF(H22=0, "-", IF((F22-H22)/H22&lt;10, (F22-H22)/H22, "&gt;999%"))</f>
        <v>-1</v>
      </c>
    </row>
    <row r="23" spans="1:11" x14ac:dyDescent="0.2">
      <c r="A23" s="20" t="s">
        <v>497</v>
      </c>
      <c r="B23" s="55">
        <v>3</v>
      </c>
      <c r="C23" s="138">
        <f>IF(B29=0, "-", B23/B29)</f>
        <v>0.25</v>
      </c>
      <c r="D23" s="55">
        <v>4</v>
      </c>
      <c r="E23" s="78">
        <f>IF(D29=0, "-", D23/D29)</f>
        <v>0.21052631578947367</v>
      </c>
      <c r="F23" s="128">
        <v>11</v>
      </c>
      <c r="G23" s="138">
        <f>IF(F29=0, "-", F23/F29)</f>
        <v>0.16923076923076924</v>
      </c>
      <c r="H23" s="55">
        <v>28</v>
      </c>
      <c r="I23" s="78">
        <f>IF(H29=0, "-", H23/H29)</f>
        <v>0.32558139534883723</v>
      </c>
      <c r="J23" s="77">
        <f t="shared" si="2"/>
        <v>-0.25</v>
      </c>
      <c r="K23" s="78">
        <f t="shared" si="3"/>
        <v>-0.6071428571428571</v>
      </c>
    </row>
    <row r="24" spans="1:11" x14ac:dyDescent="0.2">
      <c r="A24" s="20" t="s">
        <v>498</v>
      </c>
      <c r="B24" s="55">
        <v>1</v>
      </c>
      <c r="C24" s="138">
        <f>IF(B29=0, "-", B24/B29)</f>
        <v>8.3333333333333329E-2</v>
      </c>
      <c r="D24" s="55">
        <v>3</v>
      </c>
      <c r="E24" s="78">
        <f>IF(D29=0, "-", D24/D29)</f>
        <v>0.15789473684210525</v>
      </c>
      <c r="F24" s="128">
        <v>16</v>
      </c>
      <c r="G24" s="138">
        <f>IF(F29=0, "-", F24/F29)</f>
        <v>0.24615384615384617</v>
      </c>
      <c r="H24" s="55">
        <v>17</v>
      </c>
      <c r="I24" s="78">
        <f>IF(H29=0, "-", H24/H29)</f>
        <v>0.19767441860465115</v>
      </c>
      <c r="J24" s="77">
        <f t="shared" si="2"/>
        <v>-0.66666666666666663</v>
      </c>
      <c r="K24" s="78">
        <f t="shared" si="3"/>
        <v>-5.8823529411764705E-2</v>
      </c>
    </row>
    <row r="25" spans="1:11" x14ac:dyDescent="0.2">
      <c r="A25" s="20" t="s">
        <v>499</v>
      </c>
      <c r="B25" s="55">
        <v>8</v>
      </c>
      <c r="C25" s="138">
        <f>IF(B29=0, "-", B25/B29)</f>
        <v>0.66666666666666663</v>
      </c>
      <c r="D25" s="55">
        <v>11</v>
      </c>
      <c r="E25" s="78">
        <f>IF(D29=0, "-", D25/D29)</f>
        <v>0.57894736842105265</v>
      </c>
      <c r="F25" s="128">
        <v>36</v>
      </c>
      <c r="G25" s="138">
        <f>IF(F29=0, "-", F25/F29)</f>
        <v>0.55384615384615388</v>
      </c>
      <c r="H25" s="55">
        <v>37</v>
      </c>
      <c r="I25" s="78">
        <f>IF(H29=0, "-", H25/H29)</f>
        <v>0.43023255813953487</v>
      </c>
      <c r="J25" s="77">
        <f t="shared" si="2"/>
        <v>-0.27272727272727271</v>
      </c>
      <c r="K25" s="78">
        <f t="shared" si="3"/>
        <v>-2.7027027027027029E-2</v>
      </c>
    </row>
    <row r="26" spans="1:11" x14ac:dyDescent="0.2">
      <c r="A26" s="20" t="s">
        <v>500</v>
      </c>
      <c r="B26" s="55">
        <v>0</v>
      </c>
      <c r="C26" s="138">
        <f>IF(B29=0, "-", B26/B29)</f>
        <v>0</v>
      </c>
      <c r="D26" s="55">
        <v>0</v>
      </c>
      <c r="E26" s="78">
        <f>IF(D29=0, "-", D26/D29)</f>
        <v>0</v>
      </c>
      <c r="F26" s="128">
        <v>1</v>
      </c>
      <c r="G26" s="138">
        <f>IF(F29=0, "-", F26/F29)</f>
        <v>1.5384615384615385E-2</v>
      </c>
      <c r="H26" s="55">
        <v>0</v>
      </c>
      <c r="I26" s="78">
        <f>IF(H29=0, "-", H26/H29)</f>
        <v>0</v>
      </c>
      <c r="J26" s="77" t="str">
        <f t="shared" si="2"/>
        <v>-</v>
      </c>
      <c r="K26" s="78" t="str">
        <f t="shared" si="3"/>
        <v>-</v>
      </c>
    </row>
    <row r="27" spans="1:11" x14ac:dyDescent="0.2">
      <c r="A27" s="20" t="s">
        <v>501</v>
      </c>
      <c r="B27" s="55">
        <v>0</v>
      </c>
      <c r="C27" s="138">
        <f>IF(B29=0, "-", B27/B29)</f>
        <v>0</v>
      </c>
      <c r="D27" s="55">
        <v>1</v>
      </c>
      <c r="E27" s="78">
        <f>IF(D29=0, "-", D27/D29)</f>
        <v>5.2631578947368418E-2</v>
      </c>
      <c r="F27" s="128">
        <v>1</v>
      </c>
      <c r="G27" s="138">
        <f>IF(F29=0, "-", F27/F29)</f>
        <v>1.5384615384615385E-2</v>
      </c>
      <c r="H27" s="55">
        <v>3</v>
      </c>
      <c r="I27" s="78">
        <f>IF(H29=0, "-", H27/H29)</f>
        <v>3.4883720930232558E-2</v>
      </c>
      <c r="J27" s="77">
        <f t="shared" si="2"/>
        <v>-1</v>
      </c>
      <c r="K27" s="78">
        <f t="shared" si="3"/>
        <v>-0.66666666666666663</v>
      </c>
    </row>
    <row r="28" spans="1:11" x14ac:dyDescent="0.2">
      <c r="A28" s="129"/>
      <c r="B28" s="82"/>
      <c r="D28" s="82"/>
      <c r="E28" s="86"/>
      <c r="F28" s="130"/>
      <c r="H28" s="82"/>
      <c r="I28" s="86"/>
      <c r="J28" s="85"/>
      <c r="K28" s="86"/>
    </row>
    <row r="29" spans="1:11" s="38" customFormat="1" x14ac:dyDescent="0.2">
      <c r="A29" s="131" t="s">
        <v>502</v>
      </c>
      <c r="B29" s="32">
        <f>SUM(B22:B28)</f>
        <v>12</v>
      </c>
      <c r="C29" s="132">
        <f>B29/1688</f>
        <v>7.1090047393364926E-3</v>
      </c>
      <c r="D29" s="32">
        <f>SUM(D22:D28)</f>
        <v>19</v>
      </c>
      <c r="E29" s="133">
        <f>D29/2013</f>
        <v>9.4386487829110789E-3</v>
      </c>
      <c r="F29" s="121">
        <f>SUM(F22:F28)</f>
        <v>65</v>
      </c>
      <c r="G29" s="134">
        <f>F29/6993</f>
        <v>9.2950092950092947E-3</v>
      </c>
      <c r="H29" s="32">
        <f>SUM(H22:H28)</f>
        <v>86</v>
      </c>
      <c r="I29" s="133">
        <f>H29/9427</f>
        <v>9.1227325766415606E-3</v>
      </c>
      <c r="J29" s="35">
        <f>IF(D29=0, "-", IF((B29-D29)/D29&lt;10, (B29-D29)/D29, "&gt;999%"))</f>
        <v>-0.36842105263157893</v>
      </c>
      <c r="K29" s="36">
        <f>IF(H29=0, "-", IF((F29-H29)/H29&lt;10, (F29-H29)/H29, "&gt;999%"))</f>
        <v>-0.2441860465116279</v>
      </c>
    </row>
    <row r="30" spans="1:11" x14ac:dyDescent="0.2">
      <c r="B30" s="130"/>
      <c r="D30" s="130"/>
      <c r="F30" s="130"/>
      <c r="H30" s="130"/>
    </row>
    <row r="31" spans="1:11" x14ac:dyDescent="0.2">
      <c r="A31" s="123" t="s">
        <v>503</v>
      </c>
      <c r="B31" s="124" t="s">
        <v>156</v>
      </c>
      <c r="C31" s="125" t="s">
        <v>157</v>
      </c>
      <c r="D31" s="124" t="s">
        <v>156</v>
      </c>
      <c r="E31" s="126" t="s">
        <v>157</v>
      </c>
      <c r="F31" s="125" t="s">
        <v>156</v>
      </c>
      <c r="G31" s="125" t="s">
        <v>157</v>
      </c>
      <c r="H31" s="124" t="s">
        <v>156</v>
      </c>
      <c r="I31" s="126" t="s">
        <v>157</v>
      </c>
      <c r="J31" s="124"/>
      <c r="K31" s="126"/>
    </row>
    <row r="32" spans="1:11" x14ac:dyDescent="0.2">
      <c r="A32" s="20" t="s">
        <v>504</v>
      </c>
      <c r="B32" s="55">
        <v>0</v>
      </c>
      <c r="C32" s="138">
        <f>IF(B48=0, "-", B32/B48)</f>
        <v>0</v>
      </c>
      <c r="D32" s="55">
        <v>0</v>
      </c>
      <c r="E32" s="78">
        <f>IF(D48=0, "-", D32/D48)</f>
        <v>0</v>
      </c>
      <c r="F32" s="128">
        <v>7</v>
      </c>
      <c r="G32" s="138">
        <f>IF(F48=0, "-", F32/F48)</f>
        <v>9.3333333333333338E-2</v>
      </c>
      <c r="H32" s="55">
        <v>2</v>
      </c>
      <c r="I32" s="78">
        <f>IF(H48=0, "-", H32/H48)</f>
        <v>1.4388489208633094E-2</v>
      </c>
      <c r="J32" s="77" t="str">
        <f t="shared" ref="J32:J46" si="4">IF(D32=0, "-", IF((B32-D32)/D32&lt;10, (B32-D32)/D32, "&gt;999%"))</f>
        <v>-</v>
      </c>
      <c r="K32" s="78">
        <f t="shared" ref="K32:K46" si="5">IF(H32=0, "-", IF((F32-H32)/H32&lt;10, (F32-H32)/H32, "&gt;999%"))</f>
        <v>2.5</v>
      </c>
    </row>
    <row r="33" spans="1:11" x14ac:dyDescent="0.2">
      <c r="A33" s="20" t="s">
        <v>505</v>
      </c>
      <c r="B33" s="55">
        <v>0</v>
      </c>
      <c r="C33" s="138">
        <f>IF(B48=0, "-", B33/B48)</f>
        <v>0</v>
      </c>
      <c r="D33" s="55">
        <v>0</v>
      </c>
      <c r="E33" s="78">
        <f>IF(D48=0, "-", D33/D48)</f>
        <v>0</v>
      </c>
      <c r="F33" s="128">
        <v>1</v>
      </c>
      <c r="G33" s="138">
        <f>IF(F48=0, "-", F33/F48)</f>
        <v>1.3333333333333334E-2</v>
      </c>
      <c r="H33" s="55">
        <v>2</v>
      </c>
      <c r="I33" s="78">
        <f>IF(H48=0, "-", H33/H48)</f>
        <v>1.4388489208633094E-2</v>
      </c>
      <c r="J33" s="77" t="str">
        <f t="shared" si="4"/>
        <v>-</v>
      </c>
      <c r="K33" s="78">
        <f t="shared" si="5"/>
        <v>-0.5</v>
      </c>
    </row>
    <row r="34" spans="1:11" x14ac:dyDescent="0.2">
      <c r="A34" s="20" t="s">
        <v>506</v>
      </c>
      <c r="B34" s="55">
        <v>1</v>
      </c>
      <c r="C34" s="138">
        <f>IF(B48=0, "-", B34/B48)</f>
        <v>6.25E-2</v>
      </c>
      <c r="D34" s="55">
        <v>1</v>
      </c>
      <c r="E34" s="78">
        <f>IF(D48=0, "-", D34/D48)</f>
        <v>0.05</v>
      </c>
      <c r="F34" s="128">
        <v>1</v>
      </c>
      <c r="G34" s="138">
        <f>IF(F48=0, "-", F34/F48)</f>
        <v>1.3333333333333334E-2</v>
      </c>
      <c r="H34" s="55">
        <v>1</v>
      </c>
      <c r="I34" s="78">
        <f>IF(H48=0, "-", H34/H48)</f>
        <v>7.1942446043165471E-3</v>
      </c>
      <c r="J34" s="77">
        <f t="shared" si="4"/>
        <v>0</v>
      </c>
      <c r="K34" s="78">
        <f t="shared" si="5"/>
        <v>0</v>
      </c>
    </row>
    <row r="35" spans="1:11" x14ac:dyDescent="0.2">
      <c r="A35" s="20" t="s">
        <v>507</v>
      </c>
      <c r="B35" s="55">
        <v>0</v>
      </c>
      <c r="C35" s="138">
        <f>IF(B48=0, "-", B35/B48)</f>
        <v>0</v>
      </c>
      <c r="D35" s="55">
        <v>2</v>
      </c>
      <c r="E35" s="78">
        <f>IF(D48=0, "-", D35/D48)</f>
        <v>0.1</v>
      </c>
      <c r="F35" s="128">
        <v>1</v>
      </c>
      <c r="G35" s="138">
        <f>IF(F48=0, "-", F35/F48)</f>
        <v>1.3333333333333334E-2</v>
      </c>
      <c r="H35" s="55">
        <v>5</v>
      </c>
      <c r="I35" s="78">
        <f>IF(H48=0, "-", H35/H48)</f>
        <v>3.5971223021582732E-2</v>
      </c>
      <c r="J35" s="77">
        <f t="shared" si="4"/>
        <v>-1</v>
      </c>
      <c r="K35" s="78">
        <f t="shared" si="5"/>
        <v>-0.8</v>
      </c>
    </row>
    <row r="36" spans="1:11" x14ac:dyDescent="0.2">
      <c r="A36" s="20" t="s">
        <v>93</v>
      </c>
      <c r="B36" s="55">
        <v>0</v>
      </c>
      <c r="C36" s="138">
        <f>IF(B48=0, "-", B36/B48)</f>
        <v>0</v>
      </c>
      <c r="D36" s="55">
        <v>0</v>
      </c>
      <c r="E36" s="78">
        <f>IF(D48=0, "-", D36/D48)</f>
        <v>0</v>
      </c>
      <c r="F36" s="128">
        <v>0</v>
      </c>
      <c r="G36" s="138">
        <f>IF(F48=0, "-", F36/F48)</f>
        <v>0</v>
      </c>
      <c r="H36" s="55">
        <v>2</v>
      </c>
      <c r="I36" s="78">
        <f>IF(H48=0, "-", H36/H48)</f>
        <v>1.4388489208633094E-2</v>
      </c>
      <c r="J36" s="77" t="str">
        <f t="shared" si="4"/>
        <v>-</v>
      </c>
      <c r="K36" s="78">
        <f t="shared" si="5"/>
        <v>-1</v>
      </c>
    </row>
    <row r="37" spans="1:11" x14ac:dyDescent="0.2">
      <c r="A37" s="20" t="s">
        <v>508</v>
      </c>
      <c r="B37" s="55">
        <v>1</v>
      </c>
      <c r="C37" s="138">
        <f>IF(B48=0, "-", B37/B48)</f>
        <v>6.25E-2</v>
      </c>
      <c r="D37" s="55">
        <v>0</v>
      </c>
      <c r="E37" s="78">
        <f>IF(D48=0, "-", D37/D48)</f>
        <v>0</v>
      </c>
      <c r="F37" s="128">
        <v>5</v>
      </c>
      <c r="G37" s="138">
        <f>IF(F48=0, "-", F37/F48)</f>
        <v>6.6666666666666666E-2</v>
      </c>
      <c r="H37" s="55">
        <v>5</v>
      </c>
      <c r="I37" s="78">
        <f>IF(H48=0, "-", H37/H48)</f>
        <v>3.5971223021582732E-2</v>
      </c>
      <c r="J37" s="77" t="str">
        <f t="shared" si="4"/>
        <v>-</v>
      </c>
      <c r="K37" s="78">
        <f t="shared" si="5"/>
        <v>0</v>
      </c>
    </row>
    <row r="38" spans="1:11" x14ac:dyDescent="0.2">
      <c r="A38" s="20" t="s">
        <v>509</v>
      </c>
      <c r="B38" s="55">
        <v>0</v>
      </c>
      <c r="C38" s="138">
        <f>IF(B48=0, "-", B38/B48)</f>
        <v>0</v>
      </c>
      <c r="D38" s="55">
        <v>0</v>
      </c>
      <c r="E38" s="78">
        <f>IF(D48=0, "-", D38/D48)</f>
        <v>0</v>
      </c>
      <c r="F38" s="128">
        <v>0</v>
      </c>
      <c r="G38" s="138">
        <f>IF(F48=0, "-", F38/F48)</f>
        <v>0</v>
      </c>
      <c r="H38" s="55">
        <v>15</v>
      </c>
      <c r="I38" s="78">
        <f>IF(H48=0, "-", H38/H48)</f>
        <v>0.1079136690647482</v>
      </c>
      <c r="J38" s="77" t="str">
        <f t="shared" si="4"/>
        <v>-</v>
      </c>
      <c r="K38" s="78">
        <f t="shared" si="5"/>
        <v>-1</v>
      </c>
    </row>
    <row r="39" spans="1:11" x14ac:dyDescent="0.2">
      <c r="A39" s="20" t="s">
        <v>96</v>
      </c>
      <c r="B39" s="55">
        <v>5</v>
      </c>
      <c r="C39" s="138">
        <f>IF(B48=0, "-", B39/B48)</f>
        <v>0.3125</v>
      </c>
      <c r="D39" s="55">
        <v>6</v>
      </c>
      <c r="E39" s="78">
        <f>IF(D48=0, "-", D39/D48)</f>
        <v>0.3</v>
      </c>
      <c r="F39" s="128">
        <v>16</v>
      </c>
      <c r="G39" s="138">
        <f>IF(F48=0, "-", F39/F48)</f>
        <v>0.21333333333333335</v>
      </c>
      <c r="H39" s="55">
        <v>37</v>
      </c>
      <c r="I39" s="78">
        <f>IF(H48=0, "-", H39/H48)</f>
        <v>0.26618705035971224</v>
      </c>
      <c r="J39" s="77">
        <f t="shared" si="4"/>
        <v>-0.16666666666666666</v>
      </c>
      <c r="K39" s="78">
        <f t="shared" si="5"/>
        <v>-0.56756756756756754</v>
      </c>
    </row>
    <row r="40" spans="1:11" x14ac:dyDescent="0.2">
      <c r="A40" s="20" t="s">
        <v>510</v>
      </c>
      <c r="B40" s="55">
        <v>1</v>
      </c>
      <c r="C40" s="138">
        <f>IF(B48=0, "-", B40/B48)</f>
        <v>6.25E-2</v>
      </c>
      <c r="D40" s="55">
        <v>3</v>
      </c>
      <c r="E40" s="78">
        <f>IF(D48=0, "-", D40/D48)</f>
        <v>0.15</v>
      </c>
      <c r="F40" s="128">
        <v>10</v>
      </c>
      <c r="G40" s="138">
        <f>IF(F48=0, "-", F40/F48)</f>
        <v>0.13333333333333333</v>
      </c>
      <c r="H40" s="55">
        <v>11</v>
      </c>
      <c r="I40" s="78">
        <f>IF(H48=0, "-", H40/H48)</f>
        <v>7.9136690647482008E-2</v>
      </c>
      <c r="J40" s="77">
        <f t="shared" si="4"/>
        <v>-0.66666666666666663</v>
      </c>
      <c r="K40" s="78">
        <f t="shared" si="5"/>
        <v>-9.0909090909090912E-2</v>
      </c>
    </row>
    <row r="41" spans="1:11" x14ac:dyDescent="0.2">
      <c r="A41" s="20" t="s">
        <v>511</v>
      </c>
      <c r="B41" s="55">
        <v>0</v>
      </c>
      <c r="C41" s="138">
        <f>IF(B48=0, "-", B41/B48)</f>
        <v>0</v>
      </c>
      <c r="D41" s="55">
        <v>1</v>
      </c>
      <c r="E41" s="78">
        <f>IF(D48=0, "-", D41/D48)</f>
        <v>0.05</v>
      </c>
      <c r="F41" s="128">
        <v>0</v>
      </c>
      <c r="G41" s="138">
        <f>IF(F48=0, "-", F41/F48)</f>
        <v>0</v>
      </c>
      <c r="H41" s="55">
        <v>1</v>
      </c>
      <c r="I41" s="78">
        <f>IF(H48=0, "-", H41/H48)</f>
        <v>7.1942446043165471E-3</v>
      </c>
      <c r="J41" s="77">
        <f t="shared" si="4"/>
        <v>-1</v>
      </c>
      <c r="K41" s="78">
        <f t="shared" si="5"/>
        <v>-1</v>
      </c>
    </row>
    <row r="42" spans="1:11" x14ac:dyDescent="0.2">
      <c r="A42" s="20" t="s">
        <v>512</v>
      </c>
      <c r="B42" s="55">
        <v>0</v>
      </c>
      <c r="C42" s="138">
        <f>IF(B48=0, "-", B42/B48)</f>
        <v>0</v>
      </c>
      <c r="D42" s="55">
        <v>0</v>
      </c>
      <c r="E42" s="78">
        <f>IF(D48=0, "-", D42/D48)</f>
        <v>0</v>
      </c>
      <c r="F42" s="128">
        <v>1</v>
      </c>
      <c r="G42" s="138">
        <f>IF(F48=0, "-", F42/F48)</f>
        <v>1.3333333333333334E-2</v>
      </c>
      <c r="H42" s="55">
        <v>1</v>
      </c>
      <c r="I42" s="78">
        <f>IF(H48=0, "-", H42/H48)</f>
        <v>7.1942446043165471E-3</v>
      </c>
      <c r="J42" s="77" t="str">
        <f t="shared" si="4"/>
        <v>-</v>
      </c>
      <c r="K42" s="78">
        <f t="shared" si="5"/>
        <v>0</v>
      </c>
    </row>
    <row r="43" spans="1:11" x14ac:dyDescent="0.2">
      <c r="A43" s="20" t="s">
        <v>513</v>
      </c>
      <c r="B43" s="55">
        <v>0</v>
      </c>
      <c r="C43" s="138">
        <f>IF(B48=0, "-", B43/B48)</f>
        <v>0</v>
      </c>
      <c r="D43" s="55">
        <v>1</v>
      </c>
      <c r="E43" s="78">
        <f>IF(D48=0, "-", D43/D48)</f>
        <v>0.05</v>
      </c>
      <c r="F43" s="128">
        <v>1</v>
      </c>
      <c r="G43" s="138">
        <f>IF(F48=0, "-", F43/F48)</f>
        <v>1.3333333333333334E-2</v>
      </c>
      <c r="H43" s="55">
        <v>17</v>
      </c>
      <c r="I43" s="78">
        <f>IF(H48=0, "-", H43/H48)</f>
        <v>0.1223021582733813</v>
      </c>
      <c r="J43" s="77">
        <f t="shared" si="4"/>
        <v>-1</v>
      </c>
      <c r="K43" s="78">
        <f t="shared" si="5"/>
        <v>-0.94117647058823528</v>
      </c>
    </row>
    <row r="44" spans="1:11" x14ac:dyDescent="0.2">
      <c r="A44" s="20" t="s">
        <v>514</v>
      </c>
      <c r="B44" s="55">
        <v>4</v>
      </c>
      <c r="C44" s="138">
        <f>IF(B48=0, "-", B44/B48)</f>
        <v>0.25</v>
      </c>
      <c r="D44" s="55">
        <v>1</v>
      </c>
      <c r="E44" s="78">
        <f>IF(D48=0, "-", D44/D48)</f>
        <v>0.05</v>
      </c>
      <c r="F44" s="128">
        <v>10</v>
      </c>
      <c r="G44" s="138">
        <f>IF(F48=0, "-", F44/F48)</f>
        <v>0.13333333333333333</v>
      </c>
      <c r="H44" s="55">
        <v>8</v>
      </c>
      <c r="I44" s="78">
        <f>IF(H48=0, "-", H44/H48)</f>
        <v>5.7553956834532377E-2</v>
      </c>
      <c r="J44" s="77">
        <f t="shared" si="4"/>
        <v>3</v>
      </c>
      <c r="K44" s="78">
        <f t="shared" si="5"/>
        <v>0.25</v>
      </c>
    </row>
    <row r="45" spans="1:11" x14ac:dyDescent="0.2">
      <c r="A45" s="20" t="s">
        <v>515</v>
      </c>
      <c r="B45" s="55">
        <v>4</v>
      </c>
      <c r="C45" s="138">
        <f>IF(B48=0, "-", B45/B48)</f>
        <v>0.25</v>
      </c>
      <c r="D45" s="55">
        <v>4</v>
      </c>
      <c r="E45" s="78">
        <f>IF(D48=0, "-", D45/D48)</f>
        <v>0.2</v>
      </c>
      <c r="F45" s="128">
        <v>19</v>
      </c>
      <c r="G45" s="138">
        <f>IF(F48=0, "-", F45/F48)</f>
        <v>0.25333333333333335</v>
      </c>
      <c r="H45" s="55">
        <v>28</v>
      </c>
      <c r="I45" s="78">
        <f>IF(H48=0, "-", H45/H48)</f>
        <v>0.20143884892086331</v>
      </c>
      <c r="J45" s="77">
        <f t="shared" si="4"/>
        <v>0</v>
      </c>
      <c r="K45" s="78">
        <f t="shared" si="5"/>
        <v>-0.32142857142857145</v>
      </c>
    </row>
    <row r="46" spans="1:11" x14ac:dyDescent="0.2">
      <c r="A46" s="20" t="s">
        <v>516</v>
      </c>
      <c r="B46" s="55">
        <v>0</v>
      </c>
      <c r="C46" s="138">
        <f>IF(B48=0, "-", B46/B48)</f>
        <v>0</v>
      </c>
      <c r="D46" s="55">
        <v>1</v>
      </c>
      <c r="E46" s="78">
        <f>IF(D48=0, "-", D46/D48)</f>
        <v>0.05</v>
      </c>
      <c r="F46" s="128">
        <v>3</v>
      </c>
      <c r="G46" s="138">
        <f>IF(F48=0, "-", F46/F48)</f>
        <v>0.04</v>
      </c>
      <c r="H46" s="55">
        <v>4</v>
      </c>
      <c r="I46" s="78">
        <f>IF(H48=0, "-", H46/H48)</f>
        <v>2.8776978417266189E-2</v>
      </c>
      <c r="J46" s="77">
        <f t="shared" si="4"/>
        <v>-1</v>
      </c>
      <c r="K46" s="78">
        <f t="shared" si="5"/>
        <v>-0.25</v>
      </c>
    </row>
    <row r="47" spans="1:11" x14ac:dyDescent="0.2">
      <c r="A47" s="129"/>
      <c r="B47" s="82"/>
      <c r="D47" s="82"/>
      <c r="E47" s="86"/>
      <c r="F47" s="130"/>
      <c r="H47" s="82"/>
      <c r="I47" s="86"/>
      <c r="J47" s="85"/>
      <c r="K47" s="86"/>
    </row>
    <row r="48" spans="1:11" s="38" customFormat="1" x14ac:dyDescent="0.2">
      <c r="A48" s="131" t="s">
        <v>517</v>
      </c>
      <c r="B48" s="32">
        <f>SUM(B32:B47)</f>
        <v>16</v>
      </c>
      <c r="C48" s="132">
        <f>B48/1688</f>
        <v>9.4786729857819912E-3</v>
      </c>
      <c r="D48" s="32">
        <f>SUM(D32:D47)</f>
        <v>20</v>
      </c>
      <c r="E48" s="133">
        <f>D48/2013</f>
        <v>9.9354197714853452E-3</v>
      </c>
      <c r="F48" s="121">
        <f>SUM(F32:F47)</f>
        <v>75</v>
      </c>
      <c r="G48" s="134">
        <f>F48/6993</f>
        <v>1.0725010725010725E-2</v>
      </c>
      <c r="H48" s="32">
        <f>SUM(H32:H47)</f>
        <v>139</v>
      </c>
      <c r="I48" s="133">
        <f>H48/9427</f>
        <v>1.4744881722711361E-2</v>
      </c>
      <c r="J48" s="35">
        <f>IF(D48=0, "-", IF((B48-D48)/D48&lt;10, (B48-D48)/D48, "&gt;999%"))</f>
        <v>-0.2</v>
      </c>
      <c r="K48" s="36">
        <f>IF(H48=0, "-", IF((F48-H48)/H48&lt;10, (F48-H48)/H48, "&gt;999%"))</f>
        <v>-0.46043165467625902</v>
      </c>
    </row>
    <row r="49" spans="1:11" x14ac:dyDescent="0.2">
      <c r="B49" s="130"/>
      <c r="D49" s="130"/>
      <c r="F49" s="130"/>
      <c r="H49" s="130"/>
    </row>
    <row r="50" spans="1:11" x14ac:dyDescent="0.2">
      <c r="A50" s="12" t="s">
        <v>518</v>
      </c>
      <c r="B50" s="32">
        <v>72</v>
      </c>
      <c r="C50" s="132">
        <f>B50/1688</f>
        <v>4.2654028436018961E-2</v>
      </c>
      <c r="D50" s="32">
        <v>73</v>
      </c>
      <c r="E50" s="133">
        <f>D50/2013</f>
        <v>3.6264282165921508E-2</v>
      </c>
      <c r="F50" s="121">
        <v>300</v>
      </c>
      <c r="G50" s="134">
        <f>F50/6993</f>
        <v>4.2900042900042901E-2</v>
      </c>
      <c r="H50" s="32">
        <v>358</v>
      </c>
      <c r="I50" s="133">
        <f>H50/9427</f>
        <v>3.7976026307414874E-2</v>
      </c>
      <c r="J50" s="35">
        <f>IF(D50=0, "-", IF((B50-D50)/D50&lt;10, (B50-D50)/D50, "&gt;999%"))</f>
        <v>-1.3698630136986301E-2</v>
      </c>
      <c r="K50" s="36">
        <f>IF(H50=0, "-", IF((F50-H50)/H50&lt;10, (F50-H50)/H50, "&gt;999%"))</f>
        <v>-0.16201117318435754</v>
      </c>
    </row>
  </sheetData>
  <mergeCells count="9">
    <mergeCell ref="B5:C5"/>
    <mergeCell ref="D5:E5"/>
    <mergeCell ref="F5:G5"/>
    <mergeCell ref="H5:I5"/>
    <mergeCell ref="B1:K1"/>
    <mergeCell ref="B2:K2"/>
    <mergeCell ref="B4:E4"/>
    <mergeCell ref="F4:I4"/>
    <mergeCell ref="J4:K4"/>
  </mergeCells>
  <printOptions horizontalCentered="1"/>
  <pageMargins left="0.39370078740157483" right="0.39370078740157483" top="0.39370078740157483" bottom="0.59055118110236227" header="0.39370078740157483" footer="0.19685039370078741"/>
  <pageSetup paperSize="9" scale="87" fitToHeight="0"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F1BEA6-98F7-41B8-89CA-C3734CAAF2A7}">
  <sheetPr>
    <pageSetUpPr fitToPage="1"/>
  </sheetPr>
  <dimension ref="A1:K29"/>
  <sheetViews>
    <sheetView tabSelected="1" workbookViewId="0">
      <selection activeCell="M1" sqref="M1"/>
    </sheetView>
  </sheetViews>
  <sheetFormatPr defaultRowHeight="12.75" x14ac:dyDescent="0.2"/>
  <cols>
    <col min="1" max="1" width="24.5703125" style="1" bestFit="1" customWidth="1"/>
    <col min="2" max="11" width="8.42578125" style="1" customWidth="1"/>
    <col min="12" max="256" width="8.7109375" style="1"/>
    <col min="257" max="257" width="24.7109375" style="1" customWidth="1"/>
    <col min="258" max="267" width="8.42578125" style="1" customWidth="1"/>
    <col min="268" max="512" width="8.7109375" style="1"/>
    <col min="513" max="513" width="24.7109375" style="1" customWidth="1"/>
    <col min="514" max="523" width="8.42578125" style="1" customWidth="1"/>
    <col min="524" max="768" width="8.7109375" style="1"/>
    <col min="769" max="769" width="24.7109375" style="1" customWidth="1"/>
    <col min="770" max="779" width="8.42578125" style="1" customWidth="1"/>
    <col min="780" max="1024" width="8.7109375" style="1"/>
    <col min="1025" max="1025" width="24.7109375" style="1" customWidth="1"/>
    <col min="1026" max="1035" width="8.42578125" style="1" customWidth="1"/>
    <col min="1036" max="1280" width="8.7109375" style="1"/>
    <col min="1281" max="1281" width="24.7109375" style="1" customWidth="1"/>
    <col min="1282" max="1291" width="8.42578125" style="1" customWidth="1"/>
    <col min="1292" max="1536" width="8.7109375" style="1"/>
    <col min="1537" max="1537" width="24.7109375" style="1" customWidth="1"/>
    <col min="1538" max="1547" width="8.42578125" style="1" customWidth="1"/>
    <col min="1548" max="1792" width="8.7109375" style="1"/>
    <col min="1793" max="1793" width="24.7109375" style="1" customWidth="1"/>
    <col min="1794" max="1803" width="8.42578125" style="1" customWidth="1"/>
    <col min="1804" max="2048" width="8.7109375" style="1"/>
    <col min="2049" max="2049" width="24.7109375" style="1" customWidth="1"/>
    <col min="2050" max="2059" width="8.42578125" style="1" customWidth="1"/>
    <col min="2060" max="2304" width="8.7109375" style="1"/>
    <col min="2305" max="2305" width="24.7109375" style="1" customWidth="1"/>
    <col min="2306" max="2315" width="8.42578125" style="1" customWidth="1"/>
    <col min="2316" max="2560" width="8.7109375" style="1"/>
    <col min="2561" max="2561" width="24.7109375" style="1" customWidth="1"/>
    <col min="2562" max="2571" width="8.42578125" style="1" customWidth="1"/>
    <col min="2572" max="2816" width="8.7109375" style="1"/>
    <col min="2817" max="2817" width="24.7109375" style="1" customWidth="1"/>
    <col min="2818" max="2827" width="8.42578125" style="1" customWidth="1"/>
    <col min="2828" max="3072" width="8.7109375" style="1"/>
    <col min="3073" max="3073" width="24.7109375" style="1" customWidth="1"/>
    <col min="3074" max="3083" width="8.42578125" style="1" customWidth="1"/>
    <col min="3084" max="3328" width="8.7109375" style="1"/>
    <col min="3329" max="3329" width="24.7109375" style="1" customWidth="1"/>
    <col min="3330" max="3339" width="8.42578125" style="1" customWidth="1"/>
    <col min="3340" max="3584" width="8.7109375" style="1"/>
    <col min="3585" max="3585" width="24.7109375" style="1" customWidth="1"/>
    <col min="3586" max="3595" width="8.42578125" style="1" customWidth="1"/>
    <col min="3596" max="3840" width="8.7109375" style="1"/>
    <col min="3841" max="3841" width="24.7109375" style="1" customWidth="1"/>
    <col min="3842" max="3851" width="8.42578125" style="1" customWidth="1"/>
    <col min="3852" max="4096" width="8.7109375" style="1"/>
    <col min="4097" max="4097" width="24.7109375" style="1" customWidth="1"/>
    <col min="4098" max="4107" width="8.42578125" style="1" customWidth="1"/>
    <col min="4108" max="4352" width="8.7109375" style="1"/>
    <col min="4353" max="4353" width="24.7109375" style="1" customWidth="1"/>
    <col min="4354" max="4363" width="8.42578125" style="1" customWidth="1"/>
    <col min="4364" max="4608" width="8.7109375" style="1"/>
    <col min="4609" max="4609" width="24.7109375" style="1" customWidth="1"/>
    <col min="4610" max="4619" width="8.42578125" style="1" customWidth="1"/>
    <col min="4620" max="4864" width="8.7109375" style="1"/>
    <col min="4865" max="4865" width="24.7109375" style="1" customWidth="1"/>
    <col min="4866" max="4875" width="8.42578125" style="1" customWidth="1"/>
    <col min="4876" max="5120" width="8.7109375" style="1"/>
    <col min="5121" max="5121" width="24.7109375" style="1" customWidth="1"/>
    <col min="5122" max="5131" width="8.42578125" style="1" customWidth="1"/>
    <col min="5132" max="5376" width="8.7109375" style="1"/>
    <col min="5377" max="5377" width="24.7109375" style="1" customWidth="1"/>
    <col min="5378" max="5387" width="8.42578125" style="1" customWidth="1"/>
    <col min="5388" max="5632" width="8.7109375" style="1"/>
    <col min="5633" max="5633" width="24.7109375" style="1" customWidth="1"/>
    <col min="5634" max="5643" width="8.42578125" style="1" customWidth="1"/>
    <col min="5644" max="5888" width="8.7109375" style="1"/>
    <col min="5889" max="5889" width="24.7109375" style="1" customWidth="1"/>
    <col min="5890" max="5899" width="8.42578125" style="1" customWidth="1"/>
    <col min="5900" max="6144" width="8.7109375" style="1"/>
    <col min="6145" max="6145" width="24.7109375" style="1" customWidth="1"/>
    <col min="6146" max="6155" width="8.42578125" style="1" customWidth="1"/>
    <col min="6156" max="6400" width="8.7109375" style="1"/>
    <col min="6401" max="6401" width="24.7109375" style="1" customWidth="1"/>
    <col min="6402" max="6411" width="8.42578125" style="1" customWidth="1"/>
    <col min="6412" max="6656" width="8.7109375" style="1"/>
    <col min="6657" max="6657" width="24.7109375" style="1" customWidth="1"/>
    <col min="6658" max="6667" width="8.42578125" style="1" customWidth="1"/>
    <col min="6668" max="6912" width="8.7109375" style="1"/>
    <col min="6913" max="6913" width="24.7109375" style="1" customWidth="1"/>
    <col min="6914" max="6923" width="8.42578125" style="1" customWidth="1"/>
    <col min="6924" max="7168" width="8.7109375" style="1"/>
    <col min="7169" max="7169" width="24.7109375" style="1" customWidth="1"/>
    <col min="7170" max="7179" width="8.42578125" style="1" customWidth="1"/>
    <col min="7180" max="7424" width="8.7109375" style="1"/>
    <col min="7425" max="7425" width="24.7109375" style="1" customWidth="1"/>
    <col min="7426" max="7435" width="8.42578125" style="1" customWidth="1"/>
    <col min="7436" max="7680" width="8.7109375" style="1"/>
    <col min="7681" max="7681" width="24.7109375" style="1" customWidth="1"/>
    <col min="7682" max="7691" width="8.42578125" style="1" customWidth="1"/>
    <col min="7692" max="7936" width="8.7109375" style="1"/>
    <col min="7937" max="7937" width="24.7109375" style="1" customWidth="1"/>
    <col min="7938" max="7947" width="8.42578125" style="1" customWidth="1"/>
    <col min="7948" max="8192" width="8.7109375" style="1"/>
    <col min="8193" max="8193" width="24.7109375" style="1" customWidth="1"/>
    <col min="8194" max="8203" width="8.42578125" style="1" customWidth="1"/>
    <col min="8204" max="8448" width="8.7109375" style="1"/>
    <col min="8449" max="8449" width="24.7109375" style="1" customWidth="1"/>
    <col min="8450" max="8459" width="8.42578125" style="1" customWidth="1"/>
    <col min="8460" max="8704" width="8.7109375" style="1"/>
    <col min="8705" max="8705" width="24.7109375" style="1" customWidth="1"/>
    <col min="8706" max="8715" width="8.42578125" style="1" customWidth="1"/>
    <col min="8716" max="8960" width="8.7109375" style="1"/>
    <col min="8961" max="8961" width="24.7109375" style="1" customWidth="1"/>
    <col min="8962" max="8971" width="8.42578125" style="1" customWidth="1"/>
    <col min="8972" max="9216" width="8.7109375" style="1"/>
    <col min="9217" max="9217" width="24.7109375" style="1" customWidth="1"/>
    <col min="9218" max="9227" width="8.42578125" style="1" customWidth="1"/>
    <col min="9228" max="9472" width="8.7109375" style="1"/>
    <col min="9473" max="9473" width="24.7109375" style="1" customWidth="1"/>
    <col min="9474" max="9483" width="8.42578125" style="1" customWidth="1"/>
    <col min="9484" max="9728" width="8.7109375" style="1"/>
    <col min="9729" max="9729" width="24.7109375" style="1" customWidth="1"/>
    <col min="9730" max="9739" width="8.42578125" style="1" customWidth="1"/>
    <col min="9740" max="9984" width="8.7109375" style="1"/>
    <col min="9985" max="9985" width="24.7109375" style="1" customWidth="1"/>
    <col min="9986" max="9995" width="8.42578125" style="1" customWidth="1"/>
    <col min="9996" max="10240" width="8.7109375" style="1"/>
    <col min="10241" max="10241" width="24.7109375" style="1" customWidth="1"/>
    <col min="10242" max="10251" width="8.42578125" style="1" customWidth="1"/>
    <col min="10252" max="10496" width="8.7109375" style="1"/>
    <col min="10497" max="10497" width="24.7109375" style="1" customWidth="1"/>
    <col min="10498" max="10507" width="8.42578125" style="1" customWidth="1"/>
    <col min="10508" max="10752" width="8.7109375" style="1"/>
    <col min="10753" max="10753" width="24.7109375" style="1" customWidth="1"/>
    <col min="10754" max="10763" width="8.42578125" style="1" customWidth="1"/>
    <col min="10764" max="11008" width="8.7109375" style="1"/>
    <col min="11009" max="11009" width="24.7109375" style="1" customWidth="1"/>
    <col min="11010" max="11019" width="8.42578125" style="1" customWidth="1"/>
    <col min="11020" max="11264" width="8.7109375" style="1"/>
    <col min="11265" max="11265" width="24.7109375" style="1" customWidth="1"/>
    <col min="11266" max="11275" width="8.42578125" style="1" customWidth="1"/>
    <col min="11276" max="11520" width="8.7109375" style="1"/>
    <col min="11521" max="11521" width="24.7109375" style="1" customWidth="1"/>
    <col min="11522" max="11531" width="8.42578125" style="1" customWidth="1"/>
    <col min="11532" max="11776" width="8.7109375" style="1"/>
    <col min="11777" max="11777" width="24.7109375" style="1" customWidth="1"/>
    <col min="11778" max="11787" width="8.42578125" style="1" customWidth="1"/>
    <col min="11788" max="12032" width="8.7109375" style="1"/>
    <col min="12033" max="12033" width="24.7109375" style="1" customWidth="1"/>
    <col min="12034" max="12043" width="8.42578125" style="1" customWidth="1"/>
    <col min="12044" max="12288" width="8.7109375" style="1"/>
    <col min="12289" max="12289" width="24.7109375" style="1" customWidth="1"/>
    <col min="12290" max="12299" width="8.42578125" style="1" customWidth="1"/>
    <col min="12300" max="12544" width="8.7109375" style="1"/>
    <col min="12545" max="12545" width="24.7109375" style="1" customWidth="1"/>
    <col min="12546" max="12555" width="8.42578125" style="1" customWidth="1"/>
    <col min="12556" max="12800" width="8.7109375" style="1"/>
    <col min="12801" max="12801" width="24.7109375" style="1" customWidth="1"/>
    <col min="12802" max="12811" width="8.42578125" style="1" customWidth="1"/>
    <col min="12812" max="13056" width="8.7109375" style="1"/>
    <col min="13057" max="13057" width="24.7109375" style="1" customWidth="1"/>
    <col min="13058" max="13067" width="8.42578125" style="1" customWidth="1"/>
    <col min="13068" max="13312" width="8.7109375" style="1"/>
    <col min="13313" max="13313" width="24.7109375" style="1" customWidth="1"/>
    <col min="13314" max="13323" width="8.42578125" style="1" customWidth="1"/>
    <col min="13324" max="13568" width="8.7109375" style="1"/>
    <col min="13569" max="13569" width="24.7109375" style="1" customWidth="1"/>
    <col min="13570" max="13579" width="8.42578125" style="1" customWidth="1"/>
    <col min="13580" max="13824" width="8.7109375" style="1"/>
    <col min="13825" max="13825" width="24.7109375" style="1" customWidth="1"/>
    <col min="13826" max="13835" width="8.42578125" style="1" customWidth="1"/>
    <col min="13836" max="14080" width="8.7109375" style="1"/>
    <col min="14081" max="14081" width="24.7109375" style="1" customWidth="1"/>
    <col min="14082" max="14091" width="8.42578125" style="1" customWidth="1"/>
    <col min="14092" max="14336" width="8.7109375" style="1"/>
    <col min="14337" max="14337" width="24.7109375" style="1" customWidth="1"/>
    <col min="14338" max="14347" width="8.42578125" style="1" customWidth="1"/>
    <col min="14348" max="14592" width="8.7109375" style="1"/>
    <col min="14593" max="14593" width="24.7109375" style="1" customWidth="1"/>
    <col min="14594" max="14603" width="8.42578125" style="1" customWidth="1"/>
    <col min="14604" max="14848" width="8.7109375" style="1"/>
    <col min="14849" max="14849" width="24.7109375" style="1" customWidth="1"/>
    <col min="14850" max="14859" width="8.42578125" style="1" customWidth="1"/>
    <col min="14860" max="15104" width="8.7109375" style="1"/>
    <col min="15105" max="15105" width="24.7109375" style="1" customWidth="1"/>
    <col min="15106" max="15115" width="8.42578125" style="1" customWidth="1"/>
    <col min="15116" max="15360" width="8.7109375" style="1"/>
    <col min="15361" max="15361" width="24.7109375" style="1" customWidth="1"/>
    <col min="15362" max="15371" width="8.42578125" style="1" customWidth="1"/>
    <col min="15372" max="15616" width="8.7109375" style="1"/>
    <col min="15617" max="15617" width="24.7109375" style="1" customWidth="1"/>
    <col min="15618" max="15627" width="8.42578125" style="1" customWidth="1"/>
    <col min="15628" max="15872" width="8.7109375" style="1"/>
    <col min="15873" max="15873" width="24.7109375" style="1" customWidth="1"/>
    <col min="15874" max="15883" width="8.42578125" style="1" customWidth="1"/>
    <col min="15884" max="16128" width="8.7109375" style="1"/>
    <col min="16129" max="16129" width="24.7109375" style="1" customWidth="1"/>
    <col min="16130" max="16139" width="8.42578125" style="1" customWidth="1"/>
    <col min="16140" max="16384" width="8.7109375" style="1"/>
  </cols>
  <sheetData>
    <row r="1" spans="1:11" s="44" customFormat="1" ht="20.25" x14ac:dyDescent="0.3">
      <c r="A1" s="52" t="s">
        <v>19</v>
      </c>
      <c r="B1" s="174" t="s">
        <v>519</v>
      </c>
      <c r="C1" s="174"/>
      <c r="D1" s="174"/>
      <c r="E1" s="175"/>
      <c r="F1" s="175"/>
      <c r="G1" s="175"/>
      <c r="H1" s="175"/>
      <c r="I1" s="175"/>
      <c r="J1" s="175"/>
      <c r="K1" s="175"/>
    </row>
    <row r="2" spans="1:11" s="44" customFormat="1" ht="20.25" x14ac:dyDescent="0.3">
      <c r="A2" s="52" t="s">
        <v>21</v>
      </c>
      <c r="B2" s="176" t="s">
        <v>3</v>
      </c>
      <c r="C2" s="174"/>
      <c r="D2" s="174"/>
      <c r="E2" s="177"/>
      <c r="F2" s="177"/>
      <c r="G2" s="177"/>
      <c r="H2" s="177"/>
      <c r="I2" s="177"/>
      <c r="J2" s="177"/>
      <c r="K2" s="177"/>
    </row>
    <row r="4" spans="1:11" ht="15.75" x14ac:dyDescent="0.25">
      <c r="A4" s="135"/>
      <c r="B4" s="170" t="s">
        <v>4</v>
      </c>
      <c r="C4" s="172"/>
      <c r="D4" s="172"/>
      <c r="E4" s="171"/>
      <c r="F4" s="170" t="s">
        <v>154</v>
      </c>
      <c r="G4" s="172"/>
      <c r="H4" s="172"/>
      <c r="I4" s="171"/>
      <c r="J4" s="170" t="s">
        <v>155</v>
      </c>
      <c r="K4" s="171"/>
    </row>
    <row r="5" spans="1:11" x14ac:dyDescent="0.2">
      <c r="A5" s="12"/>
      <c r="B5" s="170">
        <f>VALUE(RIGHT($B$2, 4))</f>
        <v>2020</v>
      </c>
      <c r="C5" s="171"/>
      <c r="D5" s="170">
        <f>B5-1</f>
        <v>2019</v>
      </c>
      <c r="E5" s="178"/>
      <c r="F5" s="170">
        <f>B5</f>
        <v>2020</v>
      </c>
      <c r="G5" s="178"/>
      <c r="H5" s="170">
        <f>D5</f>
        <v>2019</v>
      </c>
      <c r="I5" s="178"/>
      <c r="J5" s="13" t="s">
        <v>8</v>
      </c>
      <c r="K5" s="14" t="s">
        <v>5</v>
      </c>
    </row>
    <row r="6" spans="1:11" x14ac:dyDescent="0.2">
      <c r="A6" s="16"/>
      <c r="B6" s="124" t="s">
        <v>156</v>
      </c>
      <c r="C6" s="125" t="s">
        <v>157</v>
      </c>
      <c r="D6" s="124" t="s">
        <v>156</v>
      </c>
      <c r="E6" s="126" t="s">
        <v>157</v>
      </c>
      <c r="F6" s="136" t="s">
        <v>156</v>
      </c>
      <c r="G6" s="125" t="s">
        <v>157</v>
      </c>
      <c r="H6" s="137" t="s">
        <v>156</v>
      </c>
      <c r="I6" s="126" t="s">
        <v>157</v>
      </c>
      <c r="J6" s="124"/>
      <c r="K6" s="126"/>
    </row>
    <row r="7" spans="1:11" x14ac:dyDescent="0.2">
      <c r="A7" s="20" t="s">
        <v>88</v>
      </c>
      <c r="B7" s="55">
        <v>0</v>
      </c>
      <c r="C7" s="138">
        <f>IF(B29=0, "-", B7/B29)</f>
        <v>0</v>
      </c>
      <c r="D7" s="55">
        <v>0</v>
      </c>
      <c r="E7" s="78">
        <f>IF(D29=0, "-", D7/D29)</f>
        <v>0</v>
      </c>
      <c r="F7" s="128">
        <v>7</v>
      </c>
      <c r="G7" s="138">
        <f>IF(F29=0, "-", F7/F29)</f>
        <v>2.3333333333333334E-2</v>
      </c>
      <c r="H7" s="55">
        <v>3</v>
      </c>
      <c r="I7" s="78">
        <f>IF(H29=0, "-", H7/H29)</f>
        <v>8.3798882681564244E-3</v>
      </c>
      <c r="J7" s="77" t="str">
        <f t="shared" ref="J7:J27" si="0">IF(D7=0, "-", IF((B7-D7)/D7&lt;10, (B7-D7)/D7, "&gt;999%"))</f>
        <v>-</v>
      </c>
      <c r="K7" s="78">
        <f t="shared" ref="K7:K27" si="1">IF(H7=0, "-", IF((F7-H7)/H7&lt;10, (F7-H7)/H7, "&gt;999%"))</f>
        <v>1.3333333333333333</v>
      </c>
    </row>
    <row r="8" spans="1:11" x14ac:dyDescent="0.2">
      <c r="A8" s="20" t="s">
        <v>55</v>
      </c>
      <c r="B8" s="55">
        <v>1</v>
      </c>
      <c r="C8" s="138">
        <f>IF(B29=0, "-", B8/B29)</f>
        <v>1.3888888888888888E-2</v>
      </c>
      <c r="D8" s="55">
        <v>6</v>
      </c>
      <c r="E8" s="78">
        <f>IF(D29=0, "-", D8/D29)</f>
        <v>8.2191780821917804E-2</v>
      </c>
      <c r="F8" s="128">
        <v>20</v>
      </c>
      <c r="G8" s="138">
        <f>IF(F29=0, "-", F8/F29)</f>
        <v>6.6666666666666666E-2</v>
      </c>
      <c r="H8" s="55">
        <v>32</v>
      </c>
      <c r="I8" s="78">
        <f>IF(H29=0, "-", H8/H29)</f>
        <v>8.9385474860335198E-2</v>
      </c>
      <c r="J8" s="77">
        <f t="shared" si="0"/>
        <v>-0.83333333333333337</v>
      </c>
      <c r="K8" s="78">
        <f t="shared" si="1"/>
        <v>-0.375</v>
      </c>
    </row>
    <row r="9" spans="1:11" x14ac:dyDescent="0.2">
      <c r="A9" s="20" t="s">
        <v>56</v>
      </c>
      <c r="B9" s="55">
        <v>7</v>
      </c>
      <c r="C9" s="138">
        <f>IF(B29=0, "-", B9/B29)</f>
        <v>9.7222222222222224E-2</v>
      </c>
      <c r="D9" s="55">
        <v>2</v>
      </c>
      <c r="E9" s="78">
        <f>IF(D29=0, "-", D9/D29)</f>
        <v>2.7397260273972601E-2</v>
      </c>
      <c r="F9" s="128">
        <v>16</v>
      </c>
      <c r="G9" s="138">
        <f>IF(F29=0, "-", F9/F29)</f>
        <v>5.3333333333333337E-2</v>
      </c>
      <c r="H9" s="55">
        <v>13</v>
      </c>
      <c r="I9" s="78">
        <f>IF(H29=0, "-", H9/H29)</f>
        <v>3.6312849162011177E-2</v>
      </c>
      <c r="J9" s="77">
        <f t="shared" si="0"/>
        <v>2.5</v>
      </c>
      <c r="K9" s="78">
        <f t="shared" si="1"/>
        <v>0.23076923076923078</v>
      </c>
    </row>
    <row r="10" spans="1:11" x14ac:dyDescent="0.2">
      <c r="A10" s="20" t="s">
        <v>89</v>
      </c>
      <c r="B10" s="55">
        <v>0</v>
      </c>
      <c r="C10" s="138">
        <f>IF(B29=0, "-", B10/B29)</f>
        <v>0</v>
      </c>
      <c r="D10" s="55">
        <v>0</v>
      </c>
      <c r="E10" s="78">
        <f>IF(D29=0, "-", D10/D29)</f>
        <v>0</v>
      </c>
      <c r="F10" s="128">
        <v>1</v>
      </c>
      <c r="G10" s="138">
        <f>IF(F29=0, "-", F10/F29)</f>
        <v>3.3333333333333335E-3</v>
      </c>
      <c r="H10" s="55">
        <v>2</v>
      </c>
      <c r="I10" s="78">
        <f>IF(H29=0, "-", H10/H29)</f>
        <v>5.5865921787709499E-3</v>
      </c>
      <c r="J10" s="77" t="str">
        <f t="shared" si="0"/>
        <v>-</v>
      </c>
      <c r="K10" s="78">
        <f t="shared" si="1"/>
        <v>-0.5</v>
      </c>
    </row>
    <row r="11" spans="1:11" x14ac:dyDescent="0.2">
      <c r="A11" s="20" t="s">
        <v>90</v>
      </c>
      <c r="B11" s="55">
        <v>7</v>
      </c>
      <c r="C11" s="138">
        <f>IF(B29=0, "-", B11/B29)</f>
        <v>9.7222222222222224E-2</v>
      </c>
      <c r="D11" s="55">
        <v>8</v>
      </c>
      <c r="E11" s="78">
        <f>IF(D29=0, "-", D11/D29)</f>
        <v>0.1095890410958904</v>
      </c>
      <c r="F11" s="128">
        <v>25</v>
      </c>
      <c r="G11" s="138">
        <f>IF(F29=0, "-", F11/F29)</f>
        <v>8.3333333333333329E-2</v>
      </c>
      <c r="H11" s="55">
        <v>35</v>
      </c>
      <c r="I11" s="78">
        <f>IF(H29=0, "-", H11/H29)</f>
        <v>9.7765363128491614E-2</v>
      </c>
      <c r="J11" s="77">
        <f t="shared" si="0"/>
        <v>-0.125</v>
      </c>
      <c r="K11" s="78">
        <f t="shared" si="1"/>
        <v>-0.2857142857142857</v>
      </c>
    </row>
    <row r="12" spans="1:11" x14ac:dyDescent="0.2">
      <c r="A12" s="20" t="s">
        <v>91</v>
      </c>
      <c r="B12" s="55">
        <v>2</v>
      </c>
      <c r="C12" s="138">
        <f>IF(B29=0, "-", B12/B29)</f>
        <v>2.7777777777777776E-2</v>
      </c>
      <c r="D12" s="55">
        <v>9</v>
      </c>
      <c r="E12" s="78">
        <f>IF(D29=0, "-", D12/D29)</f>
        <v>0.12328767123287671</v>
      </c>
      <c r="F12" s="128">
        <v>32</v>
      </c>
      <c r="G12" s="138">
        <f>IF(F29=0, "-", F12/F29)</f>
        <v>0.10666666666666667</v>
      </c>
      <c r="H12" s="55">
        <v>30</v>
      </c>
      <c r="I12" s="78">
        <f>IF(H29=0, "-", H12/H29)</f>
        <v>8.3798882681564241E-2</v>
      </c>
      <c r="J12" s="77">
        <f t="shared" si="0"/>
        <v>-0.77777777777777779</v>
      </c>
      <c r="K12" s="78">
        <f t="shared" si="1"/>
        <v>6.6666666666666666E-2</v>
      </c>
    </row>
    <row r="13" spans="1:11" x14ac:dyDescent="0.2">
      <c r="A13" s="20" t="s">
        <v>92</v>
      </c>
      <c r="B13" s="55">
        <v>1</v>
      </c>
      <c r="C13" s="138">
        <f>IF(B29=0, "-", B13/B29)</f>
        <v>1.3888888888888888E-2</v>
      </c>
      <c r="D13" s="55">
        <v>0</v>
      </c>
      <c r="E13" s="78">
        <f>IF(D29=0, "-", D13/D29)</f>
        <v>0</v>
      </c>
      <c r="F13" s="128">
        <v>1</v>
      </c>
      <c r="G13" s="138">
        <f>IF(F29=0, "-", F13/F29)</f>
        <v>3.3333333333333335E-3</v>
      </c>
      <c r="H13" s="55">
        <v>1</v>
      </c>
      <c r="I13" s="78">
        <f>IF(H29=0, "-", H13/H29)</f>
        <v>2.7932960893854749E-3</v>
      </c>
      <c r="J13" s="77" t="str">
        <f t="shared" si="0"/>
        <v>-</v>
      </c>
      <c r="K13" s="78">
        <f t="shared" si="1"/>
        <v>0</v>
      </c>
    </row>
    <row r="14" spans="1:11" x14ac:dyDescent="0.2">
      <c r="A14" s="20" t="s">
        <v>93</v>
      </c>
      <c r="B14" s="55">
        <v>0</v>
      </c>
      <c r="C14" s="138">
        <f>IF(B29=0, "-", B14/B29)</f>
        <v>0</v>
      </c>
      <c r="D14" s="55">
        <v>0</v>
      </c>
      <c r="E14" s="78">
        <f>IF(D29=0, "-", D14/D29)</f>
        <v>0</v>
      </c>
      <c r="F14" s="128">
        <v>0</v>
      </c>
      <c r="G14" s="138">
        <f>IF(F29=0, "-", F14/F29)</f>
        <v>0</v>
      </c>
      <c r="H14" s="55">
        <v>2</v>
      </c>
      <c r="I14" s="78">
        <f>IF(H29=0, "-", H14/H29)</f>
        <v>5.5865921787709499E-3</v>
      </c>
      <c r="J14" s="77" t="str">
        <f t="shared" si="0"/>
        <v>-</v>
      </c>
      <c r="K14" s="78">
        <f t="shared" si="1"/>
        <v>-1</v>
      </c>
    </row>
    <row r="15" spans="1:11" x14ac:dyDescent="0.2">
      <c r="A15" s="20" t="s">
        <v>94</v>
      </c>
      <c r="B15" s="55">
        <v>27</v>
      </c>
      <c r="C15" s="138">
        <f>IF(B29=0, "-", B15/B29)</f>
        <v>0.375</v>
      </c>
      <c r="D15" s="55">
        <v>22</v>
      </c>
      <c r="E15" s="78">
        <f>IF(D29=0, "-", D15/D29)</f>
        <v>0.30136986301369861</v>
      </c>
      <c r="F15" s="128">
        <v>95</v>
      </c>
      <c r="G15" s="138">
        <f>IF(F29=0, "-", F15/F29)</f>
        <v>0.31666666666666665</v>
      </c>
      <c r="H15" s="55">
        <v>83</v>
      </c>
      <c r="I15" s="78">
        <f>IF(H29=0, "-", H15/H29)</f>
        <v>0.23184357541899442</v>
      </c>
      <c r="J15" s="77">
        <f t="shared" si="0"/>
        <v>0.22727272727272727</v>
      </c>
      <c r="K15" s="78">
        <f t="shared" si="1"/>
        <v>0.14457831325301204</v>
      </c>
    </row>
    <row r="16" spans="1:11" x14ac:dyDescent="0.2">
      <c r="A16" s="20" t="s">
        <v>95</v>
      </c>
      <c r="B16" s="55">
        <v>0</v>
      </c>
      <c r="C16" s="138">
        <f>IF(B29=0, "-", B16/B29)</f>
        <v>0</v>
      </c>
      <c r="D16" s="55">
        <v>1</v>
      </c>
      <c r="E16" s="78">
        <f>IF(D29=0, "-", D16/D29)</f>
        <v>1.3698630136986301E-2</v>
      </c>
      <c r="F16" s="128">
        <v>0</v>
      </c>
      <c r="G16" s="138">
        <f>IF(F29=0, "-", F16/F29)</f>
        <v>0</v>
      </c>
      <c r="H16" s="55">
        <v>18</v>
      </c>
      <c r="I16" s="78">
        <f>IF(H29=0, "-", H16/H29)</f>
        <v>5.027932960893855E-2</v>
      </c>
      <c r="J16" s="77">
        <f t="shared" si="0"/>
        <v>-1</v>
      </c>
      <c r="K16" s="78">
        <f t="shared" si="1"/>
        <v>-1</v>
      </c>
    </row>
    <row r="17" spans="1:11" x14ac:dyDescent="0.2">
      <c r="A17" s="20" t="s">
        <v>96</v>
      </c>
      <c r="B17" s="55">
        <v>5</v>
      </c>
      <c r="C17" s="138">
        <f>IF(B29=0, "-", B17/B29)</f>
        <v>6.9444444444444448E-2</v>
      </c>
      <c r="D17" s="55">
        <v>6</v>
      </c>
      <c r="E17" s="78">
        <f>IF(D29=0, "-", D17/D29)</f>
        <v>8.2191780821917804E-2</v>
      </c>
      <c r="F17" s="128">
        <v>16</v>
      </c>
      <c r="G17" s="138">
        <f>IF(F29=0, "-", F17/F29)</f>
        <v>5.3333333333333337E-2</v>
      </c>
      <c r="H17" s="55">
        <v>37</v>
      </c>
      <c r="I17" s="78">
        <f>IF(H29=0, "-", H17/H29)</f>
        <v>0.10335195530726257</v>
      </c>
      <c r="J17" s="77">
        <f t="shared" si="0"/>
        <v>-0.16666666666666666</v>
      </c>
      <c r="K17" s="78">
        <f t="shared" si="1"/>
        <v>-0.56756756756756754</v>
      </c>
    </row>
    <row r="18" spans="1:11" x14ac:dyDescent="0.2">
      <c r="A18" s="20" t="s">
        <v>97</v>
      </c>
      <c r="B18" s="55">
        <v>1</v>
      </c>
      <c r="C18" s="138">
        <f>IF(B29=0, "-", B18/B29)</f>
        <v>1.3888888888888888E-2</v>
      </c>
      <c r="D18" s="55">
        <v>3</v>
      </c>
      <c r="E18" s="78">
        <f>IF(D29=0, "-", D18/D29)</f>
        <v>4.1095890410958902E-2</v>
      </c>
      <c r="F18" s="128">
        <v>10</v>
      </c>
      <c r="G18" s="138">
        <f>IF(F29=0, "-", F18/F29)</f>
        <v>3.3333333333333333E-2</v>
      </c>
      <c r="H18" s="55">
        <v>11</v>
      </c>
      <c r="I18" s="78">
        <f>IF(H29=0, "-", H18/H29)</f>
        <v>3.0726256983240222E-2</v>
      </c>
      <c r="J18" s="77">
        <f t="shared" si="0"/>
        <v>-0.66666666666666663</v>
      </c>
      <c r="K18" s="78">
        <f t="shared" si="1"/>
        <v>-9.0909090909090912E-2</v>
      </c>
    </row>
    <row r="19" spans="1:11" x14ac:dyDescent="0.2">
      <c r="A19" s="20" t="s">
        <v>98</v>
      </c>
      <c r="B19" s="55">
        <v>0</v>
      </c>
      <c r="C19" s="138">
        <f>IF(B29=0, "-", B19/B29)</f>
        <v>0</v>
      </c>
      <c r="D19" s="55">
        <v>1</v>
      </c>
      <c r="E19" s="78">
        <f>IF(D29=0, "-", D19/D29)</f>
        <v>1.3698630136986301E-2</v>
      </c>
      <c r="F19" s="128">
        <v>0</v>
      </c>
      <c r="G19" s="138">
        <f>IF(F29=0, "-", F19/F29)</f>
        <v>0</v>
      </c>
      <c r="H19" s="55">
        <v>1</v>
      </c>
      <c r="I19" s="78">
        <f>IF(H29=0, "-", H19/H29)</f>
        <v>2.7932960893854749E-3</v>
      </c>
      <c r="J19" s="77">
        <f t="shared" si="0"/>
        <v>-1</v>
      </c>
      <c r="K19" s="78">
        <f t="shared" si="1"/>
        <v>-1</v>
      </c>
    </row>
    <row r="20" spans="1:11" x14ac:dyDescent="0.2">
      <c r="A20" s="20" t="s">
        <v>99</v>
      </c>
      <c r="B20" s="55">
        <v>0</v>
      </c>
      <c r="C20" s="138">
        <f>IF(B29=0, "-", B20/B29)</f>
        <v>0</v>
      </c>
      <c r="D20" s="55">
        <v>0</v>
      </c>
      <c r="E20" s="78">
        <f>IF(D29=0, "-", D20/D29)</f>
        <v>0</v>
      </c>
      <c r="F20" s="128">
        <v>2</v>
      </c>
      <c r="G20" s="138">
        <f>IF(F29=0, "-", F20/F29)</f>
        <v>6.6666666666666671E-3</v>
      </c>
      <c r="H20" s="55">
        <v>1</v>
      </c>
      <c r="I20" s="78">
        <f>IF(H29=0, "-", H20/H29)</f>
        <v>2.7932960893854749E-3</v>
      </c>
      <c r="J20" s="77" t="str">
        <f t="shared" si="0"/>
        <v>-</v>
      </c>
      <c r="K20" s="78">
        <f t="shared" si="1"/>
        <v>1</v>
      </c>
    </row>
    <row r="21" spans="1:11" x14ac:dyDescent="0.2">
      <c r="A21" s="20" t="s">
        <v>72</v>
      </c>
      <c r="B21" s="55">
        <v>5</v>
      </c>
      <c r="C21" s="138">
        <f>IF(B29=0, "-", B21/B29)</f>
        <v>6.9444444444444448E-2</v>
      </c>
      <c r="D21" s="55">
        <v>2</v>
      </c>
      <c r="E21" s="78">
        <f>IF(D29=0, "-", D21/D29)</f>
        <v>2.7397260273972601E-2</v>
      </c>
      <c r="F21" s="128">
        <v>24</v>
      </c>
      <c r="G21" s="138">
        <f>IF(F29=0, "-", F21/F29)</f>
        <v>0.08</v>
      </c>
      <c r="H21" s="55">
        <v>19</v>
      </c>
      <c r="I21" s="78">
        <f>IF(H29=0, "-", H21/H29)</f>
        <v>5.3072625698324022E-2</v>
      </c>
      <c r="J21" s="77">
        <f t="shared" si="0"/>
        <v>1.5</v>
      </c>
      <c r="K21" s="78">
        <f t="shared" si="1"/>
        <v>0.26315789473684209</v>
      </c>
    </row>
    <row r="22" spans="1:11" x14ac:dyDescent="0.2">
      <c r="A22" s="20" t="s">
        <v>80</v>
      </c>
      <c r="B22" s="55">
        <v>5</v>
      </c>
      <c r="C22" s="138">
        <f>IF(B29=0, "-", B22/B29)</f>
        <v>6.9444444444444448E-2</v>
      </c>
      <c r="D22" s="55">
        <v>3</v>
      </c>
      <c r="E22" s="78">
        <f>IF(D29=0, "-", D22/D29)</f>
        <v>4.1095890410958902E-2</v>
      </c>
      <c r="F22" s="128">
        <v>10</v>
      </c>
      <c r="G22" s="138">
        <f>IF(F29=0, "-", F22/F29)</f>
        <v>3.3333333333333333E-2</v>
      </c>
      <c r="H22" s="55">
        <v>4</v>
      </c>
      <c r="I22" s="78">
        <f>IF(H29=0, "-", H22/H29)</f>
        <v>1.11731843575419E-2</v>
      </c>
      <c r="J22" s="77">
        <f t="shared" si="0"/>
        <v>0.66666666666666663</v>
      </c>
      <c r="K22" s="78">
        <f t="shared" si="1"/>
        <v>1.5</v>
      </c>
    </row>
    <row r="23" spans="1:11" x14ac:dyDescent="0.2">
      <c r="A23" s="20" t="s">
        <v>100</v>
      </c>
      <c r="B23" s="55">
        <v>0</v>
      </c>
      <c r="C23" s="138">
        <f>IF(B29=0, "-", B23/B29)</f>
        <v>0</v>
      </c>
      <c r="D23" s="55">
        <v>1</v>
      </c>
      <c r="E23" s="78">
        <f>IF(D29=0, "-", D23/D29)</f>
        <v>1.3698630136986301E-2</v>
      </c>
      <c r="F23" s="128">
        <v>1</v>
      </c>
      <c r="G23" s="138">
        <f>IF(F29=0, "-", F23/F29)</f>
        <v>3.3333333333333335E-3</v>
      </c>
      <c r="H23" s="55">
        <v>17</v>
      </c>
      <c r="I23" s="78">
        <f>IF(H29=0, "-", H23/H29)</f>
        <v>4.7486033519553071E-2</v>
      </c>
      <c r="J23" s="77">
        <f t="shared" si="0"/>
        <v>-1</v>
      </c>
      <c r="K23" s="78">
        <f t="shared" si="1"/>
        <v>-0.94117647058823528</v>
      </c>
    </row>
    <row r="24" spans="1:11" x14ac:dyDescent="0.2">
      <c r="A24" s="20" t="s">
        <v>101</v>
      </c>
      <c r="B24" s="55">
        <v>4</v>
      </c>
      <c r="C24" s="138">
        <f>IF(B29=0, "-", B24/B29)</f>
        <v>5.5555555555555552E-2</v>
      </c>
      <c r="D24" s="55">
        <v>2</v>
      </c>
      <c r="E24" s="78">
        <f>IF(D29=0, "-", D24/D29)</f>
        <v>2.7397260273972601E-2</v>
      </c>
      <c r="F24" s="128">
        <v>11</v>
      </c>
      <c r="G24" s="138">
        <f>IF(F29=0, "-", F24/F29)</f>
        <v>3.6666666666666667E-2</v>
      </c>
      <c r="H24" s="55">
        <v>11</v>
      </c>
      <c r="I24" s="78">
        <f>IF(H29=0, "-", H24/H29)</f>
        <v>3.0726256983240222E-2</v>
      </c>
      <c r="J24" s="77">
        <f t="shared" si="0"/>
        <v>1</v>
      </c>
      <c r="K24" s="78">
        <f t="shared" si="1"/>
        <v>0</v>
      </c>
    </row>
    <row r="25" spans="1:11" x14ac:dyDescent="0.2">
      <c r="A25" s="20" t="s">
        <v>86</v>
      </c>
      <c r="B25" s="55">
        <v>3</v>
      </c>
      <c r="C25" s="138">
        <f>IF(B29=0, "-", B25/B29)</f>
        <v>4.1666666666666664E-2</v>
      </c>
      <c r="D25" s="55">
        <v>2</v>
      </c>
      <c r="E25" s="78">
        <f>IF(D29=0, "-", D25/D29)</f>
        <v>2.7397260273972601E-2</v>
      </c>
      <c r="F25" s="128">
        <v>7</v>
      </c>
      <c r="G25" s="138">
        <f>IF(F29=0, "-", F25/F29)</f>
        <v>2.3333333333333334E-2</v>
      </c>
      <c r="H25" s="55">
        <v>6</v>
      </c>
      <c r="I25" s="78">
        <f>IF(H29=0, "-", H25/H29)</f>
        <v>1.6759776536312849E-2</v>
      </c>
      <c r="J25" s="77">
        <f t="shared" si="0"/>
        <v>0.5</v>
      </c>
      <c r="K25" s="78">
        <f t="shared" si="1"/>
        <v>0.16666666666666666</v>
      </c>
    </row>
    <row r="26" spans="1:11" x14ac:dyDescent="0.2">
      <c r="A26" s="20" t="s">
        <v>102</v>
      </c>
      <c r="B26" s="55">
        <v>4</v>
      </c>
      <c r="C26" s="138">
        <f>IF(B29=0, "-", B26/B29)</f>
        <v>5.5555555555555552E-2</v>
      </c>
      <c r="D26" s="55">
        <v>4</v>
      </c>
      <c r="E26" s="78">
        <f>IF(D29=0, "-", D26/D29)</f>
        <v>5.4794520547945202E-2</v>
      </c>
      <c r="F26" s="128">
        <v>19</v>
      </c>
      <c r="G26" s="138">
        <f>IF(F29=0, "-", F26/F29)</f>
        <v>6.3333333333333339E-2</v>
      </c>
      <c r="H26" s="55">
        <v>28</v>
      </c>
      <c r="I26" s="78">
        <f>IF(H29=0, "-", H26/H29)</f>
        <v>7.8212290502793297E-2</v>
      </c>
      <c r="J26" s="77">
        <f t="shared" si="0"/>
        <v>0</v>
      </c>
      <c r="K26" s="78">
        <f t="shared" si="1"/>
        <v>-0.32142857142857145</v>
      </c>
    </row>
    <row r="27" spans="1:11" x14ac:dyDescent="0.2">
      <c r="A27" s="20" t="s">
        <v>103</v>
      </c>
      <c r="B27" s="55">
        <v>0</v>
      </c>
      <c r="C27" s="138">
        <f>IF(B29=0, "-", B27/B29)</f>
        <v>0</v>
      </c>
      <c r="D27" s="55">
        <v>1</v>
      </c>
      <c r="E27" s="78">
        <f>IF(D29=0, "-", D27/D29)</f>
        <v>1.3698630136986301E-2</v>
      </c>
      <c r="F27" s="128">
        <v>3</v>
      </c>
      <c r="G27" s="138">
        <f>IF(F29=0, "-", F27/F29)</f>
        <v>0.01</v>
      </c>
      <c r="H27" s="55">
        <v>4</v>
      </c>
      <c r="I27" s="78">
        <f>IF(H29=0, "-", H27/H29)</f>
        <v>1.11731843575419E-2</v>
      </c>
      <c r="J27" s="77">
        <f t="shared" si="0"/>
        <v>-1</v>
      </c>
      <c r="K27" s="78">
        <f t="shared" si="1"/>
        <v>-0.25</v>
      </c>
    </row>
    <row r="28" spans="1:11" x14ac:dyDescent="0.2">
      <c r="A28" s="129"/>
      <c r="B28" s="82"/>
      <c r="D28" s="82"/>
      <c r="E28" s="86"/>
      <c r="F28" s="130"/>
      <c r="H28" s="82"/>
      <c r="I28" s="86"/>
      <c r="J28" s="85"/>
      <c r="K28" s="86"/>
    </row>
    <row r="29" spans="1:11" s="38" customFormat="1" x14ac:dyDescent="0.2">
      <c r="A29" s="131" t="s">
        <v>518</v>
      </c>
      <c r="B29" s="32">
        <f>SUM(B7:B28)</f>
        <v>72</v>
      </c>
      <c r="C29" s="132">
        <v>1</v>
      </c>
      <c r="D29" s="32">
        <f>SUM(D7:D28)</f>
        <v>73</v>
      </c>
      <c r="E29" s="133">
        <v>1</v>
      </c>
      <c r="F29" s="121">
        <f>SUM(F7:F28)</f>
        <v>300</v>
      </c>
      <c r="G29" s="134">
        <v>1</v>
      </c>
      <c r="H29" s="32">
        <f>SUM(H7:H28)</f>
        <v>358</v>
      </c>
      <c r="I29" s="133">
        <v>1</v>
      </c>
      <c r="J29" s="35">
        <f>IF(D29=0, "-", (B29-D29)/D29)</f>
        <v>-1.3698630136986301E-2</v>
      </c>
      <c r="K29" s="36">
        <f>IF(H29=0, "-", (F29-H29)/H29)</f>
        <v>-0.16201117318435754</v>
      </c>
    </row>
  </sheetData>
  <mergeCells count="9">
    <mergeCell ref="B5:C5"/>
    <mergeCell ref="D5:E5"/>
    <mergeCell ref="F5:G5"/>
    <mergeCell ref="H5:I5"/>
    <mergeCell ref="B1:K1"/>
    <mergeCell ref="B2:K2"/>
    <mergeCell ref="B4:E4"/>
    <mergeCell ref="F4:I4"/>
    <mergeCell ref="J4:K4"/>
  </mergeCells>
  <printOptions horizontalCentered="1"/>
  <pageMargins left="0.39370078740157483" right="0.39370078740157483" top="0.39370078740157483" bottom="0.59055118110236227" header="0.39370078740157483" footer="0.19685039370078741"/>
  <pageSetup paperSize="9" scale="87" fitToHeight="0"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EC3579-B575-4274-B0A8-26C7DBA5D95A}">
  <sheetPr>
    <pageSetUpPr fitToPage="1"/>
  </sheetPr>
  <dimension ref="A1:J453"/>
  <sheetViews>
    <sheetView tabSelected="1" workbookViewId="0">
      <selection activeCell="M1" sqref="M1"/>
    </sheetView>
  </sheetViews>
  <sheetFormatPr defaultRowHeight="12.75" x14ac:dyDescent="0.2"/>
  <cols>
    <col min="1" max="1" width="32.140625" style="1" bestFit="1" customWidth="1"/>
    <col min="2" max="5" width="8.7109375" style="1"/>
    <col min="6" max="6" width="1.7109375" style="1" customWidth="1"/>
    <col min="7" max="256" width="8.7109375" style="1"/>
    <col min="257" max="257" width="30.7109375" style="1" customWidth="1"/>
    <col min="258" max="261" width="8.7109375" style="1"/>
    <col min="262" max="262" width="1.7109375" style="1" customWidth="1"/>
    <col min="263" max="512" width="8.7109375" style="1"/>
    <col min="513" max="513" width="30.7109375" style="1" customWidth="1"/>
    <col min="514" max="517" width="8.7109375" style="1"/>
    <col min="518" max="518" width="1.7109375" style="1" customWidth="1"/>
    <col min="519" max="768" width="8.7109375" style="1"/>
    <col min="769" max="769" width="30.7109375" style="1" customWidth="1"/>
    <col min="770" max="773" width="8.7109375" style="1"/>
    <col min="774" max="774" width="1.7109375" style="1" customWidth="1"/>
    <col min="775" max="1024" width="8.7109375" style="1"/>
    <col min="1025" max="1025" width="30.7109375" style="1" customWidth="1"/>
    <col min="1026" max="1029" width="8.7109375" style="1"/>
    <col min="1030" max="1030" width="1.7109375" style="1" customWidth="1"/>
    <col min="1031" max="1280" width="8.7109375" style="1"/>
    <col min="1281" max="1281" width="30.7109375" style="1" customWidth="1"/>
    <col min="1282" max="1285" width="8.7109375" style="1"/>
    <col min="1286" max="1286" width="1.7109375" style="1" customWidth="1"/>
    <col min="1287" max="1536" width="8.7109375" style="1"/>
    <col min="1537" max="1537" width="30.7109375" style="1" customWidth="1"/>
    <col min="1538" max="1541" width="8.7109375" style="1"/>
    <col min="1542" max="1542" width="1.7109375" style="1" customWidth="1"/>
    <col min="1543" max="1792" width="8.7109375" style="1"/>
    <col min="1793" max="1793" width="30.7109375" style="1" customWidth="1"/>
    <col min="1794" max="1797" width="8.7109375" style="1"/>
    <col min="1798" max="1798" width="1.7109375" style="1" customWidth="1"/>
    <col min="1799" max="2048" width="8.7109375" style="1"/>
    <col min="2049" max="2049" width="30.7109375" style="1" customWidth="1"/>
    <col min="2050" max="2053" width="8.7109375" style="1"/>
    <col min="2054" max="2054" width="1.7109375" style="1" customWidth="1"/>
    <col min="2055" max="2304" width="8.7109375" style="1"/>
    <col min="2305" max="2305" width="30.7109375" style="1" customWidth="1"/>
    <col min="2306" max="2309" width="8.7109375" style="1"/>
    <col min="2310" max="2310" width="1.7109375" style="1" customWidth="1"/>
    <col min="2311" max="2560" width="8.7109375" style="1"/>
    <col min="2561" max="2561" width="30.7109375" style="1" customWidth="1"/>
    <col min="2562" max="2565" width="8.7109375" style="1"/>
    <col min="2566" max="2566" width="1.7109375" style="1" customWidth="1"/>
    <col min="2567" max="2816" width="8.7109375" style="1"/>
    <col min="2817" max="2817" width="30.7109375" style="1" customWidth="1"/>
    <col min="2818" max="2821" width="8.7109375" style="1"/>
    <col min="2822" max="2822" width="1.7109375" style="1" customWidth="1"/>
    <col min="2823" max="3072" width="8.7109375" style="1"/>
    <col min="3073" max="3073" width="30.7109375" style="1" customWidth="1"/>
    <col min="3074" max="3077" width="8.7109375" style="1"/>
    <col min="3078" max="3078" width="1.7109375" style="1" customWidth="1"/>
    <col min="3079" max="3328" width="8.7109375" style="1"/>
    <col min="3329" max="3329" width="30.7109375" style="1" customWidth="1"/>
    <col min="3330" max="3333" width="8.7109375" style="1"/>
    <col min="3334" max="3334" width="1.7109375" style="1" customWidth="1"/>
    <col min="3335" max="3584" width="8.7109375" style="1"/>
    <col min="3585" max="3585" width="30.7109375" style="1" customWidth="1"/>
    <col min="3586" max="3589" width="8.7109375" style="1"/>
    <col min="3590" max="3590" width="1.7109375" style="1" customWidth="1"/>
    <col min="3591" max="3840" width="8.7109375" style="1"/>
    <col min="3841" max="3841" width="30.7109375" style="1" customWidth="1"/>
    <col min="3842" max="3845" width="8.7109375" style="1"/>
    <col min="3846" max="3846" width="1.7109375" style="1" customWidth="1"/>
    <col min="3847" max="4096" width="8.7109375" style="1"/>
    <col min="4097" max="4097" width="30.7109375" style="1" customWidth="1"/>
    <col min="4098" max="4101" width="8.7109375" style="1"/>
    <col min="4102" max="4102" width="1.7109375" style="1" customWidth="1"/>
    <col min="4103" max="4352" width="8.7109375" style="1"/>
    <col min="4353" max="4353" width="30.7109375" style="1" customWidth="1"/>
    <col min="4354" max="4357" width="8.7109375" style="1"/>
    <col min="4358" max="4358" width="1.7109375" style="1" customWidth="1"/>
    <col min="4359" max="4608" width="8.7109375" style="1"/>
    <col min="4609" max="4609" width="30.7109375" style="1" customWidth="1"/>
    <col min="4610" max="4613" width="8.7109375" style="1"/>
    <col min="4614" max="4614" width="1.7109375" style="1" customWidth="1"/>
    <col min="4615" max="4864" width="8.7109375" style="1"/>
    <col min="4865" max="4865" width="30.7109375" style="1" customWidth="1"/>
    <col min="4866" max="4869" width="8.7109375" style="1"/>
    <col min="4870" max="4870" width="1.7109375" style="1" customWidth="1"/>
    <col min="4871" max="5120" width="8.7109375" style="1"/>
    <col min="5121" max="5121" width="30.7109375" style="1" customWidth="1"/>
    <col min="5122" max="5125" width="8.7109375" style="1"/>
    <col min="5126" max="5126" width="1.7109375" style="1" customWidth="1"/>
    <col min="5127" max="5376" width="8.7109375" style="1"/>
    <col min="5377" max="5377" width="30.7109375" style="1" customWidth="1"/>
    <col min="5378" max="5381" width="8.7109375" style="1"/>
    <col min="5382" max="5382" width="1.7109375" style="1" customWidth="1"/>
    <col min="5383" max="5632" width="8.7109375" style="1"/>
    <col min="5633" max="5633" width="30.7109375" style="1" customWidth="1"/>
    <col min="5634" max="5637" width="8.7109375" style="1"/>
    <col min="5638" max="5638" width="1.7109375" style="1" customWidth="1"/>
    <col min="5639" max="5888" width="8.7109375" style="1"/>
    <col min="5889" max="5889" width="30.7109375" style="1" customWidth="1"/>
    <col min="5890" max="5893" width="8.7109375" style="1"/>
    <col min="5894" max="5894" width="1.7109375" style="1" customWidth="1"/>
    <col min="5895" max="6144" width="8.7109375" style="1"/>
    <col min="6145" max="6145" width="30.7109375" style="1" customWidth="1"/>
    <col min="6146" max="6149" width="8.7109375" style="1"/>
    <col min="6150" max="6150" width="1.7109375" style="1" customWidth="1"/>
    <col min="6151" max="6400" width="8.7109375" style="1"/>
    <col min="6401" max="6401" width="30.7109375" style="1" customWidth="1"/>
    <col min="6402" max="6405" width="8.7109375" style="1"/>
    <col min="6406" max="6406" width="1.7109375" style="1" customWidth="1"/>
    <col min="6407" max="6656" width="8.7109375" style="1"/>
    <col min="6657" max="6657" width="30.7109375" style="1" customWidth="1"/>
    <col min="6658" max="6661" width="8.7109375" style="1"/>
    <col min="6662" max="6662" width="1.7109375" style="1" customWidth="1"/>
    <col min="6663" max="6912" width="8.7109375" style="1"/>
    <col min="6913" max="6913" width="30.7109375" style="1" customWidth="1"/>
    <col min="6914" max="6917" width="8.7109375" style="1"/>
    <col min="6918" max="6918" width="1.7109375" style="1" customWidth="1"/>
    <col min="6919" max="7168" width="8.7109375" style="1"/>
    <col min="7169" max="7169" width="30.7109375" style="1" customWidth="1"/>
    <col min="7170" max="7173" width="8.7109375" style="1"/>
    <col min="7174" max="7174" width="1.7109375" style="1" customWidth="1"/>
    <col min="7175" max="7424" width="8.7109375" style="1"/>
    <col min="7425" max="7425" width="30.7109375" style="1" customWidth="1"/>
    <col min="7426" max="7429" width="8.7109375" style="1"/>
    <col min="7430" max="7430" width="1.7109375" style="1" customWidth="1"/>
    <col min="7431" max="7680" width="8.7109375" style="1"/>
    <col min="7681" max="7681" width="30.7109375" style="1" customWidth="1"/>
    <col min="7682" max="7685" width="8.7109375" style="1"/>
    <col min="7686" max="7686" width="1.7109375" style="1" customWidth="1"/>
    <col min="7687" max="7936" width="8.7109375" style="1"/>
    <col min="7937" max="7937" width="30.7109375" style="1" customWidth="1"/>
    <col min="7938" max="7941" width="8.7109375" style="1"/>
    <col min="7942" max="7942" width="1.7109375" style="1" customWidth="1"/>
    <col min="7943" max="8192" width="8.7109375" style="1"/>
    <col min="8193" max="8193" width="30.7109375" style="1" customWidth="1"/>
    <col min="8194" max="8197" width="8.7109375" style="1"/>
    <col min="8198" max="8198" width="1.7109375" style="1" customWidth="1"/>
    <col min="8199" max="8448" width="8.7109375" style="1"/>
    <col min="8449" max="8449" width="30.7109375" style="1" customWidth="1"/>
    <col min="8450" max="8453" width="8.7109375" style="1"/>
    <col min="8454" max="8454" width="1.7109375" style="1" customWidth="1"/>
    <col min="8455" max="8704" width="8.7109375" style="1"/>
    <col min="8705" max="8705" width="30.7109375" style="1" customWidth="1"/>
    <col min="8706" max="8709" width="8.7109375" style="1"/>
    <col min="8710" max="8710" width="1.7109375" style="1" customWidth="1"/>
    <col min="8711" max="8960" width="8.7109375" style="1"/>
    <col min="8961" max="8961" width="30.7109375" style="1" customWidth="1"/>
    <col min="8962" max="8965" width="8.7109375" style="1"/>
    <col min="8966" max="8966" width="1.7109375" style="1" customWidth="1"/>
    <col min="8967" max="9216" width="8.7109375" style="1"/>
    <col min="9217" max="9217" width="30.7109375" style="1" customWidth="1"/>
    <col min="9218" max="9221" width="8.7109375" style="1"/>
    <col min="9222" max="9222" width="1.7109375" style="1" customWidth="1"/>
    <col min="9223" max="9472" width="8.7109375" style="1"/>
    <col min="9473" max="9473" width="30.7109375" style="1" customWidth="1"/>
    <col min="9474" max="9477" width="8.7109375" style="1"/>
    <col min="9478" max="9478" width="1.7109375" style="1" customWidth="1"/>
    <col min="9479" max="9728" width="8.7109375" style="1"/>
    <col min="9729" max="9729" width="30.7109375" style="1" customWidth="1"/>
    <col min="9730" max="9733" width="8.7109375" style="1"/>
    <col min="9734" max="9734" width="1.7109375" style="1" customWidth="1"/>
    <col min="9735" max="9984" width="8.7109375" style="1"/>
    <col min="9985" max="9985" width="30.7109375" style="1" customWidth="1"/>
    <col min="9986" max="9989" width="8.7109375" style="1"/>
    <col min="9990" max="9990" width="1.7109375" style="1" customWidth="1"/>
    <col min="9991" max="10240" width="8.7109375" style="1"/>
    <col min="10241" max="10241" width="30.7109375" style="1" customWidth="1"/>
    <col min="10242" max="10245" width="8.7109375" style="1"/>
    <col min="10246" max="10246" width="1.7109375" style="1" customWidth="1"/>
    <col min="10247" max="10496" width="8.7109375" style="1"/>
    <col min="10497" max="10497" width="30.7109375" style="1" customWidth="1"/>
    <col min="10498" max="10501" width="8.7109375" style="1"/>
    <col min="10502" max="10502" width="1.7109375" style="1" customWidth="1"/>
    <col min="10503" max="10752" width="8.7109375" style="1"/>
    <col min="10753" max="10753" width="30.7109375" style="1" customWidth="1"/>
    <col min="10754" max="10757" width="8.7109375" style="1"/>
    <col min="10758" max="10758" width="1.7109375" style="1" customWidth="1"/>
    <col min="10759" max="11008" width="8.7109375" style="1"/>
    <col min="11009" max="11009" width="30.7109375" style="1" customWidth="1"/>
    <col min="11010" max="11013" width="8.7109375" style="1"/>
    <col min="11014" max="11014" width="1.7109375" style="1" customWidth="1"/>
    <col min="11015" max="11264" width="8.7109375" style="1"/>
    <col min="11265" max="11265" width="30.7109375" style="1" customWidth="1"/>
    <col min="11266" max="11269" width="8.7109375" style="1"/>
    <col min="11270" max="11270" width="1.7109375" style="1" customWidth="1"/>
    <col min="11271" max="11520" width="8.7109375" style="1"/>
    <col min="11521" max="11521" width="30.7109375" style="1" customWidth="1"/>
    <col min="11522" max="11525" width="8.7109375" style="1"/>
    <col min="11526" max="11526" width="1.7109375" style="1" customWidth="1"/>
    <col min="11527" max="11776" width="8.7109375" style="1"/>
    <col min="11777" max="11777" width="30.7109375" style="1" customWidth="1"/>
    <col min="11778" max="11781" width="8.7109375" style="1"/>
    <col min="11782" max="11782" width="1.7109375" style="1" customWidth="1"/>
    <col min="11783" max="12032" width="8.7109375" style="1"/>
    <col min="12033" max="12033" width="30.7109375" style="1" customWidth="1"/>
    <col min="12034" max="12037" width="8.7109375" style="1"/>
    <col min="12038" max="12038" width="1.7109375" style="1" customWidth="1"/>
    <col min="12039" max="12288" width="8.7109375" style="1"/>
    <col min="12289" max="12289" width="30.7109375" style="1" customWidth="1"/>
    <col min="12290" max="12293" width="8.7109375" style="1"/>
    <col min="12294" max="12294" width="1.7109375" style="1" customWidth="1"/>
    <col min="12295" max="12544" width="8.7109375" style="1"/>
    <col min="12545" max="12545" width="30.7109375" style="1" customWidth="1"/>
    <col min="12546" max="12549" width="8.7109375" style="1"/>
    <col min="12550" max="12550" width="1.7109375" style="1" customWidth="1"/>
    <col min="12551" max="12800" width="8.7109375" style="1"/>
    <col min="12801" max="12801" width="30.7109375" style="1" customWidth="1"/>
    <col min="12802" max="12805" width="8.7109375" style="1"/>
    <col min="12806" max="12806" width="1.7109375" style="1" customWidth="1"/>
    <col min="12807" max="13056" width="8.7109375" style="1"/>
    <col min="13057" max="13057" width="30.7109375" style="1" customWidth="1"/>
    <col min="13058" max="13061" width="8.7109375" style="1"/>
    <col min="13062" max="13062" width="1.7109375" style="1" customWidth="1"/>
    <col min="13063" max="13312" width="8.7109375" style="1"/>
    <col min="13313" max="13313" width="30.7109375" style="1" customWidth="1"/>
    <col min="13314" max="13317" width="8.7109375" style="1"/>
    <col min="13318" max="13318" width="1.7109375" style="1" customWidth="1"/>
    <col min="13319" max="13568" width="8.7109375" style="1"/>
    <col min="13569" max="13569" width="30.7109375" style="1" customWidth="1"/>
    <col min="13570" max="13573" width="8.7109375" style="1"/>
    <col min="13574" max="13574" width="1.7109375" style="1" customWidth="1"/>
    <col min="13575" max="13824" width="8.7109375" style="1"/>
    <col min="13825" max="13825" width="30.7109375" style="1" customWidth="1"/>
    <col min="13826" max="13829" width="8.7109375" style="1"/>
    <col min="13830" max="13830" width="1.7109375" style="1" customWidth="1"/>
    <col min="13831" max="14080" width="8.7109375" style="1"/>
    <col min="14081" max="14081" width="30.7109375" style="1" customWidth="1"/>
    <col min="14082" max="14085" width="8.7109375" style="1"/>
    <col min="14086" max="14086" width="1.7109375" style="1" customWidth="1"/>
    <col min="14087" max="14336" width="8.7109375" style="1"/>
    <col min="14337" max="14337" width="30.7109375" style="1" customWidth="1"/>
    <col min="14338" max="14341" width="8.7109375" style="1"/>
    <col min="14342" max="14342" width="1.7109375" style="1" customWidth="1"/>
    <col min="14343" max="14592" width="8.7109375" style="1"/>
    <col min="14593" max="14593" width="30.7109375" style="1" customWidth="1"/>
    <col min="14594" max="14597" width="8.7109375" style="1"/>
    <col min="14598" max="14598" width="1.7109375" style="1" customWidth="1"/>
    <col min="14599" max="14848" width="8.7109375" style="1"/>
    <col min="14849" max="14849" width="30.7109375" style="1" customWidth="1"/>
    <col min="14850" max="14853" width="8.7109375" style="1"/>
    <col min="14854" max="14854" width="1.7109375" style="1" customWidth="1"/>
    <col min="14855" max="15104" width="8.7109375" style="1"/>
    <col min="15105" max="15105" width="30.7109375" style="1" customWidth="1"/>
    <col min="15106" max="15109" width="8.7109375" style="1"/>
    <col min="15110" max="15110" width="1.7109375" style="1" customWidth="1"/>
    <col min="15111" max="15360" width="8.7109375" style="1"/>
    <col min="15361" max="15361" width="30.7109375" style="1" customWidth="1"/>
    <col min="15362" max="15365" width="8.7109375" style="1"/>
    <col min="15366" max="15366" width="1.7109375" style="1" customWidth="1"/>
    <col min="15367" max="15616" width="8.7109375" style="1"/>
    <col min="15617" max="15617" width="30.7109375" style="1" customWidth="1"/>
    <col min="15618" max="15621" width="8.7109375" style="1"/>
    <col min="15622" max="15622" width="1.7109375" style="1" customWidth="1"/>
    <col min="15623" max="15872" width="8.7109375" style="1"/>
    <col min="15873" max="15873" width="30.7109375" style="1" customWidth="1"/>
    <col min="15874" max="15877" width="8.7109375" style="1"/>
    <col min="15878" max="15878" width="1.7109375" style="1" customWidth="1"/>
    <col min="15879" max="16128" width="8.7109375" style="1"/>
    <col min="16129" max="16129" width="30.7109375" style="1" customWidth="1"/>
    <col min="16130" max="16133" width="8.7109375" style="1"/>
    <col min="16134" max="16134" width="1.7109375" style="1" customWidth="1"/>
    <col min="16135" max="16384" width="8.7109375" style="1"/>
  </cols>
  <sheetData>
    <row r="1" spans="1:10" s="44" customFormat="1" ht="20.25" x14ac:dyDescent="0.3">
      <c r="A1" s="52" t="s">
        <v>19</v>
      </c>
      <c r="B1" s="174" t="s">
        <v>520</v>
      </c>
      <c r="C1" s="175"/>
      <c r="D1" s="175"/>
      <c r="E1" s="175"/>
      <c r="F1" s="175"/>
      <c r="G1" s="175"/>
      <c r="H1" s="175"/>
      <c r="I1" s="175"/>
      <c r="J1" s="175"/>
    </row>
    <row r="2" spans="1:10" s="44" customFormat="1" ht="20.25" x14ac:dyDescent="0.3">
      <c r="A2" s="52" t="s">
        <v>21</v>
      </c>
      <c r="B2" s="176" t="s">
        <v>3</v>
      </c>
      <c r="C2" s="177"/>
      <c r="D2" s="177"/>
      <c r="E2" s="177"/>
      <c r="F2" s="177"/>
      <c r="G2" s="177"/>
      <c r="H2" s="177"/>
      <c r="I2" s="177"/>
      <c r="J2" s="177"/>
    </row>
    <row r="4" spans="1:10" x14ac:dyDescent="0.2">
      <c r="A4" s="10"/>
      <c r="B4" s="170" t="s">
        <v>4</v>
      </c>
      <c r="C4" s="171"/>
      <c r="D4" s="170" t="s">
        <v>5</v>
      </c>
      <c r="E4" s="171"/>
      <c r="F4" s="11"/>
      <c r="G4" s="170" t="s">
        <v>6</v>
      </c>
      <c r="H4" s="172"/>
      <c r="I4" s="172"/>
      <c r="J4" s="171"/>
    </row>
    <row r="5" spans="1:10" x14ac:dyDescent="0.2">
      <c r="A5" s="12"/>
      <c r="B5" s="13">
        <f>VALUE(RIGHT(B2, 4))</f>
        <v>2020</v>
      </c>
      <c r="C5" s="14">
        <f>B5-1</f>
        <v>2019</v>
      </c>
      <c r="D5" s="13">
        <f>B5</f>
        <v>2020</v>
      </c>
      <c r="E5" s="14">
        <f>C5</f>
        <v>2019</v>
      </c>
      <c r="F5" s="15"/>
      <c r="G5" s="13" t="s">
        <v>8</v>
      </c>
      <c r="H5" s="14" t="s">
        <v>5</v>
      </c>
      <c r="I5" s="13" t="s">
        <v>8</v>
      </c>
      <c r="J5" s="14" t="s">
        <v>5</v>
      </c>
    </row>
    <row r="6" spans="1:10" x14ac:dyDescent="0.2">
      <c r="A6" s="20"/>
      <c r="B6" s="139"/>
      <c r="C6" s="140"/>
      <c r="D6" s="139"/>
      <c r="E6" s="140"/>
      <c r="F6" s="141"/>
      <c r="G6" s="139"/>
      <c r="H6" s="140"/>
      <c r="I6" s="17"/>
      <c r="J6" s="18"/>
    </row>
    <row r="7" spans="1:10" x14ac:dyDescent="0.2">
      <c r="A7" s="111" t="s">
        <v>49</v>
      </c>
      <c r="B7" s="55"/>
      <c r="C7" s="56"/>
      <c r="D7" s="55"/>
      <c r="E7" s="56"/>
      <c r="F7" s="57"/>
      <c r="G7" s="55"/>
      <c r="H7" s="56"/>
      <c r="I7" s="77"/>
      <c r="J7" s="78"/>
    </row>
    <row r="8" spans="1:10" x14ac:dyDescent="0.2">
      <c r="A8" s="142" t="s">
        <v>184</v>
      </c>
      <c r="B8" s="63">
        <v>0</v>
      </c>
      <c r="C8" s="64">
        <v>0</v>
      </c>
      <c r="D8" s="63">
        <v>1</v>
      </c>
      <c r="E8" s="64">
        <v>0</v>
      </c>
      <c r="F8" s="65"/>
      <c r="G8" s="63">
        <f>B8-C8</f>
        <v>0</v>
      </c>
      <c r="H8" s="64">
        <f>D8-E8</f>
        <v>1</v>
      </c>
      <c r="I8" s="79" t="str">
        <f>IF(C8=0, "-", IF(G8/C8&lt;10, G8/C8, "&gt;999%"))</f>
        <v>-</v>
      </c>
      <c r="J8" s="80" t="str">
        <f>IF(E8=0, "-", IF(H8/E8&lt;10, H8/E8, "&gt;999%"))</f>
        <v>-</v>
      </c>
    </row>
    <row r="9" spans="1:10" x14ac:dyDescent="0.2">
      <c r="A9" s="117" t="s">
        <v>360</v>
      </c>
      <c r="B9" s="55">
        <v>0</v>
      </c>
      <c r="C9" s="56">
        <v>0</v>
      </c>
      <c r="D9" s="55">
        <v>1</v>
      </c>
      <c r="E9" s="56">
        <v>1</v>
      </c>
      <c r="F9" s="57"/>
      <c r="G9" s="55">
        <f>B9-C9</f>
        <v>0</v>
      </c>
      <c r="H9" s="56">
        <f>D9-E9</f>
        <v>0</v>
      </c>
      <c r="I9" s="77" t="str">
        <f>IF(C9=0, "-", IF(G9/C9&lt;10, G9/C9, "&gt;999%"))</f>
        <v>-</v>
      </c>
      <c r="J9" s="78">
        <f>IF(E9=0, "-", IF(H9/E9&lt;10, H9/E9, "&gt;999%"))</f>
        <v>0</v>
      </c>
    </row>
    <row r="10" spans="1:10" s="38" customFormat="1" x14ac:dyDescent="0.2">
      <c r="A10" s="143" t="s">
        <v>521</v>
      </c>
      <c r="B10" s="32">
        <v>0</v>
      </c>
      <c r="C10" s="33">
        <v>0</v>
      </c>
      <c r="D10" s="32">
        <v>2</v>
      </c>
      <c r="E10" s="33">
        <v>1</v>
      </c>
      <c r="F10" s="34"/>
      <c r="G10" s="32">
        <f>B10-C10</f>
        <v>0</v>
      </c>
      <c r="H10" s="33">
        <f>D10-E10</f>
        <v>1</v>
      </c>
      <c r="I10" s="35" t="str">
        <f>IF(C10=0, "-", IF(G10/C10&lt;10, G10/C10, "&gt;999%"))</f>
        <v>-</v>
      </c>
      <c r="J10" s="36">
        <f>IF(E10=0, "-", IF(H10/E10&lt;10, H10/E10, "&gt;999%"))</f>
        <v>1</v>
      </c>
    </row>
    <row r="11" spans="1:10" x14ac:dyDescent="0.2">
      <c r="A11" s="142"/>
      <c r="B11" s="63"/>
      <c r="C11" s="64"/>
      <c r="D11" s="63"/>
      <c r="E11" s="64"/>
      <c r="F11" s="65"/>
      <c r="G11" s="63"/>
      <c r="H11" s="64"/>
      <c r="I11" s="79"/>
      <c r="J11" s="80"/>
    </row>
    <row r="12" spans="1:10" x14ac:dyDescent="0.2">
      <c r="A12" s="111" t="s">
        <v>50</v>
      </c>
      <c r="B12" s="55"/>
      <c r="C12" s="56"/>
      <c r="D12" s="55"/>
      <c r="E12" s="56"/>
      <c r="F12" s="57"/>
      <c r="G12" s="55"/>
      <c r="H12" s="56"/>
      <c r="I12" s="77"/>
      <c r="J12" s="78"/>
    </row>
    <row r="13" spans="1:10" x14ac:dyDescent="0.2">
      <c r="A13" s="117" t="s">
        <v>179</v>
      </c>
      <c r="B13" s="55">
        <v>0</v>
      </c>
      <c r="C13" s="56">
        <v>0</v>
      </c>
      <c r="D13" s="55">
        <v>3</v>
      </c>
      <c r="E13" s="56">
        <v>2</v>
      </c>
      <c r="F13" s="57"/>
      <c r="G13" s="55">
        <f t="shared" ref="G13:G23" si="0">B13-C13</f>
        <v>0</v>
      </c>
      <c r="H13" s="56">
        <f t="shared" ref="H13:H23" si="1">D13-E13</f>
        <v>1</v>
      </c>
      <c r="I13" s="77" t="str">
        <f t="shared" ref="I13:I23" si="2">IF(C13=0, "-", IF(G13/C13&lt;10, G13/C13, "&gt;999%"))</f>
        <v>-</v>
      </c>
      <c r="J13" s="78">
        <f t="shared" ref="J13:J23" si="3">IF(E13=0, "-", IF(H13/E13&lt;10, H13/E13, "&gt;999%"))</f>
        <v>0.5</v>
      </c>
    </row>
    <row r="14" spans="1:10" x14ac:dyDescent="0.2">
      <c r="A14" s="117" t="s">
        <v>202</v>
      </c>
      <c r="B14" s="55">
        <v>1</v>
      </c>
      <c r="C14" s="56">
        <v>4</v>
      </c>
      <c r="D14" s="55">
        <v>4</v>
      </c>
      <c r="E14" s="56">
        <v>20</v>
      </c>
      <c r="F14" s="57"/>
      <c r="G14" s="55">
        <f t="shared" si="0"/>
        <v>-3</v>
      </c>
      <c r="H14" s="56">
        <f t="shared" si="1"/>
        <v>-16</v>
      </c>
      <c r="I14" s="77">
        <f t="shared" si="2"/>
        <v>-0.75</v>
      </c>
      <c r="J14" s="78">
        <f t="shared" si="3"/>
        <v>-0.8</v>
      </c>
    </row>
    <row r="15" spans="1:10" x14ac:dyDescent="0.2">
      <c r="A15" s="117" t="s">
        <v>224</v>
      </c>
      <c r="B15" s="55">
        <v>1</v>
      </c>
      <c r="C15" s="56">
        <v>1</v>
      </c>
      <c r="D15" s="55">
        <v>3</v>
      </c>
      <c r="E15" s="56">
        <v>5</v>
      </c>
      <c r="F15" s="57"/>
      <c r="G15" s="55">
        <f t="shared" si="0"/>
        <v>0</v>
      </c>
      <c r="H15" s="56">
        <f t="shared" si="1"/>
        <v>-2</v>
      </c>
      <c r="I15" s="77">
        <f t="shared" si="2"/>
        <v>0</v>
      </c>
      <c r="J15" s="78">
        <f t="shared" si="3"/>
        <v>-0.4</v>
      </c>
    </row>
    <row r="16" spans="1:10" x14ac:dyDescent="0.2">
      <c r="A16" s="117" t="s">
        <v>225</v>
      </c>
      <c r="B16" s="55">
        <v>0</v>
      </c>
      <c r="C16" s="56">
        <v>2</v>
      </c>
      <c r="D16" s="55">
        <v>1</v>
      </c>
      <c r="E16" s="56">
        <v>2</v>
      </c>
      <c r="F16" s="57"/>
      <c r="G16" s="55">
        <f t="shared" si="0"/>
        <v>-2</v>
      </c>
      <c r="H16" s="56">
        <f t="shared" si="1"/>
        <v>-1</v>
      </c>
      <c r="I16" s="77">
        <f t="shared" si="2"/>
        <v>-1</v>
      </c>
      <c r="J16" s="78">
        <f t="shared" si="3"/>
        <v>-0.5</v>
      </c>
    </row>
    <row r="17" spans="1:10" x14ac:dyDescent="0.2">
      <c r="A17" s="117" t="s">
        <v>242</v>
      </c>
      <c r="B17" s="55">
        <v>0</v>
      </c>
      <c r="C17" s="56">
        <v>0</v>
      </c>
      <c r="D17" s="55">
        <v>0</v>
      </c>
      <c r="E17" s="56">
        <v>1</v>
      </c>
      <c r="F17" s="57"/>
      <c r="G17" s="55">
        <f t="shared" si="0"/>
        <v>0</v>
      </c>
      <c r="H17" s="56">
        <f t="shared" si="1"/>
        <v>-1</v>
      </c>
      <c r="I17" s="77" t="str">
        <f t="shared" si="2"/>
        <v>-</v>
      </c>
      <c r="J17" s="78">
        <f t="shared" si="3"/>
        <v>-1</v>
      </c>
    </row>
    <row r="18" spans="1:10" x14ac:dyDescent="0.2">
      <c r="A18" s="117" t="s">
        <v>325</v>
      </c>
      <c r="B18" s="55">
        <v>2</v>
      </c>
      <c r="C18" s="56">
        <v>3</v>
      </c>
      <c r="D18" s="55">
        <v>7</v>
      </c>
      <c r="E18" s="56">
        <v>8</v>
      </c>
      <c r="F18" s="57"/>
      <c r="G18" s="55">
        <f t="shared" si="0"/>
        <v>-1</v>
      </c>
      <c r="H18" s="56">
        <f t="shared" si="1"/>
        <v>-1</v>
      </c>
      <c r="I18" s="77">
        <f t="shared" si="2"/>
        <v>-0.33333333333333331</v>
      </c>
      <c r="J18" s="78">
        <f t="shared" si="3"/>
        <v>-0.125</v>
      </c>
    </row>
    <row r="19" spans="1:10" x14ac:dyDescent="0.2">
      <c r="A19" s="117" t="s">
        <v>326</v>
      </c>
      <c r="B19" s="55">
        <v>6</v>
      </c>
      <c r="C19" s="56">
        <v>0</v>
      </c>
      <c r="D19" s="55">
        <v>22</v>
      </c>
      <c r="E19" s="56">
        <v>7</v>
      </c>
      <c r="F19" s="57"/>
      <c r="G19" s="55">
        <f t="shared" si="0"/>
        <v>6</v>
      </c>
      <c r="H19" s="56">
        <f t="shared" si="1"/>
        <v>15</v>
      </c>
      <c r="I19" s="77" t="str">
        <f t="shared" si="2"/>
        <v>-</v>
      </c>
      <c r="J19" s="78">
        <f t="shared" si="3"/>
        <v>2.1428571428571428</v>
      </c>
    </row>
    <row r="20" spans="1:10" x14ac:dyDescent="0.2">
      <c r="A20" s="117" t="s">
        <v>361</v>
      </c>
      <c r="B20" s="55">
        <v>6</v>
      </c>
      <c r="C20" s="56">
        <v>5</v>
      </c>
      <c r="D20" s="55">
        <v>19</v>
      </c>
      <c r="E20" s="56">
        <v>26</v>
      </c>
      <c r="F20" s="57"/>
      <c r="G20" s="55">
        <f t="shared" si="0"/>
        <v>1</v>
      </c>
      <c r="H20" s="56">
        <f t="shared" si="1"/>
        <v>-7</v>
      </c>
      <c r="I20" s="77">
        <f t="shared" si="2"/>
        <v>0.2</v>
      </c>
      <c r="J20" s="78">
        <f t="shared" si="3"/>
        <v>-0.26923076923076922</v>
      </c>
    </row>
    <row r="21" spans="1:10" x14ac:dyDescent="0.2">
      <c r="A21" s="117" t="s">
        <v>402</v>
      </c>
      <c r="B21" s="55">
        <v>3</v>
      </c>
      <c r="C21" s="56">
        <v>0</v>
      </c>
      <c r="D21" s="55">
        <v>9</v>
      </c>
      <c r="E21" s="56">
        <v>1</v>
      </c>
      <c r="F21" s="57"/>
      <c r="G21" s="55">
        <f t="shared" si="0"/>
        <v>3</v>
      </c>
      <c r="H21" s="56">
        <f t="shared" si="1"/>
        <v>8</v>
      </c>
      <c r="I21" s="77" t="str">
        <f t="shared" si="2"/>
        <v>-</v>
      </c>
      <c r="J21" s="78">
        <f t="shared" si="3"/>
        <v>8</v>
      </c>
    </row>
    <row r="22" spans="1:10" x14ac:dyDescent="0.2">
      <c r="A22" s="117" t="s">
        <v>420</v>
      </c>
      <c r="B22" s="55">
        <v>0</v>
      </c>
      <c r="C22" s="56">
        <v>2</v>
      </c>
      <c r="D22" s="55">
        <v>1</v>
      </c>
      <c r="E22" s="56">
        <v>5</v>
      </c>
      <c r="F22" s="57"/>
      <c r="G22" s="55">
        <f t="shared" si="0"/>
        <v>-2</v>
      </c>
      <c r="H22" s="56">
        <f t="shared" si="1"/>
        <v>-4</v>
      </c>
      <c r="I22" s="77">
        <f t="shared" si="2"/>
        <v>-1</v>
      </c>
      <c r="J22" s="78">
        <f t="shared" si="3"/>
        <v>-0.8</v>
      </c>
    </row>
    <row r="23" spans="1:10" s="38" customFormat="1" x14ac:dyDescent="0.2">
      <c r="A23" s="143" t="s">
        <v>522</v>
      </c>
      <c r="B23" s="32">
        <v>19</v>
      </c>
      <c r="C23" s="33">
        <v>17</v>
      </c>
      <c r="D23" s="32">
        <v>69</v>
      </c>
      <c r="E23" s="33">
        <v>77</v>
      </c>
      <c r="F23" s="34"/>
      <c r="G23" s="32">
        <f t="shared" si="0"/>
        <v>2</v>
      </c>
      <c r="H23" s="33">
        <f t="shared" si="1"/>
        <v>-8</v>
      </c>
      <c r="I23" s="35">
        <f t="shared" si="2"/>
        <v>0.11764705882352941</v>
      </c>
      <c r="J23" s="36">
        <f t="shared" si="3"/>
        <v>-0.1038961038961039</v>
      </c>
    </row>
    <row r="24" spans="1:10" x14ac:dyDescent="0.2">
      <c r="A24" s="142"/>
      <c r="B24" s="63"/>
      <c r="C24" s="64"/>
      <c r="D24" s="63"/>
      <c r="E24" s="64"/>
      <c r="F24" s="65"/>
      <c r="G24" s="63"/>
      <c r="H24" s="64"/>
      <c r="I24" s="79"/>
      <c r="J24" s="80"/>
    </row>
    <row r="25" spans="1:10" x14ac:dyDescent="0.2">
      <c r="A25" s="111" t="s">
        <v>51</v>
      </c>
      <c r="B25" s="55"/>
      <c r="C25" s="56"/>
      <c r="D25" s="55"/>
      <c r="E25" s="56"/>
      <c r="F25" s="57"/>
      <c r="G25" s="55"/>
      <c r="H25" s="56"/>
      <c r="I25" s="77"/>
      <c r="J25" s="78"/>
    </row>
    <row r="26" spans="1:10" x14ac:dyDescent="0.2">
      <c r="A26" s="117" t="s">
        <v>203</v>
      </c>
      <c r="B26" s="55">
        <v>4</v>
      </c>
      <c r="C26" s="56">
        <v>1</v>
      </c>
      <c r="D26" s="55">
        <v>9</v>
      </c>
      <c r="E26" s="56">
        <v>5</v>
      </c>
      <c r="F26" s="57"/>
      <c r="G26" s="55">
        <f t="shared" ref="G26:G41" si="4">B26-C26</f>
        <v>3</v>
      </c>
      <c r="H26" s="56">
        <f t="shared" ref="H26:H41" si="5">D26-E26</f>
        <v>4</v>
      </c>
      <c r="I26" s="77">
        <f t="shared" ref="I26:I41" si="6">IF(C26=0, "-", IF(G26/C26&lt;10, G26/C26, "&gt;999%"))</f>
        <v>3</v>
      </c>
      <c r="J26" s="78">
        <f t="shared" ref="J26:J41" si="7">IF(E26=0, "-", IF(H26/E26&lt;10, H26/E26, "&gt;999%"))</f>
        <v>0.8</v>
      </c>
    </row>
    <row r="27" spans="1:10" x14ac:dyDescent="0.2">
      <c r="A27" s="117" t="s">
        <v>272</v>
      </c>
      <c r="B27" s="55">
        <v>0</v>
      </c>
      <c r="C27" s="56">
        <v>1</v>
      </c>
      <c r="D27" s="55">
        <v>1</v>
      </c>
      <c r="E27" s="56">
        <v>2</v>
      </c>
      <c r="F27" s="57"/>
      <c r="G27" s="55">
        <f t="shared" si="4"/>
        <v>-1</v>
      </c>
      <c r="H27" s="56">
        <f t="shared" si="5"/>
        <v>-1</v>
      </c>
      <c r="I27" s="77">
        <f t="shared" si="6"/>
        <v>-1</v>
      </c>
      <c r="J27" s="78">
        <f t="shared" si="7"/>
        <v>-0.5</v>
      </c>
    </row>
    <row r="28" spans="1:10" x14ac:dyDescent="0.2">
      <c r="A28" s="117" t="s">
        <v>204</v>
      </c>
      <c r="B28" s="55">
        <v>2</v>
      </c>
      <c r="C28" s="56">
        <v>0</v>
      </c>
      <c r="D28" s="55">
        <v>3</v>
      </c>
      <c r="E28" s="56">
        <v>0</v>
      </c>
      <c r="F28" s="57"/>
      <c r="G28" s="55">
        <f t="shared" si="4"/>
        <v>2</v>
      </c>
      <c r="H28" s="56">
        <f t="shared" si="5"/>
        <v>3</v>
      </c>
      <c r="I28" s="77" t="str">
        <f t="shared" si="6"/>
        <v>-</v>
      </c>
      <c r="J28" s="78" t="str">
        <f t="shared" si="7"/>
        <v>-</v>
      </c>
    </row>
    <row r="29" spans="1:10" x14ac:dyDescent="0.2">
      <c r="A29" s="117" t="s">
        <v>226</v>
      </c>
      <c r="B29" s="55">
        <v>3</v>
      </c>
      <c r="C29" s="56">
        <v>1</v>
      </c>
      <c r="D29" s="55">
        <v>7</v>
      </c>
      <c r="E29" s="56">
        <v>8</v>
      </c>
      <c r="F29" s="57"/>
      <c r="G29" s="55">
        <f t="shared" si="4"/>
        <v>2</v>
      </c>
      <c r="H29" s="56">
        <f t="shared" si="5"/>
        <v>-1</v>
      </c>
      <c r="I29" s="77">
        <f t="shared" si="6"/>
        <v>2</v>
      </c>
      <c r="J29" s="78">
        <f t="shared" si="7"/>
        <v>-0.125</v>
      </c>
    </row>
    <row r="30" spans="1:10" x14ac:dyDescent="0.2">
      <c r="A30" s="117" t="s">
        <v>243</v>
      </c>
      <c r="B30" s="55">
        <v>0</v>
      </c>
      <c r="C30" s="56">
        <v>0</v>
      </c>
      <c r="D30" s="55">
        <v>0</v>
      </c>
      <c r="E30" s="56">
        <v>1</v>
      </c>
      <c r="F30" s="57"/>
      <c r="G30" s="55">
        <f t="shared" si="4"/>
        <v>0</v>
      </c>
      <c r="H30" s="56">
        <f t="shared" si="5"/>
        <v>-1</v>
      </c>
      <c r="I30" s="77" t="str">
        <f t="shared" si="6"/>
        <v>-</v>
      </c>
      <c r="J30" s="78">
        <f t="shared" si="7"/>
        <v>-1</v>
      </c>
    </row>
    <row r="31" spans="1:10" x14ac:dyDescent="0.2">
      <c r="A31" s="117" t="s">
        <v>253</v>
      </c>
      <c r="B31" s="55">
        <v>1</v>
      </c>
      <c r="C31" s="56">
        <v>0</v>
      </c>
      <c r="D31" s="55">
        <v>1</v>
      </c>
      <c r="E31" s="56">
        <v>0</v>
      </c>
      <c r="F31" s="57"/>
      <c r="G31" s="55">
        <f t="shared" si="4"/>
        <v>1</v>
      </c>
      <c r="H31" s="56">
        <f t="shared" si="5"/>
        <v>1</v>
      </c>
      <c r="I31" s="77" t="str">
        <f t="shared" si="6"/>
        <v>-</v>
      </c>
      <c r="J31" s="78" t="str">
        <f t="shared" si="7"/>
        <v>-</v>
      </c>
    </row>
    <row r="32" spans="1:10" x14ac:dyDescent="0.2">
      <c r="A32" s="117" t="s">
        <v>205</v>
      </c>
      <c r="B32" s="55">
        <v>0</v>
      </c>
      <c r="C32" s="56">
        <v>0</v>
      </c>
      <c r="D32" s="55">
        <v>0</v>
      </c>
      <c r="E32" s="56">
        <v>2</v>
      </c>
      <c r="F32" s="57"/>
      <c r="G32" s="55">
        <f t="shared" si="4"/>
        <v>0</v>
      </c>
      <c r="H32" s="56">
        <f t="shared" si="5"/>
        <v>-2</v>
      </c>
      <c r="I32" s="77" t="str">
        <f t="shared" si="6"/>
        <v>-</v>
      </c>
      <c r="J32" s="78">
        <f t="shared" si="7"/>
        <v>-1</v>
      </c>
    </row>
    <row r="33" spans="1:10" x14ac:dyDescent="0.2">
      <c r="A33" s="117" t="s">
        <v>327</v>
      </c>
      <c r="B33" s="55">
        <v>0</v>
      </c>
      <c r="C33" s="56">
        <v>1</v>
      </c>
      <c r="D33" s="55">
        <v>6</v>
      </c>
      <c r="E33" s="56">
        <v>11</v>
      </c>
      <c r="F33" s="57"/>
      <c r="G33" s="55">
        <f t="shared" si="4"/>
        <v>-1</v>
      </c>
      <c r="H33" s="56">
        <f t="shared" si="5"/>
        <v>-5</v>
      </c>
      <c r="I33" s="77">
        <f t="shared" si="6"/>
        <v>-1</v>
      </c>
      <c r="J33" s="78">
        <f t="shared" si="7"/>
        <v>-0.45454545454545453</v>
      </c>
    </row>
    <row r="34" spans="1:10" x14ac:dyDescent="0.2">
      <c r="A34" s="117" t="s">
        <v>328</v>
      </c>
      <c r="B34" s="55">
        <v>1</v>
      </c>
      <c r="C34" s="56">
        <v>1</v>
      </c>
      <c r="D34" s="55">
        <v>2</v>
      </c>
      <c r="E34" s="56">
        <v>4</v>
      </c>
      <c r="F34" s="57"/>
      <c r="G34" s="55">
        <f t="shared" si="4"/>
        <v>0</v>
      </c>
      <c r="H34" s="56">
        <f t="shared" si="5"/>
        <v>-2</v>
      </c>
      <c r="I34" s="77">
        <f t="shared" si="6"/>
        <v>0</v>
      </c>
      <c r="J34" s="78">
        <f t="shared" si="7"/>
        <v>-0.5</v>
      </c>
    </row>
    <row r="35" spans="1:10" x14ac:dyDescent="0.2">
      <c r="A35" s="117" t="s">
        <v>362</v>
      </c>
      <c r="B35" s="55">
        <v>1</v>
      </c>
      <c r="C35" s="56">
        <v>2</v>
      </c>
      <c r="D35" s="55">
        <v>5</v>
      </c>
      <c r="E35" s="56">
        <v>8</v>
      </c>
      <c r="F35" s="57"/>
      <c r="G35" s="55">
        <f t="shared" si="4"/>
        <v>-1</v>
      </c>
      <c r="H35" s="56">
        <f t="shared" si="5"/>
        <v>-3</v>
      </c>
      <c r="I35" s="77">
        <f t="shared" si="6"/>
        <v>-0.5</v>
      </c>
      <c r="J35" s="78">
        <f t="shared" si="7"/>
        <v>-0.375</v>
      </c>
    </row>
    <row r="36" spans="1:10" x14ac:dyDescent="0.2">
      <c r="A36" s="117" t="s">
        <v>363</v>
      </c>
      <c r="B36" s="55">
        <v>3</v>
      </c>
      <c r="C36" s="56">
        <v>1</v>
      </c>
      <c r="D36" s="55">
        <v>3</v>
      </c>
      <c r="E36" s="56">
        <v>3</v>
      </c>
      <c r="F36" s="57"/>
      <c r="G36" s="55">
        <f t="shared" si="4"/>
        <v>2</v>
      </c>
      <c r="H36" s="56">
        <f t="shared" si="5"/>
        <v>0</v>
      </c>
      <c r="I36" s="77">
        <f t="shared" si="6"/>
        <v>2</v>
      </c>
      <c r="J36" s="78">
        <f t="shared" si="7"/>
        <v>0</v>
      </c>
    </row>
    <row r="37" spans="1:10" x14ac:dyDescent="0.2">
      <c r="A37" s="117" t="s">
        <v>403</v>
      </c>
      <c r="B37" s="55">
        <v>0</v>
      </c>
      <c r="C37" s="56">
        <v>4</v>
      </c>
      <c r="D37" s="55">
        <v>4</v>
      </c>
      <c r="E37" s="56">
        <v>10</v>
      </c>
      <c r="F37" s="57"/>
      <c r="G37" s="55">
        <f t="shared" si="4"/>
        <v>-4</v>
      </c>
      <c r="H37" s="56">
        <f t="shared" si="5"/>
        <v>-6</v>
      </c>
      <c r="I37" s="77">
        <f t="shared" si="6"/>
        <v>-1</v>
      </c>
      <c r="J37" s="78">
        <f t="shared" si="7"/>
        <v>-0.6</v>
      </c>
    </row>
    <row r="38" spans="1:10" x14ac:dyDescent="0.2">
      <c r="A38" s="117" t="s">
        <v>404</v>
      </c>
      <c r="B38" s="55">
        <v>1</v>
      </c>
      <c r="C38" s="56">
        <v>0</v>
      </c>
      <c r="D38" s="55">
        <v>4</v>
      </c>
      <c r="E38" s="56">
        <v>0</v>
      </c>
      <c r="F38" s="57"/>
      <c r="G38" s="55">
        <f t="shared" si="4"/>
        <v>1</v>
      </c>
      <c r="H38" s="56">
        <f t="shared" si="5"/>
        <v>4</v>
      </c>
      <c r="I38" s="77" t="str">
        <f t="shared" si="6"/>
        <v>-</v>
      </c>
      <c r="J38" s="78" t="str">
        <f t="shared" si="7"/>
        <v>-</v>
      </c>
    </row>
    <row r="39" spans="1:10" x14ac:dyDescent="0.2">
      <c r="A39" s="117" t="s">
        <v>421</v>
      </c>
      <c r="B39" s="55">
        <v>1</v>
      </c>
      <c r="C39" s="56">
        <v>0</v>
      </c>
      <c r="D39" s="55">
        <v>4</v>
      </c>
      <c r="E39" s="56">
        <v>2</v>
      </c>
      <c r="F39" s="57"/>
      <c r="G39" s="55">
        <f t="shared" si="4"/>
        <v>1</v>
      </c>
      <c r="H39" s="56">
        <f t="shared" si="5"/>
        <v>2</v>
      </c>
      <c r="I39" s="77" t="str">
        <f t="shared" si="6"/>
        <v>-</v>
      </c>
      <c r="J39" s="78">
        <f t="shared" si="7"/>
        <v>1</v>
      </c>
    </row>
    <row r="40" spans="1:10" x14ac:dyDescent="0.2">
      <c r="A40" s="117" t="s">
        <v>280</v>
      </c>
      <c r="B40" s="55">
        <v>0</v>
      </c>
      <c r="C40" s="56">
        <v>0</v>
      </c>
      <c r="D40" s="55">
        <v>1</v>
      </c>
      <c r="E40" s="56">
        <v>0</v>
      </c>
      <c r="F40" s="57"/>
      <c r="G40" s="55">
        <f t="shared" si="4"/>
        <v>0</v>
      </c>
      <c r="H40" s="56">
        <f t="shared" si="5"/>
        <v>1</v>
      </c>
      <c r="I40" s="77" t="str">
        <f t="shared" si="6"/>
        <v>-</v>
      </c>
      <c r="J40" s="78" t="str">
        <f t="shared" si="7"/>
        <v>-</v>
      </c>
    </row>
    <row r="41" spans="1:10" s="38" customFormat="1" x14ac:dyDescent="0.2">
      <c r="A41" s="143" t="s">
        <v>523</v>
      </c>
      <c r="B41" s="32">
        <v>17</v>
      </c>
      <c r="C41" s="33">
        <v>12</v>
      </c>
      <c r="D41" s="32">
        <v>50</v>
      </c>
      <c r="E41" s="33">
        <v>56</v>
      </c>
      <c r="F41" s="34"/>
      <c r="G41" s="32">
        <f t="shared" si="4"/>
        <v>5</v>
      </c>
      <c r="H41" s="33">
        <f t="shared" si="5"/>
        <v>-6</v>
      </c>
      <c r="I41" s="35">
        <f t="shared" si="6"/>
        <v>0.41666666666666669</v>
      </c>
      <c r="J41" s="36">
        <f t="shared" si="7"/>
        <v>-0.10714285714285714</v>
      </c>
    </row>
    <row r="42" spans="1:10" x14ac:dyDescent="0.2">
      <c r="A42" s="142"/>
      <c r="B42" s="63"/>
      <c r="C42" s="64"/>
      <c r="D42" s="63"/>
      <c r="E42" s="64"/>
      <c r="F42" s="65"/>
      <c r="G42" s="63"/>
      <c r="H42" s="64"/>
      <c r="I42" s="79"/>
      <c r="J42" s="80"/>
    </row>
    <row r="43" spans="1:10" x14ac:dyDescent="0.2">
      <c r="A43" s="111" t="s">
        <v>52</v>
      </c>
      <c r="B43" s="55"/>
      <c r="C43" s="56"/>
      <c r="D43" s="55"/>
      <c r="E43" s="56"/>
      <c r="F43" s="57"/>
      <c r="G43" s="55"/>
      <c r="H43" s="56"/>
      <c r="I43" s="77"/>
      <c r="J43" s="78"/>
    </row>
    <row r="44" spans="1:10" x14ac:dyDescent="0.2">
      <c r="A44" s="117" t="s">
        <v>250</v>
      </c>
      <c r="B44" s="55">
        <v>0</v>
      </c>
      <c r="C44" s="56">
        <v>0</v>
      </c>
      <c r="D44" s="55">
        <v>3</v>
      </c>
      <c r="E44" s="56">
        <v>0</v>
      </c>
      <c r="F44" s="57"/>
      <c r="G44" s="55">
        <f>B44-C44</f>
        <v>0</v>
      </c>
      <c r="H44" s="56">
        <f>D44-E44</f>
        <v>3</v>
      </c>
      <c r="I44" s="77" t="str">
        <f>IF(C44=0, "-", IF(G44/C44&lt;10, G44/C44, "&gt;999%"))</f>
        <v>-</v>
      </c>
      <c r="J44" s="78" t="str">
        <f>IF(E44=0, "-", IF(H44/E44&lt;10, H44/E44, "&gt;999%"))</f>
        <v>-</v>
      </c>
    </row>
    <row r="45" spans="1:10" s="38" customFormat="1" x14ac:dyDescent="0.2">
      <c r="A45" s="143" t="s">
        <v>524</v>
      </c>
      <c r="B45" s="32">
        <v>0</v>
      </c>
      <c r="C45" s="33">
        <v>0</v>
      </c>
      <c r="D45" s="32">
        <v>3</v>
      </c>
      <c r="E45" s="33">
        <v>0</v>
      </c>
      <c r="F45" s="34"/>
      <c r="G45" s="32">
        <f>B45-C45</f>
        <v>0</v>
      </c>
      <c r="H45" s="33">
        <f>D45-E45</f>
        <v>3</v>
      </c>
      <c r="I45" s="35" t="str">
        <f>IF(C45=0, "-", IF(G45/C45&lt;10, G45/C45, "&gt;999%"))</f>
        <v>-</v>
      </c>
      <c r="J45" s="36" t="str">
        <f>IF(E45=0, "-", IF(H45/E45&lt;10, H45/E45, "&gt;999%"))</f>
        <v>-</v>
      </c>
    </row>
    <row r="46" spans="1:10" x14ac:dyDescent="0.2">
      <c r="A46" s="142"/>
      <c r="B46" s="63"/>
      <c r="C46" s="64"/>
      <c r="D46" s="63"/>
      <c r="E46" s="64"/>
      <c r="F46" s="65"/>
      <c r="G46" s="63"/>
      <c r="H46" s="64"/>
      <c r="I46" s="79"/>
      <c r="J46" s="80"/>
    </row>
    <row r="47" spans="1:10" x14ac:dyDescent="0.2">
      <c r="A47" s="111" t="s">
        <v>53</v>
      </c>
      <c r="B47" s="55"/>
      <c r="C47" s="56"/>
      <c r="D47" s="55"/>
      <c r="E47" s="56"/>
      <c r="F47" s="57"/>
      <c r="G47" s="55"/>
      <c r="H47" s="56"/>
      <c r="I47" s="77"/>
      <c r="J47" s="78"/>
    </row>
    <row r="48" spans="1:10" x14ac:dyDescent="0.2">
      <c r="A48" s="117" t="s">
        <v>437</v>
      </c>
      <c r="B48" s="55">
        <v>0</v>
      </c>
      <c r="C48" s="56">
        <v>0</v>
      </c>
      <c r="D48" s="55">
        <v>0</v>
      </c>
      <c r="E48" s="56">
        <v>1</v>
      </c>
      <c r="F48" s="57"/>
      <c r="G48" s="55">
        <f>B48-C48</f>
        <v>0</v>
      </c>
      <c r="H48" s="56">
        <f>D48-E48</f>
        <v>-1</v>
      </c>
      <c r="I48" s="77" t="str">
        <f>IF(C48=0, "-", IF(G48/C48&lt;10, G48/C48, "&gt;999%"))</f>
        <v>-</v>
      </c>
      <c r="J48" s="78">
        <f>IF(E48=0, "-", IF(H48/E48&lt;10, H48/E48, "&gt;999%"))</f>
        <v>-1</v>
      </c>
    </row>
    <row r="49" spans="1:10" x14ac:dyDescent="0.2">
      <c r="A49" s="117" t="s">
        <v>295</v>
      </c>
      <c r="B49" s="55">
        <v>0</v>
      </c>
      <c r="C49" s="56">
        <v>1</v>
      </c>
      <c r="D49" s="55">
        <v>0</v>
      </c>
      <c r="E49" s="56">
        <v>1</v>
      </c>
      <c r="F49" s="57"/>
      <c r="G49" s="55">
        <f>B49-C49</f>
        <v>-1</v>
      </c>
      <c r="H49" s="56">
        <f>D49-E49</f>
        <v>-1</v>
      </c>
      <c r="I49" s="77">
        <f>IF(C49=0, "-", IF(G49/C49&lt;10, G49/C49, "&gt;999%"))</f>
        <v>-1</v>
      </c>
      <c r="J49" s="78">
        <f>IF(E49=0, "-", IF(H49/E49&lt;10, H49/E49, "&gt;999%"))</f>
        <v>-1</v>
      </c>
    </row>
    <row r="50" spans="1:10" s="38" customFormat="1" x14ac:dyDescent="0.2">
      <c r="A50" s="143" t="s">
        <v>525</v>
      </c>
      <c r="B50" s="32">
        <v>0</v>
      </c>
      <c r="C50" s="33">
        <v>1</v>
      </c>
      <c r="D50" s="32">
        <v>0</v>
      </c>
      <c r="E50" s="33">
        <v>2</v>
      </c>
      <c r="F50" s="34"/>
      <c r="G50" s="32">
        <f>B50-C50</f>
        <v>-1</v>
      </c>
      <c r="H50" s="33">
        <f>D50-E50</f>
        <v>-2</v>
      </c>
      <c r="I50" s="35">
        <f>IF(C50=0, "-", IF(G50/C50&lt;10, G50/C50, "&gt;999%"))</f>
        <v>-1</v>
      </c>
      <c r="J50" s="36">
        <f>IF(E50=0, "-", IF(H50/E50&lt;10, H50/E50, "&gt;999%"))</f>
        <v>-1</v>
      </c>
    </row>
    <row r="51" spans="1:10" x14ac:dyDescent="0.2">
      <c r="A51" s="142"/>
      <c r="B51" s="63"/>
      <c r="C51" s="64"/>
      <c r="D51" s="63"/>
      <c r="E51" s="64"/>
      <c r="F51" s="65"/>
      <c r="G51" s="63"/>
      <c r="H51" s="64"/>
      <c r="I51" s="79"/>
      <c r="J51" s="80"/>
    </row>
    <row r="52" spans="1:10" x14ac:dyDescent="0.2">
      <c r="A52" s="111" t="s">
        <v>88</v>
      </c>
      <c r="B52" s="55"/>
      <c r="C52" s="56"/>
      <c r="D52" s="55"/>
      <c r="E52" s="56"/>
      <c r="F52" s="57"/>
      <c r="G52" s="55"/>
      <c r="H52" s="56"/>
      <c r="I52" s="77"/>
      <c r="J52" s="78"/>
    </row>
    <row r="53" spans="1:10" x14ac:dyDescent="0.2">
      <c r="A53" s="117" t="s">
        <v>504</v>
      </c>
      <c r="B53" s="55">
        <v>0</v>
      </c>
      <c r="C53" s="56">
        <v>0</v>
      </c>
      <c r="D53" s="55">
        <v>7</v>
      </c>
      <c r="E53" s="56">
        <v>2</v>
      </c>
      <c r="F53" s="57"/>
      <c r="G53" s="55">
        <f>B53-C53</f>
        <v>0</v>
      </c>
      <c r="H53" s="56">
        <f>D53-E53</f>
        <v>5</v>
      </c>
      <c r="I53" s="77" t="str">
        <f>IF(C53=0, "-", IF(G53/C53&lt;10, G53/C53, "&gt;999%"))</f>
        <v>-</v>
      </c>
      <c r="J53" s="78">
        <f>IF(E53=0, "-", IF(H53/E53&lt;10, H53/E53, "&gt;999%"))</f>
        <v>2.5</v>
      </c>
    </row>
    <row r="54" spans="1:10" x14ac:dyDescent="0.2">
      <c r="A54" s="117" t="s">
        <v>496</v>
      </c>
      <c r="B54" s="55">
        <v>0</v>
      </c>
      <c r="C54" s="56">
        <v>0</v>
      </c>
      <c r="D54" s="55">
        <v>0</v>
      </c>
      <c r="E54" s="56">
        <v>1</v>
      </c>
      <c r="F54" s="57"/>
      <c r="G54" s="55">
        <f>B54-C54</f>
        <v>0</v>
      </c>
      <c r="H54" s="56">
        <f>D54-E54</f>
        <v>-1</v>
      </c>
      <c r="I54" s="77" t="str">
        <f>IF(C54=0, "-", IF(G54/C54&lt;10, G54/C54, "&gt;999%"))</f>
        <v>-</v>
      </c>
      <c r="J54" s="78">
        <f>IF(E54=0, "-", IF(H54/E54&lt;10, H54/E54, "&gt;999%"))</f>
        <v>-1</v>
      </c>
    </row>
    <row r="55" spans="1:10" s="38" customFormat="1" x14ac:dyDescent="0.2">
      <c r="A55" s="143" t="s">
        <v>526</v>
      </c>
      <c r="B55" s="32">
        <v>0</v>
      </c>
      <c r="C55" s="33">
        <v>0</v>
      </c>
      <c r="D55" s="32">
        <v>7</v>
      </c>
      <c r="E55" s="33">
        <v>3</v>
      </c>
      <c r="F55" s="34"/>
      <c r="G55" s="32">
        <f>B55-C55</f>
        <v>0</v>
      </c>
      <c r="H55" s="33">
        <f>D55-E55</f>
        <v>4</v>
      </c>
      <c r="I55" s="35" t="str">
        <f>IF(C55=0, "-", IF(G55/C55&lt;10, G55/C55, "&gt;999%"))</f>
        <v>-</v>
      </c>
      <c r="J55" s="36">
        <f>IF(E55=0, "-", IF(H55/E55&lt;10, H55/E55, "&gt;999%"))</f>
        <v>1.3333333333333333</v>
      </c>
    </row>
    <row r="56" spans="1:10" x14ac:dyDescent="0.2">
      <c r="A56" s="142"/>
      <c r="B56" s="63"/>
      <c r="C56" s="64"/>
      <c r="D56" s="63"/>
      <c r="E56" s="64"/>
      <c r="F56" s="65"/>
      <c r="G56" s="63"/>
      <c r="H56" s="64"/>
      <c r="I56" s="79"/>
      <c r="J56" s="80"/>
    </row>
    <row r="57" spans="1:10" x14ac:dyDescent="0.2">
      <c r="A57" s="111" t="s">
        <v>54</v>
      </c>
      <c r="B57" s="55"/>
      <c r="C57" s="56"/>
      <c r="D57" s="55"/>
      <c r="E57" s="56"/>
      <c r="F57" s="57"/>
      <c r="G57" s="55"/>
      <c r="H57" s="56"/>
      <c r="I57" s="77"/>
      <c r="J57" s="78"/>
    </row>
    <row r="58" spans="1:10" x14ac:dyDescent="0.2">
      <c r="A58" s="117" t="s">
        <v>158</v>
      </c>
      <c r="B58" s="55">
        <v>0</v>
      </c>
      <c r="C58" s="56">
        <v>1</v>
      </c>
      <c r="D58" s="55">
        <v>1</v>
      </c>
      <c r="E58" s="56">
        <v>1</v>
      </c>
      <c r="F58" s="57"/>
      <c r="G58" s="55">
        <f>B58-C58</f>
        <v>-1</v>
      </c>
      <c r="H58" s="56">
        <f>D58-E58</f>
        <v>0</v>
      </c>
      <c r="I58" s="77">
        <f>IF(C58=0, "-", IF(G58/C58&lt;10, G58/C58, "&gt;999%"))</f>
        <v>-1</v>
      </c>
      <c r="J58" s="78">
        <f>IF(E58=0, "-", IF(H58/E58&lt;10, H58/E58, "&gt;999%"))</f>
        <v>0</v>
      </c>
    </row>
    <row r="59" spans="1:10" s="38" customFormat="1" x14ac:dyDescent="0.2">
      <c r="A59" s="143" t="s">
        <v>527</v>
      </c>
      <c r="B59" s="32">
        <v>0</v>
      </c>
      <c r="C59" s="33">
        <v>1</v>
      </c>
      <c r="D59" s="32">
        <v>1</v>
      </c>
      <c r="E59" s="33">
        <v>1</v>
      </c>
      <c r="F59" s="34"/>
      <c r="G59" s="32">
        <f>B59-C59</f>
        <v>-1</v>
      </c>
      <c r="H59" s="33">
        <f>D59-E59</f>
        <v>0</v>
      </c>
      <c r="I59" s="35">
        <f>IF(C59=0, "-", IF(G59/C59&lt;10, G59/C59, "&gt;999%"))</f>
        <v>-1</v>
      </c>
      <c r="J59" s="36">
        <f>IF(E59=0, "-", IF(H59/E59&lt;10, H59/E59, "&gt;999%"))</f>
        <v>0</v>
      </c>
    </row>
    <row r="60" spans="1:10" x14ac:dyDescent="0.2">
      <c r="A60" s="142"/>
      <c r="B60" s="63"/>
      <c r="C60" s="64"/>
      <c r="D60" s="63"/>
      <c r="E60" s="64"/>
      <c r="F60" s="65"/>
      <c r="G60" s="63"/>
      <c r="H60" s="64"/>
      <c r="I60" s="79"/>
      <c r="J60" s="80"/>
    </row>
    <row r="61" spans="1:10" x14ac:dyDescent="0.2">
      <c r="A61" s="111" t="s">
        <v>55</v>
      </c>
      <c r="B61" s="55"/>
      <c r="C61" s="56"/>
      <c r="D61" s="55"/>
      <c r="E61" s="56"/>
      <c r="F61" s="57"/>
      <c r="G61" s="55"/>
      <c r="H61" s="56"/>
      <c r="I61" s="77"/>
      <c r="J61" s="78"/>
    </row>
    <row r="62" spans="1:10" x14ac:dyDescent="0.2">
      <c r="A62" s="117" t="s">
        <v>483</v>
      </c>
      <c r="B62" s="55">
        <v>1</v>
      </c>
      <c r="C62" s="56">
        <v>6</v>
      </c>
      <c r="D62" s="55">
        <v>20</v>
      </c>
      <c r="E62" s="56">
        <v>32</v>
      </c>
      <c r="F62" s="57"/>
      <c r="G62" s="55">
        <f>B62-C62</f>
        <v>-5</v>
      </c>
      <c r="H62" s="56">
        <f>D62-E62</f>
        <v>-12</v>
      </c>
      <c r="I62" s="77">
        <f>IF(C62=0, "-", IF(G62/C62&lt;10, G62/C62, "&gt;999%"))</f>
        <v>-0.83333333333333337</v>
      </c>
      <c r="J62" s="78">
        <f>IF(E62=0, "-", IF(H62/E62&lt;10, H62/E62, "&gt;999%"))</f>
        <v>-0.375</v>
      </c>
    </row>
    <row r="63" spans="1:10" s="38" customFormat="1" x14ac:dyDescent="0.2">
      <c r="A63" s="143" t="s">
        <v>528</v>
      </c>
      <c r="B63" s="32">
        <v>1</v>
      </c>
      <c r="C63" s="33">
        <v>6</v>
      </c>
      <c r="D63" s="32">
        <v>20</v>
      </c>
      <c r="E63" s="33">
        <v>32</v>
      </c>
      <c r="F63" s="34"/>
      <c r="G63" s="32">
        <f>B63-C63</f>
        <v>-5</v>
      </c>
      <c r="H63" s="33">
        <f>D63-E63</f>
        <v>-12</v>
      </c>
      <c r="I63" s="35">
        <f>IF(C63=0, "-", IF(G63/C63&lt;10, G63/C63, "&gt;999%"))</f>
        <v>-0.83333333333333337</v>
      </c>
      <c r="J63" s="36">
        <f>IF(E63=0, "-", IF(H63/E63&lt;10, H63/E63, "&gt;999%"))</f>
        <v>-0.375</v>
      </c>
    </row>
    <row r="64" spans="1:10" x14ac:dyDescent="0.2">
      <c r="A64" s="142"/>
      <c r="B64" s="63"/>
      <c r="C64" s="64"/>
      <c r="D64" s="63"/>
      <c r="E64" s="64"/>
      <c r="F64" s="65"/>
      <c r="G64" s="63"/>
      <c r="H64" s="64"/>
      <c r="I64" s="79"/>
      <c r="J64" s="80"/>
    </row>
    <row r="65" spans="1:10" x14ac:dyDescent="0.2">
      <c r="A65" s="111" t="s">
        <v>56</v>
      </c>
      <c r="B65" s="55"/>
      <c r="C65" s="56"/>
      <c r="D65" s="55"/>
      <c r="E65" s="56"/>
      <c r="F65" s="57"/>
      <c r="G65" s="55"/>
      <c r="H65" s="56"/>
      <c r="I65" s="77"/>
      <c r="J65" s="78"/>
    </row>
    <row r="66" spans="1:10" x14ac:dyDescent="0.2">
      <c r="A66" s="117" t="s">
        <v>296</v>
      </c>
      <c r="B66" s="55">
        <v>0</v>
      </c>
      <c r="C66" s="56">
        <v>1</v>
      </c>
      <c r="D66" s="55">
        <v>0</v>
      </c>
      <c r="E66" s="56">
        <v>3</v>
      </c>
      <c r="F66" s="57"/>
      <c r="G66" s="55">
        <f t="shared" ref="G66:G78" si="8">B66-C66</f>
        <v>-1</v>
      </c>
      <c r="H66" s="56">
        <f t="shared" ref="H66:H78" si="9">D66-E66</f>
        <v>-3</v>
      </c>
      <c r="I66" s="77">
        <f t="shared" ref="I66:I78" si="10">IF(C66=0, "-", IF(G66/C66&lt;10, G66/C66, "&gt;999%"))</f>
        <v>-1</v>
      </c>
      <c r="J66" s="78">
        <f t="shared" ref="J66:J78" si="11">IF(E66=0, "-", IF(H66/E66&lt;10, H66/E66, "&gt;999%"))</f>
        <v>-1</v>
      </c>
    </row>
    <row r="67" spans="1:10" x14ac:dyDescent="0.2">
      <c r="A67" s="117" t="s">
        <v>375</v>
      </c>
      <c r="B67" s="55">
        <v>4</v>
      </c>
      <c r="C67" s="56">
        <v>1</v>
      </c>
      <c r="D67" s="55">
        <v>17</v>
      </c>
      <c r="E67" s="56">
        <v>9</v>
      </c>
      <c r="F67" s="57"/>
      <c r="G67" s="55">
        <f t="shared" si="8"/>
        <v>3</v>
      </c>
      <c r="H67" s="56">
        <f t="shared" si="9"/>
        <v>8</v>
      </c>
      <c r="I67" s="77">
        <f t="shared" si="10"/>
        <v>3</v>
      </c>
      <c r="J67" s="78">
        <f t="shared" si="11"/>
        <v>0.88888888888888884</v>
      </c>
    </row>
    <row r="68" spans="1:10" x14ac:dyDescent="0.2">
      <c r="A68" s="117" t="s">
        <v>337</v>
      </c>
      <c r="B68" s="55">
        <v>3</v>
      </c>
      <c r="C68" s="56">
        <v>9</v>
      </c>
      <c r="D68" s="55">
        <v>16</v>
      </c>
      <c r="E68" s="56">
        <v>35</v>
      </c>
      <c r="F68" s="57"/>
      <c r="G68" s="55">
        <f t="shared" si="8"/>
        <v>-6</v>
      </c>
      <c r="H68" s="56">
        <f t="shared" si="9"/>
        <v>-19</v>
      </c>
      <c r="I68" s="77">
        <f t="shared" si="10"/>
        <v>-0.66666666666666663</v>
      </c>
      <c r="J68" s="78">
        <f t="shared" si="11"/>
        <v>-0.54285714285714282</v>
      </c>
    </row>
    <row r="69" spans="1:10" x14ac:dyDescent="0.2">
      <c r="A69" s="117" t="s">
        <v>376</v>
      </c>
      <c r="B69" s="55">
        <v>7</v>
      </c>
      <c r="C69" s="56">
        <v>6</v>
      </c>
      <c r="D69" s="55">
        <v>32</v>
      </c>
      <c r="E69" s="56">
        <v>29</v>
      </c>
      <c r="F69" s="57"/>
      <c r="G69" s="55">
        <f t="shared" si="8"/>
        <v>1</v>
      </c>
      <c r="H69" s="56">
        <f t="shared" si="9"/>
        <v>3</v>
      </c>
      <c r="I69" s="77">
        <f t="shared" si="10"/>
        <v>0.16666666666666666</v>
      </c>
      <c r="J69" s="78">
        <f t="shared" si="11"/>
        <v>0.10344827586206896</v>
      </c>
    </row>
    <row r="70" spans="1:10" x14ac:dyDescent="0.2">
      <c r="A70" s="117" t="s">
        <v>163</v>
      </c>
      <c r="B70" s="55">
        <v>1</v>
      </c>
      <c r="C70" s="56">
        <v>0</v>
      </c>
      <c r="D70" s="55">
        <v>3</v>
      </c>
      <c r="E70" s="56">
        <v>0</v>
      </c>
      <c r="F70" s="57"/>
      <c r="G70" s="55">
        <f t="shared" si="8"/>
        <v>1</v>
      </c>
      <c r="H70" s="56">
        <f t="shared" si="9"/>
        <v>3</v>
      </c>
      <c r="I70" s="77" t="str">
        <f t="shared" si="10"/>
        <v>-</v>
      </c>
      <c r="J70" s="78" t="str">
        <f t="shared" si="11"/>
        <v>-</v>
      </c>
    </row>
    <row r="71" spans="1:10" x14ac:dyDescent="0.2">
      <c r="A71" s="117" t="s">
        <v>185</v>
      </c>
      <c r="B71" s="55">
        <v>2</v>
      </c>
      <c r="C71" s="56">
        <v>5</v>
      </c>
      <c r="D71" s="55">
        <v>14</v>
      </c>
      <c r="E71" s="56">
        <v>34</v>
      </c>
      <c r="F71" s="57"/>
      <c r="G71" s="55">
        <f t="shared" si="8"/>
        <v>-3</v>
      </c>
      <c r="H71" s="56">
        <f t="shared" si="9"/>
        <v>-20</v>
      </c>
      <c r="I71" s="77">
        <f t="shared" si="10"/>
        <v>-0.6</v>
      </c>
      <c r="J71" s="78">
        <f t="shared" si="11"/>
        <v>-0.58823529411764708</v>
      </c>
    </row>
    <row r="72" spans="1:10" x14ac:dyDescent="0.2">
      <c r="A72" s="117" t="s">
        <v>213</v>
      </c>
      <c r="B72" s="55">
        <v>0</v>
      </c>
      <c r="C72" s="56">
        <v>0</v>
      </c>
      <c r="D72" s="55">
        <v>0</v>
      </c>
      <c r="E72" s="56">
        <v>3</v>
      </c>
      <c r="F72" s="57"/>
      <c r="G72" s="55">
        <f t="shared" si="8"/>
        <v>0</v>
      </c>
      <c r="H72" s="56">
        <f t="shared" si="9"/>
        <v>-3</v>
      </c>
      <c r="I72" s="77" t="str">
        <f t="shared" si="10"/>
        <v>-</v>
      </c>
      <c r="J72" s="78">
        <f t="shared" si="11"/>
        <v>-1</v>
      </c>
    </row>
    <row r="73" spans="1:10" x14ac:dyDescent="0.2">
      <c r="A73" s="117" t="s">
        <v>273</v>
      </c>
      <c r="B73" s="55">
        <v>1</v>
      </c>
      <c r="C73" s="56">
        <v>6</v>
      </c>
      <c r="D73" s="55">
        <v>16</v>
      </c>
      <c r="E73" s="56">
        <v>25</v>
      </c>
      <c r="F73" s="57"/>
      <c r="G73" s="55">
        <f t="shared" si="8"/>
        <v>-5</v>
      </c>
      <c r="H73" s="56">
        <f t="shared" si="9"/>
        <v>-9</v>
      </c>
      <c r="I73" s="77">
        <f t="shared" si="10"/>
        <v>-0.83333333333333337</v>
      </c>
      <c r="J73" s="78">
        <f t="shared" si="11"/>
        <v>-0.36</v>
      </c>
    </row>
    <row r="74" spans="1:10" x14ac:dyDescent="0.2">
      <c r="A74" s="117" t="s">
        <v>451</v>
      </c>
      <c r="B74" s="55">
        <v>11</v>
      </c>
      <c r="C74" s="56">
        <v>10</v>
      </c>
      <c r="D74" s="55">
        <v>22</v>
      </c>
      <c r="E74" s="56">
        <v>52</v>
      </c>
      <c r="F74" s="57"/>
      <c r="G74" s="55">
        <f t="shared" si="8"/>
        <v>1</v>
      </c>
      <c r="H74" s="56">
        <f t="shared" si="9"/>
        <v>-30</v>
      </c>
      <c r="I74" s="77">
        <f t="shared" si="10"/>
        <v>0.1</v>
      </c>
      <c r="J74" s="78">
        <f t="shared" si="11"/>
        <v>-0.57692307692307687</v>
      </c>
    </row>
    <row r="75" spans="1:10" x14ac:dyDescent="0.2">
      <c r="A75" s="117" t="s">
        <v>462</v>
      </c>
      <c r="B75" s="55">
        <v>125</v>
      </c>
      <c r="C75" s="56">
        <v>102</v>
      </c>
      <c r="D75" s="55">
        <v>428</v>
      </c>
      <c r="E75" s="56">
        <v>443</v>
      </c>
      <c r="F75" s="57"/>
      <c r="G75" s="55">
        <f t="shared" si="8"/>
        <v>23</v>
      </c>
      <c r="H75" s="56">
        <f t="shared" si="9"/>
        <v>-15</v>
      </c>
      <c r="I75" s="77">
        <f t="shared" si="10"/>
        <v>0.22549019607843138</v>
      </c>
      <c r="J75" s="78">
        <f t="shared" si="11"/>
        <v>-3.3860045146726865E-2</v>
      </c>
    </row>
    <row r="76" spans="1:10" x14ac:dyDescent="0.2">
      <c r="A76" s="117" t="s">
        <v>441</v>
      </c>
      <c r="B76" s="55">
        <v>5</v>
      </c>
      <c r="C76" s="56">
        <v>7</v>
      </c>
      <c r="D76" s="55">
        <v>24</v>
      </c>
      <c r="E76" s="56">
        <v>24</v>
      </c>
      <c r="F76" s="57"/>
      <c r="G76" s="55">
        <f t="shared" si="8"/>
        <v>-2</v>
      </c>
      <c r="H76" s="56">
        <f t="shared" si="9"/>
        <v>0</v>
      </c>
      <c r="I76" s="77">
        <f t="shared" si="10"/>
        <v>-0.2857142857142857</v>
      </c>
      <c r="J76" s="78">
        <f t="shared" si="11"/>
        <v>0</v>
      </c>
    </row>
    <row r="77" spans="1:10" x14ac:dyDescent="0.2">
      <c r="A77" s="117" t="s">
        <v>484</v>
      </c>
      <c r="B77" s="55">
        <v>7</v>
      </c>
      <c r="C77" s="56">
        <v>2</v>
      </c>
      <c r="D77" s="55">
        <v>16</v>
      </c>
      <c r="E77" s="56">
        <v>13</v>
      </c>
      <c r="F77" s="57"/>
      <c r="G77" s="55">
        <f t="shared" si="8"/>
        <v>5</v>
      </c>
      <c r="H77" s="56">
        <f t="shared" si="9"/>
        <v>3</v>
      </c>
      <c r="I77" s="77">
        <f t="shared" si="10"/>
        <v>2.5</v>
      </c>
      <c r="J77" s="78">
        <f t="shared" si="11"/>
        <v>0.23076923076923078</v>
      </c>
    </row>
    <row r="78" spans="1:10" s="38" customFormat="1" x14ac:dyDescent="0.2">
      <c r="A78" s="143" t="s">
        <v>529</v>
      </c>
      <c r="B78" s="32">
        <v>166</v>
      </c>
      <c r="C78" s="33">
        <v>149</v>
      </c>
      <c r="D78" s="32">
        <v>588</v>
      </c>
      <c r="E78" s="33">
        <v>670</v>
      </c>
      <c r="F78" s="34"/>
      <c r="G78" s="32">
        <f t="shared" si="8"/>
        <v>17</v>
      </c>
      <c r="H78" s="33">
        <f t="shared" si="9"/>
        <v>-82</v>
      </c>
      <c r="I78" s="35">
        <f t="shared" si="10"/>
        <v>0.11409395973154363</v>
      </c>
      <c r="J78" s="36">
        <f t="shared" si="11"/>
        <v>-0.12238805970149254</v>
      </c>
    </row>
    <row r="79" spans="1:10" x14ac:dyDescent="0.2">
      <c r="A79" s="142"/>
      <c r="B79" s="63"/>
      <c r="C79" s="64"/>
      <c r="D79" s="63"/>
      <c r="E79" s="64"/>
      <c r="F79" s="65"/>
      <c r="G79" s="63"/>
      <c r="H79" s="64"/>
      <c r="I79" s="79"/>
      <c r="J79" s="80"/>
    </row>
    <row r="80" spans="1:10" x14ac:dyDescent="0.2">
      <c r="A80" s="111" t="s">
        <v>89</v>
      </c>
      <c r="B80" s="55"/>
      <c r="C80" s="56"/>
      <c r="D80" s="55"/>
      <c r="E80" s="56"/>
      <c r="F80" s="57"/>
      <c r="G80" s="55"/>
      <c r="H80" s="56"/>
      <c r="I80" s="77"/>
      <c r="J80" s="78"/>
    </row>
    <row r="81" spans="1:10" x14ac:dyDescent="0.2">
      <c r="A81" s="117" t="s">
        <v>505</v>
      </c>
      <c r="B81" s="55">
        <v>0</v>
      </c>
      <c r="C81" s="56">
        <v>0</v>
      </c>
      <c r="D81" s="55">
        <v>1</v>
      </c>
      <c r="E81" s="56">
        <v>2</v>
      </c>
      <c r="F81" s="57"/>
      <c r="G81" s="55">
        <f>B81-C81</f>
        <v>0</v>
      </c>
      <c r="H81" s="56">
        <f>D81-E81</f>
        <v>-1</v>
      </c>
      <c r="I81" s="77" t="str">
        <f>IF(C81=0, "-", IF(G81/C81&lt;10, G81/C81, "&gt;999%"))</f>
        <v>-</v>
      </c>
      <c r="J81" s="78">
        <f>IF(E81=0, "-", IF(H81/E81&lt;10, H81/E81, "&gt;999%"))</f>
        <v>-0.5</v>
      </c>
    </row>
    <row r="82" spans="1:10" s="38" customFormat="1" x14ac:dyDescent="0.2">
      <c r="A82" s="143" t="s">
        <v>530</v>
      </c>
      <c r="B82" s="32">
        <v>0</v>
      </c>
      <c r="C82" s="33">
        <v>0</v>
      </c>
      <c r="D82" s="32">
        <v>1</v>
      </c>
      <c r="E82" s="33">
        <v>2</v>
      </c>
      <c r="F82" s="34"/>
      <c r="G82" s="32">
        <f>B82-C82</f>
        <v>0</v>
      </c>
      <c r="H82" s="33">
        <f>D82-E82</f>
        <v>-1</v>
      </c>
      <c r="I82" s="35" t="str">
        <f>IF(C82=0, "-", IF(G82/C82&lt;10, G82/C82, "&gt;999%"))</f>
        <v>-</v>
      </c>
      <c r="J82" s="36">
        <f>IF(E82=0, "-", IF(H82/E82&lt;10, H82/E82, "&gt;999%"))</f>
        <v>-0.5</v>
      </c>
    </row>
    <row r="83" spans="1:10" x14ac:dyDescent="0.2">
      <c r="A83" s="142"/>
      <c r="B83" s="63"/>
      <c r="C83" s="64"/>
      <c r="D83" s="63"/>
      <c r="E83" s="64"/>
      <c r="F83" s="65"/>
      <c r="G83" s="63"/>
      <c r="H83" s="64"/>
      <c r="I83" s="79"/>
      <c r="J83" s="80"/>
    </row>
    <row r="84" spans="1:10" x14ac:dyDescent="0.2">
      <c r="A84" s="111" t="s">
        <v>90</v>
      </c>
      <c r="B84" s="55"/>
      <c r="C84" s="56"/>
      <c r="D84" s="55"/>
      <c r="E84" s="56"/>
      <c r="F84" s="57"/>
      <c r="G84" s="55"/>
      <c r="H84" s="56"/>
      <c r="I84" s="77"/>
      <c r="J84" s="78"/>
    </row>
    <row r="85" spans="1:10" x14ac:dyDescent="0.2">
      <c r="A85" s="117" t="s">
        <v>485</v>
      </c>
      <c r="B85" s="55">
        <v>3</v>
      </c>
      <c r="C85" s="56">
        <v>3</v>
      </c>
      <c r="D85" s="55">
        <v>13</v>
      </c>
      <c r="E85" s="56">
        <v>6</v>
      </c>
      <c r="F85" s="57"/>
      <c r="G85" s="55">
        <f>B85-C85</f>
        <v>0</v>
      </c>
      <c r="H85" s="56">
        <f>D85-E85</f>
        <v>7</v>
      </c>
      <c r="I85" s="77">
        <f>IF(C85=0, "-", IF(G85/C85&lt;10, G85/C85, "&gt;999%"))</f>
        <v>0</v>
      </c>
      <c r="J85" s="78">
        <f>IF(E85=0, "-", IF(H85/E85&lt;10, H85/E85, "&gt;999%"))</f>
        <v>1.1666666666666667</v>
      </c>
    </row>
    <row r="86" spans="1:10" x14ac:dyDescent="0.2">
      <c r="A86" s="117" t="s">
        <v>497</v>
      </c>
      <c r="B86" s="55">
        <v>3</v>
      </c>
      <c r="C86" s="56">
        <v>4</v>
      </c>
      <c r="D86" s="55">
        <v>11</v>
      </c>
      <c r="E86" s="56">
        <v>28</v>
      </c>
      <c r="F86" s="57"/>
      <c r="G86" s="55">
        <f>B86-C86</f>
        <v>-1</v>
      </c>
      <c r="H86" s="56">
        <f>D86-E86</f>
        <v>-17</v>
      </c>
      <c r="I86" s="77">
        <f>IF(C86=0, "-", IF(G86/C86&lt;10, G86/C86, "&gt;999%"))</f>
        <v>-0.25</v>
      </c>
      <c r="J86" s="78">
        <f>IF(E86=0, "-", IF(H86/E86&lt;10, H86/E86, "&gt;999%"))</f>
        <v>-0.6071428571428571</v>
      </c>
    </row>
    <row r="87" spans="1:10" x14ac:dyDescent="0.2">
      <c r="A87" s="117" t="s">
        <v>506</v>
      </c>
      <c r="B87" s="55">
        <v>1</v>
      </c>
      <c r="C87" s="56">
        <v>1</v>
      </c>
      <c r="D87" s="55">
        <v>1</v>
      </c>
      <c r="E87" s="56">
        <v>1</v>
      </c>
      <c r="F87" s="57"/>
      <c r="G87" s="55">
        <f>B87-C87</f>
        <v>0</v>
      </c>
      <c r="H87" s="56">
        <f>D87-E87</f>
        <v>0</v>
      </c>
      <c r="I87" s="77">
        <f>IF(C87=0, "-", IF(G87/C87&lt;10, G87/C87, "&gt;999%"))</f>
        <v>0</v>
      </c>
      <c r="J87" s="78">
        <f>IF(E87=0, "-", IF(H87/E87&lt;10, H87/E87, "&gt;999%"))</f>
        <v>0</v>
      </c>
    </row>
    <row r="88" spans="1:10" s="38" customFormat="1" x14ac:dyDescent="0.2">
      <c r="A88" s="143" t="s">
        <v>531</v>
      </c>
      <c r="B88" s="32">
        <v>7</v>
      </c>
      <c r="C88" s="33">
        <v>8</v>
      </c>
      <c r="D88" s="32">
        <v>25</v>
      </c>
      <c r="E88" s="33">
        <v>35</v>
      </c>
      <c r="F88" s="34"/>
      <c r="G88" s="32">
        <f>B88-C88</f>
        <v>-1</v>
      </c>
      <c r="H88" s="33">
        <f>D88-E88</f>
        <v>-10</v>
      </c>
      <c r="I88" s="35">
        <f>IF(C88=0, "-", IF(G88/C88&lt;10, G88/C88, "&gt;999%"))</f>
        <v>-0.125</v>
      </c>
      <c r="J88" s="36">
        <f>IF(E88=0, "-", IF(H88/E88&lt;10, H88/E88, "&gt;999%"))</f>
        <v>-0.2857142857142857</v>
      </c>
    </row>
    <row r="89" spans="1:10" x14ac:dyDescent="0.2">
      <c r="A89" s="142"/>
      <c r="B89" s="63"/>
      <c r="C89" s="64"/>
      <c r="D89" s="63"/>
      <c r="E89" s="64"/>
      <c r="F89" s="65"/>
      <c r="G89" s="63"/>
      <c r="H89" s="64"/>
      <c r="I89" s="79"/>
      <c r="J89" s="80"/>
    </row>
    <row r="90" spans="1:10" x14ac:dyDescent="0.2">
      <c r="A90" s="111" t="s">
        <v>57</v>
      </c>
      <c r="B90" s="55"/>
      <c r="C90" s="56"/>
      <c r="D90" s="55"/>
      <c r="E90" s="56"/>
      <c r="F90" s="57"/>
      <c r="G90" s="55"/>
      <c r="H90" s="56"/>
      <c r="I90" s="77"/>
      <c r="J90" s="78"/>
    </row>
    <row r="91" spans="1:10" x14ac:dyDescent="0.2">
      <c r="A91" s="117" t="s">
        <v>452</v>
      </c>
      <c r="B91" s="55">
        <v>3</v>
      </c>
      <c r="C91" s="56">
        <v>8</v>
      </c>
      <c r="D91" s="55">
        <v>9</v>
      </c>
      <c r="E91" s="56">
        <v>19</v>
      </c>
      <c r="F91" s="57"/>
      <c r="G91" s="55">
        <f>B91-C91</f>
        <v>-5</v>
      </c>
      <c r="H91" s="56">
        <f>D91-E91</f>
        <v>-10</v>
      </c>
      <c r="I91" s="77">
        <f>IF(C91=0, "-", IF(G91/C91&lt;10, G91/C91, "&gt;999%"))</f>
        <v>-0.625</v>
      </c>
      <c r="J91" s="78">
        <f>IF(E91=0, "-", IF(H91/E91&lt;10, H91/E91, "&gt;999%"))</f>
        <v>-0.52631578947368418</v>
      </c>
    </row>
    <row r="92" spans="1:10" x14ac:dyDescent="0.2">
      <c r="A92" s="117" t="s">
        <v>463</v>
      </c>
      <c r="B92" s="55">
        <v>3</v>
      </c>
      <c r="C92" s="56">
        <v>1</v>
      </c>
      <c r="D92" s="55">
        <v>10</v>
      </c>
      <c r="E92" s="56">
        <v>13</v>
      </c>
      <c r="F92" s="57"/>
      <c r="G92" s="55">
        <f>B92-C92</f>
        <v>2</v>
      </c>
      <c r="H92" s="56">
        <f>D92-E92</f>
        <v>-3</v>
      </c>
      <c r="I92" s="77">
        <f>IF(C92=0, "-", IF(G92/C92&lt;10, G92/C92, "&gt;999%"))</f>
        <v>2</v>
      </c>
      <c r="J92" s="78">
        <f>IF(E92=0, "-", IF(H92/E92&lt;10, H92/E92, "&gt;999%"))</f>
        <v>-0.23076923076923078</v>
      </c>
    </row>
    <row r="93" spans="1:10" s="38" customFormat="1" x14ac:dyDescent="0.2">
      <c r="A93" s="143" t="s">
        <v>532</v>
      </c>
      <c r="B93" s="32">
        <v>6</v>
      </c>
      <c r="C93" s="33">
        <v>9</v>
      </c>
      <c r="D93" s="32">
        <v>19</v>
      </c>
      <c r="E93" s="33">
        <v>32</v>
      </c>
      <c r="F93" s="34"/>
      <c r="G93" s="32">
        <f>B93-C93</f>
        <v>-3</v>
      </c>
      <c r="H93" s="33">
        <f>D93-E93</f>
        <v>-13</v>
      </c>
      <c r="I93" s="35">
        <f>IF(C93=0, "-", IF(G93/C93&lt;10, G93/C93, "&gt;999%"))</f>
        <v>-0.33333333333333331</v>
      </c>
      <c r="J93" s="36">
        <f>IF(E93=0, "-", IF(H93/E93&lt;10, H93/E93, "&gt;999%"))</f>
        <v>-0.40625</v>
      </c>
    </row>
    <row r="94" spans="1:10" x14ac:dyDescent="0.2">
      <c r="A94" s="142"/>
      <c r="B94" s="63"/>
      <c r="C94" s="64"/>
      <c r="D94" s="63"/>
      <c r="E94" s="64"/>
      <c r="F94" s="65"/>
      <c r="G94" s="63"/>
      <c r="H94" s="64"/>
      <c r="I94" s="79"/>
      <c r="J94" s="80"/>
    </row>
    <row r="95" spans="1:10" x14ac:dyDescent="0.2">
      <c r="A95" s="111" t="s">
        <v>58</v>
      </c>
      <c r="B95" s="55"/>
      <c r="C95" s="56"/>
      <c r="D95" s="55"/>
      <c r="E95" s="56"/>
      <c r="F95" s="57"/>
      <c r="G95" s="55"/>
      <c r="H95" s="56"/>
      <c r="I95" s="77"/>
      <c r="J95" s="78"/>
    </row>
    <row r="96" spans="1:10" x14ac:dyDescent="0.2">
      <c r="A96" s="117" t="s">
        <v>338</v>
      </c>
      <c r="B96" s="55">
        <v>0</v>
      </c>
      <c r="C96" s="56">
        <v>0</v>
      </c>
      <c r="D96" s="55">
        <v>0</v>
      </c>
      <c r="E96" s="56">
        <v>1</v>
      </c>
      <c r="F96" s="57"/>
      <c r="G96" s="55">
        <f>B96-C96</f>
        <v>0</v>
      </c>
      <c r="H96" s="56">
        <f>D96-E96</f>
        <v>-1</v>
      </c>
      <c r="I96" s="77" t="str">
        <f>IF(C96=0, "-", IF(G96/C96&lt;10, G96/C96, "&gt;999%"))</f>
        <v>-</v>
      </c>
      <c r="J96" s="78">
        <f>IF(E96=0, "-", IF(H96/E96&lt;10, H96/E96, "&gt;999%"))</f>
        <v>-1</v>
      </c>
    </row>
    <row r="97" spans="1:10" x14ac:dyDescent="0.2">
      <c r="A97" s="117" t="s">
        <v>377</v>
      </c>
      <c r="B97" s="55">
        <v>0</v>
      </c>
      <c r="C97" s="56">
        <v>0</v>
      </c>
      <c r="D97" s="55">
        <v>0</v>
      </c>
      <c r="E97" s="56">
        <v>1</v>
      </c>
      <c r="F97" s="57"/>
      <c r="G97" s="55">
        <f>B97-C97</f>
        <v>0</v>
      </c>
      <c r="H97" s="56">
        <f>D97-E97</f>
        <v>-1</v>
      </c>
      <c r="I97" s="77" t="str">
        <f>IF(C97=0, "-", IF(G97/C97&lt;10, G97/C97, "&gt;999%"))</f>
        <v>-</v>
      </c>
      <c r="J97" s="78">
        <f>IF(E97=0, "-", IF(H97/E97&lt;10, H97/E97, "&gt;999%"))</f>
        <v>-1</v>
      </c>
    </row>
    <row r="98" spans="1:10" s="38" customFormat="1" x14ac:dyDescent="0.2">
      <c r="A98" s="143" t="s">
        <v>533</v>
      </c>
      <c r="B98" s="32">
        <v>0</v>
      </c>
      <c r="C98" s="33">
        <v>0</v>
      </c>
      <c r="D98" s="32">
        <v>0</v>
      </c>
      <c r="E98" s="33">
        <v>2</v>
      </c>
      <c r="F98" s="34"/>
      <c r="G98" s="32">
        <f>B98-C98</f>
        <v>0</v>
      </c>
      <c r="H98" s="33">
        <f>D98-E98</f>
        <v>-2</v>
      </c>
      <c r="I98" s="35" t="str">
        <f>IF(C98=0, "-", IF(G98/C98&lt;10, G98/C98, "&gt;999%"))</f>
        <v>-</v>
      </c>
      <c r="J98" s="36">
        <f>IF(E98=0, "-", IF(H98/E98&lt;10, H98/E98, "&gt;999%"))</f>
        <v>-1</v>
      </c>
    </row>
    <row r="99" spans="1:10" x14ac:dyDescent="0.2">
      <c r="A99" s="142"/>
      <c r="B99" s="63"/>
      <c r="C99" s="64"/>
      <c r="D99" s="63"/>
      <c r="E99" s="64"/>
      <c r="F99" s="65"/>
      <c r="G99" s="63"/>
      <c r="H99" s="64"/>
      <c r="I99" s="79"/>
      <c r="J99" s="80"/>
    </row>
    <row r="100" spans="1:10" x14ac:dyDescent="0.2">
      <c r="A100" s="111" t="s">
        <v>91</v>
      </c>
      <c r="B100" s="55"/>
      <c r="C100" s="56"/>
      <c r="D100" s="55"/>
      <c r="E100" s="56"/>
      <c r="F100" s="57"/>
      <c r="G100" s="55"/>
      <c r="H100" s="56"/>
      <c r="I100" s="77"/>
      <c r="J100" s="78"/>
    </row>
    <row r="101" spans="1:10" x14ac:dyDescent="0.2">
      <c r="A101" s="117" t="s">
        <v>507</v>
      </c>
      <c r="B101" s="55">
        <v>0</v>
      </c>
      <c r="C101" s="56">
        <v>2</v>
      </c>
      <c r="D101" s="55">
        <v>1</v>
      </c>
      <c r="E101" s="56">
        <v>5</v>
      </c>
      <c r="F101" s="57"/>
      <c r="G101" s="55">
        <f>B101-C101</f>
        <v>-2</v>
      </c>
      <c r="H101" s="56">
        <f>D101-E101</f>
        <v>-4</v>
      </c>
      <c r="I101" s="77">
        <f>IF(C101=0, "-", IF(G101/C101&lt;10, G101/C101, "&gt;999%"))</f>
        <v>-1</v>
      </c>
      <c r="J101" s="78">
        <f>IF(E101=0, "-", IF(H101/E101&lt;10, H101/E101, "&gt;999%"))</f>
        <v>-0.8</v>
      </c>
    </row>
    <row r="102" spans="1:10" x14ac:dyDescent="0.2">
      <c r="A102" s="117" t="s">
        <v>486</v>
      </c>
      <c r="B102" s="55">
        <v>1</v>
      </c>
      <c r="C102" s="56">
        <v>4</v>
      </c>
      <c r="D102" s="55">
        <v>15</v>
      </c>
      <c r="E102" s="56">
        <v>8</v>
      </c>
      <c r="F102" s="57"/>
      <c r="G102" s="55">
        <f>B102-C102</f>
        <v>-3</v>
      </c>
      <c r="H102" s="56">
        <f>D102-E102</f>
        <v>7</v>
      </c>
      <c r="I102" s="77">
        <f>IF(C102=0, "-", IF(G102/C102&lt;10, G102/C102, "&gt;999%"))</f>
        <v>-0.75</v>
      </c>
      <c r="J102" s="78">
        <f>IF(E102=0, "-", IF(H102/E102&lt;10, H102/E102, "&gt;999%"))</f>
        <v>0.875</v>
      </c>
    </row>
    <row r="103" spans="1:10" x14ac:dyDescent="0.2">
      <c r="A103" s="117" t="s">
        <v>498</v>
      </c>
      <c r="B103" s="55">
        <v>1</v>
      </c>
      <c r="C103" s="56">
        <v>3</v>
      </c>
      <c r="D103" s="55">
        <v>16</v>
      </c>
      <c r="E103" s="56">
        <v>17</v>
      </c>
      <c r="F103" s="57"/>
      <c r="G103" s="55">
        <f>B103-C103</f>
        <v>-2</v>
      </c>
      <c r="H103" s="56">
        <f>D103-E103</f>
        <v>-1</v>
      </c>
      <c r="I103" s="77">
        <f>IF(C103=0, "-", IF(G103/C103&lt;10, G103/C103, "&gt;999%"))</f>
        <v>-0.66666666666666663</v>
      </c>
      <c r="J103" s="78">
        <f>IF(E103=0, "-", IF(H103/E103&lt;10, H103/E103, "&gt;999%"))</f>
        <v>-5.8823529411764705E-2</v>
      </c>
    </row>
    <row r="104" spans="1:10" s="38" customFormat="1" x14ac:dyDescent="0.2">
      <c r="A104" s="143" t="s">
        <v>534</v>
      </c>
      <c r="B104" s="32">
        <v>2</v>
      </c>
      <c r="C104" s="33">
        <v>9</v>
      </c>
      <c r="D104" s="32">
        <v>32</v>
      </c>
      <c r="E104" s="33">
        <v>30</v>
      </c>
      <c r="F104" s="34"/>
      <c r="G104" s="32">
        <f>B104-C104</f>
        <v>-7</v>
      </c>
      <c r="H104" s="33">
        <f>D104-E104</f>
        <v>2</v>
      </c>
      <c r="I104" s="35">
        <f>IF(C104=0, "-", IF(G104/C104&lt;10, G104/C104, "&gt;999%"))</f>
        <v>-0.77777777777777779</v>
      </c>
      <c r="J104" s="36">
        <f>IF(E104=0, "-", IF(H104/E104&lt;10, H104/E104, "&gt;999%"))</f>
        <v>6.6666666666666666E-2</v>
      </c>
    </row>
    <row r="105" spans="1:10" x14ac:dyDescent="0.2">
      <c r="A105" s="142"/>
      <c r="B105" s="63"/>
      <c r="C105" s="64"/>
      <c r="D105" s="63"/>
      <c r="E105" s="64"/>
      <c r="F105" s="65"/>
      <c r="G105" s="63"/>
      <c r="H105" s="64"/>
      <c r="I105" s="79"/>
      <c r="J105" s="80"/>
    </row>
    <row r="106" spans="1:10" x14ac:dyDescent="0.2">
      <c r="A106" s="111" t="s">
        <v>59</v>
      </c>
      <c r="B106" s="55"/>
      <c r="C106" s="56"/>
      <c r="D106" s="55"/>
      <c r="E106" s="56"/>
      <c r="F106" s="57"/>
      <c r="G106" s="55"/>
      <c r="H106" s="56"/>
      <c r="I106" s="77"/>
      <c r="J106" s="78"/>
    </row>
    <row r="107" spans="1:10" x14ac:dyDescent="0.2">
      <c r="A107" s="117" t="s">
        <v>378</v>
      </c>
      <c r="B107" s="55">
        <v>2</v>
      </c>
      <c r="C107" s="56">
        <v>11</v>
      </c>
      <c r="D107" s="55">
        <v>10</v>
      </c>
      <c r="E107" s="56">
        <v>34</v>
      </c>
      <c r="F107" s="57"/>
      <c r="G107" s="55">
        <f t="shared" ref="G107:G116" si="12">B107-C107</f>
        <v>-9</v>
      </c>
      <c r="H107" s="56">
        <f t="shared" ref="H107:H116" si="13">D107-E107</f>
        <v>-24</v>
      </c>
      <c r="I107" s="77">
        <f t="shared" ref="I107:I116" si="14">IF(C107=0, "-", IF(G107/C107&lt;10, G107/C107, "&gt;999%"))</f>
        <v>-0.81818181818181823</v>
      </c>
      <c r="J107" s="78">
        <f t="shared" ref="J107:J116" si="15">IF(E107=0, "-", IF(H107/E107&lt;10, H107/E107, "&gt;999%"))</f>
        <v>-0.70588235294117652</v>
      </c>
    </row>
    <row r="108" spans="1:10" x14ac:dyDescent="0.2">
      <c r="A108" s="117" t="s">
        <v>186</v>
      </c>
      <c r="B108" s="55">
        <v>3</v>
      </c>
      <c r="C108" s="56">
        <v>4</v>
      </c>
      <c r="D108" s="55">
        <v>21</v>
      </c>
      <c r="E108" s="56">
        <v>65</v>
      </c>
      <c r="F108" s="57"/>
      <c r="G108" s="55">
        <f t="shared" si="12"/>
        <v>-1</v>
      </c>
      <c r="H108" s="56">
        <f t="shared" si="13"/>
        <v>-44</v>
      </c>
      <c r="I108" s="77">
        <f t="shared" si="14"/>
        <v>-0.25</v>
      </c>
      <c r="J108" s="78">
        <f t="shared" si="15"/>
        <v>-0.67692307692307696</v>
      </c>
    </row>
    <row r="109" spans="1:10" x14ac:dyDescent="0.2">
      <c r="A109" s="117" t="s">
        <v>379</v>
      </c>
      <c r="B109" s="55">
        <v>0</v>
      </c>
      <c r="C109" s="56">
        <v>0</v>
      </c>
      <c r="D109" s="55">
        <v>0</v>
      </c>
      <c r="E109" s="56">
        <v>4</v>
      </c>
      <c r="F109" s="57"/>
      <c r="G109" s="55">
        <f t="shared" si="12"/>
        <v>0</v>
      </c>
      <c r="H109" s="56">
        <f t="shared" si="13"/>
        <v>-4</v>
      </c>
      <c r="I109" s="77" t="str">
        <f t="shared" si="14"/>
        <v>-</v>
      </c>
      <c r="J109" s="78">
        <f t="shared" si="15"/>
        <v>-1</v>
      </c>
    </row>
    <row r="110" spans="1:10" x14ac:dyDescent="0.2">
      <c r="A110" s="117" t="s">
        <v>453</v>
      </c>
      <c r="B110" s="55">
        <v>4</v>
      </c>
      <c r="C110" s="56">
        <v>0</v>
      </c>
      <c r="D110" s="55">
        <v>7</v>
      </c>
      <c r="E110" s="56">
        <v>5</v>
      </c>
      <c r="F110" s="57"/>
      <c r="G110" s="55">
        <f t="shared" si="12"/>
        <v>4</v>
      </c>
      <c r="H110" s="56">
        <f t="shared" si="13"/>
        <v>2</v>
      </c>
      <c r="I110" s="77" t="str">
        <f t="shared" si="14"/>
        <v>-</v>
      </c>
      <c r="J110" s="78">
        <f t="shared" si="15"/>
        <v>0.4</v>
      </c>
    </row>
    <row r="111" spans="1:10" x14ac:dyDescent="0.2">
      <c r="A111" s="117" t="s">
        <v>464</v>
      </c>
      <c r="B111" s="55">
        <v>43</v>
      </c>
      <c r="C111" s="56">
        <v>45</v>
      </c>
      <c r="D111" s="55">
        <v>212</v>
      </c>
      <c r="E111" s="56">
        <v>235</v>
      </c>
      <c r="F111" s="57"/>
      <c r="G111" s="55">
        <f t="shared" si="12"/>
        <v>-2</v>
      </c>
      <c r="H111" s="56">
        <f t="shared" si="13"/>
        <v>-23</v>
      </c>
      <c r="I111" s="77">
        <f t="shared" si="14"/>
        <v>-4.4444444444444446E-2</v>
      </c>
      <c r="J111" s="78">
        <f t="shared" si="15"/>
        <v>-9.7872340425531917E-2</v>
      </c>
    </row>
    <row r="112" spans="1:10" x14ac:dyDescent="0.2">
      <c r="A112" s="117" t="s">
        <v>237</v>
      </c>
      <c r="B112" s="55">
        <v>1</v>
      </c>
      <c r="C112" s="56">
        <v>14</v>
      </c>
      <c r="D112" s="55">
        <v>5</v>
      </c>
      <c r="E112" s="56">
        <v>88</v>
      </c>
      <c r="F112" s="57"/>
      <c r="G112" s="55">
        <f t="shared" si="12"/>
        <v>-13</v>
      </c>
      <c r="H112" s="56">
        <f t="shared" si="13"/>
        <v>-83</v>
      </c>
      <c r="I112" s="77">
        <f t="shared" si="14"/>
        <v>-0.9285714285714286</v>
      </c>
      <c r="J112" s="78">
        <f t="shared" si="15"/>
        <v>-0.94318181818181823</v>
      </c>
    </row>
    <row r="113" spans="1:10" x14ac:dyDescent="0.2">
      <c r="A113" s="117" t="s">
        <v>339</v>
      </c>
      <c r="B113" s="55">
        <v>5</v>
      </c>
      <c r="C113" s="56">
        <v>37</v>
      </c>
      <c r="D113" s="55">
        <v>22</v>
      </c>
      <c r="E113" s="56">
        <v>113</v>
      </c>
      <c r="F113" s="57"/>
      <c r="G113" s="55">
        <f t="shared" si="12"/>
        <v>-32</v>
      </c>
      <c r="H113" s="56">
        <f t="shared" si="13"/>
        <v>-91</v>
      </c>
      <c r="I113" s="77">
        <f t="shared" si="14"/>
        <v>-0.86486486486486491</v>
      </c>
      <c r="J113" s="78">
        <f t="shared" si="15"/>
        <v>-0.80530973451327437</v>
      </c>
    </row>
    <row r="114" spans="1:10" x14ac:dyDescent="0.2">
      <c r="A114" s="117" t="s">
        <v>380</v>
      </c>
      <c r="B114" s="55">
        <v>4</v>
      </c>
      <c r="C114" s="56">
        <v>2</v>
      </c>
      <c r="D114" s="55">
        <v>24</v>
      </c>
      <c r="E114" s="56">
        <v>18</v>
      </c>
      <c r="F114" s="57"/>
      <c r="G114" s="55">
        <f t="shared" si="12"/>
        <v>2</v>
      </c>
      <c r="H114" s="56">
        <f t="shared" si="13"/>
        <v>6</v>
      </c>
      <c r="I114" s="77">
        <f t="shared" si="14"/>
        <v>1</v>
      </c>
      <c r="J114" s="78">
        <f t="shared" si="15"/>
        <v>0.33333333333333331</v>
      </c>
    </row>
    <row r="115" spans="1:10" x14ac:dyDescent="0.2">
      <c r="A115" s="117" t="s">
        <v>297</v>
      </c>
      <c r="B115" s="55">
        <v>3</v>
      </c>
      <c r="C115" s="56">
        <v>15</v>
      </c>
      <c r="D115" s="55">
        <v>47</v>
      </c>
      <c r="E115" s="56">
        <v>40</v>
      </c>
      <c r="F115" s="57"/>
      <c r="G115" s="55">
        <f t="shared" si="12"/>
        <v>-12</v>
      </c>
      <c r="H115" s="56">
        <f t="shared" si="13"/>
        <v>7</v>
      </c>
      <c r="I115" s="77">
        <f t="shared" si="14"/>
        <v>-0.8</v>
      </c>
      <c r="J115" s="78">
        <f t="shared" si="15"/>
        <v>0.17499999999999999</v>
      </c>
    </row>
    <row r="116" spans="1:10" s="38" customFormat="1" x14ac:dyDescent="0.2">
      <c r="A116" s="143" t="s">
        <v>535</v>
      </c>
      <c r="B116" s="32">
        <v>65</v>
      </c>
      <c r="C116" s="33">
        <v>128</v>
      </c>
      <c r="D116" s="32">
        <v>348</v>
      </c>
      <c r="E116" s="33">
        <v>602</v>
      </c>
      <c r="F116" s="34"/>
      <c r="G116" s="32">
        <f t="shared" si="12"/>
        <v>-63</v>
      </c>
      <c r="H116" s="33">
        <f t="shared" si="13"/>
        <v>-254</v>
      </c>
      <c r="I116" s="35">
        <f t="shared" si="14"/>
        <v>-0.4921875</v>
      </c>
      <c r="J116" s="36">
        <f t="shared" si="15"/>
        <v>-0.42192691029900331</v>
      </c>
    </row>
    <row r="117" spans="1:10" x14ac:dyDescent="0.2">
      <c r="A117" s="142"/>
      <c r="B117" s="63"/>
      <c r="C117" s="64"/>
      <c r="D117" s="63"/>
      <c r="E117" s="64"/>
      <c r="F117" s="65"/>
      <c r="G117" s="63"/>
      <c r="H117" s="64"/>
      <c r="I117" s="79"/>
      <c r="J117" s="80"/>
    </row>
    <row r="118" spans="1:10" x14ac:dyDescent="0.2">
      <c r="A118" s="111" t="s">
        <v>60</v>
      </c>
      <c r="B118" s="55"/>
      <c r="C118" s="56"/>
      <c r="D118" s="55"/>
      <c r="E118" s="56"/>
      <c r="F118" s="57"/>
      <c r="G118" s="55"/>
      <c r="H118" s="56"/>
      <c r="I118" s="77"/>
      <c r="J118" s="78"/>
    </row>
    <row r="119" spans="1:10" x14ac:dyDescent="0.2">
      <c r="A119" s="117" t="s">
        <v>164</v>
      </c>
      <c r="B119" s="55">
        <v>0</v>
      </c>
      <c r="C119" s="56">
        <v>1</v>
      </c>
      <c r="D119" s="55">
        <v>0</v>
      </c>
      <c r="E119" s="56">
        <v>5</v>
      </c>
      <c r="F119" s="57"/>
      <c r="G119" s="55">
        <f t="shared" ref="G119:G125" si="16">B119-C119</f>
        <v>-1</v>
      </c>
      <c r="H119" s="56">
        <f t="shared" ref="H119:H125" si="17">D119-E119</f>
        <v>-5</v>
      </c>
      <c r="I119" s="77">
        <f t="shared" ref="I119:I125" si="18">IF(C119=0, "-", IF(G119/C119&lt;10, G119/C119, "&gt;999%"))</f>
        <v>-1</v>
      </c>
      <c r="J119" s="78">
        <f t="shared" ref="J119:J125" si="19">IF(E119=0, "-", IF(H119/E119&lt;10, H119/E119, "&gt;999%"))</f>
        <v>-1</v>
      </c>
    </row>
    <row r="120" spans="1:10" x14ac:dyDescent="0.2">
      <c r="A120" s="117" t="s">
        <v>187</v>
      </c>
      <c r="B120" s="55">
        <v>4</v>
      </c>
      <c r="C120" s="56">
        <v>14</v>
      </c>
      <c r="D120" s="55">
        <v>42</v>
      </c>
      <c r="E120" s="56">
        <v>55</v>
      </c>
      <c r="F120" s="57"/>
      <c r="G120" s="55">
        <f t="shared" si="16"/>
        <v>-10</v>
      </c>
      <c r="H120" s="56">
        <f t="shared" si="17"/>
        <v>-13</v>
      </c>
      <c r="I120" s="77">
        <f t="shared" si="18"/>
        <v>-0.7142857142857143</v>
      </c>
      <c r="J120" s="78">
        <f t="shared" si="19"/>
        <v>-0.23636363636363636</v>
      </c>
    </row>
    <row r="121" spans="1:10" x14ac:dyDescent="0.2">
      <c r="A121" s="117" t="s">
        <v>340</v>
      </c>
      <c r="B121" s="55">
        <v>22</v>
      </c>
      <c r="C121" s="56">
        <v>28</v>
      </c>
      <c r="D121" s="55">
        <v>74</v>
      </c>
      <c r="E121" s="56">
        <v>114</v>
      </c>
      <c r="F121" s="57"/>
      <c r="G121" s="55">
        <f t="shared" si="16"/>
        <v>-6</v>
      </c>
      <c r="H121" s="56">
        <f t="shared" si="17"/>
        <v>-40</v>
      </c>
      <c r="I121" s="77">
        <f t="shared" si="18"/>
        <v>-0.21428571428571427</v>
      </c>
      <c r="J121" s="78">
        <f t="shared" si="19"/>
        <v>-0.35087719298245612</v>
      </c>
    </row>
    <row r="122" spans="1:10" x14ac:dyDescent="0.2">
      <c r="A122" s="117" t="s">
        <v>308</v>
      </c>
      <c r="B122" s="55">
        <v>21</v>
      </c>
      <c r="C122" s="56">
        <v>40</v>
      </c>
      <c r="D122" s="55">
        <v>91</v>
      </c>
      <c r="E122" s="56">
        <v>138</v>
      </c>
      <c r="F122" s="57"/>
      <c r="G122" s="55">
        <f t="shared" si="16"/>
        <v>-19</v>
      </c>
      <c r="H122" s="56">
        <f t="shared" si="17"/>
        <v>-47</v>
      </c>
      <c r="I122" s="77">
        <f t="shared" si="18"/>
        <v>-0.47499999999999998</v>
      </c>
      <c r="J122" s="78">
        <f t="shared" si="19"/>
        <v>-0.34057971014492755</v>
      </c>
    </row>
    <row r="123" spans="1:10" x14ac:dyDescent="0.2">
      <c r="A123" s="117" t="s">
        <v>165</v>
      </c>
      <c r="B123" s="55">
        <v>4</v>
      </c>
      <c r="C123" s="56">
        <v>15</v>
      </c>
      <c r="D123" s="55">
        <v>29</v>
      </c>
      <c r="E123" s="56">
        <v>82</v>
      </c>
      <c r="F123" s="57"/>
      <c r="G123" s="55">
        <f t="shared" si="16"/>
        <v>-11</v>
      </c>
      <c r="H123" s="56">
        <f t="shared" si="17"/>
        <v>-53</v>
      </c>
      <c r="I123" s="77">
        <f t="shared" si="18"/>
        <v>-0.73333333333333328</v>
      </c>
      <c r="J123" s="78">
        <f t="shared" si="19"/>
        <v>-0.64634146341463417</v>
      </c>
    </row>
    <row r="124" spans="1:10" x14ac:dyDescent="0.2">
      <c r="A124" s="117" t="s">
        <v>258</v>
      </c>
      <c r="B124" s="55">
        <v>1</v>
      </c>
      <c r="C124" s="56">
        <v>1</v>
      </c>
      <c r="D124" s="55">
        <v>6</v>
      </c>
      <c r="E124" s="56">
        <v>3</v>
      </c>
      <c r="F124" s="57"/>
      <c r="G124" s="55">
        <f t="shared" si="16"/>
        <v>0</v>
      </c>
      <c r="H124" s="56">
        <f t="shared" si="17"/>
        <v>3</v>
      </c>
      <c r="I124" s="77">
        <f t="shared" si="18"/>
        <v>0</v>
      </c>
      <c r="J124" s="78">
        <f t="shared" si="19"/>
        <v>1</v>
      </c>
    </row>
    <row r="125" spans="1:10" s="38" customFormat="1" x14ac:dyDescent="0.2">
      <c r="A125" s="143" t="s">
        <v>536</v>
      </c>
      <c r="B125" s="32">
        <v>52</v>
      </c>
      <c r="C125" s="33">
        <v>99</v>
      </c>
      <c r="D125" s="32">
        <v>242</v>
      </c>
      <c r="E125" s="33">
        <v>397</v>
      </c>
      <c r="F125" s="34"/>
      <c r="G125" s="32">
        <f t="shared" si="16"/>
        <v>-47</v>
      </c>
      <c r="H125" s="33">
        <f t="shared" si="17"/>
        <v>-155</v>
      </c>
      <c r="I125" s="35">
        <f t="shared" si="18"/>
        <v>-0.47474747474747475</v>
      </c>
      <c r="J125" s="36">
        <f t="shared" si="19"/>
        <v>-0.39042821158690177</v>
      </c>
    </row>
    <row r="126" spans="1:10" x14ac:dyDescent="0.2">
      <c r="A126" s="142"/>
      <c r="B126" s="63"/>
      <c r="C126" s="64"/>
      <c r="D126" s="63"/>
      <c r="E126" s="64"/>
      <c r="F126" s="65"/>
      <c r="G126" s="63"/>
      <c r="H126" s="64"/>
      <c r="I126" s="79"/>
      <c r="J126" s="80"/>
    </row>
    <row r="127" spans="1:10" x14ac:dyDescent="0.2">
      <c r="A127" s="111" t="s">
        <v>61</v>
      </c>
      <c r="B127" s="55"/>
      <c r="C127" s="56"/>
      <c r="D127" s="55"/>
      <c r="E127" s="56"/>
      <c r="F127" s="57"/>
      <c r="G127" s="55"/>
      <c r="H127" s="56"/>
      <c r="I127" s="77"/>
      <c r="J127" s="78"/>
    </row>
    <row r="128" spans="1:10" x14ac:dyDescent="0.2">
      <c r="A128" s="117" t="s">
        <v>166</v>
      </c>
      <c r="B128" s="55">
        <v>0</v>
      </c>
      <c r="C128" s="56">
        <v>90</v>
      </c>
      <c r="D128" s="55">
        <v>0</v>
      </c>
      <c r="E128" s="56">
        <v>262</v>
      </c>
      <c r="F128" s="57"/>
      <c r="G128" s="55">
        <f t="shared" ref="G128:G139" si="20">B128-C128</f>
        <v>-90</v>
      </c>
      <c r="H128" s="56">
        <f t="shared" ref="H128:H139" si="21">D128-E128</f>
        <v>-262</v>
      </c>
      <c r="I128" s="77">
        <f t="shared" ref="I128:I139" si="22">IF(C128=0, "-", IF(G128/C128&lt;10, G128/C128, "&gt;999%"))</f>
        <v>-1</v>
      </c>
      <c r="J128" s="78">
        <f t="shared" ref="J128:J139" si="23">IF(E128=0, "-", IF(H128/E128&lt;10, H128/E128, "&gt;999%"))</f>
        <v>-1</v>
      </c>
    </row>
    <row r="129" spans="1:10" x14ac:dyDescent="0.2">
      <c r="A129" s="117" t="s">
        <v>188</v>
      </c>
      <c r="B129" s="55">
        <v>3</v>
      </c>
      <c r="C129" s="56">
        <v>3</v>
      </c>
      <c r="D129" s="55">
        <v>14</v>
      </c>
      <c r="E129" s="56">
        <v>23</v>
      </c>
      <c r="F129" s="57"/>
      <c r="G129" s="55">
        <f t="shared" si="20"/>
        <v>0</v>
      </c>
      <c r="H129" s="56">
        <f t="shared" si="21"/>
        <v>-9</v>
      </c>
      <c r="I129" s="77">
        <f t="shared" si="22"/>
        <v>0</v>
      </c>
      <c r="J129" s="78">
        <f t="shared" si="23"/>
        <v>-0.39130434782608697</v>
      </c>
    </row>
    <row r="130" spans="1:10" x14ac:dyDescent="0.2">
      <c r="A130" s="117" t="s">
        <v>189</v>
      </c>
      <c r="B130" s="55">
        <v>16</v>
      </c>
      <c r="C130" s="56">
        <v>26</v>
      </c>
      <c r="D130" s="55">
        <v>90</v>
      </c>
      <c r="E130" s="56">
        <v>155</v>
      </c>
      <c r="F130" s="57"/>
      <c r="G130" s="55">
        <f t="shared" si="20"/>
        <v>-10</v>
      </c>
      <c r="H130" s="56">
        <f t="shared" si="21"/>
        <v>-65</v>
      </c>
      <c r="I130" s="77">
        <f t="shared" si="22"/>
        <v>-0.38461538461538464</v>
      </c>
      <c r="J130" s="78">
        <f t="shared" si="23"/>
        <v>-0.41935483870967744</v>
      </c>
    </row>
    <row r="131" spans="1:10" x14ac:dyDescent="0.2">
      <c r="A131" s="117" t="s">
        <v>442</v>
      </c>
      <c r="B131" s="55">
        <v>10</v>
      </c>
      <c r="C131" s="56">
        <v>3</v>
      </c>
      <c r="D131" s="55">
        <v>22</v>
      </c>
      <c r="E131" s="56">
        <v>22</v>
      </c>
      <c r="F131" s="57"/>
      <c r="G131" s="55">
        <f t="shared" si="20"/>
        <v>7</v>
      </c>
      <c r="H131" s="56">
        <f t="shared" si="21"/>
        <v>0</v>
      </c>
      <c r="I131" s="77">
        <f t="shared" si="22"/>
        <v>2.3333333333333335</v>
      </c>
      <c r="J131" s="78">
        <f t="shared" si="23"/>
        <v>0</v>
      </c>
    </row>
    <row r="132" spans="1:10" x14ac:dyDescent="0.2">
      <c r="A132" s="117" t="s">
        <v>259</v>
      </c>
      <c r="B132" s="55">
        <v>0</v>
      </c>
      <c r="C132" s="56">
        <v>1</v>
      </c>
      <c r="D132" s="55">
        <v>7</v>
      </c>
      <c r="E132" s="56">
        <v>10</v>
      </c>
      <c r="F132" s="57"/>
      <c r="G132" s="55">
        <f t="shared" si="20"/>
        <v>-1</v>
      </c>
      <c r="H132" s="56">
        <f t="shared" si="21"/>
        <v>-3</v>
      </c>
      <c r="I132" s="77">
        <f t="shared" si="22"/>
        <v>-1</v>
      </c>
      <c r="J132" s="78">
        <f t="shared" si="23"/>
        <v>-0.3</v>
      </c>
    </row>
    <row r="133" spans="1:10" x14ac:dyDescent="0.2">
      <c r="A133" s="117" t="s">
        <v>190</v>
      </c>
      <c r="B133" s="55">
        <v>3</v>
      </c>
      <c r="C133" s="56">
        <v>3</v>
      </c>
      <c r="D133" s="55">
        <v>11</v>
      </c>
      <c r="E133" s="56">
        <v>13</v>
      </c>
      <c r="F133" s="57"/>
      <c r="G133" s="55">
        <f t="shared" si="20"/>
        <v>0</v>
      </c>
      <c r="H133" s="56">
        <f t="shared" si="21"/>
        <v>-2</v>
      </c>
      <c r="I133" s="77">
        <f t="shared" si="22"/>
        <v>0</v>
      </c>
      <c r="J133" s="78">
        <f t="shared" si="23"/>
        <v>-0.15384615384615385</v>
      </c>
    </row>
    <row r="134" spans="1:10" x14ac:dyDescent="0.2">
      <c r="A134" s="117" t="s">
        <v>309</v>
      </c>
      <c r="B134" s="55">
        <v>16</v>
      </c>
      <c r="C134" s="56">
        <v>16</v>
      </c>
      <c r="D134" s="55">
        <v>94</v>
      </c>
      <c r="E134" s="56">
        <v>95</v>
      </c>
      <c r="F134" s="57"/>
      <c r="G134" s="55">
        <f t="shared" si="20"/>
        <v>0</v>
      </c>
      <c r="H134" s="56">
        <f t="shared" si="21"/>
        <v>-1</v>
      </c>
      <c r="I134" s="77">
        <f t="shared" si="22"/>
        <v>0</v>
      </c>
      <c r="J134" s="78">
        <f t="shared" si="23"/>
        <v>-1.0526315789473684E-2</v>
      </c>
    </row>
    <row r="135" spans="1:10" x14ac:dyDescent="0.2">
      <c r="A135" s="117" t="s">
        <v>381</v>
      </c>
      <c r="B135" s="55">
        <v>5</v>
      </c>
      <c r="C135" s="56">
        <v>7</v>
      </c>
      <c r="D135" s="55">
        <v>32</v>
      </c>
      <c r="E135" s="56">
        <v>50</v>
      </c>
      <c r="F135" s="57"/>
      <c r="G135" s="55">
        <f t="shared" si="20"/>
        <v>-2</v>
      </c>
      <c r="H135" s="56">
        <f t="shared" si="21"/>
        <v>-18</v>
      </c>
      <c r="I135" s="77">
        <f t="shared" si="22"/>
        <v>-0.2857142857142857</v>
      </c>
      <c r="J135" s="78">
        <f t="shared" si="23"/>
        <v>-0.36</v>
      </c>
    </row>
    <row r="136" spans="1:10" x14ac:dyDescent="0.2">
      <c r="A136" s="117" t="s">
        <v>214</v>
      </c>
      <c r="B136" s="55">
        <v>0</v>
      </c>
      <c r="C136" s="56">
        <v>0</v>
      </c>
      <c r="D136" s="55">
        <v>0</v>
      </c>
      <c r="E136" s="56">
        <v>4</v>
      </c>
      <c r="F136" s="57"/>
      <c r="G136" s="55">
        <f t="shared" si="20"/>
        <v>0</v>
      </c>
      <c r="H136" s="56">
        <f t="shared" si="21"/>
        <v>-4</v>
      </c>
      <c r="I136" s="77" t="str">
        <f t="shared" si="22"/>
        <v>-</v>
      </c>
      <c r="J136" s="78">
        <f t="shared" si="23"/>
        <v>-1</v>
      </c>
    </row>
    <row r="137" spans="1:10" x14ac:dyDescent="0.2">
      <c r="A137" s="117" t="s">
        <v>341</v>
      </c>
      <c r="B137" s="55">
        <v>26</v>
      </c>
      <c r="C137" s="56">
        <v>24</v>
      </c>
      <c r="D137" s="55">
        <v>90</v>
      </c>
      <c r="E137" s="56">
        <v>114</v>
      </c>
      <c r="F137" s="57"/>
      <c r="G137" s="55">
        <f t="shared" si="20"/>
        <v>2</v>
      </c>
      <c r="H137" s="56">
        <f t="shared" si="21"/>
        <v>-24</v>
      </c>
      <c r="I137" s="77">
        <f t="shared" si="22"/>
        <v>8.3333333333333329E-2</v>
      </c>
      <c r="J137" s="78">
        <f t="shared" si="23"/>
        <v>-0.21052631578947367</v>
      </c>
    </row>
    <row r="138" spans="1:10" x14ac:dyDescent="0.2">
      <c r="A138" s="117" t="s">
        <v>298</v>
      </c>
      <c r="B138" s="55">
        <v>9</v>
      </c>
      <c r="C138" s="56">
        <v>0</v>
      </c>
      <c r="D138" s="55">
        <v>41</v>
      </c>
      <c r="E138" s="56">
        <v>0</v>
      </c>
      <c r="F138" s="57"/>
      <c r="G138" s="55">
        <f t="shared" si="20"/>
        <v>9</v>
      </c>
      <c r="H138" s="56">
        <f t="shared" si="21"/>
        <v>41</v>
      </c>
      <c r="I138" s="77" t="str">
        <f t="shared" si="22"/>
        <v>-</v>
      </c>
      <c r="J138" s="78" t="str">
        <f t="shared" si="23"/>
        <v>-</v>
      </c>
    </row>
    <row r="139" spans="1:10" s="38" customFormat="1" x14ac:dyDescent="0.2">
      <c r="A139" s="143" t="s">
        <v>537</v>
      </c>
      <c r="B139" s="32">
        <v>88</v>
      </c>
      <c r="C139" s="33">
        <v>173</v>
      </c>
      <c r="D139" s="32">
        <v>401</v>
      </c>
      <c r="E139" s="33">
        <v>748</v>
      </c>
      <c r="F139" s="34"/>
      <c r="G139" s="32">
        <f t="shared" si="20"/>
        <v>-85</v>
      </c>
      <c r="H139" s="33">
        <f t="shared" si="21"/>
        <v>-347</v>
      </c>
      <c r="I139" s="35">
        <f t="shared" si="22"/>
        <v>-0.4913294797687861</v>
      </c>
      <c r="J139" s="36">
        <f t="shared" si="23"/>
        <v>-0.46390374331550804</v>
      </c>
    </row>
    <row r="140" spans="1:10" x14ac:dyDescent="0.2">
      <c r="A140" s="142"/>
      <c r="B140" s="63"/>
      <c r="C140" s="64"/>
      <c r="D140" s="63"/>
      <c r="E140" s="64"/>
      <c r="F140" s="65"/>
      <c r="G140" s="63"/>
      <c r="H140" s="64"/>
      <c r="I140" s="79"/>
      <c r="J140" s="80"/>
    </row>
    <row r="141" spans="1:10" x14ac:dyDescent="0.2">
      <c r="A141" s="111" t="s">
        <v>92</v>
      </c>
      <c r="B141" s="55"/>
      <c r="C141" s="56"/>
      <c r="D141" s="55"/>
      <c r="E141" s="56"/>
      <c r="F141" s="57"/>
      <c r="G141" s="55"/>
      <c r="H141" s="56"/>
      <c r="I141" s="77"/>
      <c r="J141" s="78"/>
    </row>
    <row r="142" spans="1:10" x14ac:dyDescent="0.2">
      <c r="A142" s="117" t="s">
        <v>487</v>
      </c>
      <c r="B142" s="55">
        <v>1</v>
      </c>
      <c r="C142" s="56">
        <v>0</v>
      </c>
      <c r="D142" s="55">
        <v>1</v>
      </c>
      <c r="E142" s="56">
        <v>1</v>
      </c>
      <c r="F142" s="57"/>
      <c r="G142" s="55">
        <f>B142-C142</f>
        <v>1</v>
      </c>
      <c r="H142" s="56">
        <f>D142-E142</f>
        <v>0</v>
      </c>
      <c r="I142" s="77" t="str">
        <f>IF(C142=0, "-", IF(G142/C142&lt;10, G142/C142, "&gt;999%"))</f>
        <v>-</v>
      </c>
      <c r="J142" s="78">
        <f>IF(E142=0, "-", IF(H142/E142&lt;10, H142/E142, "&gt;999%"))</f>
        <v>0</v>
      </c>
    </row>
    <row r="143" spans="1:10" s="38" customFormat="1" x14ac:dyDescent="0.2">
      <c r="A143" s="143" t="s">
        <v>538</v>
      </c>
      <c r="B143" s="32">
        <v>1</v>
      </c>
      <c r="C143" s="33">
        <v>0</v>
      </c>
      <c r="D143" s="32">
        <v>1</v>
      </c>
      <c r="E143" s="33">
        <v>1</v>
      </c>
      <c r="F143" s="34"/>
      <c r="G143" s="32">
        <f>B143-C143</f>
        <v>1</v>
      </c>
      <c r="H143" s="33">
        <f>D143-E143</f>
        <v>0</v>
      </c>
      <c r="I143" s="35" t="str">
        <f>IF(C143=0, "-", IF(G143/C143&lt;10, G143/C143, "&gt;999%"))</f>
        <v>-</v>
      </c>
      <c r="J143" s="36">
        <f>IF(E143=0, "-", IF(H143/E143&lt;10, H143/E143, "&gt;999%"))</f>
        <v>0</v>
      </c>
    </row>
    <row r="144" spans="1:10" x14ac:dyDescent="0.2">
      <c r="A144" s="142"/>
      <c r="B144" s="63"/>
      <c r="C144" s="64"/>
      <c r="D144" s="63"/>
      <c r="E144" s="64"/>
      <c r="F144" s="65"/>
      <c r="G144" s="63"/>
      <c r="H144" s="64"/>
      <c r="I144" s="79"/>
      <c r="J144" s="80"/>
    </row>
    <row r="145" spans="1:10" x14ac:dyDescent="0.2">
      <c r="A145" s="111" t="s">
        <v>93</v>
      </c>
      <c r="B145" s="55"/>
      <c r="C145" s="56"/>
      <c r="D145" s="55"/>
      <c r="E145" s="56"/>
      <c r="F145" s="57"/>
      <c r="G145" s="55"/>
      <c r="H145" s="56"/>
      <c r="I145" s="77"/>
      <c r="J145" s="78"/>
    </row>
    <row r="146" spans="1:10" x14ac:dyDescent="0.2">
      <c r="A146" s="117" t="s">
        <v>93</v>
      </c>
      <c r="B146" s="55">
        <v>0</v>
      </c>
      <c r="C146" s="56">
        <v>0</v>
      </c>
      <c r="D146" s="55">
        <v>0</v>
      </c>
      <c r="E146" s="56">
        <v>2</v>
      </c>
      <c r="F146" s="57"/>
      <c r="G146" s="55">
        <f>B146-C146</f>
        <v>0</v>
      </c>
      <c r="H146" s="56">
        <f>D146-E146</f>
        <v>-2</v>
      </c>
      <c r="I146" s="77" t="str">
        <f>IF(C146=0, "-", IF(G146/C146&lt;10, G146/C146, "&gt;999%"))</f>
        <v>-</v>
      </c>
      <c r="J146" s="78">
        <f>IF(E146=0, "-", IF(H146/E146&lt;10, H146/E146, "&gt;999%"))</f>
        <v>-1</v>
      </c>
    </row>
    <row r="147" spans="1:10" s="38" customFormat="1" x14ac:dyDescent="0.2">
      <c r="A147" s="143" t="s">
        <v>539</v>
      </c>
      <c r="B147" s="32">
        <v>0</v>
      </c>
      <c r="C147" s="33">
        <v>0</v>
      </c>
      <c r="D147" s="32">
        <v>0</v>
      </c>
      <c r="E147" s="33">
        <v>2</v>
      </c>
      <c r="F147" s="34"/>
      <c r="G147" s="32">
        <f>B147-C147</f>
        <v>0</v>
      </c>
      <c r="H147" s="33">
        <f>D147-E147</f>
        <v>-2</v>
      </c>
      <c r="I147" s="35" t="str">
        <f>IF(C147=0, "-", IF(G147/C147&lt;10, G147/C147, "&gt;999%"))</f>
        <v>-</v>
      </c>
      <c r="J147" s="36">
        <f>IF(E147=0, "-", IF(H147/E147&lt;10, H147/E147, "&gt;999%"))</f>
        <v>-1</v>
      </c>
    </row>
    <row r="148" spans="1:10" x14ac:dyDescent="0.2">
      <c r="A148" s="142"/>
      <c r="B148" s="63"/>
      <c r="C148" s="64"/>
      <c r="D148" s="63"/>
      <c r="E148" s="64"/>
      <c r="F148" s="65"/>
      <c r="G148" s="63"/>
      <c r="H148" s="64"/>
      <c r="I148" s="79"/>
      <c r="J148" s="80"/>
    </row>
    <row r="149" spans="1:10" x14ac:dyDescent="0.2">
      <c r="A149" s="111" t="s">
        <v>94</v>
      </c>
      <c r="B149" s="55"/>
      <c r="C149" s="56"/>
      <c r="D149" s="55"/>
      <c r="E149" s="56"/>
      <c r="F149" s="57"/>
      <c r="G149" s="55"/>
      <c r="H149" s="56"/>
      <c r="I149" s="77"/>
      <c r="J149" s="78"/>
    </row>
    <row r="150" spans="1:10" x14ac:dyDescent="0.2">
      <c r="A150" s="117" t="s">
        <v>508</v>
      </c>
      <c r="B150" s="55">
        <v>1</v>
      </c>
      <c r="C150" s="56">
        <v>0</v>
      </c>
      <c r="D150" s="55">
        <v>5</v>
      </c>
      <c r="E150" s="56">
        <v>5</v>
      </c>
      <c r="F150" s="57"/>
      <c r="G150" s="55">
        <f>B150-C150</f>
        <v>1</v>
      </c>
      <c r="H150" s="56">
        <f>D150-E150</f>
        <v>0</v>
      </c>
      <c r="I150" s="77" t="str">
        <f>IF(C150=0, "-", IF(G150/C150&lt;10, G150/C150, "&gt;999%"))</f>
        <v>-</v>
      </c>
      <c r="J150" s="78">
        <f>IF(E150=0, "-", IF(H150/E150&lt;10, H150/E150, "&gt;999%"))</f>
        <v>0</v>
      </c>
    </row>
    <row r="151" spans="1:10" x14ac:dyDescent="0.2">
      <c r="A151" s="117" t="s">
        <v>488</v>
      </c>
      <c r="B151" s="55">
        <v>18</v>
      </c>
      <c r="C151" s="56">
        <v>11</v>
      </c>
      <c r="D151" s="55">
        <v>54</v>
      </c>
      <c r="E151" s="56">
        <v>41</v>
      </c>
      <c r="F151" s="57"/>
      <c r="G151" s="55">
        <f>B151-C151</f>
        <v>7</v>
      </c>
      <c r="H151" s="56">
        <f>D151-E151</f>
        <v>13</v>
      </c>
      <c r="I151" s="77">
        <f>IF(C151=0, "-", IF(G151/C151&lt;10, G151/C151, "&gt;999%"))</f>
        <v>0.63636363636363635</v>
      </c>
      <c r="J151" s="78">
        <f>IF(E151=0, "-", IF(H151/E151&lt;10, H151/E151, "&gt;999%"))</f>
        <v>0.31707317073170732</v>
      </c>
    </row>
    <row r="152" spans="1:10" x14ac:dyDescent="0.2">
      <c r="A152" s="117" t="s">
        <v>499</v>
      </c>
      <c r="B152" s="55">
        <v>8</v>
      </c>
      <c r="C152" s="56">
        <v>11</v>
      </c>
      <c r="D152" s="55">
        <v>36</v>
      </c>
      <c r="E152" s="56">
        <v>37</v>
      </c>
      <c r="F152" s="57"/>
      <c r="G152" s="55">
        <f>B152-C152</f>
        <v>-3</v>
      </c>
      <c r="H152" s="56">
        <f>D152-E152</f>
        <v>-1</v>
      </c>
      <c r="I152" s="77">
        <f>IF(C152=0, "-", IF(G152/C152&lt;10, G152/C152, "&gt;999%"))</f>
        <v>-0.27272727272727271</v>
      </c>
      <c r="J152" s="78">
        <f>IF(E152=0, "-", IF(H152/E152&lt;10, H152/E152, "&gt;999%"))</f>
        <v>-2.7027027027027029E-2</v>
      </c>
    </row>
    <row r="153" spans="1:10" s="38" customFormat="1" x14ac:dyDescent="0.2">
      <c r="A153" s="143" t="s">
        <v>540</v>
      </c>
      <c r="B153" s="32">
        <v>27</v>
      </c>
      <c r="C153" s="33">
        <v>22</v>
      </c>
      <c r="D153" s="32">
        <v>95</v>
      </c>
      <c r="E153" s="33">
        <v>83</v>
      </c>
      <c r="F153" s="34"/>
      <c r="G153" s="32">
        <f>B153-C153</f>
        <v>5</v>
      </c>
      <c r="H153" s="33">
        <f>D153-E153</f>
        <v>12</v>
      </c>
      <c r="I153" s="35">
        <f>IF(C153=0, "-", IF(G153/C153&lt;10, G153/C153, "&gt;999%"))</f>
        <v>0.22727272727272727</v>
      </c>
      <c r="J153" s="36">
        <f>IF(E153=0, "-", IF(H153/E153&lt;10, H153/E153, "&gt;999%"))</f>
        <v>0.14457831325301204</v>
      </c>
    </row>
    <row r="154" spans="1:10" x14ac:dyDescent="0.2">
      <c r="A154" s="142"/>
      <c r="B154" s="63"/>
      <c r="C154" s="64"/>
      <c r="D154" s="63"/>
      <c r="E154" s="64"/>
      <c r="F154" s="65"/>
      <c r="G154" s="63"/>
      <c r="H154" s="64"/>
      <c r="I154" s="79"/>
      <c r="J154" s="80"/>
    </row>
    <row r="155" spans="1:10" x14ac:dyDescent="0.2">
      <c r="A155" s="111" t="s">
        <v>62</v>
      </c>
      <c r="B155" s="55"/>
      <c r="C155" s="56"/>
      <c r="D155" s="55"/>
      <c r="E155" s="56"/>
      <c r="F155" s="57"/>
      <c r="G155" s="55"/>
      <c r="H155" s="56"/>
      <c r="I155" s="77"/>
      <c r="J155" s="78"/>
    </row>
    <row r="156" spans="1:10" x14ac:dyDescent="0.2">
      <c r="A156" s="117" t="s">
        <v>454</v>
      </c>
      <c r="B156" s="55">
        <v>2</v>
      </c>
      <c r="C156" s="56">
        <v>12</v>
      </c>
      <c r="D156" s="55">
        <v>26</v>
      </c>
      <c r="E156" s="56">
        <v>46</v>
      </c>
      <c r="F156" s="57"/>
      <c r="G156" s="55">
        <f>B156-C156</f>
        <v>-10</v>
      </c>
      <c r="H156" s="56">
        <f>D156-E156</f>
        <v>-20</v>
      </c>
      <c r="I156" s="77">
        <f>IF(C156=0, "-", IF(G156/C156&lt;10, G156/C156, "&gt;999%"))</f>
        <v>-0.83333333333333337</v>
      </c>
      <c r="J156" s="78">
        <f>IF(E156=0, "-", IF(H156/E156&lt;10, H156/E156, "&gt;999%"))</f>
        <v>-0.43478260869565216</v>
      </c>
    </row>
    <row r="157" spans="1:10" x14ac:dyDescent="0.2">
      <c r="A157" s="117" t="s">
        <v>465</v>
      </c>
      <c r="B157" s="55">
        <v>31</v>
      </c>
      <c r="C157" s="56">
        <v>48</v>
      </c>
      <c r="D157" s="55">
        <v>137</v>
      </c>
      <c r="E157" s="56">
        <v>196</v>
      </c>
      <c r="F157" s="57"/>
      <c r="G157" s="55">
        <f>B157-C157</f>
        <v>-17</v>
      </c>
      <c r="H157" s="56">
        <f>D157-E157</f>
        <v>-59</v>
      </c>
      <c r="I157" s="77">
        <f>IF(C157=0, "-", IF(G157/C157&lt;10, G157/C157, "&gt;999%"))</f>
        <v>-0.35416666666666669</v>
      </c>
      <c r="J157" s="78">
        <f>IF(E157=0, "-", IF(H157/E157&lt;10, H157/E157, "&gt;999%"))</f>
        <v>-0.30102040816326531</v>
      </c>
    </row>
    <row r="158" spans="1:10" x14ac:dyDescent="0.2">
      <c r="A158" s="117" t="s">
        <v>382</v>
      </c>
      <c r="B158" s="55">
        <v>10</v>
      </c>
      <c r="C158" s="56">
        <v>14</v>
      </c>
      <c r="D158" s="55">
        <v>33</v>
      </c>
      <c r="E158" s="56">
        <v>57</v>
      </c>
      <c r="F158" s="57"/>
      <c r="G158" s="55">
        <f>B158-C158</f>
        <v>-4</v>
      </c>
      <c r="H158" s="56">
        <f>D158-E158</f>
        <v>-24</v>
      </c>
      <c r="I158" s="77">
        <f>IF(C158=0, "-", IF(G158/C158&lt;10, G158/C158, "&gt;999%"))</f>
        <v>-0.2857142857142857</v>
      </c>
      <c r="J158" s="78">
        <f>IF(E158=0, "-", IF(H158/E158&lt;10, H158/E158, "&gt;999%"))</f>
        <v>-0.42105263157894735</v>
      </c>
    </row>
    <row r="159" spans="1:10" s="38" customFormat="1" x14ac:dyDescent="0.2">
      <c r="A159" s="143" t="s">
        <v>541</v>
      </c>
      <c r="B159" s="32">
        <v>43</v>
      </c>
      <c r="C159" s="33">
        <v>74</v>
      </c>
      <c r="D159" s="32">
        <v>196</v>
      </c>
      <c r="E159" s="33">
        <v>299</v>
      </c>
      <c r="F159" s="34"/>
      <c r="G159" s="32">
        <f>B159-C159</f>
        <v>-31</v>
      </c>
      <c r="H159" s="33">
        <f>D159-E159</f>
        <v>-103</v>
      </c>
      <c r="I159" s="35">
        <f>IF(C159=0, "-", IF(G159/C159&lt;10, G159/C159, "&gt;999%"))</f>
        <v>-0.41891891891891891</v>
      </c>
      <c r="J159" s="36">
        <f>IF(E159=0, "-", IF(H159/E159&lt;10, H159/E159, "&gt;999%"))</f>
        <v>-0.34448160535117056</v>
      </c>
    </row>
    <row r="160" spans="1:10" x14ac:dyDescent="0.2">
      <c r="A160" s="142"/>
      <c r="B160" s="63"/>
      <c r="C160" s="64"/>
      <c r="D160" s="63"/>
      <c r="E160" s="64"/>
      <c r="F160" s="65"/>
      <c r="G160" s="63"/>
      <c r="H160" s="64"/>
      <c r="I160" s="79"/>
      <c r="J160" s="80"/>
    </row>
    <row r="161" spans="1:10" x14ac:dyDescent="0.2">
      <c r="A161" s="111" t="s">
        <v>95</v>
      </c>
      <c r="B161" s="55"/>
      <c r="C161" s="56"/>
      <c r="D161" s="55"/>
      <c r="E161" s="56"/>
      <c r="F161" s="57"/>
      <c r="G161" s="55"/>
      <c r="H161" s="56"/>
      <c r="I161" s="77"/>
      <c r="J161" s="78"/>
    </row>
    <row r="162" spans="1:10" x14ac:dyDescent="0.2">
      <c r="A162" s="117" t="s">
        <v>509</v>
      </c>
      <c r="B162" s="55">
        <v>0</v>
      </c>
      <c r="C162" s="56">
        <v>0</v>
      </c>
      <c r="D162" s="55">
        <v>0</v>
      </c>
      <c r="E162" s="56">
        <v>15</v>
      </c>
      <c r="F162" s="57"/>
      <c r="G162" s="55">
        <f>B162-C162</f>
        <v>0</v>
      </c>
      <c r="H162" s="56">
        <f>D162-E162</f>
        <v>-15</v>
      </c>
      <c r="I162" s="77" t="str">
        <f>IF(C162=0, "-", IF(G162/C162&lt;10, G162/C162, "&gt;999%"))</f>
        <v>-</v>
      </c>
      <c r="J162" s="78">
        <f>IF(E162=0, "-", IF(H162/E162&lt;10, H162/E162, "&gt;999%"))</f>
        <v>-1</v>
      </c>
    </row>
    <row r="163" spans="1:10" x14ac:dyDescent="0.2">
      <c r="A163" s="117" t="s">
        <v>489</v>
      </c>
      <c r="B163" s="55">
        <v>0</v>
      </c>
      <c r="C163" s="56">
        <v>1</v>
      </c>
      <c r="D163" s="55">
        <v>0</v>
      </c>
      <c r="E163" s="56">
        <v>2</v>
      </c>
      <c r="F163" s="57"/>
      <c r="G163" s="55">
        <f>B163-C163</f>
        <v>-1</v>
      </c>
      <c r="H163" s="56">
        <f>D163-E163</f>
        <v>-2</v>
      </c>
      <c r="I163" s="77">
        <f>IF(C163=0, "-", IF(G163/C163&lt;10, G163/C163, "&gt;999%"))</f>
        <v>-1</v>
      </c>
      <c r="J163" s="78">
        <f>IF(E163=0, "-", IF(H163/E163&lt;10, H163/E163, "&gt;999%"))</f>
        <v>-1</v>
      </c>
    </row>
    <row r="164" spans="1:10" x14ac:dyDescent="0.2">
      <c r="A164" s="117" t="s">
        <v>490</v>
      </c>
      <c r="B164" s="55">
        <v>0</v>
      </c>
      <c r="C164" s="56">
        <v>0</v>
      </c>
      <c r="D164" s="55">
        <v>0</v>
      </c>
      <c r="E164" s="56">
        <v>1</v>
      </c>
      <c r="F164" s="57"/>
      <c r="G164" s="55">
        <f>B164-C164</f>
        <v>0</v>
      </c>
      <c r="H164" s="56">
        <f>D164-E164</f>
        <v>-1</v>
      </c>
      <c r="I164" s="77" t="str">
        <f>IF(C164=0, "-", IF(G164/C164&lt;10, G164/C164, "&gt;999%"))</f>
        <v>-</v>
      </c>
      <c r="J164" s="78">
        <f>IF(E164=0, "-", IF(H164/E164&lt;10, H164/E164, "&gt;999%"))</f>
        <v>-1</v>
      </c>
    </row>
    <row r="165" spans="1:10" s="38" customFormat="1" x14ac:dyDescent="0.2">
      <c r="A165" s="143" t="s">
        <v>542</v>
      </c>
      <c r="B165" s="32">
        <v>0</v>
      </c>
      <c r="C165" s="33">
        <v>1</v>
      </c>
      <c r="D165" s="32">
        <v>0</v>
      </c>
      <c r="E165" s="33">
        <v>18</v>
      </c>
      <c r="F165" s="34"/>
      <c r="G165" s="32">
        <f>B165-C165</f>
        <v>-1</v>
      </c>
      <c r="H165" s="33">
        <f>D165-E165</f>
        <v>-18</v>
      </c>
      <c r="I165" s="35">
        <f>IF(C165=0, "-", IF(G165/C165&lt;10, G165/C165, "&gt;999%"))</f>
        <v>-1</v>
      </c>
      <c r="J165" s="36">
        <f>IF(E165=0, "-", IF(H165/E165&lt;10, H165/E165, "&gt;999%"))</f>
        <v>-1</v>
      </c>
    </row>
    <row r="166" spans="1:10" x14ac:dyDescent="0.2">
      <c r="A166" s="142"/>
      <c r="B166" s="63"/>
      <c r="C166" s="64"/>
      <c r="D166" s="63"/>
      <c r="E166" s="64"/>
      <c r="F166" s="65"/>
      <c r="G166" s="63"/>
      <c r="H166" s="64"/>
      <c r="I166" s="79"/>
      <c r="J166" s="80"/>
    </row>
    <row r="167" spans="1:10" x14ac:dyDescent="0.2">
      <c r="A167" s="111" t="s">
        <v>63</v>
      </c>
      <c r="B167" s="55"/>
      <c r="C167" s="56"/>
      <c r="D167" s="55"/>
      <c r="E167" s="56"/>
      <c r="F167" s="57"/>
      <c r="G167" s="55"/>
      <c r="H167" s="56"/>
      <c r="I167" s="77"/>
      <c r="J167" s="78"/>
    </row>
    <row r="168" spans="1:10" x14ac:dyDescent="0.2">
      <c r="A168" s="117" t="s">
        <v>329</v>
      </c>
      <c r="B168" s="55">
        <v>4</v>
      </c>
      <c r="C168" s="56">
        <v>4</v>
      </c>
      <c r="D168" s="55">
        <v>9</v>
      </c>
      <c r="E168" s="56">
        <v>12</v>
      </c>
      <c r="F168" s="57"/>
      <c r="G168" s="55">
        <f t="shared" ref="G168:G173" si="24">B168-C168</f>
        <v>0</v>
      </c>
      <c r="H168" s="56">
        <f t="shared" ref="H168:H173" si="25">D168-E168</f>
        <v>-3</v>
      </c>
      <c r="I168" s="77">
        <f t="shared" ref="I168:I173" si="26">IF(C168=0, "-", IF(G168/C168&lt;10, G168/C168, "&gt;999%"))</f>
        <v>0</v>
      </c>
      <c r="J168" s="78">
        <f t="shared" ref="J168:J173" si="27">IF(E168=0, "-", IF(H168/E168&lt;10, H168/E168, "&gt;999%"))</f>
        <v>-0.25</v>
      </c>
    </row>
    <row r="169" spans="1:10" x14ac:dyDescent="0.2">
      <c r="A169" s="117" t="s">
        <v>405</v>
      </c>
      <c r="B169" s="55">
        <v>1</v>
      </c>
      <c r="C169" s="56">
        <v>1</v>
      </c>
      <c r="D169" s="55">
        <v>7</v>
      </c>
      <c r="E169" s="56">
        <v>11</v>
      </c>
      <c r="F169" s="57"/>
      <c r="G169" s="55">
        <f t="shared" si="24"/>
        <v>0</v>
      </c>
      <c r="H169" s="56">
        <f t="shared" si="25"/>
        <v>-4</v>
      </c>
      <c r="I169" s="77">
        <f t="shared" si="26"/>
        <v>0</v>
      </c>
      <c r="J169" s="78">
        <f t="shared" si="27"/>
        <v>-0.36363636363636365</v>
      </c>
    </row>
    <row r="170" spans="1:10" x14ac:dyDescent="0.2">
      <c r="A170" s="117" t="s">
        <v>281</v>
      </c>
      <c r="B170" s="55">
        <v>0</v>
      </c>
      <c r="C170" s="56">
        <v>0</v>
      </c>
      <c r="D170" s="55">
        <v>0</v>
      </c>
      <c r="E170" s="56">
        <v>4</v>
      </c>
      <c r="F170" s="57"/>
      <c r="G170" s="55">
        <f t="shared" si="24"/>
        <v>0</v>
      </c>
      <c r="H170" s="56">
        <f t="shared" si="25"/>
        <v>-4</v>
      </c>
      <c r="I170" s="77" t="str">
        <f t="shared" si="26"/>
        <v>-</v>
      </c>
      <c r="J170" s="78">
        <f t="shared" si="27"/>
        <v>-1</v>
      </c>
    </row>
    <row r="171" spans="1:10" x14ac:dyDescent="0.2">
      <c r="A171" s="117" t="s">
        <v>227</v>
      </c>
      <c r="B171" s="55">
        <v>0</v>
      </c>
      <c r="C171" s="56">
        <v>0</v>
      </c>
      <c r="D171" s="55">
        <v>1</v>
      </c>
      <c r="E171" s="56">
        <v>8</v>
      </c>
      <c r="F171" s="57"/>
      <c r="G171" s="55">
        <f t="shared" si="24"/>
        <v>0</v>
      </c>
      <c r="H171" s="56">
        <f t="shared" si="25"/>
        <v>-7</v>
      </c>
      <c r="I171" s="77" t="str">
        <f t="shared" si="26"/>
        <v>-</v>
      </c>
      <c r="J171" s="78">
        <f t="shared" si="27"/>
        <v>-0.875</v>
      </c>
    </row>
    <row r="172" spans="1:10" x14ac:dyDescent="0.2">
      <c r="A172" s="117" t="s">
        <v>244</v>
      </c>
      <c r="B172" s="55">
        <v>0</v>
      </c>
      <c r="C172" s="56">
        <v>0</v>
      </c>
      <c r="D172" s="55">
        <v>1</v>
      </c>
      <c r="E172" s="56">
        <v>1</v>
      </c>
      <c r="F172" s="57"/>
      <c r="G172" s="55">
        <f t="shared" si="24"/>
        <v>0</v>
      </c>
      <c r="H172" s="56">
        <f t="shared" si="25"/>
        <v>0</v>
      </c>
      <c r="I172" s="77" t="str">
        <f t="shared" si="26"/>
        <v>-</v>
      </c>
      <c r="J172" s="78">
        <f t="shared" si="27"/>
        <v>0</v>
      </c>
    </row>
    <row r="173" spans="1:10" s="38" customFormat="1" x14ac:dyDescent="0.2">
      <c r="A173" s="143" t="s">
        <v>543</v>
      </c>
      <c r="B173" s="32">
        <v>5</v>
      </c>
      <c r="C173" s="33">
        <v>5</v>
      </c>
      <c r="D173" s="32">
        <v>18</v>
      </c>
      <c r="E173" s="33">
        <v>36</v>
      </c>
      <c r="F173" s="34"/>
      <c r="G173" s="32">
        <f t="shared" si="24"/>
        <v>0</v>
      </c>
      <c r="H173" s="33">
        <f t="shared" si="25"/>
        <v>-18</v>
      </c>
      <c r="I173" s="35">
        <f t="shared" si="26"/>
        <v>0</v>
      </c>
      <c r="J173" s="36">
        <f t="shared" si="27"/>
        <v>-0.5</v>
      </c>
    </row>
    <row r="174" spans="1:10" x14ac:dyDescent="0.2">
      <c r="A174" s="142"/>
      <c r="B174" s="63"/>
      <c r="C174" s="64"/>
      <c r="D174" s="63"/>
      <c r="E174" s="64"/>
      <c r="F174" s="65"/>
      <c r="G174" s="63"/>
      <c r="H174" s="64"/>
      <c r="I174" s="79"/>
      <c r="J174" s="80"/>
    </row>
    <row r="175" spans="1:10" x14ac:dyDescent="0.2">
      <c r="A175" s="111" t="s">
        <v>64</v>
      </c>
      <c r="B175" s="55"/>
      <c r="C175" s="56"/>
      <c r="D175" s="55"/>
      <c r="E175" s="56"/>
      <c r="F175" s="57"/>
      <c r="G175" s="55"/>
      <c r="H175" s="56"/>
      <c r="I175" s="77"/>
      <c r="J175" s="78"/>
    </row>
    <row r="176" spans="1:10" x14ac:dyDescent="0.2">
      <c r="A176" s="117" t="s">
        <v>342</v>
      </c>
      <c r="B176" s="55">
        <v>1</v>
      </c>
      <c r="C176" s="56">
        <v>0</v>
      </c>
      <c r="D176" s="55">
        <v>5</v>
      </c>
      <c r="E176" s="56">
        <v>1</v>
      </c>
      <c r="F176" s="57"/>
      <c r="G176" s="55">
        <f t="shared" ref="G176:G181" si="28">B176-C176</f>
        <v>1</v>
      </c>
      <c r="H176" s="56">
        <f t="shared" ref="H176:H181" si="29">D176-E176</f>
        <v>4</v>
      </c>
      <c r="I176" s="77" t="str">
        <f t="shared" ref="I176:I181" si="30">IF(C176=0, "-", IF(G176/C176&lt;10, G176/C176, "&gt;999%"))</f>
        <v>-</v>
      </c>
      <c r="J176" s="78">
        <f t="shared" ref="J176:J181" si="31">IF(E176=0, "-", IF(H176/E176&lt;10, H176/E176, "&gt;999%"))</f>
        <v>4</v>
      </c>
    </row>
    <row r="177" spans="1:10" x14ac:dyDescent="0.2">
      <c r="A177" s="117" t="s">
        <v>310</v>
      </c>
      <c r="B177" s="55">
        <v>0</v>
      </c>
      <c r="C177" s="56">
        <v>0</v>
      </c>
      <c r="D177" s="55">
        <v>5</v>
      </c>
      <c r="E177" s="56">
        <v>3</v>
      </c>
      <c r="F177" s="57"/>
      <c r="G177" s="55">
        <f t="shared" si="28"/>
        <v>0</v>
      </c>
      <c r="H177" s="56">
        <f t="shared" si="29"/>
        <v>2</v>
      </c>
      <c r="I177" s="77" t="str">
        <f t="shared" si="30"/>
        <v>-</v>
      </c>
      <c r="J177" s="78">
        <f t="shared" si="31"/>
        <v>0.66666666666666663</v>
      </c>
    </row>
    <row r="178" spans="1:10" x14ac:dyDescent="0.2">
      <c r="A178" s="117" t="s">
        <v>466</v>
      </c>
      <c r="B178" s="55">
        <v>1</v>
      </c>
      <c r="C178" s="56">
        <v>0</v>
      </c>
      <c r="D178" s="55">
        <v>3</v>
      </c>
      <c r="E178" s="56">
        <v>0</v>
      </c>
      <c r="F178" s="57"/>
      <c r="G178" s="55">
        <f t="shared" si="28"/>
        <v>1</v>
      </c>
      <c r="H178" s="56">
        <f t="shared" si="29"/>
        <v>3</v>
      </c>
      <c r="I178" s="77" t="str">
        <f t="shared" si="30"/>
        <v>-</v>
      </c>
      <c r="J178" s="78" t="str">
        <f t="shared" si="31"/>
        <v>-</v>
      </c>
    </row>
    <row r="179" spans="1:10" x14ac:dyDescent="0.2">
      <c r="A179" s="117" t="s">
        <v>383</v>
      </c>
      <c r="B179" s="55">
        <v>3</v>
      </c>
      <c r="C179" s="56">
        <v>2</v>
      </c>
      <c r="D179" s="55">
        <v>14</v>
      </c>
      <c r="E179" s="56">
        <v>14</v>
      </c>
      <c r="F179" s="57"/>
      <c r="G179" s="55">
        <f t="shared" si="28"/>
        <v>1</v>
      </c>
      <c r="H179" s="56">
        <f t="shared" si="29"/>
        <v>0</v>
      </c>
      <c r="I179" s="77">
        <f t="shared" si="30"/>
        <v>0.5</v>
      </c>
      <c r="J179" s="78">
        <f t="shared" si="31"/>
        <v>0</v>
      </c>
    </row>
    <row r="180" spans="1:10" x14ac:dyDescent="0.2">
      <c r="A180" s="117" t="s">
        <v>384</v>
      </c>
      <c r="B180" s="55">
        <v>1</v>
      </c>
      <c r="C180" s="56">
        <v>0</v>
      </c>
      <c r="D180" s="55">
        <v>6</v>
      </c>
      <c r="E180" s="56">
        <v>5</v>
      </c>
      <c r="F180" s="57"/>
      <c r="G180" s="55">
        <f t="shared" si="28"/>
        <v>1</v>
      </c>
      <c r="H180" s="56">
        <f t="shared" si="29"/>
        <v>1</v>
      </c>
      <c r="I180" s="77" t="str">
        <f t="shared" si="30"/>
        <v>-</v>
      </c>
      <c r="J180" s="78">
        <f t="shared" si="31"/>
        <v>0.2</v>
      </c>
    </row>
    <row r="181" spans="1:10" s="38" customFormat="1" x14ac:dyDescent="0.2">
      <c r="A181" s="143" t="s">
        <v>544</v>
      </c>
      <c r="B181" s="32">
        <v>6</v>
      </c>
      <c r="C181" s="33">
        <v>2</v>
      </c>
      <c r="D181" s="32">
        <v>33</v>
      </c>
      <c r="E181" s="33">
        <v>23</v>
      </c>
      <c r="F181" s="34"/>
      <c r="G181" s="32">
        <f t="shared" si="28"/>
        <v>4</v>
      </c>
      <c r="H181" s="33">
        <f t="shared" si="29"/>
        <v>10</v>
      </c>
      <c r="I181" s="35">
        <f t="shared" si="30"/>
        <v>2</v>
      </c>
      <c r="J181" s="36">
        <f t="shared" si="31"/>
        <v>0.43478260869565216</v>
      </c>
    </row>
    <row r="182" spans="1:10" x14ac:dyDescent="0.2">
      <c r="A182" s="142"/>
      <c r="B182" s="63"/>
      <c r="C182" s="64"/>
      <c r="D182" s="63"/>
      <c r="E182" s="64"/>
      <c r="F182" s="65"/>
      <c r="G182" s="63"/>
      <c r="H182" s="64"/>
      <c r="I182" s="79"/>
      <c r="J182" s="80"/>
    </row>
    <row r="183" spans="1:10" x14ac:dyDescent="0.2">
      <c r="A183" s="111" t="s">
        <v>96</v>
      </c>
      <c r="B183" s="55"/>
      <c r="C183" s="56"/>
      <c r="D183" s="55"/>
      <c r="E183" s="56"/>
      <c r="F183" s="57"/>
      <c r="G183" s="55"/>
      <c r="H183" s="56"/>
      <c r="I183" s="77"/>
      <c r="J183" s="78"/>
    </row>
    <row r="184" spans="1:10" x14ac:dyDescent="0.2">
      <c r="A184" s="117" t="s">
        <v>96</v>
      </c>
      <c r="B184" s="55">
        <v>5</v>
      </c>
      <c r="C184" s="56">
        <v>6</v>
      </c>
      <c r="D184" s="55">
        <v>16</v>
      </c>
      <c r="E184" s="56">
        <v>37</v>
      </c>
      <c r="F184" s="57"/>
      <c r="G184" s="55">
        <f>B184-C184</f>
        <v>-1</v>
      </c>
      <c r="H184" s="56">
        <f>D184-E184</f>
        <v>-21</v>
      </c>
      <c r="I184" s="77">
        <f>IF(C184=0, "-", IF(G184/C184&lt;10, G184/C184, "&gt;999%"))</f>
        <v>-0.16666666666666666</v>
      </c>
      <c r="J184" s="78">
        <f>IF(E184=0, "-", IF(H184/E184&lt;10, H184/E184, "&gt;999%"))</f>
        <v>-0.56756756756756754</v>
      </c>
    </row>
    <row r="185" spans="1:10" s="38" customFormat="1" x14ac:dyDescent="0.2">
      <c r="A185" s="143" t="s">
        <v>545</v>
      </c>
      <c r="B185" s="32">
        <v>5</v>
      </c>
      <c r="C185" s="33">
        <v>6</v>
      </c>
      <c r="D185" s="32">
        <v>16</v>
      </c>
      <c r="E185" s="33">
        <v>37</v>
      </c>
      <c r="F185" s="34"/>
      <c r="G185" s="32">
        <f>B185-C185</f>
        <v>-1</v>
      </c>
      <c r="H185" s="33">
        <f>D185-E185</f>
        <v>-21</v>
      </c>
      <c r="I185" s="35">
        <f>IF(C185=0, "-", IF(G185/C185&lt;10, G185/C185, "&gt;999%"))</f>
        <v>-0.16666666666666666</v>
      </c>
      <c r="J185" s="36">
        <f>IF(E185=0, "-", IF(H185/E185&lt;10, H185/E185, "&gt;999%"))</f>
        <v>-0.56756756756756754</v>
      </c>
    </row>
    <row r="186" spans="1:10" x14ac:dyDescent="0.2">
      <c r="A186" s="142"/>
      <c r="B186" s="63"/>
      <c r="C186" s="64"/>
      <c r="D186" s="63"/>
      <c r="E186" s="64"/>
      <c r="F186" s="65"/>
      <c r="G186" s="63"/>
      <c r="H186" s="64"/>
      <c r="I186" s="79"/>
      <c r="J186" s="80"/>
    </row>
    <row r="187" spans="1:10" x14ac:dyDescent="0.2">
      <c r="A187" s="111" t="s">
        <v>65</v>
      </c>
      <c r="B187" s="55"/>
      <c r="C187" s="56"/>
      <c r="D187" s="55"/>
      <c r="E187" s="56"/>
      <c r="F187" s="57"/>
      <c r="G187" s="55"/>
      <c r="H187" s="56"/>
      <c r="I187" s="77"/>
      <c r="J187" s="78"/>
    </row>
    <row r="188" spans="1:10" x14ac:dyDescent="0.2">
      <c r="A188" s="117" t="s">
        <v>260</v>
      </c>
      <c r="B188" s="55">
        <v>1</v>
      </c>
      <c r="C188" s="56">
        <v>1</v>
      </c>
      <c r="D188" s="55">
        <v>15</v>
      </c>
      <c r="E188" s="56">
        <v>48</v>
      </c>
      <c r="F188" s="57"/>
      <c r="G188" s="55">
        <f t="shared" ref="G188:G196" si="32">B188-C188</f>
        <v>0</v>
      </c>
      <c r="H188" s="56">
        <f t="shared" ref="H188:H196" si="33">D188-E188</f>
        <v>-33</v>
      </c>
      <c r="I188" s="77">
        <f t="shared" ref="I188:I196" si="34">IF(C188=0, "-", IF(G188/C188&lt;10, G188/C188, "&gt;999%"))</f>
        <v>0</v>
      </c>
      <c r="J188" s="78">
        <f t="shared" ref="J188:J196" si="35">IF(E188=0, "-", IF(H188/E188&lt;10, H188/E188, "&gt;999%"))</f>
        <v>-0.6875</v>
      </c>
    </row>
    <row r="189" spans="1:10" x14ac:dyDescent="0.2">
      <c r="A189" s="117" t="s">
        <v>191</v>
      </c>
      <c r="B189" s="55">
        <v>7</v>
      </c>
      <c r="C189" s="56">
        <v>29</v>
      </c>
      <c r="D189" s="55">
        <v>33</v>
      </c>
      <c r="E189" s="56">
        <v>114</v>
      </c>
      <c r="F189" s="57"/>
      <c r="G189" s="55">
        <f t="shared" si="32"/>
        <v>-22</v>
      </c>
      <c r="H189" s="56">
        <f t="shared" si="33"/>
        <v>-81</v>
      </c>
      <c r="I189" s="77">
        <f t="shared" si="34"/>
        <v>-0.75862068965517238</v>
      </c>
      <c r="J189" s="78">
        <f t="shared" si="35"/>
        <v>-0.71052631578947367</v>
      </c>
    </row>
    <row r="190" spans="1:10" x14ac:dyDescent="0.2">
      <c r="A190" s="117" t="s">
        <v>159</v>
      </c>
      <c r="B190" s="55">
        <v>4</v>
      </c>
      <c r="C190" s="56">
        <v>4</v>
      </c>
      <c r="D190" s="55">
        <v>13</v>
      </c>
      <c r="E190" s="56">
        <v>30</v>
      </c>
      <c r="F190" s="57"/>
      <c r="G190" s="55">
        <f t="shared" si="32"/>
        <v>0</v>
      </c>
      <c r="H190" s="56">
        <f t="shared" si="33"/>
        <v>-17</v>
      </c>
      <c r="I190" s="77">
        <f t="shared" si="34"/>
        <v>0</v>
      </c>
      <c r="J190" s="78">
        <f t="shared" si="35"/>
        <v>-0.56666666666666665</v>
      </c>
    </row>
    <row r="191" spans="1:10" x14ac:dyDescent="0.2">
      <c r="A191" s="117" t="s">
        <v>167</v>
      </c>
      <c r="B191" s="55">
        <v>7</v>
      </c>
      <c r="C191" s="56">
        <v>6</v>
      </c>
      <c r="D191" s="55">
        <v>36</v>
      </c>
      <c r="E191" s="56">
        <v>56</v>
      </c>
      <c r="F191" s="57"/>
      <c r="G191" s="55">
        <f t="shared" si="32"/>
        <v>1</v>
      </c>
      <c r="H191" s="56">
        <f t="shared" si="33"/>
        <v>-20</v>
      </c>
      <c r="I191" s="77">
        <f t="shared" si="34"/>
        <v>0.16666666666666666</v>
      </c>
      <c r="J191" s="78">
        <f t="shared" si="35"/>
        <v>-0.35714285714285715</v>
      </c>
    </row>
    <row r="192" spans="1:10" x14ac:dyDescent="0.2">
      <c r="A192" s="117" t="s">
        <v>311</v>
      </c>
      <c r="B192" s="55">
        <v>7</v>
      </c>
      <c r="C192" s="56">
        <v>0</v>
      </c>
      <c r="D192" s="55">
        <v>52</v>
      </c>
      <c r="E192" s="56">
        <v>0</v>
      </c>
      <c r="F192" s="57"/>
      <c r="G192" s="55">
        <f t="shared" si="32"/>
        <v>7</v>
      </c>
      <c r="H192" s="56">
        <f t="shared" si="33"/>
        <v>52</v>
      </c>
      <c r="I192" s="77" t="str">
        <f t="shared" si="34"/>
        <v>-</v>
      </c>
      <c r="J192" s="78" t="str">
        <f t="shared" si="35"/>
        <v>-</v>
      </c>
    </row>
    <row r="193" spans="1:10" x14ac:dyDescent="0.2">
      <c r="A193" s="117" t="s">
        <v>385</v>
      </c>
      <c r="B193" s="55">
        <v>1</v>
      </c>
      <c r="C193" s="56">
        <v>4</v>
      </c>
      <c r="D193" s="55">
        <v>9</v>
      </c>
      <c r="E193" s="56">
        <v>30</v>
      </c>
      <c r="F193" s="57"/>
      <c r="G193" s="55">
        <f t="shared" si="32"/>
        <v>-3</v>
      </c>
      <c r="H193" s="56">
        <f t="shared" si="33"/>
        <v>-21</v>
      </c>
      <c r="I193" s="77">
        <f t="shared" si="34"/>
        <v>-0.75</v>
      </c>
      <c r="J193" s="78">
        <f t="shared" si="35"/>
        <v>-0.7</v>
      </c>
    </row>
    <row r="194" spans="1:10" x14ac:dyDescent="0.2">
      <c r="A194" s="117" t="s">
        <v>343</v>
      </c>
      <c r="B194" s="55">
        <v>8</v>
      </c>
      <c r="C194" s="56">
        <v>19</v>
      </c>
      <c r="D194" s="55">
        <v>37</v>
      </c>
      <c r="E194" s="56">
        <v>103</v>
      </c>
      <c r="F194" s="57"/>
      <c r="G194" s="55">
        <f t="shared" si="32"/>
        <v>-11</v>
      </c>
      <c r="H194" s="56">
        <f t="shared" si="33"/>
        <v>-66</v>
      </c>
      <c r="I194" s="77">
        <f t="shared" si="34"/>
        <v>-0.57894736842105265</v>
      </c>
      <c r="J194" s="78">
        <f t="shared" si="35"/>
        <v>-0.64077669902912626</v>
      </c>
    </row>
    <row r="195" spans="1:10" x14ac:dyDescent="0.2">
      <c r="A195" s="117" t="s">
        <v>238</v>
      </c>
      <c r="B195" s="55">
        <v>1</v>
      </c>
      <c r="C195" s="56">
        <v>2</v>
      </c>
      <c r="D195" s="55">
        <v>4</v>
      </c>
      <c r="E195" s="56">
        <v>8</v>
      </c>
      <c r="F195" s="57"/>
      <c r="G195" s="55">
        <f t="shared" si="32"/>
        <v>-1</v>
      </c>
      <c r="H195" s="56">
        <f t="shared" si="33"/>
        <v>-4</v>
      </c>
      <c r="I195" s="77">
        <f t="shared" si="34"/>
        <v>-0.5</v>
      </c>
      <c r="J195" s="78">
        <f t="shared" si="35"/>
        <v>-0.5</v>
      </c>
    </row>
    <row r="196" spans="1:10" s="38" customFormat="1" x14ac:dyDescent="0.2">
      <c r="A196" s="143" t="s">
        <v>546</v>
      </c>
      <c r="B196" s="32">
        <v>36</v>
      </c>
      <c r="C196" s="33">
        <v>65</v>
      </c>
      <c r="D196" s="32">
        <v>199</v>
      </c>
      <c r="E196" s="33">
        <v>389</v>
      </c>
      <c r="F196" s="34"/>
      <c r="G196" s="32">
        <f t="shared" si="32"/>
        <v>-29</v>
      </c>
      <c r="H196" s="33">
        <f t="shared" si="33"/>
        <v>-190</v>
      </c>
      <c r="I196" s="35">
        <f t="shared" si="34"/>
        <v>-0.44615384615384618</v>
      </c>
      <c r="J196" s="36">
        <f t="shared" si="35"/>
        <v>-0.4884318766066838</v>
      </c>
    </row>
    <row r="197" spans="1:10" x14ac:dyDescent="0.2">
      <c r="A197" s="142"/>
      <c r="B197" s="63"/>
      <c r="C197" s="64"/>
      <c r="D197" s="63"/>
      <c r="E197" s="64"/>
      <c r="F197" s="65"/>
      <c r="G197" s="63"/>
      <c r="H197" s="64"/>
      <c r="I197" s="79"/>
      <c r="J197" s="80"/>
    </row>
    <row r="198" spans="1:10" x14ac:dyDescent="0.2">
      <c r="A198" s="111" t="s">
        <v>66</v>
      </c>
      <c r="B198" s="55"/>
      <c r="C198" s="56"/>
      <c r="D198" s="55"/>
      <c r="E198" s="56"/>
      <c r="F198" s="57"/>
      <c r="G198" s="55"/>
      <c r="H198" s="56"/>
      <c r="I198" s="77"/>
      <c r="J198" s="78"/>
    </row>
    <row r="199" spans="1:10" x14ac:dyDescent="0.2">
      <c r="A199" s="117" t="s">
        <v>422</v>
      </c>
      <c r="B199" s="55">
        <v>3</v>
      </c>
      <c r="C199" s="56">
        <v>6</v>
      </c>
      <c r="D199" s="55">
        <v>6</v>
      </c>
      <c r="E199" s="56">
        <v>11</v>
      </c>
      <c r="F199" s="57"/>
      <c r="G199" s="55">
        <f t="shared" ref="G199:G204" si="36">B199-C199</f>
        <v>-3</v>
      </c>
      <c r="H199" s="56">
        <f t="shared" ref="H199:H204" si="37">D199-E199</f>
        <v>-5</v>
      </c>
      <c r="I199" s="77">
        <f t="shared" ref="I199:I204" si="38">IF(C199=0, "-", IF(G199/C199&lt;10, G199/C199, "&gt;999%"))</f>
        <v>-0.5</v>
      </c>
      <c r="J199" s="78">
        <f t="shared" ref="J199:J204" si="39">IF(E199=0, "-", IF(H199/E199&lt;10, H199/E199, "&gt;999%"))</f>
        <v>-0.45454545454545453</v>
      </c>
    </row>
    <row r="200" spans="1:10" x14ac:dyDescent="0.2">
      <c r="A200" s="117" t="s">
        <v>364</v>
      </c>
      <c r="B200" s="55">
        <v>2</v>
      </c>
      <c r="C200" s="56">
        <v>2</v>
      </c>
      <c r="D200" s="55">
        <v>7</v>
      </c>
      <c r="E200" s="56">
        <v>16</v>
      </c>
      <c r="F200" s="57"/>
      <c r="G200" s="55">
        <f t="shared" si="36"/>
        <v>0</v>
      </c>
      <c r="H200" s="56">
        <f t="shared" si="37"/>
        <v>-9</v>
      </c>
      <c r="I200" s="77">
        <f t="shared" si="38"/>
        <v>0</v>
      </c>
      <c r="J200" s="78">
        <f t="shared" si="39"/>
        <v>-0.5625</v>
      </c>
    </row>
    <row r="201" spans="1:10" x14ac:dyDescent="0.2">
      <c r="A201" s="117" t="s">
        <v>365</v>
      </c>
      <c r="B201" s="55">
        <v>4</v>
      </c>
      <c r="C201" s="56">
        <v>4</v>
      </c>
      <c r="D201" s="55">
        <v>9</v>
      </c>
      <c r="E201" s="56">
        <v>11</v>
      </c>
      <c r="F201" s="57"/>
      <c r="G201" s="55">
        <f t="shared" si="36"/>
        <v>0</v>
      </c>
      <c r="H201" s="56">
        <f t="shared" si="37"/>
        <v>-2</v>
      </c>
      <c r="I201" s="77">
        <f t="shared" si="38"/>
        <v>0</v>
      </c>
      <c r="J201" s="78">
        <f t="shared" si="39"/>
        <v>-0.18181818181818182</v>
      </c>
    </row>
    <row r="202" spans="1:10" x14ac:dyDescent="0.2">
      <c r="A202" s="117" t="s">
        <v>406</v>
      </c>
      <c r="B202" s="55">
        <v>2</v>
      </c>
      <c r="C202" s="56">
        <v>2</v>
      </c>
      <c r="D202" s="55">
        <v>12</v>
      </c>
      <c r="E202" s="56">
        <v>17</v>
      </c>
      <c r="F202" s="57"/>
      <c r="G202" s="55">
        <f t="shared" si="36"/>
        <v>0</v>
      </c>
      <c r="H202" s="56">
        <f t="shared" si="37"/>
        <v>-5</v>
      </c>
      <c r="I202" s="77">
        <f t="shared" si="38"/>
        <v>0</v>
      </c>
      <c r="J202" s="78">
        <f t="shared" si="39"/>
        <v>-0.29411764705882354</v>
      </c>
    </row>
    <row r="203" spans="1:10" x14ac:dyDescent="0.2">
      <c r="A203" s="117" t="s">
        <v>407</v>
      </c>
      <c r="B203" s="55">
        <v>0</v>
      </c>
      <c r="C203" s="56">
        <v>1</v>
      </c>
      <c r="D203" s="55">
        <v>4</v>
      </c>
      <c r="E203" s="56">
        <v>8</v>
      </c>
      <c r="F203" s="57"/>
      <c r="G203" s="55">
        <f t="shared" si="36"/>
        <v>-1</v>
      </c>
      <c r="H203" s="56">
        <f t="shared" si="37"/>
        <v>-4</v>
      </c>
      <c r="I203" s="77">
        <f t="shared" si="38"/>
        <v>-1</v>
      </c>
      <c r="J203" s="78">
        <f t="shared" si="39"/>
        <v>-0.5</v>
      </c>
    </row>
    <row r="204" spans="1:10" s="38" customFormat="1" x14ac:dyDescent="0.2">
      <c r="A204" s="143" t="s">
        <v>547</v>
      </c>
      <c r="B204" s="32">
        <v>11</v>
      </c>
      <c r="C204" s="33">
        <v>15</v>
      </c>
      <c r="D204" s="32">
        <v>38</v>
      </c>
      <c r="E204" s="33">
        <v>63</v>
      </c>
      <c r="F204" s="34"/>
      <c r="G204" s="32">
        <f t="shared" si="36"/>
        <v>-4</v>
      </c>
      <c r="H204" s="33">
        <f t="shared" si="37"/>
        <v>-25</v>
      </c>
      <c r="I204" s="35">
        <f t="shared" si="38"/>
        <v>-0.26666666666666666</v>
      </c>
      <c r="J204" s="36">
        <f t="shared" si="39"/>
        <v>-0.3968253968253968</v>
      </c>
    </row>
    <row r="205" spans="1:10" x14ac:dyDescent="0.2">
      <c r="A205" s="142"/>
      <c r="B205" s="63"/>
      <c r="C205" s="64"/>
      <c r="D205" s="63"/>
      <c r="E205" s="64"/>
      <c r="F205" s="65"/>
      <c r="G205" s="63"/>
      <c r="H205" s="64"/>
      <c r="I205" s="79"/>
      <c r="J205" s="80"/>
    </row>
    <row r="206" spans="1:10" x14ac:dyDescent="0.2">
      <c r="A206" s="111" t="s">
        <v>67</v>
      </c>
      <c r="B206" s="55"/>
      <c r="C206" s="56"/>
      <c r="D206" s="55"/>
      <c r="E206" s="56"/>
      <c r="F206" s="57"/>
      <c r="G206" s="55"/>
      <c r="H206" s="56"/>
      <c r="I206" s="77"/>
      <c r="J206" s="78"/>
    </row>
    <row r="207" spans="1:10" x14ac:dyDescent="0.2">
      <c r="A207" s="117" t="s">
        <v>386</v>
      </c>
      <c r="B207" s="55">
        <v>1</v>
      </c>
      <c r="C207" s="56">
        <v>0</v>
      </c>
      <c r="D207" s="55">
        <v>4</v>
      </c>
      <c r="E207" s="56">
        <v>0</v>
      </c>
      <c r="F207" s="57"/>
      <c r="G207" s="55">
        <f t="shared" ref="G207:G212" si="40">B207-C207</f>
        <v>1</v>
      </c>
      <c r="H207" s="56">
        <f t="shared" ref="H207:H212" si="41">D207-E207</f>
        <v>4</v>
      </c>
      <c r="I207" s="77" t="str">
        <f t="shared" ref="I207:I212" si="42">IF(C207=0, "-", IF(G207/C207&lt;10, G207/C207, "&gt;999%"))</f>
        <v>-</v>
      </c>
      <c r="J207" s="78" t="str">
        <f t="shared" ref="J207:J212" si="43">IF(E207=0, "-", IF(H207/E207&lt;10, H207/E207, "&gt;999%"))</f>
        <v>-</v>
      </c>
    </row>
    <row r="208" spans="1:10" x14ac:dyDescent="0.2">
      <c r="A208" s="117" t="s">
        <v>443</v>
      </c>
      <c r="B208" s="55">
        <v>2</v>
      </c>
      <c r="C208" s="56">
        <v>2</v>
      </c>
      <c r="D208" s="55">
        <v>9</v>
      </c>
      <c r="E208" s="56">
        <v>7</v>
      </c>
      <c r="F208" s="57"/>
      <c r="G208" s="55">
        <f t="shared" si="40"/>
        <v>0</v>
      </c>
      <c r="H208" s="56">
        <f t="shared" si="41"/>
        <v>2</v>
      </c>
      <c r="I208" s="77">
        <f t="shared" si="42"/>
        <v>0</v>
      </c>
      <c r="J208" s="78">
        <f t="shared" si="43"/>
        <v>0.2857142857142857</v>
      </c>
    </row>
    <row r="209" spans="1:10" x14ac:dyDescent="0.2">
      <c r="A209" s="117" t="s">
        <v>261</v>
      </c>
      <c r="B209" s="55">
        <v>2</v>
      </c>
      <c r="C209" s="56">
        <v>1</v>
      </c>
      <c r="D209" s="55">
        <v>3</v>
      </c>
      <c r="E209" s="56">
        <v>5</v>
      </c>
      <c r="F209" s="57"/>
      <c r="G209" s="55">
        <f t="shared" si="40"/>
        <v>1</v>
      </c>
      <c r="H209" s="56">
        <f t="shared" si="41"/>
        <v>-2</v>
      </c>
      <c r="I209" s="77">
        <f t="shared" si="42"/>
        <v>1</v>
      </c>
      <c r="J209" s="78">
        <f t="shared" si="43"/>
        <v>-0.4</v>
      </c>
    </row>
    <row r="210" spans="1:10" x14ac:dyDescent="0.2">
      <c r="A210" s="117" t="s">
        <v>467</v>
      </c>
      <c r="B210" s="55">
        <v>20</v>
      </c>
      <c r="C210" s="56">
        <v>10</v>
      </c>
      <c r="D210" s="55">
        <v>55</v>
      </c>
      <c r="E210" s="56">
        <v>36</v>
      </c>
      <c r="F210" s="57"/>
      <c r="G210" s="55">
        <f t="shared" si="40"/>
        <v>10</v>
      </c>
      <c r="H210" s="56">
        <f t="shared" si="41"/>
        <v>19</v>
      </c>
      <c r="I210" s="77">
        <f t="shared" si="42"/>
        <v>1</v>
      </c>
      <c r="J210" s="78">
        <f t="shared" si="43"/>
        <v>0.52777777777777779</v>
      </c>
    </row>
    <row r="211" spans="1:10" x14ac:dyDescent="0.2">
      <c r="A211" s="117" t="s">
        <v>444</v>
      </c>
      <c r="B211" s="55">
        <v>3</v>
      </c>
      <c r="C211" s="56">
        <v>1</v>
      </c>
      <c r="D211" s="55">
        <v>7</v>
      </c>
      <c r="E211" s="56">
        <v>2</v>
      </c>
      <c r="F211" s="57"/>
      <c r="G211" s="55">
        <f t="shared" si="40"/>
        <v>2</v>
      </c>
      <c r="H211" s="56">
        <f t="shared" si="41"/>
        <v>5</v>
      </c>
      <c r="I211" s="77">
        <f t="shared" si="42"/>
        <v>2</v>
      </c>
      <c r="J211" s="78">
        <f t="shared" si="43"/>
        <v>2.5</v>
      </c>
    </row>
    <row r="212" spans="1:10" s="38" customFormat="1" x14ac:dyDescent="0.2">
      <c r="A212" s="143" t="s">
        <v>548</v>
      </c>
      <c r="B212" s="32">
        <v>28</v>
      </c>
      <c r="C212" s="33">
        <v>14</v>
      </c>
      <c r="D212" s="32">
        <v>78</v>
      </c>
      <c r="E212" s="33">
        <v>50</v>
      </c>
      <c r="F212" s="34"/>
      <c r="G212" s="32">
        <f t="shared" si="40"/>
        <v>14</v>
      </c>
      <c r="H212" s="33">
        <f t="shared" si="41"/>
        <v>28</v>
      </c>
      <c r="I212" s="35">
        <f t="shared" si="42"/>
        <v>1</v>
      </c>
      <c r="J212" s="36">
        <f t="shared" si="43"/>
        <v>0.56000000000000005</v>
      </c>
    </row>
    <row r="213" spans="1:10" x14ac:dyDescent="0.2">
      <c r="A213" s="142"/>
      <c r="B213" s="63"/>
      <c r="C213" s="64"/>
      <c r="D213" s="63"/>
      <c r="E213" s="64"/>
      <c r="F213" s="65"/>
      <c r="G213" s="63"/>
      <c r="H213" s="64"/>
      <c r="I213" s="79"/>
      <c r="J213" s="80"/>
    </row>
    <row r="214" spans="1:10" x14ac:dyDescent="0.2">
      <c r="A214" s="111" t="s">
        <v>68</v>
      </c>
      <c r="B214" s="55"/>
      <c r="C214" s="56"/>
      <c r="D214" s="55"/>
      <c r="E214" s="56"/>
      <c r="F214" s="57"/>
      <c r="G214" s="55"/>
      <c r="H214" s="56"/>
      <c r="I214" s="77"/>
      <c r="J214" s="78"/>
    </row>
    <row r="215" spans="1:10" x14ac:dyDescent="0.2">
      <c r="A215" s="117" t="s">
        <v>206</v>
      </c>
      <c r="B215" s="55">
        <v>0</v>
      </c>
      <c r="C215" s="56">
        <v>1</v>
      </c>
      <c r="D215" s="55">
        <v>0</v>
      </c>
      <c r="E215" s="56">
        <v>2</v>
      </c>
      <c r="F215" s="57"/>
      <c r="G215" s="55">
        <f t="shared" ref="G215:G222" si="44">B215-C215</f>
        <v>-1</v>
      </c>
      <c r="H215" s="56">
        <f t="shared" ref="H215:H222" si="45">D215-E215</f>
        <v>-2</v>
      </c>
      <c r="I215" s="77">
        <f t="shared" ref="I215:I222" si="46">IF(C215=0, "-", IF(G215/C215&lt;10, G215/C215, "&gt;999%"))</f>
        <v>-1</v>
      </c>
      <c r="J215" s="78">
        <f t="shared" ref="J215:J222" si="47">IF(E215=0, "-", IF(H215/E215&lt;10, H215/E215, "&gt;999%"))</f>
        <v>-1</v>
      </c>
    </row>
    <row r="216" spans="1:10" x14ac:dyDescent="0.2">
      <c r="A216" s="117" t="s">
        <v>228</v>
      </c>
      <c r="B216" s="55">
        <v>0</v>
      </c>
      <c r="C216" s="56">
        <v>3</v>
      </c>
      <c r="D216" s="55">
        <v>0</v>
      </c>
      <c r="E216" s="56">
        <v>4</v>
      </c>
      <c r="F216" s="57"/>
      <c r="G216" s="55">
        <f t="shared" si="44"/>
        <v>-3</v>
      </c>
      <c r="H216" s="56">
        <f t="shared" si="45"/>
        <v>-4</v>
      </c>
      <c r="I216" s="77">
        <f t="shared" si="46"/>
        <v>-1</v>
      </c>
      <c r="J216" s="78">
        <f t="shared" si="47"/>
        <v>-1</v>
      </c>
    </row>
    <row r="217" spans="1:10" x14ac:dyDescent="0.2">
      <c r="A217" s="117" t="s">
        <v>423</v>
      </c>
      <c r="B217" s="55">
        <v>0</v>
      </c>
      <c r="C217" s="56">
        <v>0</v>
      </c>
      <c r="D217" s="55">
        <v>0</v>
      </c>
      <c r="E217" s="56">
        <v>2</v>
      </c>
      <c r="F217" s="57"/>
      <c r="G217" s="55">
        <f t="shared" si="44"/>
        <v>0</v>
      </c>
      <c r="H217" s="56">
        <f t="shared" si="45"/>
        <v>-2</v>
      </c>
      <c r="I217" s="77" t="str">
        <f t="shared" si="46"/>
        <v>-</v>
      </c>
      <c r="J217" s="78">
        <f t="shared" si="47"/>
        <v>-1</v>
      </c>
    </row>
    <row r="218" spans="1:10" x14ac:dyDescent="0.2">
      <c r="A218" s="117" t="s">
        <v>366</v>
      </c>
      <c r="B218" s="55">
        <v>0</v>
      </c>
      <c r="C218" s="56">
        <v>1</v>
      </c>
      <c r="D218" s="55">
        <v>0</v>
      </c>
      <c r="E218" s="56">
        <v>10</v>
      </c>
      <c r="F218" s="57"/>
      <c r="G218" s="55">
        <f t="shared" si="44"/>
        <v>-1</v>
      </c>
      <c r="H218" s="56">
        <f t="shared" si="45"/>
        <v>-10</v>
      </c>
      <c r="I218" s="77">
        <f t="shared" si="46"/>
        <v>-1</v>
      </c>
      <c r="J218" s="78">
        <f t="shared" si="47"/>
        <v>-1</v>
      </c>
    </row>
    <row r="219" spans="1:10" x14ac:dyDescent="0.2">
      <c r="A219" s="117" t="s">
        <v>282</v>
      </c>
      <c r="B219" s="55">
        <v>0</v>
      </c>
      <c r="C219" s="56">
        <v>0</v>
      </c>
      <c r="D219" s="55">
        <v>0</v>
      </c>
      <c r="E219" s="56">
        <v>1</v>
      </c>
      <c r="F219" s="57"/>
      <c r="G219" s="55">
        <f t="shared" si="44"/>
        <v>0</v>
      </c>
      <c r="H219" s="56">
        <f t="shared" si="45"/>
        <v>-1</v>
      </c>
      <c r="I219" s="77" t="str">
        <f t="shared" si="46"/>
        <v>-</v>
      </c>
      <c r="J219" s="78">
        <f t="shared" si="47"/>
        <v>-1</v>
      </c>
    </row>
    <row r="220" spans="1:10" x14ac:dyDescent="0.2">
      <c r="A220" s="117" t="s">
        <v>408</v>
      </c>
      <c r="B220" s="55">
        <v>0</v>
      </c>
      <c r="C220" s="56">
        <v>2</v>
      </c>
      <c r="D220" s="55">
        <v>3</v>
      </c>
      <c r="E220" s="56">
        <v>6</v>
      </c>
      <c r="F220" s="57"/>
      <c r="G220" s="55">
        <f t="shared" si="44"/>
        <v>-2</v>
      </c>
      <c r="H220" s="56">
        <f t="shared" si="45"/>
        <v>-3</v>
      </c>
      <c r="I220" s="77">
        <f t="shared" si="46"/>
        <v>-1</v>
      </c>
      <c r="J220" s="78">
        <f t="shared" si="47"/>
        <v>-0.5</v>
      </c>
    </row>
    <row r="221" spans="1:10" x14ac:dyDescent="0.2">
      <c r="A221" s="117" t="s">
        <v>330</v>
      </c>
      <c r="B221" s="55">
        <v>0</v>
      </c>
      <c r="C221" s="56">
        <v>0</v>
      </c>
      <c r="D221" s="55">
        <v>0</v>
      </c>
      <c r="E221" s="56">
        <v>10</v>
      </c>
      <c r="F221" s="57"/>
      <c r="G221" s="55">
        <f t="shared" si="44"/>
        <v>0</v>
      </c>
      <c r="H221" s="56">
        <f t="shared" si="45"/>
        <v>-10</v>
      </c>
      <c r="I221" s="77" t="str">
        <f t="shared" si="46"/>
        <v>-</v>
      </c>
      <c r="J221" s="78">
        <f t="shared" si="47"/>
        <v>-1</v>
      </c>
    </row>
    <row r="222" spans="1:10" s="38" customFormat="1" x14ac:dyDescent="0.2">
      <c r="A222" s="143" t="s">
        <v>549</v>
      </c>
      <c r="B222" s="32">
        <v>0</v>
      </c>
      <c r="C222" s="33">
        <v>7</v>
      </c>
      <c r="D222" s="32">
        <v>3</v>
      </c>
      <c r="E222" s="33">
        <v>35</v>
      </c>
      <c r="F222" s="34"/>
      <c r="G222" s="32">
        <f t="shared" si="44"/>
        <v>-7</v>
      </c>
      <c r="H222" s="33">
        <f t="shared" si="45"/>
        <v>-32</v>
      </c>
      <c r="I222" s="35">
        <f t="shared" si="46"/>
        <v>-1</v>
      </c>
      <c r="J222" s="36">
        <f t="shared" si="47"/>
        <v>-0.91428571428571426</v>
      </c>
    </row>
    <row r="223" spans="1:10" x14ac:dyDescent="0.2">
      <c r="A223" s="142"/>
      <c r="B223" s="63"/>
      <c r="C223" s="64"/>
      <c r="D223" s="63"/>
      <c r="E223" s="64"/>
      <c r="F223" s="65"/>
      <c r="G223" s="63"/>
      <c r="H223" s="64"/>
      <c r="I223" s="79"/>
      <c r="J223" s="80"/>
    </row>
    <row r="224" spans="1:10" x14ac:dyDescent="0.2">
      <c r="A224" s="111" t="s">
        <v>97</v>
      </c>
      <c r="B224" s="55"/>
      <c r="C224" s="56"/>
      <c r="D224" s="55"/>
      <c r="E224" s="56"/>
      <c r="F224" s="57"/>
      <c r="G224" s="55"/>
      <c r="H224" s="56"/>
      <c r="I224" s="77"/>
      <c r="J224" s="78"/>
    </row>
    <row r="225" spans="1:10" x14ac:dyDescent="0.2">
      <c r="A225" s="117" t="s">
        <v>510</v>
      </c>
      <c r="B225" s="55">
        <v>1</v>
      </c>
      <c r="C225" s="56">
        <v>3</v>
      </c>
      <c r="D225" s="55">
        <v>10</v>
      </c>
      <c r="E225" s="56">
        <v>11</v>
      </c>
      <c r="F225" s="57"/>
      <c r="G225" s="55">
        <f>B225-C225</f>
        <v>-2</v>
      </c>
      <c r="H225" s="56">
        <f>D225-E225</f>
        <v>-1</v>
      </c>
      <c r="I225" s="77">
        <f>IF(C225=0, "-", IF(G225/C225&lt;10, G225/C225, "&gt;999%"))</f>
        <v>-0.66666666666666663</v>
      </c>
      <c r="J225" s="78">
        <f>IF(E225=0, "-", IF(H225/E225&lt;10, H225/E225, "&gt;999%"))</f>
        <v>-9.0909090909090912E-2</v>
      </c>
    </row>
    <row r="226" spans="1:10" s="38" customFormat="1" x14ac:dyDescent="0.2">
      <c r="A226" s="143" t="s">
        <v>550</v>
      </c>
      <c r="B226" s="32">
        <v>1</v>
      </c>
      <c r="C226" s="33">
        <v>3</v>
      </c>
      <c r="D226" s="32">
        <v>10</v>
      </c>
      <c r="E226" s="33">
        <v>11</v>
      </c>
      <c r="F226" s="34"/>
      <c r="G226" s="32">
        <f>B226-C226</f>
        <v>-2</v>
      </c>
      <c r="H226" s="33">
        <f>D226-E226</f>
        <v>-1</v>
      </c>
      <c r="I226" s="35">
        <f>IF(C226=0, "-", IF(G226/C226&lt;10, G226/C226, "&gt;999%"))</f>
        <v>-0.66666666666666663</v>
      </c>
      <c r="J226" s="36">
        <f>IF(E226=0, "-", IF(H226/E226&lt;10, H226/E226, "&gt;999%"))</f>
        <v>-9.0909090909090912E-2</v>
      </c>
    </row>
    <row r="227" spans="1:10" x14ac:dyDescent="0.2">
      <c r="A227" s="142"/>
      <c r="B227" s="63"/>
      <c r="C227" s="64"/>
      <c r="D227" s="63"/>
      <c r="E227" s="64"/>
      <c r="F227" s="65"/>
      <c r="G227" s="63"/>
      <c r="H227" s="64"/>
      <c r="I227" s="79"/>
      <c r="J227" s="80"/>
    </row>
    <row r="228" spans="1:10" x14ac:dyDescent="0.2">
      <c r="A228" s="111" t="s">
        <v>98</v>
      </c>
      <c r="B228" s="55"/>
      <c r="C228" s="56"/>
      <c r="D228" s="55"/>
      <c r="E228" s="56"/>
      <c r="F228" s="57"/>
      <c r="G228" s="55"/>
      <c r="H228" s="56"/>
      <c r="I228" s="77"/>
      <c r="J228" s="78"/>
    </row>
    <row r="229" spans="1:10" x14ac:dyDescent="0.2">
      <c r="A229" s="117" t="s">
        <v>511</v>
      </c>
      <c r="B229" s="55">
        <v>0</v>
      </c>
      <c r="C229" s="56">
        <v>1</v>
      </c>
      <c r="D229" s="55">
        <v>0</v>
      </c>
      <c r="E229" s="56">
        <v>1</v>
      </c>
      <c r="F229" s="57"/>
      <c r="G229" s="55">
        <f>B229-C229</f>
        <v>-1</v>
      </c>
      <c r="H229" s="56">
        <f>D229-E229</f>
        <v>-1</v>
      </c>
      <c r="I229" s="77">
        <f>IF(C229=0, "-", IF(G229/C229&lt;10, G229/C229, "&gt;999%"))</f>
        <v>-1</v>
      </c>
      <c r="J229" s="78">
        <f>IF(E229=0, "-", IF(H229/E229&lt;10, H229/E229, "&gt;999%"))</f>
        <v>-1</v>
      </c>
    </row>
    <row r="230" spans="1:10" s="38" customFormat="1" x14ac:dyDescent="0.2">
      <c r="A230" s="143" t="s">
        <v>551</v>
      </c>
      <c r="B230" s="32">
        <v>0</v>
      </c>
      <c r="C230" s="33">
        <v>1</v>
      </c>
      <c r="D230" s="32">
        <v>0</v>
      </c>
      <c r="E230" s="33">
        <v>1</v>
      </c>
      <c r="F230" s="34"/>
      <c r="G230" s="32">
        <f>B230-C230</f>
        <v>-1</v>
      </c>
      <c r="H230" s="33">
        <f>D230-E230</f>
        <v>-1</v>
      </c>
      <c r="I230" s="35">
        <f>IF(C230=0, "-", IF(G230/C230&lt;10, G230/C230, "&gt;999%"))</f>
        <v>-1</v>
      </c>
      <c r="J230" s="36">
        <f>IF(E230=0, "-", IF(H230/E230&lt;10, H230/E230, "&gt;999%"))</f>
        <v>-1</v>
      </c>
    </row>
    <row r="231" spans="1:10" x14ac:dyDescent="0.2">
      <c r="A231" s="142"/>
      <c r="B231" s="63"/>
      <c r="C231" s="64"/>
      <c r="D231" s="63"/>
      <c r="E231" s="64"/>
      <c r="F231" s="65"/>
      <c r="G231" s="63"/>
      <c r="H231" s="64"/>
      <c r="I231" s="79"/>
      <c r="J231" s="80"/>
    </row>
    <row r="232" spans="1:10" x14ac:dyDescent="0.2">
      <c r="A232" s="111" t="s">
        <v>69</v>
      </c>
      <c r="B232" s="55"/>
      <c r="C232" s="56"/>
      <c r="D232" s="55"/>
      <c r="E232" s="56"/>
      <c r="F232" s="57"/>
      <c r="G232" s="55"/>
      <c r="H232" s="56"/>
      <c r="I232" s="77"/>
      <c r="J232" s="78"/>
    </row>
    <row r="233" spans="1:10" x14ac:dyDescent="0.2">
      <c r="A233" s="117" t="s">
        <v>245</v>
      </c>
      <c r="B233" s="55">
        <v>0</v>
      </c>
      <c r="C233" s="56">
        <v>0</v>
      </c>
      <c r="D233" s="55">
        <v>1</v>
      </c>
      <c r="E233" s="56">
        <v>0</v>
      </c>
      <c r="F233" s="57"/>
      <c r="G233" s="55">
        <f>B233-C233</f>
        <v>0</v>
      </c>
      <c r="H233" s="56">
        <f>D233-E233</f>
        <v>1</v>
      </c>
      <c r="I233" s="77" t="str">
        <f>IF(C233=0, "-", IF(G233/C233&lt;10, G233/C233, "&gt;999%"))</f>
        <v>-</v>
      </c>
      <c r="J233" s="78" t="str">
        <f>IF(E233=0, "-", IF(H233/E233&lt;10, H233/E233, "&gt;999%"))</f>
        <v>-</v>
      </c>
    </row>
    <row r="234" spans="1:10" s="38" customFormat="1" x14ac:dyDescent="0.2">
      <c r="A234" s="143" t="s">
        <v>552</v>
      </c>
      <c r="B234" s="32">
        <v>0</v>
      </c>
      <c r="C234" s="33">
        <v>0</v>
      </c>
      <c r="D234" s="32">
        <v>1</v>
      </c>
      <c r="E234" s="33">
        <v>0</v>
      </c>
      <c r="F234" s="34"/>
      <c r="G234" s="32">
        <f>B234-C234</f>
        <v>0</v>
      </c>
      <c r="H234" s="33">
        <f>D234-E234</f>
        <v>1</v>
      </c>
      <c r="I234" s="35" t="str">
        <f>IF(C234=0, "-", IF(G234/C234&lt;10, G234/C234, "&gt;999%"))</f>
        <v>-</v>
      </c>
      <c r="J234" s="36" t="str">
        <f>IF(E234=0, "-", IF(H234/E234&lt;10, H234/E234, "&gt;999%"))</f>
        <v>-</v>
      </c>
    </row>
    <row r="235" spans="1:10" x14ac:dyDescent="0.2">
      <c r="A235" s="142"/>
      <c r="B235" s="63"/>
      <c r="C235" s="64"/>
      <c r="D235" s="63"/>
      <c r="E235" s="64"/>
      <c r="F235" s="65"/>
      <c r="G235" s="63"/>
      <c r="H235" s="64"/>
      <c r="I235" s="79"/>
      <c r="J235" s="80"/>
    </row>
    <row r="236" spans="1:10" x14ac:dyDescent="0.2">
      <c r="A236" s="111" t="s">
        <v>70</v>
      </c>
      <c r="B236" s="55"/>
      <c r="C236" s="56"/>
      <c r="D236" s="55"/>
      <c r="E236" s="56"/>
      <c r="F236" s="57"/>
      <c r="G236" s="55"/>
      <c r="H236" s="56"/>
      <c r="I236" s="77"/>
      <c r="J236" s="78"/>
    </row>
    <row r="237" spans="1:10" x14ac:dyDescent="0.2">
      <c r="A237" s="117" t="s">
        <v>455</v>
      </c>
      <c r="B237" s="55">
        <v>2</v>
      </c>
      <c r="C237" s="56">
        <v>7</v>
      </c>
      <c r="D237" s="55">
        <v>16</v>
      </c>
      <c r="E237" s="56">
        <v>34</v>
      </c>
      <c r="F237" s="57"/>
      <c r="G237" s="55">
        <f t="shared" ref="G237:G248" si="48">B237-C237</f>
        <v>-5</v>
      </c>
      <c r="H237" s="56">
        <f t="shared" ref="H237:H248" si="49">D237-E237</f>
        <v>-18</v>
      </c>
      <c r="I237" s="77">
        <f t="shared" ref="I237:I248" si="50">IF(C237=0, "-", IF(G237/C237&lt;10, G237/C237, "&gt;999%"))</f>
        <v>-0.7142857142857143</v>
      </c>
      <c r="J237" s="78">
        <f t="shared" ref="J237:J248" si="51">IF(E237=0, "-", IF(H237/E237&lt;10, H237/E237, "&gt;999%"))</f>
        <v>-0.52941176470588236</v>
      </c>
    </row>
    <row r="238" spans="1:10" x14ac:dyDescent="0.2">
      <c r="A238" s="117" t="s">
        <v>468</v>
      </c>
      <c r="B238" s="55">
        <v>56</v>
      </c>
      <c r="C238" s="56">
        <v>28</v>
      </c>
      <c r="D238" s="55">
        <v>144</v>
      </c>
      <c r="E238" s="56">
        <v>129</v>
      </c>
      <c r="F238" s="57"/>
      <c r="G238" s="55">
        <f t="shared" si="48"/>
        <v>28</v>
      </c>
      <c r="H238" s="56">
        <f t="shared" si="49"/>
        <v>15</v>
      </c>
      <c r="I238" s="77">
        <f t="shared" si="50"/>
        <v>1</v>
      </c>
      <c r="J238" s="78">
        <f t="shared" si="51"/>
        <v>0.11627906976744186</v>
      </c>
    </row>
    <row r="239" spans="1:10" x14ac:dyDescent="0.2">
      <c r="A239" s="117" t="s">
        <v>299</v>
      </c>
      <c r="B239" s="55">
        <v>18</v>
      </c>
      <c r="C239" s="56">
        <v>18</v>
      </c>
      <c r="D239" s="55">
        <v>96</v>
      </c>
      <c r="E239" s="56">
        <v>105</v>
      </c>
      <c r="F239" s="57"/>
      <c r="G239" s="55">
        <f t="shared" si="48"/>
        <v>0</v>
      </c>
      <c r="H239" s="56">
        <f t="shared" si="49"/>
        <v>-9</v>
      </c>
      <c r="I239" s="77">
        <f t="shared" si="50"/>
        <v>0</v>
      </c>
      <c r="J239" s="78">
        <f t="shared" si="51"/>
        <v>-8.5714285714285715E-2</v>
      </c>
    </row>
    <row r="240" spans="1:10" x14ac:dyDescent="0.2">
      <c r="A240" s="117" t="s">
        <v>312</v>
      </c>
      <c r="B240" s="55">
        <v>9</v>
      </c>
      <c r="C240" s="56">
        <v>0</v>
      </c>
      <c r="D240" s="55">
        <v>41</v>
      </c>
      <c r="E240" s="56">
        <v>0</v>
      </c>
      <c r="F240" s="57"/>
      <c r="G240" s="55">
        <f t="shared" si="48"/>
        <v>9</v>
      </c>
      <c r="H240" s="56">
        <f t="shared" si="49"/>
        <v>41</v>
      </c>
      <c r="I240" s="77" t="str">
        <f t="shared" si="50"/>
        <v>-</v>
      </c>
      <c r="J240" s="78" t="str">
        <f t="shared" si="51"/>
        <v>-</v>
      </c>
    </row>
    <row r="241" spans="1:10" x14ac:dyDescent="0.2">
      <c r="A241" s="117" t="s">
        <v>344</v>
      </c>
      <c r="B241" s="55">
        <v>25</v>
      </c>
      <c r="C241" s="56">
        <v>29</v>
      </c>
      <c r="D241" s="55">
        <v>83</v>
      </c>
      <c r="E241" s="56">
        <v>156</v>
      </c>
      <c r="F241" s="57"/>
      <c r="G241" s="55">
        <f t="shared" si="48"/>
        <v>-4</v>
      </c>
      <c r="H241" s="56">
        <f t="shared" si="49"/>
        <v>-73</v>
      </c>
      <c r="I241" s="77">
        <f t="shared" si="50"/>
        <v>-0.13793103448275862</v>
      </c>
      <c r="J241" s="78">
        <f t="shared" si="51"/>
        <v>-0.46794871794871795</v>
      </c>
    </row>
    <row r="242" spans="1:10" x14ac:dyDescent="0.2">
      <c r="A242" s="117" t="s">
        <v>387</v>
      </c>
      <c r="B242" s="55">
        <v>2</v>
      </c>
      <c r="C242" s="56">
        <v>2</v>
      </c>
      <c r="D242" s="55">
        <v>6</v>
      </c>
      <c r="E242" s="56">
        <v>8</v>
      </c>
      <c r="F242" s="57"/>
      <c r="G242" s="55">
        <f t="shared" si="48"/>
        <v>0</v>
      </c>
      <c r="H242" s="56">
        <f t="shared" si="49"/>
        <v>-2</v>
      </c>
      <c r="I242" s="77">
        <f t="shared" si="50"/>
        <v>0</v>
      </c>
      <c r="J242" s="78">
        <f t="shared" si="51"/>
        <v>-0.25</v>
      </c>
    </row>
    <row r="243" spans="1:10" x14ac:dyDescent="0.2">
      <c r="A243" s="117" t="s">
        <v>388</v>
      </c>
      <c r="B243" s="55">
        <v>2</v>
      </c>
      <c r="C243" s="56">
        <v>6</v>
      </c>
      <c r="D243" s="55">
        <v>20</v>
      </c>
      <c r="E243" s="56">
        <v>23</v>
      </c>
      <c r="F243" s="57"/>
      <c r="G243" s="55">
        <f t="shared" si="48"/>
        <v>-4</v>
      </c>
      <c r="H243" s="56">
        <f t="shared" si="49"/>
        <v>-3</v>
      </c>
      <c r="I243" s="77">
        <f t="shared" si="50"/>
        <v>-0.66666666666666663</v>
      </c>
      <c r="J243" s="78">
        <f t="shared" si="51"/>
        <v>-0.13043478260869565</v>
      </c>
    </row>
    <row r="244" spans="1:10" x14ac:dyDescent="0.2">
      <c r="A244" s="117" t="s">
        <v>274</v>
      </c>
      <c r="B244" s="55">
        <v>0</v>
      </c>
      <c r="C244" s="56">
        <v>0</v>
      </c>
      <c r="D244" s="55">
        <v>2</v>
      </c>
      <c r="E244" s="56">
        <v>5</v>
      </c>
      <c r="F244" s="57"/>
      <c r="G244" s="55">
        <f t="shared" si="48"/>
        <v>0</v>
      </c>
      <c r="H244" s="56">
        <f t="shared" si="49"/>
        <v>-3</v>
      </c>
      <c r="I244" s="77" t="str">
        <f t="shared" si="50"/>
        <v>-</v>
      </c>
      <c r="J244" s="78">
        <f t="shared" si="51"/>
        <v>-0.6</v>
      </c>
    </row>
    <row r="245" spans="1:10" x14ac:dyDescent="0.2">
      <c r="A245" s="117" t="s">
        <v>168</v>
      </c>
      <c r="B245" s="55">
        <v>3</v>
      </c>
      <c r="C245" s="56">
        <v>26</v>
      </c>
      <c r="D245" s="55">
        <v>19</v>
      </c>
      <c r="E245" s="56">
        <v>78</v>
      </c>
      <c r="F245" s="57"/>
      <c r="G245" s="55">
        <f t="shared" si="48"/>
        <v>-23</v>
      </c>
      <c r="H245" s="56">
        <f t="shared" si="49"/>
        <v>-59</v>
      </c>
      <c r="I245" s="77">
        <f t="shared" si="50"/>
        <v>-0.88461538461538458</v>
      </c>
      <c r="J245" s="78">
        <f t="shared" si="51"/>
        <v>-0.75641025641025639</v>
      </c>
    </row>
    <row r="246" spans="1:10" x14ac:dyDescent="0.2">
      <c r="A246" s="117" t="s">
        <v>192</v>
      </c>
      <c r="B246" s="55">
        <v>12</v>
      </c>
      <c r="C246" s="56">
        <v>16</v>
      </c>
      <c r="D246" s="55">
        <v>55</v>
      </c>
      <c r="E246" s="56">
        <v>107</v>
      </c>
      <c r="F246" s="57"/>
      <c r="G246" s="55">
        <f t="shared" si="48"/>
        <v>-4</v>
      </c>
      <c r="H246" s="56">
        <f t="shared" si="49"/>
        <v>-52</v>
      </c>
      <c r="I246" s="77">
        <f t="shared" si="50"/>
        <v>-0.25</v>
      </c>
      <c r="J246" s="78">
        <f t="shared" si="51"/>
        <v>-0.48598130841121495</v>
      </c>
    </row>
    <row r="247" spans="1:10" x14ac:dyDescent="0.2">
      <c r="A247" s="117" t="s">
        <v>215</v>
      </c>
      <c r="B247" s="55">
        <v>0</v>
      </c>
      <c r="C247" s="56">
        <v>2</v>
      </c>
      <c r="D247" s="55">
        <v>8</v>
      </c>
      <c r="E247" s="56">
        <v>14</v>
      </c>
      <c r="F247" s="57"/>
      <c r="G247" s="55">
        <f t="shared" si="48"/>
        <v>-2</v>
      </c>
      <c r="H247" s="56">
        <f t="shared" si="49"/>
        <v>-6</v>
      </c>
      <c r="I247" s="77">
        <f t="shared" si="50"/>
        <v>-1</v>
      </c>
      <c r="J247" s="78">
        <f t="shared" si="51"/>
        <v>-0.42857142857142855</v>
      </c>
    </row>
    <row r="248" spans="1:10" s="38" customFormat="1" x14ac:dyDescent="0.2">
      <c r="A248" s="143" t="s">
        <v>553</v>
      </c>
      <c r="B248" s="32">
        <v>129</v>
      </c>
      <c r="C248" s="33">
        <v>134</v>
      </c>
      <c r="D248" s="32">
        <v>490</v>
      </c>
      <c r="E248" s="33">
        <v>659</v>
      </c>
      <c r="F248" s="34"/>
      <c r="G248" s="32">
        <f t="shared" si="48"/>
        <v>-5</v>
      </c>
      <c r="H248" s="33">
        <f t="shared" si="49"/>
        <v>-169</v>
      </c>
      <c r="I248" s="35">
        <f t="shared" si="50"/>
        <v>-3.7313432835820892E-2</v>
      </c>
      <c r="J248" s="36">
        <f t="shared" si="51"/>
        <v>-0.25644916540212442</v>
      </c>
    </row>
    <row r="249" spans="1:10" x14ac:dyDescent="0.2">
      <c r="A249" s="142"/>
      <c r="B249" s="63"/>
      <c r="C249" s="64"/>
      <c r="D249" s="63"/>
      <c r="E249" s="64"/>
      <c r="F249" s="65"/>
      <c r="G249" s="63"/>
      <c r="H249" s="64"/>
      <c r="I249" s="79"/>
      <c r="J249" s="80"/>
    </row>
    <row r="250" spans="1:10" x14ac:dyDescent="0.2">
      <c r="A250" s="111" t="s">
        <v>71</v>
      </c>
      <c r="B250" s="55"/>
      <c r="C250" s="56"/>
      <c r="D250" s="55"/>
      <c r="E250" s="56"/>
      <c r="F250" s="57"/>
      <c r="G250" s="55"/>
      <c r="H250" s="56"/>
      <c r="I250" s="77"/>
      <c r="J250" s="78"/>
    </row>
    <row r="251" spans="1:10" x14ac:dyDescent="0.2">
      <c r="A251" s="117" t="s">
        <v>207</v>
      </c>
      <c r="B251" s="55">
        <v>3</v>
      </c>
      <c r="C251" s="56">
        <v>2</v>
      </c>
      <c r="D251" s="55">
        <v>16</v>
      </c>
      <c r="E251" s="56">
        <v>15</v>
      </c>
      <c r="F251" s="57"/>
      <c r="G251" s="55">
        <f t="shared" ref="G251:G266" si="52">B251-C251</f>
        <v>1</v>
      </c>
      <c r="H251" s="56">
        <f t="shared" ref="H251:H266" si="53">D251-E251</f>
        <v>1</v>
      </c>
      <c r="I251" s="77">
        <f t="shared" ref="I251:I266" si="54">IF(C251=0, "-", IF(G251/C251&lt;10, G251/C251, "&gt;999%"))</f>
        <v>0.5</v>
      </c>
      <c r="J251" s="78">
        <f t="shared" ref="J251:J266" si="55">IF(E251=0, "-", IF(H251/E251&lt;10, H251/E251, "&gt;999%"))</f>
        <v>6.6666666666666666E-2</v>
      </c>
    </row>
    <row r="252" spans="1:10" x14ac:dyDescent="0.2">
      <c r="A252" s="117" t="s">
        <v>208</v>
      </c>
      <c r="B252" s="55">
        <v>2</v>
      </c>
      <c r="C252" s="56">
        <v>1</v>
      </c>
      <c r="D252" s="55">
        <v>2</v>
      </c>
      <c r="E252" s="56">
        <v>2</v>
      </c>
      <c r="F252" s="57"/>
      <c r="G252" s="55">
        <f t="shared" si="52"/>
        <v>1</v>
      </c>
      <c r="H252" s="56">
        <f t="shared" si="53"/>
        <v>0</v>
      </c>
      <c r="I252" s="77">
        <f t="shared" si="54"/>
        <v>1</v>
      </c>
      <c r="J252" s="78">
        <f t="shared" si="55"/>
        <v>0</v>
      </c>
    </row>
    <row r="253" spans="1:10" x14ac:dyDescent="0.2">
      <c r="A253" s="117" t="s">
        <v>229</v>
      </c>
      <c r="B253" s="55">
        <v>1</v>
      </c>
      <c r="C253" s="56">
        <v>2</v>
      </c>
      <c r="D253" s="55">
        <v>8</v>
      </c>
      <c r="E253" s="56">
        <v>14</v>
      </c>
      <c r="F253" s="57"/>
      <c r="G253" s="55">
        <f t="shared" si="52"/>
        <v>-1</v>
      </c>
      <c r="H253" s="56">
        <f t="shared" si="53"/>
        <v>-6</v>
      </c>
      <c r="I253" s="77">
        <f t="shared" si="54"/>
        <v>-0.5</v>
      </c>
      <c r="J253" s="78">
        <f t="shared" si="55"/>
        <v>-0.42857142857142855</v>
      </c>
    </row>
    <row r="254" spans="1:10" x14ac:dyDescent="0.2">
      <c r="A254" s="117" t="s">
        <v>283</v>
      </c>
      <c r="B254" s="55">
        <v>1</v>
      </c>
      <c r="C254" s="56">
        <v>1</v>
      </c>
      <c r="D254" s="55">
        <v>3</v>
      </c>
      <c r="E254" s="56">
        <v>3</v>
      </c>
      <c r="F254" s="57"/>
      <c r="G254" s="55">
        <f t="shared" si="52"/>
        <v>0</v>
      </c>
      <c r="H254" s="56">
        <f t="shared" si="53"/>
        <v>0</v>
      </c>
      <c r="I254" s="77">
        <f t="shared" si="54"/>
        <v>0</v>
      </c>
      <c r="J254" s="78">
        <f t="shared" si="55"/>
        <v>0</v>
      </c>
    </row>
    <row r="255" spans="1:10" x14ac:dyDescent="0.2">
      <c r="A255" s="117" t="s">
        <v>230</v>
      </c>
      <c r="B255" s="55">
        <v>0</v>
      </c>
      <c r="C255" s="56">
        <v>0</v>
      </c>
      <c r="D255" s="55">
        <v>2</v>
      </c>
      <c r="E255" s="56">
        <v>3</v>
      </c>
      <c r="F255" s="57"/>
      <c r="G255" s="55">
        <f t="shared" si="52"/>
        <v>0</v>
      </c>
      <c r="H255" s="56">
        <f t="shared" si="53"/>
        <v>-1</v>
      </c>
      <c r="I255" s="77" t="str">
        <f t="shared" si="54"/>
        <v>-</v>
      </c>
      <c r="J255" s="78">
        <f t="shared" si="55"/>
        <v>-0.33333333333333331</v>
      </c>
    </row>
    <row r="256" spans="1:10" x14ac:dyDescent="0.2">
      <c r="A256" s="117" t="s">
        <v>246</v>
      </c>
      <c r="B256" s="55">
        <v>1</v>
      </c>
      <c r="C256" s="56">
        <v>0</v>
      </c>
      <c r="D256" s="55">
        <v>2</v>
      </c>
      <c r="E256" s="56">
        <v>2</v>
      </c>
      <c r="F256" s="57"/>
      <c r="G256" s="55">
        <f t="shared" si="52"/>
        <v>1</v>
      </c>
      <c r="H256" s="56">
        <f t="shared" si="53"/>
        <v>0</v>
      </c>
      <c r="I256" s="77" t="str">
        <f t="shared" si="54"/>
        <v>-</v>
      </c>
      <c r="J256" s="78">
        <f t="shared" si="55"/>
        <v>0</v>
      </c>
    </row>
    <row r="257" spans="1:10" x14ac:dyDescent="0.2">
      <c r="A257" s="117" t="s">
        <v>284</v>
      </c>
      <c r="B257" s="55">
        <v>0</v>
      </c>
      <c r="C257" s="56">
        <v>0</v>
      </c>
      <c r="D257" s="55">
        <v>0</v>
      </c>
      <c r="E257" s="56">
        <v>1</v>
      </c>
      <c r="F257" s="57"/>
      <c r="G257" s="55">
        <f t="shared" si="52"/>
        <v>0</v>
      </c>
      <c r="H257" s="56">
        <f t="shared" si="53"/>
        <v>-1</v>
      </c>
      <c r="I257" s="77" t="str">
        <f t="shared" si="54"/>
        <v>-</v>
      </c>
      <c r="J257" s="78">
        <f t="shared" si="55"/>
        <v>-1</v>
      </c>
    </row>
    <row r="258" spans="1:10" x14ac:dyDescent="0.2">
      <c r="A258" s="117" t="s">
        <v>424</v>
      </c>
      <c r="B258" s="55">
        <v>0</v>
      </c>
      <c r="C258" s="56">
        <v>0</v>
      </c>
      <c r="D258" s="55">
        <v>0</v>
      </c>
      <c r="E258" s="56">
        <v>3</v>
      </c>
      <c r="F258" s="57"/>
      <c r="G258" s="55">
        <f t="shared" si="52"/>
        <v>0</v>
      </c>
      <c r="H258" s="56">
        <f t="shared" si="53"/>
        <v>-3</v>
      </c>
      <c r="I258" s="77" t="str">
        <f t="shared" si="54"/>
        <v>-</v>
      </c>
      <c r="J258" s="78">
        <f t="shared" si="55"/>
        <v>-1</v>
      </c>
    </row>
    <row r="259" spans="1:10" x14ac:dyDescent="0.2">
      <c r="A259" s="117" t="s">
        <v>331</v>
      </c>
      <c r="B259" s="55">
        <v>4</v>
      </c>
      <c r="C259" s="56">
        <v>3</v>
      </c>
      <c r="D259" s="55">
        <v>13</v>
      </c>
      <c r="E259" s="56">
        <v>13</v>
      </c>
      <c r="F259" s="57"/>
      <c r="G259" s="55">
        <f t="shared" si="52"/>
        <v>1</v>
      </c>
      <c r="H259" s="56">
        <f t="shared" si="53"/>
        <v>0</v>
      </c>
      <c r="I259" s="77">
        <f t="shared" si="54"/>
        <v>0.33333333333333331</v>
      </c>
      <c r="J259" s="78">
        <f t="shared" si="55"/>
        <v>0</v>
      </c>
    </row>
    <row r="260" spans="1:10" x14ac:dyDescent="0.2">
      <c r="A260" s="117" t="s">
        <v>367</v>
      </c>
      <c r="B260" s="55">
        <v>2</v>
      </c>
      <c r="C260" s="56">
        <v>0</v>
      </c>
      <c r="D260" s="55">
        <v>2</v>
      </c>
      <c r="E260" s="56">
        <v>0</v>
      </c>
      <c r="F260" s="57"/>
      <c r="G260" s="55">
        <f t="shared" si="52"/>
        <v>2</v>
      </c>
      <c r="H260" s="56">
        <f t="shared" si="53"/>
        <v>2</v>
      </c>
      <c r="I260" s="77" t="str">
        <f t="shared" si="54"/>
        <v>-</v>
      </c>
      <c r="J260" s="78" t="str">
        <f t="shared" si="55"/>
        <v>-</v>
      </c>
    </row>
    <row r="261" spans="1:10" x14ac:dyDescent="0.2">
      <c r="A261" s="117" t="s">
        <v>368</v>
      </c>
      <c r="B261" s="55">
        <v>5</v>
      </c>
      <c r="C261" s="56">
        <v>3</v>
      </c>
      <c r="D261" s="55">
        <v>11</v>
      </c>
      <c r="E261" s="56">
        <v>9</v>
      </c>
      <c r="F261" s="57"/>
      <c r="G261" s="55">
        <f t="shared" si="52"/>
        <v>2</v>
      </c>
      <c r="H261" s="56">
        <f t="shared" si="53"/>
        <v>2</v>
      </c>
      <c r="I261" s="77">
        <f t="shared" si="54"/>
        <v>0.66666666666666663</v>
      </c>
      <c r="J261" s="78">
        <f t="shared" si="55"/>
        <v>0.22222222222222221</v>
      </c>
    </row>
    <row r="262" spans="1:10" x14ac:dyDescent="0.2">
      <c r="A262" s="117" t="s">
        <v>369</v>
      </c>
      <c r="B262" s="55">
        <v>0</v>
      </c>
      <c r="C262" s="56">
        <v>1</v>
      </c>
      <c r="D262" s="55">
        <v>3</v>
      </c>
      <c r="E262" s="56">
        <v>5</v>
      </c>
      <c r="F262" s="57"/>
      <c r="G262" s="55">
        <f t="shared" si="52"/>
        <v>-1</v>
      </c>
      <c r="H262" s="56">
        <f t="shared" si="53"/>
        <v>-2</v>
      </c>
      <c r="I262" s="77">
        <f t="shared" si="54"/>
        <v>-1</v>
      </c>
      <c r="J262" s="78">
        <f t="shared" si="55"/>
        <v>-0.4</v>
      </c>
    </row>
    <row r="263" spans="1:10" x14ac:dyDescent="0.2">
      <c r="A263" s="117" t="s">
        <v>409</v>
      </c>
      <c r="B263" s="55">
        <v>2</v>
      </c>
      <c r="C263" s="56">
        <v>1</v>
      </c>
      <c r="D263" s="55">
        <v>12</v>
      </c>
      <c r="E263" s="56">
        <v>3</v>
      </c>
      <c r="F263" s="57"/>
      <c r="G263" s="55">
        <f t="shared" si="52"/>
        <v>1</v>
      </c>
      <c r="H263" s="56">
        <f t="shared" si="53"/>
        <v>9</v>
      </c>
      <c r="I263" s="77">
        <f t="shared" si="54"/>
        <v>1</v>
      </c>
      <c r="J263" s="78">
        <f t="shared" si="55"/>
        <v>3</v>
      </c>
    </row>
    <row r="264" spans="1:10" x14ac:dyDescent="0.2">
      <c r="A264" s="117" t="s">
        <v>425</v>
      </c>
      <c r="B264" s="55">
        <v>1</v>
      </c>
      <c r="C264" s="56">
        <v>0</v>
      </c>
      <c r="D264" s="55">
        <v>2</v>
      </c>
      <c r="E264" s="56">
        <v>2</v>
      </c>
      <c r="F264" s="57"/>
      <c r="G264" s="55">
        <f t="shared" si="52"/>
        <v>1</v>
      </c>
      <c r="H264" s="56">
        <f t="shared" si="53"/>
        <v>0</v>
      </c>
      <c r="I264" s="77" t="str">
        <f t="shared" si="54"/>
        <v>-</v>
      </c>
      <c r="J264" s="78">
        <f t="shared" si="55"/>
        <v>0</v>
      </c>
    </row>
    <row r="265" spans="1:10" x14ac:dyDescent="0.2">
      <c r="A265" s="117" t="s">
        <v>254</v>
      </c>
      <c r="B265" s="55">
        <v>0</v>
      </c>
      <c r="C265" s="56">
        <v>0</v>
      </c>
      <c r="D265" s="55">
        <v>0</v>
      </c>
      <c r="E265" s="56">
        <v>1</v>
      </c>
      <c r="F265" s="57"/>
      <c r="G265" s="55">
        <f t="shared" si="52"/>
        <v>0</v>
      </c>
      <c r="H265" s="56">
        <f t="shared" si="53"/>
        <v>-1</v>
      </c>
      <c r="I265" s="77" t="str">
        <f t="shared" si="54"/>
        <v>-</v>
      </c>
      <c r="J265" s="78">
        <f t="shared" si="55"/>
        <v>-1</v>
      </c>
    </row>
    <row r="266" spans="1:10" s="38" customFormat="1" x14ac:dyDescent="0.2">
      <c r="A266" s="143" t="s">
        <v>554</v>
      </c>
      <c r="B266" s="32">
        <v>22</v>
      </c>
      <c r="C266" s="33">
        <v>14</v>
      </c>
      <c r="D266" s="32">
        <v>76</v>
      </c>
      <c r="E266" s="33">
        <v>76</v>
      </c>
      <c r="F266" s="34"/>
      <c r="G266" s="32">
        <f t="shared" si="52"/>
        <v>8</v>
      </c>
      <c r="H266" s="33">
        <f t="shared" si="53"/>
        <v>0</v>
      </c>
      <c r="I266" s="35">
        <f t="shared" si="54"/>
        <v>0.5714285714285714</v>
      </c>
      <c r="J266" s="36">
        <f t="shared" si="55"/>
        <v>0</v>
      </c>
    </row>
    <row r="267" spans="1:10" x14ac:dyDescent="0.2">
      <c r="A267" s="142"/>
      <c r="B267" s="63"/>
      <c r="C267" s="64"/>
      <c r="D267" s="63"/>
      <c r="E267" s="64"/>
      <c r="F267" s="65"/>
      <c r="G267" s="63"/>
      <c r="H267" s="64"/>
      <c r="I267" s="79"/>
      <c r="J267" s="80"/>
    </row>
    <row r="268" spans="1:10" x14ac:dyDescent="0.2">
      <c r="A268" s="111" t="s">
        <v>99</v>
      </c>
      <c r="B268" s="55"/>
      <c r="C268" s="56"/>
      <c r="D268" s="55"/>
      <c r="E268" s="56"/>
      <c r="F268" s="57"/>
      <c r="G268" s="55"/>
      <c r="H268" s="56"/>
      <c r="I268" s="77"/>
      <c r="J268" s="78"/>
    </row>
    <row r="269" spans="1:10" x14ac:dyDescent="0.2">
      <c r="A269" s="117" t="s">
        <v>512</v>
      </c>
      <c r="B269" s="55">
        <v>0</v>
      </c>
      <c r="C269" s="56">
        <v>0</v>
      </c>
      <c r="D269" s="55">
        <v>1</v>
      </c>
      <c r="E269" s="56">
        <v>1</v>
      </c>
      <c r="F269" s="57"/>
      <c r="G269" s="55">
        <f>B269-C269</f>
        <v>0</v>
      </c>
      <c r="H269" s="56">
        <f>D269-E269</f>
        <v>0</v>
      </c>
      <c r="I269" s="77" t="str">
        <f>IF(C269=0, "-", IF(G269/C269&lt;10, G269/C269, "&gt;999%"))</f>
        <v>-</v>
      </c>
      <c r="J269" s="78">
        <f>IF(E269=0, "-", IF(H269/E269&lt;10, H269/E269, "&gt;999%"))</f>
        <v>0</v>
      </c>
    </row>
    <row r="270" spans="1:10" x14ac:dyDescent="0.2">
      <c r="A270" s="117" t="s">
        <v>500</v>
      </c>
      <c r="B270" s="55">
        <v>0</v>
      </c>
      <c r="C270" s="56">
        <v>0</v>
      </c>
      <c r="D270" s="55">
        <v>1</v>
      </c>
      <c r="E270" s="56">
        <v>0</v>
      </c>
      <c r="F270" s="57"/>
      <c r="G270" s="55">
        <f>B270-C270</f>
        <v>0</v>
      </c>
      <c r="H270" s="56">
        <f>D270-E270</f>
        <v>1</v>
      </c>
      <c r="I270" s="77" t="str">
        <f>IF(C270=0, "-", IF(G270/C270&lt;10, G270/C270, "&gt;999%"))</f>
        <v>-</v>
      </c>
      <c r="J270" s="78" t="str">
        <f>IF(E270=0, "-", IF(H270/E270&lt;10, H270/E270, "&gt;999%"))</f>
        <v>-</v>
      </c>
    </row>
    <row r="271" spans="1:10" s="38" customFormat="1" x14ac:dyDescent="0.2">
      <c r="A271" s="143" t="s">
        <v>555</v>
      </c>
      <c r="B271" s="32">
        <v>0</v>
      </c>
      <c r="C271" s="33">
        <v>0</v>
      </c>
      <c r="D271" s="32">
        <v>2</v>
      </c>
      <c r="E271" s="33">
        <v>1</v>
      </c>
      <c r="F271" s="34"/>
      <c r="G271" s="32">
        <f>B271-C271</f>
        <v>0</v>
      </c>
      <c r="H271" s="33">
        <f>D271-E271</f>
        <v>1</v>
      </c>
      <c r="I271" s="35" t="str">
        <f>IF(C271=0, "-", IF(G271/C271&lt;10, G271/C271, "&gt;999%"))</f>
        <v>-</v>
      </c>
      <c r="J271" s="36">
        <f>IF(E271=0, "-", IF(H271/E271&lt;10, H271/E271, "&gt;999%"))</f>
        <v>1</v>
      </c>
    </row>
    <row r="272" spans="1:10" x14ac:dyDescent="0.2">
      <c r="A272" s="142"/>
      <c r="B272" s="63"/>
      <c r="C272" s="64"/>
      <c r="D272" s="63"/>
      <c r="E272" s="64"/>
      <c r="F272" s="65"/>
      <c r="G272" s="63"/>
      <c r="H272" s="64"/>
      <c r="I272" s="79"/>
      <c r="J272" s="80"/>
    </row>
    <row r="273" spans="1:10" x14ac:dyDescent="0.2">
      <c r="A273" s="111" t="s">
        <v>72</v>
      </c>
      <c r="B273" s="55"/>
      <c r="C273" s="56"/>
      <c r="D273" s="55"/>
      <c r="E273" s="56"/>
      <c r="F273" s="57"/>
      <c r="G273" s="55"/>
      <c r="H273" s="56"/>
      <c r="I273" s="77"/>
      <c r="J273" s="78"/>
    </row>
    <row r="274" spans="1:10" x14ac:dyDescent="0.2">
      <c r="A274" s="117" t="s">
        <v>491</v>
      </c>
      <c r="B274" s="55">
        <v>5</v>
      </c>
      <c r="C274" s="56">
        <v>2</v>
      </c>
      <c r="D274" s="55">
        <v>24</v>
      </c>
      <c r="E274" s="56">
        <v>19</v>
      </c>
      <c r="F274" s="57"/>
      <c r="G274" s="55">
        <f t="shared" ref="G274:G280" si="56">B274-C274</f>
        <v>3</v>
      </c>
      <c r="H274" s="56">
        <f t="shared" ref="H274:H280" si="57">D274-E274</f>
        <v>5</v>
      </c>
      <c r="I274" s="77">
        <f t="shared" ref="I274:I280" si="58">IF(C274=0, "-", IF(G274/C274&lt;10, G274/C274, "&gt;999%"))</f>
        <v>1.5</v>
      </c>
      <c r="J274" s="78">
        <f t="shared" ref="J274:J280" si="59">IF(E274=0, "-", IF(H274/E274&lt;10, H274/E274, "&gt;999%"))</f>
        <v>0.26315789473684209</v>
      </c>
    </row>
    <row r="275" spans="1:10" x14ac:dyDescent="0.2">
      <c r="A275" s="117" t="s">
        <v>267</v>
      </c>
      <c r="B275" s="55">
        <v>0</v>
      </c>
      <c r="C275" s="56">
        <v>0</v>
      </c>
      <c r="D275" s="55">
        <v>2</v>
      </c>
      <c r="E275" s="56">
        <v>0</v>
      </c>
      <c r="F275" s="57"/>
      <c r="G275" s="55">
        <f t="shared" si="56"/>
        <v>0</v>
      </c>
      <c r="H275" s="56">
        <f t="shared" si="57"/>
        <v>2</v>
      </c>
      <c r="I275" s="77" t="str">
        <f t="shared" si="58"/>
        <v>-</v>
      </c>
      <c r="J275" s="78" t="str">
        <f t="shared" si="59"/>
        <v>-</v>
      </c>
    </row>
    <row r="276" spans="1:10" x14ac:dyDescent="0.2">
      <c r="A276" s="117" t="s">
        <v>268</v>
      </c>
      <c r="B276" s="55">
        <v>0</v>
      </c>
      <c r="C276" s="56">
        <v>0</v>
      </c>
      <c r="D276" s="55">
        <v>0</v>
      </c>
      <c r="E276" s="56">
        <v>1</v>
      </c>
      <c r="F276" s="57"/>
      <c r="G276" s="55">
        <f t="shared" si="56"/>
        <v>0</v>
      </c>
      <c r="H276" s="56">
        <f t="shared" si="57"/>
        <v>-1</v>
      </c>
      <c r="I276" s="77" t="str">
        <f t="shared" si="58"/>
        <v>-</v>
      </c>
      <c r="J276" s="78">
        <f t="shared" si="59"/>
        <v>-1</v>
      </c>
    </row>
    <row r="277" spans="1:10" x14ac:dyDescent="0.2">
      <c r="A277" s="117" t="s">
        <v>445</v>
      </c>
      <c r="B277" s="55">
        <v>1</v>
      </c>
      <c r="C277" s="56">
        <v>0</v>
      </c>
      <c r="D277" s="55">
        <v>2</v>
      </c>
      <c r="E277" s="56">
        <v>2</v>
      </c>
      <c r="F277" s="57"/>
      <c r="G277" s="55">
        <f t="shared" si="56"/>
        <v>1</v>
      </c>
      <c r="H277" s="56">
        <f t="shared" si="57"/>
        <v>0</v>
      </c>
      <c r="I277" s="77" t="str">
        <f t="shared" si="58"/>
        <v>-</v>
      </c>
      <c r="J277" s="78">
        <f t="shared" si="59"/>
        <v>0</v>
      </c>
    </row>
    <row r="278" spans="1:10" x14ac:dyDescent="0.2">
      <c r="A278" s="117" t="s">
        <v>456</v>
      </c>
      <c r="B278" s="55">
        <v>0</v>
      </c>
      <c r="C278" s="56">
        <v>0</v>
      </c>
      <c r="D278" s="55">
        <v>3</v>
      </c>
      <c r="E278" s="56">
        <v>0</v>
      </c>
      <c r="F278" s="57"/>
      <c r="G278" s="55">
        <f t="shared" si="56"/>
        <v>0</v>
      </c>
      <c r="H278" s="56">
        <f t="shared" si="57"/>
        <v>3</v>
      </c>
      <c r="I278" s="77" t="str">
        <f t="shared" si="58"/>
        <v>-</v>
      </c>
      <c r="J278" s="78" t="str">
        <f t="shared" si="59"/>
        <v>-</v>
      </c>
    </row>
    <row r="279" spans="1:10" x14ac:dyDescent="0.2">
      <c r="A279" s="117" t="s">
        <v>469</v>
      </c>
      <c r="B279" s="55">
        <v>17</v>
      </c>
      <c r="C279" s="56">
        <v>1</v>
      </c>
      <c r="D279" s="55">
        <v>41</v>
      </c>
      <c r="E279" s="56">
        <v>11</v>
      </c>
      <c r="F279" s="57"/>
      <c r="G279" s="55">
        <f t="shared" si="56"/>
        <v>16</v>
      </c>
      <c r="H279" s="56">
        <f t="shared" si="57"/>
        <v>30</v>
      </c>
      <c r="I279" s="77" t="str">
        <f t="shared" si="58"/>
        <v>&gt;999%</v>
      </c>
      <c r="J279" s="78">
        <f t="shared" si="59"/>
        <v>2.7272727272727271</v>
      </c>
    </row>
    <row r="280" spans="1:10" s="38" customFormat="1" x14ac:dyDescent="0.2">
      <c r="A280" s="143" t="s">
        <v>556</v>
      </c>
      <c r="B280" s="32">
        <v>23</v>
      </c>
      <c r="C280" s="33">
        <v>3</v>
      </c>
      <c r="D280" s="32">
        <v>72</v>
      </c>
      <c r="E280" s="33">
        <v>33</v>
      </c>
      <c r="F280" s="34"/>
      <c r="G280" s="32">
        <f t="shared" si="56"/>
        <v>20</v>
      </c>
      <c r="H280" s="33">
        <f t="shared" si="57"/>
        <v>39</v>
      </c>
      <c r="I280" s="35">
        <f t="shared" si="58"/>
        <v>6.666666666666667</v>
      </c>
      <c r="J280" s="36">
        <f t="shared" si="59"/>
        <v>1.1818181818181819</v>
      </c>
    </row>
    <row r="281" spans="1:10" x14ac:dyDescent="0.2">
      <c r="A281" s="142"/>
      <c r="B281" s="63"/>
      <c r="C281" s="64"/>
      <c r="D281" s="63"/>
      <c r="E281" s="64"/>
      <c r="F281" s="65"/>
      <c r="G281" s="63"/>
      <c r="H281" s="64"/>
      <c r="I281" s="79"/>
      <c r="J281" s="80"/>
    </row>
    <row r="282" spans="1:10" x14ac:dyDescent="0.2">
      <c r="A282" s="111" t="s">
        <v>73</v>
      </c>
      <c r="B282" s="55"/>
      <c r="C282" s="56"/>
      <c r="D282" s="55"/>
      <c r="E282" s="56"/>
      <c r="F282" s="57"/>
      <c r="G282" s="55"/>
      <c r="H282" s="56"/>
      <c r="I282" s="77"/>
      <c r="J282" s="78"/>
    </row>
    <row r="283" spans="1:10" x14ac:dyDescent="0.2">
      <c r="A283" s="117" t="s">
        <v>345</v>
      </c>
      <c r="B283" s="55">
        <v>0</v>
      </c>
      <c r="C283" s="56">
        <v>1</v>
      </c>
      <c r="D283" s="55">
        <v>0</v>
      </c>
      <c r="E283" s="56">
        <v>2</v>
      </c>
      <c r="F283" s="57"/>
      <c r="G283" s="55">
        <f>B283-C283</f>
        <v>-1</v>
      </c>
      <c r="H283" s="56">
        <f>D283-E283</f>
        <v>-2</v>
      </c>
      <c r="I283" s="77">
        <f>IF(C283=0, "-", IF(G283/C283&lt;10, G283/C283, "&gt;999%"))</f>
        <v>-1</v>
      </c>
      <c r="J283" s="78">
        <f>IF(E283=0, "-", IF(H283/E283&lt;10, H283/E283, "&gt;999%"))</f>
        <v>-1</v>
      </c>
    </row>
    <row r="284" spans="1:10" x14ac:dyDescent="0.2">
      <c r="A284" s="117" t="s">
        <v>346</v>
      </c>
      <c r="B284" s="55">
        <v>7</v>
      </c>
      <c r="C284" s="56">
        <v>0</v>
      </c>
      <c r="D284" s="55">
        <v>23</v>
      </c>
      <c r="E284" s="56">
        <v>0</v>
      </c>
      <c r="F284" s="57"/>
      <c r="G284" s="55">
        <f>B284-C284</f>
        <v>7</v>
      </c>
      <c r="H284" s="56">
        <f>D284-E284</f>
        <v>23</v>
      </c>
      <c r="I284" s="77" t="str">
        <f>IF(C284=0, "-", IF(G284/C284&lt;10, G284/C284, "&gt;999%"))</f>
        <v>-</v>
      </c>
      <c r="J284" s="78" t="str">
        <f>IF(E284=0, "-", IF(H284/E284&lt;10, H284/E284, "&gt;999%"))</f>
        <v>-</v>
      </c>
    </row>
    <row r="285" spans="1:10" x14ac:dyDescent="0.2">
      <c r="A285" s="117" t="s">
        <v>169</v>
      </c>
      <c r="B285" s="55">
        <v>11</v>
      </c>
      <c r="C285" s="56">
        <v>30</v>
      </c>
      <c r="D285" s="55">
        <v>62</v>
      </c>
      <c r="E285" s="56">
        <v>37</v>
      </c>
      <c r="F285" s="57"/>
      <c r="G285" s="55">
        <f>B285-C285</f>
        <v>-19</v>
      </c>
      <c r="H285" s="56">
        <f>D285-E285</f>
        <v>25</v>
      </c>
      <c r="I285" s="77">
        <f>IF(C285=0, "-", IF(G285/C285&lt;10, G285/C285, "&gt;999%"))</f>
        <v>-0.6333333333333333</v>
      </c>
      <c r="J285" s="78">
        <f>IF(E285=0, "-", IF(H285/E285&lt;10, H285/E285, "&gt;999%"))</f>
        <v>0.67567567567567566</v>
      </c>
    </row>
    <row r="286" spans="1:10" x14ac:dyDescent="0.2">
      <c r="A286" s="117" t="s">
        <v>313</v>
      </c>
      <c r="B286" s="55">
        <v>10</v>
      </c>
      <c r="C286" s="56">
        <v>18</v>
      </c>
      <c r="D286" s="55">
        <v>45</v>
      </c>
      <c r="E286" s="56">
        <v>28</v>
      </c>
      <c r="F286" s="57"/>
      <c r="G286" s="55">
        <f>B286-C286</f>
        <v>-8</v>
      </c>
      <c r="H286" s="56">
        <f>D286-E286</f>
        <v>17</v>
      </c>
      <c r="I286" s="77">
        <f>IF(C286=0, "-", IF(G286/C286&lt;10, G286/C286, "&gt;999%"))</f>
        <v>-0.44444444444444442</v>
      </c>
      <c r="J286" s="78">
        <f>IF(E286=0, "-", IF(H286/E286&lt;10, H286/E286, "&gt;999%"))</f>
        <v>0.6071428571428571</v>
      </c>
    </row>
    <row r="287" spans="1:10" s="38" customFormat="1" x14ac:dyDescent="0.2">
      <c r="A287" s="143" t="s">
        <v>557</v>
      </c>
      <c r="B287" s="32">
        <v>28</v>
      </c>
      <c r="C287" s="33">
        <v>49</v>
      </c>
      <c r="D287" s="32">
        <v>130</v>
      </c>
      <c r="E287" s="33">
        <v>67</v>
      </c>
      <c r="F287" s="34"/>
      <c r="G287" s="32">
        <f>B287-C287</f>
        <v>-21</v>
      </c>
      <c r="H287" s="33">
        <f>D287-E287</f>
        <v>63</v>
      </c>
      <c r="I287" s="35">
        <f>IF(C287=0, "-", IF(G287/C287&lt;10, G287/C287, "&gt;999%"))</f>
        <v>-0.42857142857142855</v>
      </c>
      <c r="J287" s="36">
        <f>IF(E287=0, "-", IF(H287/E287&lt;10, H287/E287, "&gt;999%"))</f>
        <v>0.94029850746268662</v>
      </c>
    </row>
    <row r="288" spans="1:10" x14ac:dyDescent="0.2">
      <c r="A288" s="142"/>
      <c r="B288" s="63"/>
      <c r="C288" s="64"/>
      <c r="D288" s="63"/>
      <c r="E288" s="64"/>
      <c r="F288" s="65"/>
      <c r="G288" s="63"/>
      <c r="H288" s="64"/>
      <c r="I288" s="79"/>
      <c r="J288" s="80"/>
    </row>
    <row r="289" spans="1:10" x14ac:dyDescent="0.2">
      <c r="A289" s="111" t="s">
        <v>74</v>
      </c>
      <c r="B289" s="55"/>
      <c r="C289" s="56"/>
      <c r="D289" s="55"/>
      <c r="E289" s="56"/>
      <c r="F289" s="57"/>
      <c r="G289" s="55"/>
      <c r="H289" s="56"/>
      <c r="I289" s="77"/>
      <c r="J289" s="78"/>
    </row>
    <row r="290" spans="1:10" x14ac:dyDescent="0.2">
      <c r="A290" s="117" t="s">
        <v>275</v>
      </c>
      <c r="B290" s="55">
        <v>1</v>
      </c>
      <c r="C290" s="56">
        <v>0</v>
      </c>
      <c r="D290" s="55">
        <v>2</v>
      </c>
      <c r="E290" s="56">
        <v>0</v>
      </c>
      <c r="F290" s="57"/>
      <c r="G290" s="55">
        <f>B290-C290</f>
        <v>1</v>
      </c>
      <c r="H290" s="56">
        <f>D290-E290</f>
        <v>2</v>
      </c>
      <c r="I290" s="77" t="str">
        <f>IF(C290=0, "-", IF(G290/C290&lt;10, G290/C290, "&gt;999%"))</f>
        <v>-</v>
      </c>
      <c r="J290" s="78" t="str">
        <f>IF(E290=0, "-", IF(H290/E290&lt;10, H290/E290, "&gt;999%"))</f>
        <v>-</v>
      </c>
    </row>
    <row r="291" spans="1:10" x14ac:dyDescent="0.2">
      <c r="A291" s="117" t="s">
        <v>332</v>
      </c>
      <c r="B291" s="55">
        <v>1</v>
      </c>
      <c r="C291" s="56">
        <v>0</v>
      </c>
      <c r="D291" s="55">
        <v>4</v>
      </c>
      <c r="E291" s="56">
        <v>2</v>
      </c>
      <c r="F291" s="57"/>
      <c r="G291" s="55">
        <f>B291-C291</f>
        <v>1</v>
      </c>
      <c r="H291" s="56">
        <f>D291-E291</f>
        <v>2</v>
      </c>
      <c r="I291" s="77" t="str">
        <f>IF(C291=0, "-", IF(G291/C291&lt;10, G291/C291, "&gt;999%"))</f>
        <v>-</v>
      </c>
      <c r="J291" s="78">
        <f>IF(E291=0, "-", IF(H291/E291&lt;10, H291/E291, "&gt;999%"))</f>
        <v>1</v>
      </c>
    </row>
    <row r="292" spans="1:10" x14ac:dyDescent="0.2">
      <c r="A292" s="117" t="s">
        <v>180</v>
      </c>
      <c r="B292" s="55">
        <v>1</v>
      </c>
      <c r="C292" s="56">
        <v>0</v>
      </c>
      <c r="D292" s="55">
        <v>4</v>
      </c>
      <c r="E292" s="56">
        <v>6</v>
      </c>
      <c r="F292" s="57"/>
      <c r="G292" s="55">
        <f>B292-C292</f>
        <v>1</v>
      </c>
      <c r="H292" s="56">
        <f>D292-E292</f>
        <v>-2</v>
      </c>
      <c r="I292" s="77" t="str">
        <f>IF(C292=0, "-", IF(G292/C292&lt;10, G292/C292, "&gt;999%"))</f>
        <v>-</v>
      </c>
      <c r="J292" s="78">
        <f>IF(E292=0, "-", IF(H292/E292&lt;10, H292/E292, "&gt;999%"))</f>
        <v>-0.33333333333333331</v>
      </c>
    </row>
    <row r="293" spans="1:10" s="38" customFormat="1" x14ac:dyDescent="0.2">
      <c r="A293" s="143" t="s">
        <v>558</v>
      </c>
      <c r="B293" s="32">
        <v>3</v>
      </c>
      <c r="C293" s="33">
        <v>0</v>
      </c>
      <c r="D293" s="32">
        <v>10</v>
      </c>
      <c r="E293" s="33">
        <v>8</v>
      </c>
      <c r="F293" s="34"/>
      <c r="G293" s="32">
        <f>B293-C293</f>
        <v>3</v>
      </c>
      <c r="H293" s="33">
        <f>D293-E293</f>
        <v>2</v>
      </c>
      <c r="I293" s="35" t="str">
        <f>IF(C293=0, "-", IF(G293/C293&lt;10, G293/C293, "&gt;999%"))</f>
        <v>-</v>
      </c>
      <c r="J293" s="36">
        <f>IF(E293=0, "-", IF(H293/E293&lt;10, H293/E293, "&gt;999%"))</f>
        <v>0.25</v>
      </c>
    </row>
    <row r="294" spans="1:10" x14ac:dyDescent="0.2">
      <c r="A294" s="142"/>
      <c r="B294" s="63"/>
      <c r="C294" s="64"/>
      <c r="D294" s="63"/>
      <c r="E294" s="64"/>
      <c r="F294" s="65"/>
      <c r="G294" s="63"/>
      <c r="H294" s="64"/>
      <c r="I294" s="79"/>
      <c r="J294" s="80"/>
    </row>
    <row r="295" spans="1:10" x14ac:dyDescent="0.2">
      <c r="A295" s="111" t="s">
        <v>75</v>
      </c>
      <c r="B295" s="55"/>
      <c r="C295" s="56"/>
      <c r="D295" s="55"/>
      <c r="E295" s="56"/>
      <c r="F295" s="57"/>
      <c r="G295" s="55"/>
      <c r="H295" s="56"/>
      <c r="I295" s="77"/>
      <c r="J295" s="78"/>
    </row>
    <row r="296" spans="1:10" x14ac:dyDescent="0.2">
      <c r="A296" s="117" t="s">
        <v>314</v>
      </c>
      <c r="B296" s="55">
        <v>30</v>
      </c>
      <c r="C296" s="56">
        <v>46</v>
      </c>
      <c r="D296" s="55">
        <v>145</v>
      </c>
      <c r="E296" s="56">
        <v>212</v>
      </c>
      <c r="F296" s="57"/>
      <c r="G296" s="55">
        <f t="shared" ref="G296:G306" si="60">B296-C296</f>
        <v>-16</v>
      </c>
      <c r="H296" s="56">
        <f t="shared" ref="H296:H306" si="61">D296-E296</f>
        <v>-67</v>
      </c>
      <c r="I296" s="77">
        <f t="shared" ref="I296:I306" si="62">IF(C296=0, "-", IF(G296/C296&lt;10, G296/C296, "&gt;999%"))</f>
        <v>-0.34782608695652173</v>
      </c>
      <c r="J296" s="78">
        <f t="shared" ref="J296:J306" si="63">IF(E296=0, "-", IF(H296/E296&lt;10, H296/E296, "&gt;999%"))</f>
        <v>-0.31603773584905659</v>
      </c>
    </row>
    <row r="297" spans="1:10" x14ac:dyDescent="0.2">
      <c r="A297" s="117" t="s">
        <v>315</v>
      </c>
      <c r="B297" s="55">
        <v>7</v>
      </c>
      <c r="C297" s="56">
        <v>8</v>
      </c>
      <c r="D297" s="55">
        <v>50</v>
      </c>
      <c r="E297" s="56">
        <v>87</v>
      </c>
      <c r="F297" s="57"/>
      <c r="G297" s="55">
        <f t="shared" si="60"/>
        <v>-1</v>
      </c>
      <c r="H297" s="56">
        <f t="shared" si="61"/>
        <v>-37</v>
      </c>
      <c r="I297" s="77">
        <f t="shared" si="62"/>
        <v>-0.125</v>
      </c>
      <c r="J297" s="78">
        <f t="shared" si="63"/>
        <v>-0.42528735632183906</v>
      </c>
    </row>
    <row r="298" spans="1:10" x14ac:dyDescent="0.2">
      <c r="A298" s="117" t="s">
        <v>446</v>
      </c>
      <c r="B298" s="55">
        <v>4</v>
      </c>
      <c r="C298" s="56">
        <v>0</v>
      </c>
      <c r="D298" s="55">
        <v>4</v>
      </c>
      <c r="E298" s="56">
        <v>0</v>
      </c>
      <c r="F298" s="57"/>
      <c r="G298" s="55">
        <f t="shared" si="60"/>
        <v>4</v>
      </c>
      <c r="H298" s="56">
        <f t="shared" si="61"/>
        <v>4</v>
      </c>
      <c r="I298" s="77" t="str">
        <f t="shared" si="62"/>
        <v>-</v>
      </c>
      <c r="J298" s="78" t="str">
        <f t="shared" si="63"/>
        <v>-</v>
      </c>
    </row>
    <row r="299" spans="1:10" x14ac:dyDescent="0.2">
      <c r="A299" s="117" t="s">
        <v>193</v>
      </c>
      <c r="B299" s="55">
        <v>0</v>
      </c>
      <c r="C299" s="56">
        <v>0</v>
      </c>
      <c r="D299" s="55">
        <v>0</v>
      </c>
      <c r="E299" s="56">
        <v>2</v>
      </c>
      <c r="F299" s="57"/>
      <c r="G299" s="55">
        <f t="shared" si="60"/>
        <v>0</v>
      </c>
      <c r="H299" s="56">
        <f t="shared" si="61"/>
        <v>-2</v>
      </c>
      <c r="I299" s="77" t="str">
        <f t="shared" si="62"/>
        <v>-</v>
      </c>
      <c r="J299" s="78">
        <f t="shared" si="63"/>
        <v>-1</v>
      </c>
    </row>
    <row r="300" spans="1:10" x14ac:dyDescent="0.2">
      <c r="A300" s="117" t="s">
        <v>160</v>
      </c>
      <c r="B300" s="55">
        <v>1</v>
      </c>
      <c r="C300" s="56">
        <v>0</v>
      </c>
      <c r="D300" s="55">
        <v>4</v>
      </c>
      <c r="E300" s="56">
        <v>2</v>
      </c>
      <c r="F300" s="57"/>
      <c r="G300" s="55">
        <f t="shared" si="60"/>
        <v>1</v>
      </c>
      <c r="H300" s="56">
        <f t="shared" si="61"/>
        <v>2</v>
      </c>
      <c r="I300" s="77" t="str">
        <f t="shared" si="62"/>
        <v>-</v>
      </c>
      <c r="J300" s="78">
        <f t="shared" si="63"/>
        <v>1</v>
      </c>
    </row>
    <row r="301" spans="1:10" x14ac:dyDescent="0.2">
      <c r="A301" s="117" t="s">
        <v>347</v>
      </c>
      <c r="B301" s="55">
        <v>19</v>
      </c>
      <c r="C301" s="56">
        <v>26</v>
      </c>
      <c r="D301" s="55">
        <v>85</v>
      </c>
      <c r="E301" s="56">
        <v>136</v>
      </c>
      <c r="F301" s="57"/>
      <c r="G301" s="55">
        <f t="shared" si="60"/>
        <v>-7</v>
      </c>
      <c r="H301" s="56">
        <f t="shared" si="61"/>
        <v>-51</v>
      </c>
      <c r="I301" s="77">
        <f t="shared" si="62"/>
        <v>-0.26923076923076922</v>
      </c>
      <c r="J301" s="78">
        <f t="shared" si="63"/>
        <v>-0.375</v>
      </c>
    </row>
    <row r="302" spans="1:10" x14ac:dyDescent="0.2">
      <c r="A302" s="117" t="s">
        <v>389</v>
      </c>
      <c r="B302" s="55">
        <v>4</v>
      </c>
      <c r="C302" s="56">
        <v>6</v>
      </c>
      <c r="D302" s="55">
        <v>11</v>
      </c>
      <c r="E302" s="56">
        <v>21</v>
      </c>
      <c r="F302" s="57"/>
      <c r="G302" s="55">
        <f t="shared" si="60"/>
        <v>-2</v>
      </c>
      <c r="H302" s="56">
        <f t="shared" si="61"/>
        <v>-10</v>
      </c>
      <c r="I302" s="77">
        <f t="shared" si="62"/>
        <v>-0.33333333333333331</v>
      </c>
      <c r="J302" s="78">
        <f t="shared" si="63"/>
        <v>-0.47619047619047616</v>
      </c>
    </row>
    <row r="303" spans="1:10" x14ac:dyDescent="0.2">
      <c r="A303" s="117" t="s">
        <v>390</v>
      </c>
      <c r="B303" s="55">
        <v>17</v>
      </c>
      <c r="C303" s="56">
        <v>16</v>
      </c>
      <c r="D303" s="55">
        <v>134</v>
      </c>
      <c r="E303" s="56">
        <v>54</v>
      </c>
      <c r="F303" s="57"/>
      <c r="G303" s="55">
        <f t="shared" si="60"/>
        <v>1</v>
      </c>
      <c r="H303" s="56">
        <f t="shared" si="61"/>
        <v>80</v>
      </c>
      <c r="I303" s="77">
        <f t="shared" si="62"/>
        <v>6.25E-2</v>
      </c>
      <c r="J303" s="78">
        <f t="shared" si="63"/>
        <v>1.4814814814814814</v>
      </c>
    </row>
    <row r="304" spans="1:10" x14ac:dyDescent="0.2">
      <c r="A304" s="117" t="s">
        <v>457</v>
      </c>
      <c r="B304" s="55">
        <v>8</v>
      </c>
      <c r="C304" s="56">
        <v>6</v>
      </c>
      <c r="D304" s="55">
        <v>12</v>
      </c>
      <c r="E304" s="56">
        <v>25</v>
      </c>
      <c r="F304" s="57"/>
      <c r="G304" s="55">
        <f t="shared" si="60"/>
        <v>2</v>
      </c>
      <c r="H304" s="56">
        <f t="shared" si="61"/>
        <v>-13</v>
      </c>
      <c r="I304" s="77">
        <f t="shared" si="62"/>
        <v>0.33333333333333331</v>
      </c>
      <c r="J304" s="78">
        <f t="shared" si="63"/>
        <v>-0.52</v>
      </c>
    </row>
    <row r="305" spans="1:10" x14ac:dyDescent="0.2">
      <c r="A305" s="117" t="s">
        <v>470</v>
      </c>
      <c r="B305" s="55">
        <v>66</v>
      </c>
      <c r="C305" s="56">
        <v>75</v>
      </c>
      <c r="D305" s="55">
        <v>215</v>
      </c>
      <c r="E305" s="56">
        <v>385</v>
      </c>
      <c r="F305" s="57"/>
      <c r="G305" s="55">
        <f t="shared" si="60"/>
        <v>-9</v>
      </c>
      <c r="H305" s="56">
        <f t="shared" si="61"/>
        <v>-170</v>
      </c>
      <c r="I305" s="77">
        <f t="shared" si="62"/>
        <v>-0.12</v>
      </c>
      <c r="J305" s="78">
        <f t="shared" si="63"/>
        <v>-0.44155844155844154</v>
      </c>
    </row>
    <row r="306" spans="1:10" s="38" customFormat="1" x14ac:dyDescent="0.2">
      <c r="A306" s="143" t="s">
        <v>559</v>
      </c>
      <c r="B306" s="32">
        <v>156</v>
      </c>
      <c r="C306" s="33">
        <v>183</v>
      </c>
      <c r="D306" s="32">
        <v>660</v>
      </c>
      <c r="E306" s="33">
        <v>924</v>
      </c>
      <c r="F306" s="34"/>
      <c r="G306" s="32">
        <f t="shared" si="60"/>
        <v>-27</v>
      </c>
      <c r="H306" s="33">
        <f t="shared" si="61"/>
        <v>-264</v>
      </c>
      <c r="I306" s="35">
        <f t="shared" si="62"/>
        <v>-0.14754098360655737</v>
      </c>
      <c r="J306" s="36">
        <f t="shared" si="63"/>
        <v>-0.2857142857142857</v>
      </c>
    </row>
    <row r="307" spans="1:10" x14ac:dyDescent="0.2">
      <c r="A307" s="142"/>
      <c r="B307" s="63"/>
      <c r="C307" s="64"/>
      <c r="D307" s="63"/>
      <c r="E307" s="64"/>
      <c r="F307" s="65"/>
      <c r="G307" s="63"/>
      <c r="H307" s="64"/>
      <c r="I307" s="79"/>
      <c r="J307" s="80"/>
    </row>
    <row r="308" spans="1:10" x14ac:dyDescent="0.2">
      <c r="A308" s="111" t="s">
        <v>76</v>
      </c>
      <c r="B308" s="55"/>
      <c r="C308" s="56"/>
      <c r="D308" s="55"/>
      <c r="E308" s="56"/>
      <c r="F308" s="57"/>
      <c r="G308" s="55"/>
      <c r="H308" s="56"/>
      <c r="I308" s="77"/>
      <c r="J308" s="78"/>
    </row>
    <row r="309" spans="1:10" x14ac:dyDescent="0.2">
      <c r="A309" s="117" t="s">
        <v>276</v>
      </c>
      <c r="B309" s="55">
        <v>0</v>
      </c>
      <c r="C309" s="56">
        <v>0</v>
      </c>
      <c r="D309" s="55">
        <v>1</v>
      </c>
      <c r="E309" s="56">
        <v>0</v>
      </c>
      <c r="F309" s="57"/>
      <c r="G309" s="55">
        <f t="shared" ref="G309:G318" si="64">B309-C309</f>
        <v>0</v>
      </c>
      <c r="H309" s="56">
        <f t="shared" ref="H309:H318" si="65">D309-E309</f>
        <v>1</v>
      </c>
      <c r="I309" s="77" t="str">
        <f t="shared" ref="I309:I318" si="66">IF(C309=0, "-", IF(G309/C309&lt;10, G309/C309, "&gt;999%"))</f>
        <v>-</v>
      </c>
      <c r="J309" s="78" t="str">
        <f t="shared" ref="J309:J318" si="67">IF(E309=0, "-", IF(H309/E309&lt;10, H309/E309, "&gt;999%"))</f>
        <v>-</v>
      </c>
    </row>
    <row r="310" spans="1:10" x14ac:dyDescent="0.2">
      <c r="A310" s="117" t="s">
        <v>300</v>
      </c>
      <c r="B310" s="55">
        <v>3</v>
      </c>
      <c r="C310" s="56">
        <v>1</v>
      </c>
      <c r="D310" s="55">
        <v>4</v>
      </c>
      <c r="E310" s="56">
        <v>4</v>
      </c>
      <c r="F310" s="57"/>
      <c r="G310" s="55">
        <f t="shared" si="64"/>
        <v>2</v>
      </c>
      <c r="H310" s="56">
        <f t="shared" si="65"/>
        <v>0</v>
      </c>
      <c r="I310" s="77">
        <f t="shared" si="66"/>
        <v>2</v>
      </c>
      <c r="J310" s="78">
        <f t="shared" si="67"/>
        <v>0</v>
      </c>
    </row>
    <row r="311" spans="1:10" x14ac:dyDescent="0.2">
      <c r="A311" s="117" t="s">
        <v>209</v>
      </c>
      <c r="B311" s="55">
        <v>1</v>
      </c>
      <c r="C311" s="56">
        <v>0</v>
      </c>
      <c r="D311" s="55">
        <v>4</v>
      </c>
      <c r="E311" s="56">
        <v>0</v>
      </c>
      <c r="F311" s="57"/>
      <c r="G311" s="55">
        <f t="shared" si="64"/>
        <v>1</v>
      </c>
      <c r="H311" s="56">
        <f t="shared" si="65"/>
        <v>4</v>
      </c>
      <c r="I311" s="77" t="str">
        <f t="shared" si="66"/>
        <v>-</v>
      </c>
      <c r="J311" s="78" t="str">
        <f t="shared" si="67"/>
        <v>-</v>
      </c>
    </row>
    <row r="312" spans="1:10" x14ac:dyDescent="0.2">
      <c r="A312" s="117" t="s">
        <v>458</v>
      </c>
      <c r="B312" s="55">
        <v>6</v>
      </c>
      <c r="C312" s="56">
        <v>4</v>
      </c>
      <c r="D312" s="55">
        <v>13</v>
      </c>
      <c r="E312" s="56">
        <v>20</v>
      </c>
      <c r="F312" s="57"/>
      <c r="G312" s="55">
        <f t="shared" si="64"/>
        <v>2</v>
      </c>
      <c r="H312" s="56">
        <f t="shared" si="65"/>
        <v>-7</v>
      </c>
      <c r="I312" s="77">
        <f t="shared" si="66"/>
        <v>0.5</v>
      </c>
      <c r="J312" s="78">
        <f t="shared" si="67"/>
        <v>-0.35</v>
      </c>
    </row>
    <row r="313" spans="1:10" x14ac:dyDescent="0.2">
      <c r="A313" s="117" t="s">
        <v>471</v>
      </c>
      <c r="B313" s="55">
        <v>35</v>
      </c>
      <c r="C313" s="56">
        <v>28</v>
      </c>
      <c r="D313" s="55">
        <v>104</v>
      </c>
      <c r="E313" s="56">
        <v>130</v>
      </c>
      <c r="F313" s="57"/>
      <c r="G313" s="55">
        <f t="shared" si="64"/>
        <v>7</v>
      </c>
      <c r="H313" s="56">
        <f t="shared" si="65"/>
        <v>-26</v>
      </c>
      <c r="I313" s="77">
        <f t="shared" si="66"/>
        <v>0.25</v>
      </c>
      <c r="J313" s="78">
        <f t="shared" si="67"/>
        <v>-0.2</v>
      </c>
    </row>
    <row r="314" spans="1:10" x14ac:dyDescent="0.2">
      <c r="A314" s="117" t="s">
        <v>391</v>
      </c>
      <c r="B314" s="55">
        <v>3</v>
      </c>
      <c r="C314" s="56">
        <v>1</v>
      </c>
      <c r="D314" s="55">
        <v>5</v>
      </c>
      <c r="E314" s="56">
        <v>15</v>
      </c>
      <c r="F314" s="57"/>
      <c r="G314" s="55">
        <f t="shared" si="64"/>
        <v>2</v>
      </c>
      <c r="H314" s="56">
        <f t="shared" si="65"/>
        <v>-10</v>
      </c>
      <c r="I314" s="77">
        <f t="shared" si="66"/>
        <v>2</v>
      </c>
      <c r="J314" s="78">
        <f t="shared" si="67"/>
        <v>-0.66666666666666663</v>
      </c>
    </row>
    <row r="315" spans="1:10" x14ac:dyDescent="0.2">
      <c r="A315" s="117" t="s">
        <v>416</v>
      </c>
      <c r="B315" s="55">
        <v>5</v>
      </c>
      <c r="C315" s="56">
        <v>2</v>
      </c>
      <c r="D315" s="55">
        <v>12</v>
      </c>
      <c r="E315" s="56">
        <v>10</v>
      </c>
      <c r="F315" s="57"/>
      <c r="G315" s="55">
        <f t="shared" si="64"/>
        <v>3</v>
      </c>
      <c r="H315" s="56">
        <f t="shared" si="65"/>
        <v>2</v>
      </c>
      <c r="I315" s="77">
        <f t="shared" si="66"/>
        <v>1.5</v>
      </c>
      <c r="J315" s="78">
        <f t="shared" si="67"/>
        <v>0.2</v>
      </c>
    </row>
    <row r="316" spans="1:10" x14ac:dyDescent="0.2">
      <c r="A316" s="117" t="s">
        <v>316</v>
      </c>
      <c r="B316" s="55">
        <v>17</v>
      </c>
      <c r="C316" s="56">
        <v>13</v>
      </c>
      <c r="D316" s="55">
        <v>62</v>
      </c>
      <c r="E316" s="56">
        <v>79</v>
      </c>
      <c r="F316" s="57"/>
      <c r="G316" s="55">
        <f t="shared" si="64"/>
        <v>4</v>
      </c>
      <c r="H316" s="56">
        <f t="shared" si="65"/>
        <v>-17</v>
      </c>
      <c r="I316" s="77">
        <f t="shared" si="66"/>
        <v>0.30769230769230771</v>
      </c>
      <c r="J316" s="78">
        <f t="shared" si="67"/>
        <v>-0.21518987341772153</v>
      </c>
    </row>
    <row r="317" spans="1:10" x14ac:dyDescent="0.2">
      <c r="A317" s="117" t="s">
        <v>348</v>
      </c>
      <c r="B317" s="55">
        <v>29</v>
      </c>
      <c r="C317" s="56">
        <v>110</v>
      </c>
      <c r="D317" s="55">
        <v>113</v>
      </c>
      <c r="E317" s="56">
        <v>297</v>
      </c>
      <c r="F317" s="57"/>
      <c r="G317" s="55">
        <f t="shared" si="64"/>
        <v>-81</v>
      </c>
      <c r="H317" s="56">
        <f t="shared" si="65"/>
        <v>-184</v>
      </c>
      <c r="I317" s="77">
        <f t="shared" si="66"/>
        <v>-0.73636363636363633</v>
      </c>
      <c r="J317" s="78">
        <f t="shared" si="67"/>
        <v>-0.61952861952861948</v>
      </c>
    </row>
    <row r="318" spans="1:10" s="38" customFormat="1" x14ac:dyDescent="0.2">
      <c r="A318" s="143" t="s">
        <v>560</v>
      </c>
      <c r="B318" s="32">
        <v>99</v>
      </c>
      <c r="C318" s="33">
        <v>159</v>
      </c>
      <c r="D318" s="32">
        <v>318</v>
      </c>
      <c r="E318" s="33">
        <v>555</v>
      </c>
      <c r="F318" s="34"/>
      <c r="G318" s="32">
        <f t="shared" si="64"/>
        <v>-60</v>
      </c>
      <c r="H318" s="33">
        <f t="shared" si="65"/>
        <v>-237</v>
      </c>
      <c r="I318" s="35">
        <f t="shared" si="66"/>
        <v>-0.37735849056603776</v>
      </c>
      <c r="J318" s="36">
        <f t="shared" si="67"/>
        <v>-0.42702702702702705</v>
      </c>
    </row>
    <row r="319" spans="1:10" x14ac:dyDescent="0.2">
      <c r="A319" s="142"/>
      <c r="B319" s="63"/>
      <c r="C319" s="64"/>
      <c r="D319" s="63"/>
      <c r="E319" s="64"/>
      <c r="F319" s="65"/>
      <c r="G319" s="63"/>
      <c r="H319" s="64"/>
      <c r="I319" s="79"/>
      <c r="J319" s="80"/>
    </row>
    <row r="320" spans="1:10" x14ac:dyDescent="0.2">
      <c r="A320" s="111" t="s">
        <v>77</v>
      </c>
      <c r="B320" s="55"/>
      <c r="C320" s="56"/>
      <c r="D320" s="55"/>
      <c r="E320" s="56"/>
      <c r="F320" s="57"/>
      <c r="G320" s="55"/>
      <c r="H320" s="56"/>
      <c r="I320" s="77"/>
      <c r="J320" s="78"/>
    </row>
    <row r="321" spans="1:10" x14ac:dyDescent="0.2">
      <c r="A321" s="117" t="s">
        <v>317</v>
      </c>
      <c r="B321" s="55">
        <v>0</v>
      </c>
      <c r="C321" s="56">
        <v>0</v>
      </c>
      <c r="D321" s="55">
        <v>0</v>
      </c>
      <c r="E321" s="56">
        <v>1</v>
      </c>
      <c r="F321" s="57"/>
      <c r="G321" s="55">
        <f>B321-C321</f>
        <v>0</v>
      </c>
      <c r="H321" s="56">
        <f>D321-E321</f>
        <v>-1</v>
      </c>
      <c r="I321" s="77" t="str">
        <f>IF(C321=0, "-", IF(G321/C321&lt;10, G321/C321, "&gt;999%"))</f>
        <v>-</v>
      </c>
      <c r="J321" s="78">
        <f>IF(E321=0, "-", IF(H321/E321&lt;10, H321/E321, "&gt;999%"))</f>
        <v>-1</v>
      </c>
    </row>
    <row r="322" spans="1:10" x14ac:dyDescent="0.2">
      <c r="A322" s="117" t="s">
        <v>349</v>
      </c>
      <c r="B322" s="55">
        <v>1</v>
      </c>
      <c r="C322" s="56">
        <v>3</v>
      </c>
      <c r="D322" s="55">
        <v>1</v>
      </c>
      <c r="E322" s="56">
        <v>11</v>
      </c>
      <c r="F322" s="57"/>
      <c r="G322" s="55">
        <f>B322-C322</f>
        <v>-2</v>
      </c>
      <c r="H322" s="56">
        <f>D322-E322</f>
        <v>-10</v>
      </c>
      <c r="I322" s="77">
        <f>IF(C322=0, "-", IF(G322/C322&lt;10, G322/C322, "&gt;999%"))</f>
        <v>-0.66666666666666663</v>
      </c>
      <c r="J322" s="78">
        <f>IF(E322=0, "-", IF(H322/E322&lt;10, H322/E322, "&gt;999%"))</f>
        <v>-0.90909090909090906</v>
      </c>
    </row>
    <row r="323" spans="1:10" x14ac:dyDescent="0.2">
      <c r="A323" s="117" t="s">
        <v>350</v>
      </c>
      <c r="B323" s="55">
        <v>0</v>
      </c>
      <c r="C323" s="56">
        <v>0</v>
      </c>
      <c r="D323" s="55">
        <v>0</v>
      </c>
      <c r="E323" s="56">
        <v>1</v>
      </c>
      <c r="F323" s="57"/>
      <c r="G323" s="55">
        <f>B323-C323</f>
        <v>0</v>
      </c>
      <c r="H323" s="56">
        <f>D323-E323</f>
        <v>-1</v>
      </c>
      <c r="I323" s="77" t="str">
        <f>IF(C323=0, "-", IF(G323/C323&lt;10, G323/C323, "&gt;999%"))</f>
        <v>-</v>
      </c>
      <c r="J323" s="78">
        <f>IF(E323=0, "-", IF(H323/E323&lt;10, H323/E323, "&gt;999%"))</f>
        <v>-1</v>
      </c>
    </row>
    <row r="324" spans="1:10" x14ac:dyDescent="0.2">
      <c r="A324" s="117" t="s">
        <v>216</v>
      </c>
      <c r="B324" s="55">
        <v>0</v>
      </c>
      <c r="C324" s="56">
        <v>0</v>
      </c>
      <c r="D324" s="55">
        <v>1</v>
      </c>
      <c r="E324" s="56">
        <v>0</v>
      </c>
      <c r="F324" s="57"/>
      <c r="G324" s="55">
        <f>B324-C324</f>
        <v>0</v>
      </c>
      <c r="H324" s="56">
        <f>D324-E324</f>
        <v>1</v>
      </c>
      <c r="I324" s="77" t="str">
        <f>IF(C324=0, "-", IF(G324/C324&lt;10, G324/C324, "&gt;999%"))</f>
        <v>-</v>
      </c>
      <c r="J324" s="78" t="str">
        <f>IF(E324=0, "-", IF(H324/E324&lt;10, H324/E324, "&gt;999%"))</f>
        <v>-</v>
      </c>
    </row>
    <row r="325" spans="1:10" s="38" customFormat="1" x14ac:dyDescent="0.2">
      <c r="A325" s="143" t="s">
        <v>561</v>
      </c>
      <c r="B325" s="32">
        <v>1</v>
      </c>
      <c r="C325" s="33">
        <v>3</v>
      </c>
      <c r="D325" s="32">
        <v>2</v>
      </c>
      <c r="E325" s="33">
        <v>13</v>
      </c>
      <c r="F325" s="34"/>
      <c r="G325" s="32">
        <f>B325-C325</f>
        <v>-2</v>
      </c>
      <c r="H325" s="33">
        <f>D325-E325</f>
        <v>-11</v>
      </c>
      <c r="I325" s="35">
        <f>IF(C325=0, "-", IF(G325/C325&lt;10, G325/C325, "&gt;999%"))</f>
        <v>-0.66666666666666663</v>
      </c>
      <c r="J325" s="36">
        <f>IF(E325=0, "-", IF(H325/E325&lt;10, H325/E325, "&gt;999%"))</f>
        <v>-0.84615384615384615</v>
      </c>
    </row>
    <row r="326" spans="1:10" x14ac:dyDescent="0.2">
      <c r="A326" s="142"/>
      <c r="B326" s="63"/>
      <c r="C326" s="64"/>
      <c r="D326" s="63"/>
      <c r="E326" s="64"/>
      <c r="F326" s="65"/>
      <c r="G326" s="63"/>
      <c r="H326" s="64"/>
      <c r="I326" s="79"/>
      <c r="J326" s="80"/>
    </row>
    <row r="327" spans="1:10" x14ac:dyDescent="0.2">
      <c r="A327" s="111" t="s">
        <v>78</v>
      </c>
      <c r="B327" s="55"/>
      <c r="C327" s="56"/>
      <c r="D327" s="55"/>
      <c r="E327" s="56"/>
      <c r="F327" s="57"/>
      <c r="G327" s="55"/>
      <c r="H327" s="56"/>
      <c r="I327" s="77"/>
      <c r="J327" s="78"/>
    </row>
    <row r="328" spans="1:10" x14ac:dyDescent="0.2">
      <c r="A328" s="117" t="s">
        <v>288</v>
      </c>
      <c r="B328" s="55">
        <v>1</v>
      </c>
      <c r="C328" s="56">
        <v>0</v>
      </c>
      <c r="D328" s="55">
        <v>3</v>
      </c>
      <c r="E328" s="56">
        <v>4</v>
      </c>
      <c r="F328" s="57"/>
      <c r="G328" s="55">
        <f>B328-C328</f>
        <v>1</v>
      </c>
      <c r="H328" s="56">
        <f>D328-E328</f>
        <v>-1</v>
      </c>
      <c r="I328" s="77" t="str">
        <f>IF(C328=0, "-", IF(G328/C328&lt;10, G328/C328, "&gt;999%"))</f>
        <v>-</v>
      </c>
      <c r="J328" s="78">
        <f>IF(E328=0, "-", IF(H328/E328&lt;10, H328/E328, "&gt;999%"))</f>
        <v>-0.25</v>
      </c>
    </row>
    <row r="329" spans="1:10" x14ac:dyDescent="0.2">
      <c r="A329" s="117" t="s">
        <v>410</v>
      </c>
      <c r="B329" s="55">
        <v>0</v>
      </c>
      <c r="C329" s="56">
        <v>0</v>
      </c>
      <c r="D329" s="55">
        <v>7</v>
      </c>
      <c r="E329" s="56">
        <v>5</v>
      </c>
      <c r="F329" s="57"/>
      <c r="G329" s="55">
        <f>B329-C329</f>
        <v>0</v>
      </c>
      <c r="H329" s="56">
        <f>D329-E329</f>
        <v>2</v>
      </c>
      <c r="I329" s="77" t="str">
        <f>IF(C329=0, "-", IF(G329/C329&lt;10, G329/C329, "&gt;999%"))</f>
        <v>-</v>
      </c>
      <c r="J329" s="78">
        <f>IF(E329=0, "-", IF(H329/E329&lt;10, H329/E329, "&gt;999%"))</f>
        <v>0.4</v>
      </c>
    </row>
    <row r="330" spans="1:10" x14ac:dyDescent="0.2">
      <c r="A330" s="117" t="s">
        <v>285</v>
      </c>
      <c r="B330" s="55">
        <v>0</v>
      </c>
      <c r="C330" s="56">
        <v>0</v>
      </c>
      <c r="D330" s="55">
        <v>1</v>
      </c>
      <c r="E330" s="56">
        <v>0</v>
      </c>
      <c r="F330" s="57"/>
      <c r="G330" s="55">
        <f>B330-C330</f>
        <v>0</v>
      </c>
      <c r="H330" s="56">
        <f>D330-E330</f>
        <v>1</v>
      </c>
      <c r="I330" s="77" t="str">
        <f>IF(C330=0, "-", IF(G330/C330&lt;10, G330/C330, "&gt;999%"))</f>
        <v>-</v>
      </c>
      <c r="J330" s="78" t="str">
        <f>IF(E330=0, "-", IF(H330/E330&lt;10, H330/E330, "&gt;999%"))</f>
        <v>-</v>
      </c>
    </row>
    <row r="331" spans="1:10" x14ac:dyDescent="0.2">
      <c r="A331" s="117" t="s">
        <v>370</v>
      </c>
      <c r="B331" s="55">
        <v>3</v>
      </c>
      <c r="C331" s="56">
        <v>2</v>
      </c>
      <c r="D331" s="55">
        <v>9</v>
      </c>
      <c r="E331" s="56">
        <v>9</v>
      </c>
      <c r="F331" s="57"/>
      <c r="G331" s="55">
        <f>B331-C331</f>
        <v>1</v>
      </c>
      <c r="H331" s="56">
        <f>D331-E331</f>
        <v>0</v>
      </c>
      <c r="I331" s="77">
        <f>IF(C331=0, "-", IF(G331/C331&lt;10, G331/C331, "&gt;999%"))</f>
        <v>0.5</v>
      </c>
      <c r="J331" s="78">
        <f>IF(E331=0, "-", IF(H331/E331&lt;10, H331/E331, "&gt;999%"))</f>
        <v>0</v>
      </c>
    </row>
    <row r="332" spans="1:10" s="38" customFormat="1" x14ac:dyDescent="0.2">
      <c r="A332" s="143" t="s">
        <v>562</v>
      </c>
      <c r="B332" s="32">
        <v>4</v>
      </c>
      <c r="C332" s="33">
        <v>2</v>
      </c>
      <c r="D332" s="32">
        <v>20</v>
      </c>
      <c r="E332" s="33">
        <v>18</v>
      </c>
      <c r="F332" s="34"/>
      <c r="G332" s="32">
        <f>B332-C332</f>
        <v>2</v>
      </c>
      <c r="H332" s="33">
        <f>D332-E332</f>
        <v>2</v>
      </c>
      <c r="I332" s="35">
        <f>IF(C332=0, "-", IF(G332/C332&lt;10, G332/C332, "&gt;999%"))</f>
        <v>1</v>
      </c>
      <c r="J332" s="36">
        <f>IF(E332=0, "-", IF(H332/E332&lt;10, H332/E332, "&gt;999%"))</f>
        <v>0.1111111111111111</v>
      </c>
    </row>
    <row r="333" spans="1:10" x14ac:dyDescent="0.2">
      <c r="A333" s="142"/>
      <c r="B333" s="63"/>
      <c r="C333" s="64"/>
      <c r="D333" s="63"/>
      <c r="E333" s="64"/>
      <c r="F333" s="65"/>
      <c r="G333" s="63"/>
      <c r="H333" s="64"/>
      <c r="I333" s="79"/>
      <c r="J333" s="80"/>
    </row>
    <row r="334" spans="1:10" x14ac:dyDescent="0.2">
      <c r="A334" s="111" t="s">
        <v>79</v>
      </c>
      <c r="B334" s="55"/>
      <c r="C334" s="56"/>
      <c r="D334" s="55"/>
      <c r="E334" s="56"/>
      <c r="F334" s="57"/>
      <c r="G334" s="55"/>
      <c r="H334" s="56"/>
      <c r="I334" s="77"/>
      <c r="J334" s="78"/>
    </row>
    <row r="335" spans="1:10" x14ac:dyDescent="0.2">
      <c r="A335" s="117" t="s">
        <v>472</v>
      </c>
      <c r="B335" s="55">
        <v>7</v>
      </c>
      <c r="C335" s="56">
        <v>1</v>
      </c>
      <c r="D335" s="55">
        <v>18</v>
      </c>
      <c r="E335" s="56">
        <v>13</v>
      </c>
      <c r="F335" s="57"/>
      <c r="G335" s="55">
        <f>B335-C335</f>
        <v>6</v>
      </c>
      <c r="H335" s="56">
        <f>D335-E335</f>
        <v>5</v>
      </c>
      <c r="I335" s="77">
        <f>IF(C335=0, "-", IF(G335/C335&lt;10, G335/C335, "&gt;999%"))</f>
        <v>6</v>
      </c>
      <c r="J335" s="78">
        <f>IF(E335=0, "-", IF(H335/E335&lt;10, H335/E335, "&gt;999%"))</f>
        <v>0.38461538461538464</v>
      </c>
    </row>
    <row r="336" spans="1:10" x14ac:dyDescent="0.2">
      <c r="A336" s="117" t="s">
        <v>473</v>
      </c>
      <c r="B336" s="55">
        <v>4</v>
      </c>
      <c r="C336" s="56">
        <v>5</v>
      </c>
      <c r="D336" s="55">
        <v>15</v>
      </c>
      <c r="E336" s="56">
        <v>11</v>
      </c>
      <c r="F336" s="57"/>
      <c r="G336" s="55">
        <f>B336-C336</f>
        <v>-1</v>
      </c>
      <c r="H336" s="56">
        <f>D336-E336</f>
        <v>4</v>
      </c>
      <c r="I336" s="77">
        <f>IF(C336=0, "-", IF(G336/C336&lt;10, G336/C336, "&gt;999%"))</f>
        <v>-0.2</v>
      </c>
      <c r="J336" s="78">
        <f>IF(E336=0, "-", IF(H336/E336&lt;10, H336/E336, "&gt;999%"))</f>
        <v>0.36363636363636365</v>
      </c>
    </row>
    <row r="337" spans="1:10" x14ac:dyDescent="0.2">
      <c r="A337" s="117" t="s">
        <v>474</v>
      </c>
      <c r="B337" s="55">
        <v>0</v>
      </c>
      <c r="C337" s="56">
        <v>1</v>
      </c>
      <c r="D337" s="55">
        <v>0</v>
      </c>
      <c r="E337" s="56">
        <v>5</v>
      </c>
      <c r="F337" s="57"/>
      <c r="G337" s="55">
        <f>B337-C337</f>
        <v>-1</v>
      </c>
      <c r="H337" s="56">
        <f>D337-E337</f>
        <v>-5</v>
      </c>
      <c r="I337" s="77">
        <f>IF(C337=0, "-", IF(G337/C337&lt;10, G337/C337, "&gt;999%"))</f>
        <v>-1</v>
      </c>
      <c r="J337" s="78">
        <f>IF(E337=0, "-", IF(H337/E337&lt;10, H337/E337, "&gt;999%"))</f>
        <v>-1</v>
      </c>
    </row>
    <row r="338" spans="1:10" s="38" customFormat="1" x14ac:dyDescent="0.2">
      <c r="A338" s="143" t="s">
        <v>563</v>
      </c>
      <c r="B338" s="32">
        <v>11</v>
      </c>
      <c r="C338" s="33">
        <v>7</v>
      </c>
      <c r="D338" s="32">
        <v>33</v>
      </c>
      <c r="E338" s="33">
        <v>29</v>
      </c>
      <c r="F338" s="34"/>
      <c r="G338" s="32">
        <f>B338-C338</f>
        <v>4</v>
      </c>
      <c r="H338" s="33">
        <f>D338-E338</f>
        <v>4</v>
      </c>
      <c r="I338" s="35">
        <f>IF(C338=0, "-", IF(G338/C338&lt;10, G338/C338, "&gt;999%"))</f>
        <v>0.5714285714285714</v>
      </c>
      <c r="J338" s="36">
        <f>IF(E338=0, "-", IF(H338/E338&lt;10, H338/E338, "&gt;999%"))</f>
        <v>0.13793103448275862</v>
      </c>
    </row>
    <row r="339" spans="1:10" x14ac:dyDescent="0.2">
      <c r="A339" s="142"/>
      <c r="B339" s="63"/>
      <c r="C339" s="64"/>
      <c r="D339" s="63"/>
      <c r="E339" s="64"/>
      <c r="F339" s="65"/>
      <c r="G339" s="63"/>
      <c r="H339" s="64"/>
      <c r="I339" s="79"/>
      <c r="J339" s="80"/>
    </row>
    <row r="340" spans="1:10" x14ac:dyDescent="0.2">
      <c r="A340" s="111" t="s">
        <v>80</v>
      </c>
      <c r="B340" s="55"/>
      <c r="C340" s="56"/>
      <c r="D340" s="55"/>
      <c r="E340" s="56"/>
      <c r="F340" s="57"/>
      <c r="G340" s="55"/>
      <c r="H340" s="56"/>
      <c r="I340" s="77"/>
      <c r="J340" s="78"/>
    </row>
    <row r="341" spans="1:10" x14ac:dyDescent="0.2">
      <c r="A341" s="117" t="s">
        <v>301</v>
      </c>
      <c r="B341" s="55">
        <v>0</v>
      </c>
      <c r="C341" s="56">
        <v>0</v>
      </c>
      <c r="D341" s="55">
        <v>0</v>
      </c>
      <c r="E341" s="56">
        <v>3</v>
      </c>
      <c r="F341" s="57"/>
      <c r="G341" s="55">
        <f t="shared" ref="G341:G349" si="68">B341-C341</f>
        <v>0</v>
      </c>
      <c r="H341" s="56">
        <f t="shared" ref="H341:H349" si="69">D341-E341</f>
        <v>-3</v>
      </c>
      <c r="I341" s="77" t="str">
        <f t="shared" ref="I341:I349" si="70">IF(C341=0, "-", IF(G341/C341&lt;10, G341/C341, "&gt;999%"))</f>
        <v>-</v>
      </c>
      <c r="J341" s="78">
        <f t="shared" ref="J341:J349" si="71">IF(E341=0, "-", IF(H341/E341&lt;10, H341/E341, "&gt;999%"))</f>
        <v>-1</v>
      </c>
    </row>
    <row r="342" spans="1:10" x14ac:dyDescent="0.2">
      <c r="A342" s="117" t="s">
        <v>170</v>
      </c>
      <c r="B342" s="55">
        <v>0</v>
      </c>
      <c r="C342" s="56">
        <v>5</v>
      </c>
      <c r="D342" s="55">
        <v>0</v>
      </c>
      <c r="E342" s="56">
        <v>9</v>
      </c>
      <c r="F342" s="57"/>
      <c r="G342" s="55">
        <f t="shared" si="68"/>
        <v>-5</v>
      </c>
      <c r="H342" s="56">
        <f t="shared" si="69"/>
        <v>-9</v>
      </c>
      <c r="I342" s="77">
        <f t="shared" si="70"/>
        <v>-1</v>
      </c>
      <c r="J342" s="78">
        <f t="shared" si="71"/>
        <v>-1</v>
      </c>
    </row>
    <row r="343" spans="1:10" x14ac:dyDescent="0.2">
      <c r="A343" s="117" t="s">
        <v>318</v>
      </c>
      <c r="B343" s="55">
        <v>2</v>
      </c>
      <c r="C343" s="56">
        <v>0</v>
      </c>
      <c r="D343" s="55">
        <v>5</v>
      </c>
      <c r="E343" s="56">
        <v>0</v>
      </c>
      <c r="F343" s="57"/>
      <c r="G343" s="55">
        <f t="shared" si="68"/>
        <v>2</v>
      </c>
      <c r="H343" s="56">
        <f t="shared" si="69"/>
        <v>5</v>
      </c>
      <c r="I343" s="77" t="str">
        <f t="shared" si="70"/>
        <v>-</v>
      </c>
      <c r="J343" s="78" t="str">
        <f t="shared" si="71"/>
        <v>-</v>
      </c>
    </row>
    <row r="344" spans="1:10" x14ac:dyDescent="0.2">
      <c r="A344" s="117" t="s">
        <v>438</v>
      </c>
      <c r="B344" s="55">
        <v>3</v>
      </c>
      <c r="C344" s="56">
        <v>2</v>
      </c>
      <c r="D344" s="55">
        <v>4</v>
      </c>
      <c r="E344" s="56">
        <v>7</v>
      </c>
      <c r="F344" s="57"/>
      <c r="G344" s="55">
        <f t="shared" si="68"/>
        <v>1</v>
      </c>
      <c r="H344" s="56">
        <f t="shared" si="69"/>
        <v>-3</v>
      </c>
      <c r="I344" s="77">
        <f t="shared" si="70"/>
        <v>0.5</v>
      </c>
      <c r="J344" s="78">
        <f t="shared" si="71"/>
        <v>-0.42857142857142855</v>
      </c>
    </row>
    <row r="345" spans="1:10" x14ac:dyDescent="0.2">
      <c r="A345" s="117" t="s">
        <v>351</v>
      </c>
      <c r="B345" s="55">
        <v>5</v>
      </c>
      <c r="C345" s="56">
        <v>0</v>
      </c>
      <c r="D345" s="55">
        <v>11</v>
      </c>
      <c r="E345" s="56">
        <v>12</v>
      </c>
      <c r="F345" s="57"/>
      <c r="G345" s="55">
        <f t="shared" si="68"/>
        <v>5</v>
      </c>
      <c r="H345" s="56">
        <f t="shared" si="69"/>
        <v>-1</v>
      </c>
      <c r="I345" s="77" t="str">
        <f t="shared" si="70"/>
        <v>-</v>
      </c>
      <c r="J345" s="78">
        <f t="shared" si="71"/>
        <v>-8.3333333333333329E-2</v>
      </c>
    </row>
    <row r="346" spans="1:10" x14ac:dyDescent="0.2">
      <c r="A346" s="117" t="s">
        <v>492</v>
      </c>
      <c r="B346" s="55">
        <v>5</v>
      </c>
      <c r="C346" s="56">
        <v>3</v>
      </c>
      <c r="D346" s="55">
        <v>10</v>
      </c>
      <c r="E346" s="56">
        <v>4</v>
      </c>
      <c r="F346" s="57"/>
      <c r="G346" s="55">
        <f t="shared" si="68"/>
        <v>2</v>
      </c>
      <c r="H346" s="56">
        <f t="shared" si="69"/>
        <v>6</v>
      </c>
      <c r="I346" s="77">
        <f t="shared" si="70"/>
        <v>0.66666666666666663</v>
      </c>
      <c r="J346" s="78">
        <f t="shared" si="71"/>
        <v>1.5</v>
      </c>
    </row>
    <row r="347" spans="1:10" x14ac:dyDescent="0.2">
      <c r="A347" s="117" t="s">
        <v>432</v>
      </c>
      <c r="B347" s="55">
        <v>0</v>
      </c>
      <c r="C347" s="56">
        <v>0</v>
      </c>
      <c r="D347" s="55">
        <v>0</v>
      </c>
      <c r="E347" s="56">
        <v>1</v>
      </c>
      <c r="F347" s="57"/>
      <c r="G347" s="55">
        <f t="shared" si="68"/>
        <v>0</v>
      </c>
      <c r="H347" s="56">
        <f t="shared" si="69"/>
        <v>-1</v>
      </c>
      <c r="I347" s="77" t="str">
        <f t="shared" si="70"/>
        <v>-</v>
      </c>
      <c r="J347" s="78">
        <f t="shared" si="71"/>
        <v>-1</v>
      </c>
    </row>
    <row r="348" spans="1:10" x14ac:dyDescent="0.2">
      <c r="A348" s="117" t="s">
        <v>447</v>
      </c>
      <c r="B348" s="55">
        <v>7</v>
      </c>
      <c r="C348" s="56">
        <v>5</v>
      </c>
      <c r="D348" s="55">
        <v>18</v>
      </c>
      <c r="E348" s="56">
        <v>27</v>
      </c>
      <c r="F348" s="57"/>
      <c r="G348" s="55">
        <f t="shared" si="68"/>
        <v>2</v>
      </c>
      <c r="H348" s="56">
        <f t="shared" si="69"/>
        <v>-9</v>
      </c>
      <c r="I348" s="77">
        <f t="shared" si="70"/>
        <v>0.4</v>
      </c>
      <c r="J348" s="78">
        <f t="shared" si="71"/>
        <v>-0.33333333333333331</v>
      </c>
    </row>
    <row r="349" spans="1:10" s="38" customFormat="1" x14ac:dyDescent="0.2">
      <c r="A349" s="143" t="s">
        <v>564</v>
      </c>
      <c r="B349" s="32">
        <v>22</v>
      </c>
      <c r="C349" s="33">
        <v>15</v>
      </c>
      <c r="D349" s="32">
        <v>48</v>
      </c>
      <c r="E349" s="33">
        <v>63</v>
      </c>
      <c r="F349" s="34"/>
      <c r="G349" s="32">
        <f t="shared" si="68"/>
        <v>7</v>
      </c>
      <c r="H349" s="33">
        <f t="shared" si="69"/>
        <v>-15</v>
      </c>
      <c r="I349" s="35">
        <f t="shared" si="70"/>
        <v>0.46666666666666667</v>
      </c>
      <c r="J349" s="36">
        <f t="shared" si="71"/>
        <v>-0.23809523809523808</v>
      </c>
    </row>
    <row r="350" spans="1:10" x14ac:dyDescent="0.2">
      <c r="A350" s="142"/>
      <c r="B350" s="63"/>
      <c r="C350" s="64"/>
      <c r="D350" s="63"/>
      <c r="E350" s="64"/>
      <c r="F350" s="65"/>
      <c r="G350" s="63"/>
      <c r="H350" s="64"/>
      <c r="I350" s="79"/>
      <c r="J350" s="80"/>
    </row>
    <row r="351" spans="1:10" x14ac:dyDescent="0.2">
      <c r="A351" s="111" t="s">
        <v>100</v>
      </c>
      <c r="B351" s="55"/>
      <c r="C351" s="56"/>
      <c r="D351" s="55"/>
      <c r="E351" s="56"/>
      <c r="F351" s="57"/>
      <c r="G351" s="55"/>
      <c r="H351" s="56"/>
      <c r="I351" s="77"/>
      <c r="J351" s="78"/>
    </row>
    <row r="352" spans="1:10" x14ac:dyDescent="0.2">
      <c r="A352" s="117" t="s">
        <v>513</v>
      </c>
      <c r="B352" s="55">
        <v>0</v>
      </c>
      <c r="C352" s="56">
        <v>1</v>
      </c>
      <c r="D352" s="55">
        <v>1</v>
      </c>
      <c r="E352" s="56">
        <v>17</v>
      </c>
      <c r="F352" s="57"/>
      <c r="G352" s="55">
        <f>B352-C352</f>
        <v>-1</v>
      </c>
      <c r="H352" s="56">
        <f>D352-E352</f>
        <v>-16</v>
      </c>
      <c r="I352" s="77">
        <f>IF(C352=0, "-", IF(G352/C352&lt;10, G352/C352, "&gt;999%"))</f>
        <v>-1</v>
      </c>
      <c r="J352" s="78">
        <f>IF(E352=0, "-", IF(H352/E352&lt;10, H352/E352, "&gt;999%"))</f>
        <v>-0.94117647058823528</v>
      </c>
    </row>
    <row r="353" spans="1:10" s="38" customFormat="1" x14ac:dyDescent="0.2">
      <c r="A353" s="143" t="s">
        <v>565</v>
      </c>
      <c r="B353" s="32">
        <v>0</v>
      </c>
      <c r="C353" s="33">
        <v>1</v>
      </c>
      <c r="D353" s="32">
        <v>1</v>
      </c>
      <c r="E353" s="33">
        <v>17</v>
      </c>
      <c r="F353" s="34"/>
      <c r="G353" s="32">
        <f>B353-C353</f>
        <v>-1</v>
      </c>
      <c r="H353" s="33">
        <f>D353-E353</f>
        <v>-16</v>
      </c>
      <c r="I353" s="35">
        <f>IF(C353=0, "-", IF(G353/C353&lt;10, G353/C353, "&gt;999%"))</f>
        <v>-1</v>
      </c>
      <c r="J353" s="36">
        <f>IF(E353=0, "-", IF(H353/E353&lt;10, H353/E353, "&gt;999%"))</f>
        <v>-0.94117647058823528</v>
      </c>
    </row>
    <row r="354" spans="1:10" x14ac:dyDescent="0.2">
      <c r="A354" s="142"/>
      <c r="B354" s="63"/>
      <c r="C354" s="64"/>
      <c r="D354" s="63"/>
      <c r="E354" s="64"/>
      <c r="F354" s="65"/>
      <c r="G354" s="63"/>
      <c r="H354" s="64"/>
      <c r="I354" s="79"/>
      <c r="J354" s="80"/>
    </row>
    <row r="355" spans="1:10" x14ac:dyDescent="0.2">
      <c r="A355" s="111" t="s">
        <v>81</v>
      </c>
      <c r="B355" s="55"/>
      <c r="C355" s="56"/>
      <c r="D355" s="55"/>
      <c r="E355" s="56"/>
      <c r="F355" s="57"/>
      <c r="G355" s="55"/>
      <c r="H355" s="56"/>
      <c r="I355" s="77"/>
      <c r="J355" s="78"/>
    </row>
    <row r="356" spans="1:10" x14ac:dyDescent="0.2">
      <c r="A356" s="117" t="s">
        <v>171</v>
      </c>
      <c r="B356" s="55">
        <v>3</v>
      </c>
      <c r="C356" s="56">
        <v>1</v>
      </c>
      <c r="D356" s="55">
        <v>9</v>
      </c>
      <c r="E356" s="56">
        <v>11</v>
      </c>
      <c r="F356" s="57"/>
      <c r="G356" s="55">
        <f t="shared" ref="G356:G362" si="72">B356-C356</f>
        <v>2</v>
      </c>
      <c r="H356" s="56">
        <f t="shared" ref="H356:H362" si="73">D356-E356</f>
        <v>-2</v>
      </c>
      <c r="I356" s="77">
        <f t="shared" ref="I356:I362" si="74">IF(C356=0, "-", IF(G356/C356&lt;10, G356/C356, "&gt;999%"))</f>
        <v>2</v>
      </c>
      <c r="J356" s="78">
        <f t="shared" ref="J356:J362" si="75">IF(E356=0, "-", IF(H356/E356&lt;10, H356/E356, "&gt;999%"))</f>
        <v>-0.18181818181818182</v>
      </c>
    </row>
    <row r="357" spans="1:10" x14ac:dyDescent="0.2">
      <c r="A357" s="117" t="s">
        <v>352</v>
      </c>
      <c r="B357" s="55">
        <v>5</v>
      </c>
      <c r="C357" s="56">
        <v>4</v>
      </c>
      <c r="D357" s="55">
        <v>19</v>
      </c>
      <c r="E357" s="56">
        <v>18</v>
      </c>
      <c r="F357" s="57"/>
      <c r="G357" s="55">
        <f t="shared" si="72"/>
        <v>1</v>
      </c>
      <c r="H357" s="56">
        <f t="shared" si="73"/>
        <v>1</v>
      </c>
      <c r="I357" s="77">
        <f t="shared" si="74"/>
        <v>0.25</v>
      </c>
      <c r="J357" s="78">
        <f t="shared" si="75"/>
        <v>5.5555555555555552E-2</v>
      </c>
    </row>
    <row r="358" spans="1:10" x14ac:dyDescent="0.2">
      <c r="A358" s="117" t="s">
        <v>392</v>
      </c>
      <c r="B358" s="55">
        <v>10</v>
      </c>
      <c r="C358" s="56">
        <v>10</v>
      </c>
      <c r="D358" s="55">
        <v>32</v>
      </c>
      <c r="E358" s="56">
        <v>39</v>
      </c>
      <c r="F358" s="57"/>
      <c r="G358" s="55">
        <f t="shared" si="72"/>
        <v>0</v>
      </c>
      <c r="H358" s="56">
        <f t="shared" si="73"/>
        <v>-7</v>
      </c>
      <c r="I358" s="77">
        <f t="shared" si="74"/>
        <v>0</v>
      </c>
      <c r="J358" s="78">
        <f t="shared" si="75"/>
        <v>-0.17948717948717949</v>
      </c>
    </row>
    <row r="359" spans="1:10" x14ac:dyDescent="0.2">
      <c r="A359" s="117" t="s">
        <v>217</v>
      </c>
      <c r="B359" s="55">
        <v>3</v>
      </c>
      <c r="C359" s="56">
        <v>5</v>
      </c>
      <c r="D359" s="55">
        <v>16</v>
      </c>
      <c r="E359" s="56">
        <v>18</v>
      </c>
      <c r="F359" s="57"/>
      <c r="G359" s="55">
        <f t="shared" si="72"/>
        <v>-2</v>
      </c>
      <c r="H359" s="56">
        <f t="shared" si="73"/>
        <v>-2</v>
      </c>
      <c r="I359" s="77">
        <f t="shared" si="74"/>
        <v>-0.4</v>
      </c>
      <c r="J359" s="78">
        <f t="shared" si="75"/>
        <v>-0.1111111111111111</v>
      </c>
    </row>
    <row r="360" spans="1:10" x14ac:dyDescent="0.2">
      <c r="A360" s="117" t="s">
        <v>194</v>
      </c>
      <c r="B360" s="55">
        <v>0</v>
      </c>
      <c r="C360" s="56">
        <v>0</v>
      </c>
      <c r="D360" s="55">
        <v>2</v>
      </c>
      <c r="E360" s="56">
        <v>2</v>
      </c>
      <c r="F360" s="57"/>
      <c r="G360" s="55">
        <f t="shared" si="72"/>
        <v>0</v>
      </c>
      <c r="H360" s="56">
        <f t="shared" si="73"/>
        <v>0</v>
      </c>
      <c r="I360" s="77" t="str">
        <f t="shared" si="74"/>
        <v>-</v>
      </c>
      <c r="J360" s="78">
        <f t="shared" si="75"/>
        <v>0</v>
      </c>
    </row>
    <row r="361" spans="1:10" x14ac:dyDescent="0.2">
      <c r="A361" s="117" t="s">
        <v>239</v>
      </c>
      <c r="B361" s="55">
        <v>0</v>
      </c>
      <c r="C361" s="56">
        <v>0</v>
      </c>
      <c r="D361" s="55">
        <v>1</v>
      </c>
      <c r="E361" s="56">
        <v>6</v>
      </c>
      <c r="F361" s="57"/>
      <c r="G361" s="55">
        <f t="shared" si="72"/>
        <v>0</v>
      </c>
      <c r="H361" s="56">
        <f t="shared" si="73"/>
        <v>-5</v>
      </c>
      <c r="I361" s="77" t="str">
        <f t="shared" si="74"/>
        <v>-</v>
      </c>
      <c r="J361" s="78">
        <f t="shared" si="75"/>
        <v>-0.83333333333333337</v>
      </c>
    </row>
    <row r="362" spans="1:10" s="38" customFormat="1" x14ac:dyDescent="0.2">
      <c r="A362" s="143" t="s">
        <v>566</v>
      </c>
      <c r="B362" s="32">
        <v>21</v>
      </c>
      <c r="C362" s="33">
        <v>20</v>
      </c>
      <c r="D362" s="32">
        <v>79</v>
      </c>
      <c r="E362" s="33">
        <v>94</v>
      </c>
      <c r="F362" s="34"/>
      <c r="G362" s="32">
        <f t="shared" si="72"/>
        <v>1</v>
      </c>
      <c r="H362" s="33">
        <f t="shared" si="73"/>
        <v>-15</v>
      </c>
      <c r="I362" s="35">
        <f t="shared" si="74"/>
        <v>0.05</v>
      </c>
      <c r="J362" s="36">
        <f t="shared" si="75"/>
        <v>-0.15957446808510639</v>
      </c>
    </row>
    <row r="363" spans="1:10" x14ac:dyDescent="0.2">
      <c r="A363" s="142"/>
      <c r="B363" s="63"/>
      <c r="C363" s="64"/>
      <c r="D363" s="63"/>
      <c r="E363" s="64"/>
      <c r="F363" s="65"/>
      <c r="G363" s="63"/>
      <c r="H363" s="64"/>
      <c r="I363" s="79"/>
      <c r="J363" s="80"/>
    </row>
    <row r="364" spans="1:10" x14ac:dyDescent="0.2">
      <c r="A364" s="111" t="s">
        <v>82</v>
      </c>
      <c r="B364" s="55"/>
      <c r="C364" s="56"/>
      <c r="D364" s="55"/>
      <c r="E364" s="56"/>
      <c r="F364" s="57"/>
      <c r="G364" s="55"/>
      <c r="H364" s="56"/>
      <c r="I364" s="77"/>
      <c r="J364" s="78"/>
    </row>
    <row r="365" spans="1:10" x14ac:dyDescent="0.2">
      <c r="A365" s="117" t="s">
        <v>475</v>
      </c>
      <c r="B365" s="55">
        <v>12</v>
      </c>
      <c r="C365" s="56">
        <v>0</v>
      </c>
      <c r="D365" s="55">
        <v>19</v>
      </c>
      <c r="E365" s="56">
        <v>0</v>
      </c>
      <c r="F365" s="57"/>
      <c r="G365" s="55">
        <f>B365-C365</f>
        <v>12</v>
      </c>
      <c r="H365" s="56">
        <f>D365-E365</f>
        <v>19</v>
      </c>
      <c r="I365" s="77" t="str">
        <f>IF(C365=0, "-", IF(G365/C365&lt;10, G365/C365, "&gt;999%"))</f>
        <v>-</v>
      </c>
      <c r="J365" s="78" t="str">
        <f>IF(E365=0, "-", IF(H365/E365&lt;10, H365/E365, "&gt;999%"))</f>
        <v>-</v>
      </c>
    </row>
    <row r="366" spans="1:10" x14ac:dyDescent="0.2">
      <c r="A366" s="117" t="s">
        <v>393</v>
      </c>
      <c r="B366" s="55">
        <v>1</v>
      </c>
      <c r="C366" s="56">
        <v>0</v>
      </c>
      <c r="D366" s="55">
        <v>2</v>
      </c>
      <c r="E366" s="56">
        <v>0</v>
      </c>
      <c r="F366" s="57"/>
      <c r="G366" s="55">
        <f>B366-C366</f>
        <v>1</v>
      </c>
      <c r="H366" s="56">
        <f>D366-E366</f>
        <v>2</v>
      </c>
      <c r="I366" s="77" t="str">
        <f>IF(C366=0, "-", IF(G366/C366&lt;10, G366/C366, "&gt;999%"))</f>
        <v>-</v>
      </c>
      <c r="J366" s="78" t="str">
        <f>IF(E366=0, "-", IF(H366/E366&lt;10, H366/E366, "&gt;999%"))</f>
        <v>-</v>
      </c>
    </row>
    <row r="367" spans="1:10" x14ac:dyDescent="0.2">
      <c r="A367" s="117" t="s">
        <v>302</v>
      </c>
      <c r="B367" s="55">
        <v>1</v>
      </c>
      <c r="C367" s="56">
        <v>0</v>
      </c>
      <c r="D367" s="55">
        <v>2</v>
      </c>
      <c r="E367" s="56">
        <v>0</v>
      </c>
      <c r="F367" s="57"/>
      <c r="G367" s="55">
        <f>B367-C367</f>
        <v>1</v>
      </c>
      <c r="H367" s="56">
        <f>D367-E367</f>
        <v>2</v>
      </c>
      <c r="I367" s="77" t="str">
        <f>IF(C367=0, "-", IF(G367/C367&lt;10, G367/C367, "&gt;999%"))</f>
        <v>-</v>
      </c>
      <c r="J367" s="78" t="str">
        <f>IF(E367=0, "-", IF(H367/E367&lt;10, H367/E367, "&gt;999%"))</f>
        <v>-</v>
      </c>
    </row>
    <row r="368" spans="1:10" s="38" customFormat="1" x14ac:dyDescent="0.2">
      <c r="A368" s="143" t="s">
        <v>567</v>
      </c>
      <c r="B368" s="32">
        <v>14</v>
      </c>
      <c r="C368" s="33">
        <v>0</v>
      </c>
      <c r="D368" s="32">
        <v>23</v>
      </c>
      <c r="E368" s="33">
        <v>0</v>
      </c>
      <c r="F368" s="34"/>
      <c r="G368" s="32">
        <f>B368-C368</f>
        <v>14</v>
      </c>
      <c r="H368" s="33">
        <f>D368-E368</f>
        <v>23</v>
      </c>
      <c r="I368" s="35" t="str">
        <f>IF(C368=0, "-", IF(G368/C368&lt;10, G368/C368, "&gt;999%"))</f>
        <v>-</v>
      </c>
      <c r="J368" s="36" t="str">
        <f>IF(E368=0, "-", IF(H368/E368&lt;10, H368/E368, "&gt;999%"))</f>
        <v>-</v>
      </c>
    </row>
    <row r="369" spans="1:10" x14ac:dyDescent="0.2">
      <c r="A369" s="142"/>
      <c r="B369" s="63"/>
      <c r="C369" s="64"/>
      <c r="D369" s="63"/>
      <c r="E369" s="64"/>
      <c r="F369" s="65"/>
      <c r="G369" s="63"/>
      <c r="H369" s="64"/>
      <c r="I369" s="79"/>
      <c r="J369" s="80"/>
    </row>
    <row r="370" spans="1:10" x14ac:dyDescent="0.2">
      <c r="A370" s="111" t="s">
        <v>83</v>
      </c>
      <c r="B370" s="55"/>
      <c r="C370" s="56"/>
      <c r="D370" s="55"/>
      <c r="E370" s="56"/>
      <c r="F370" s="57"/>
      <c r="G370" s="55"/>
      <c r="H370" s="56"/>
      <c r="I370" s="77"/>
      <c r="J370" s="78"/>
    </row>
    <row r="371" spans="1:10" x14ac:dyDescent="0.2">
      <c r="A371" s="117" t="s">
        <v>353</v>
      </c>
      <c r="B371" s="55">
        <v>48</v>
      </c>
      <c r="C371" s="56">
        <v>68</v>
      </c>
      <c r="D371" s="55">
        <v>157</v>
      </c>
      <c r="E371" s="56">
        <v>239</v>
      </c>
      <c r="F371" s="57"/>
      <c r="G371" s="55">
        <f t="shared" ref="G371:G378" si="76">B371-C371</f>
        <v>-20</v>
      </c>
      <c r="H371" s="56">
        <f t="shared" ref="H371:H378" si="77">D371-E371</f>
        <v>-82</v>
      </c>
      <c r="I371" s="77">
        <f t="shared" ref="I371:I378" si="78">IF(C371=0, "-", IF(G371/C371&lt;10, G371/C371, "&gt;999%"))</f>
        <v>-0.29411764705882354</v>
      </c>
      <c r="J371" s="78">
        <f t="shared" ref="J371:J378" si="79">IF(E371=0, "-", IF(H371/E371&lt;10, H371/E371, "&gt;999%"))</f>
        <v>-0.34309623430962344</v>
      </c>
    </row>
    <row r="372" spans="1:10" x14ac:dyDescent="0.2">
      <c r="A372" s="117" t="s">
        <v>195</v>
      </c>
      <c r="B372" s="55">
        <v>9</v>
      </c>
      <c r="C372" s="56">
        <v>15</v>
      </c>
      <c r="D372" s="55">
        <v>27</v>
      </c>
      <c r="E372" s="56">
        <v>56</v>
      </c>
      <c r="F372" s="57"/>
      <c r="G372" s="55">
        <f t="shared" si="76"/>
        <v>-6</v>
      </c>
      <c r="H372" s="56">
        <f t="shared" si="77"/>
        <v>-29</v>
      </c>
      <c r="I372" s="77">
        <f t="shared" si="78"/>
        <v>-0.4</v>
      </c>
      <c r="J372" s="78">
        <f t="shared" si="79"/>
        <v>-0.5178571428571429</v>
      </c>
    </row>
    <row r="373" spans="1:10" x14ac:dyDescent="0.2">
      <c r="A373" s="117" t="s">
        <v>218</v>
      </c>
      <c r="B373" s="55">
        <v>0</v>
      </c>
      <c r="C373" s="56">
        <v>0</v>
      </c>
      <c r="D373" s="55">
        <v>3</v>
      </c>
      <c r="E373" s="56">
        <v>1</v>
      </c>
      <c r="F373" s="57"/>
      <c r="G373" s="55">
        <f t="shared" si="76"/>
        <v>0</v>
      </c>
      <c r="H373" s="56">
        <f t="shared" si="77"/>
        <v>2</v>
      </c>
      <c r="I373" s="77" t="str">
        <f t="shared" si="78"/>
        <v>-</v>
      </c>
      <c r="J373" s="78">
        <f t="shared" si="79"/>
        <v>2</v>
      </c>
    </row>
    <row r="374" spans="1:10" x14ac:dyDescent="0.2">
      <c r="A374" s="117" t="s">
        <v>219</v>
      </c>
      <c r="B374" s="55">
        <v>3</v>
      </c>
      <c r="C374" s="56">
        <v>3</v>
      </c>
      <c r="D374" s="55">
        <v>10</v>
      </c>
      <c r="E374" s="56">
        <v>22</v>
      </c>
      <c r="F374" s="57"/>
      <c r="G374" s="55">
        <f t="shared" si="76"/>
        <v>0</v>
      </c>
      <c r="H374" s="56">
        <f t="shared" si="77"/>
        <v>-12</v>
      </c>
      <c r="I374" s="77">
        <f t="shared" si="78"/>
        <v>0</v>
      </c>
      <c r="J374" s="78">
        <f t="shared" si="79"/>
        <v>-0.54545454545454541</v>
      </c>
    </row>
    <row r="375" spans="1:10" x14ac:dyDescent="0.2">
      <c r="A375" s="117" t="s">
        <v>394</v>
      </c>
      <c r="B375" s="55">
        <v>16</v>
      </c>
      <c r="C375" s="56">
        <v>19</v>
      </c>
      <c r="D375" s="55">
        <v>71</v>
      </c>
      <c r="E375" s="56">
        <v>176</v>
      </c>
      <c r="F375" s="57"/>
      <c r="G375" s="55">
        <f t="shared" si="76"/>
        <v>-3</v>
      </c>
      <c r="H375" s="56">
        <f t="shared" si="77"/>
        <v>-105</v>
      </c>
      <c r="I375" s="77">
        <f t="shared" si="78"/>
        <v>-0.15789473684210525</v>
      </c>
      <c r="J375" s="78">
        <f t="shared" si="79"/>
        <v>-0.59659090909090906</v>
      </c>
    </row>
    <row r="376" spans="1:10" x14ac:dyDescent="0.2">
      <c r="A376" s="117" t="s">
        <v>196</v>
      </c>
      <c r="B376" s="55">
        <v>0</v>
      </c>
      <c r="C376" s="56">
        <v>1</v>
      </c>
      <c r="D376" s="55">
        <v>4</v>
      </c>
      <c r="E376" s="56">
        <v>5</v>
      </c>
      <c r="F376" s="57"/>
      <c r="G376" s="55">
        <f t="shared" si="76"/>
        <v>-1</v>
      </c>
      <c r="H376" s="56">
        <f t="shared" si="77"/>
        <v>-1</v>
      </c>
      <c r="I376" s="77">
        <f t="shared" si="78"/>
        <v>-1</v>
      </c>
      <c r="J376" s="78">
        <f t="shared" si="79"/>
        <v>-0.2</v>
      </c>
    </row>
    <row r="377" spans="1:10" x14ac:dyDescent="0.2">
      <c r="A377" s="117" t="s">
        <v>319</v>
      </c>
      <c r="B377" s="55">
        <v>44</v>
      </c>
      <c r="C377" s="56">
        <v>40</v>
      </c>
      <c r="D377" s="55">
        <v>138</v>
      </c>
      <c r="E377" s="56">
        <v>193</v>
      </c>
      <c r="F377" s="57"/>
      <c r="G377" s="55">
        <f t="shared" si="76"/>
        <v>4</v>
      </c>
      <c r="H377" s="56">
        <f t="shared" si="77"/>
        <v>-55</v>
      </c>
      <c r="I377" s="77">
        <f t="shared" si="78"/>
        <v>0.1</v>
      </c>
      <c r="J377" s="78">
        <f t="shared" si="79"/>
        <v>-0.28497409326424872</v>
      </c>
    </row>
    <row r="378" spans="1:10" s="38" customFormat="1" x14ac:dyDescent="0.2">
      <c r="A378" s="143" t="s">
        <v>568</v>
      </c>
      <c r="B378" s="32">
        <v>120</v>
      </c>
      <c r="C378" s="33">
        <v>146</v>
      </c>
      <c r="D378" s="32">
        <v>410</v>
      </c>
      <c r="E378" s="33">
        <v>692</v>
      </c>
      <c r="F378" s="34"/>
      <c r="G378" s="32">
        <f t="shared" si="76"/>
        <v>-26</v>
      </c>
      <c r="H378" s="33">
        <f t="shared" si="77"/>
        <v>-282</v>
      </c>
      <c r="I378" s="35">
        <f t="shared" si="78"/>
        <v>-0.17808219178082191</v>
      </c>
      <c r="J378" s="36">
        <f t="shared" si="79"/>
        <v>-0.40751445086705201</v>
      </c>
    </row>
    <row r="379" spans="1:10" x14ac:dyDescent="0.2">
      <c r="A379" s="142"/>
      <c r="B379" s="63"/>
      <c r="C379" s="64"/>
      <c r="D379" s="63"/>
      <c r="E379" s="64"/>
      <c r="F379" s="65"/>
      <c r="G379" s="63"/>
      <c r="H379" s="64"/>
      <c r="I379" s="79"/>
      <c r="J379" s="80"/>
    </row>
    <row r="380" spans="1:10" x14ac:dyDescent="0.2">
      <c r="A380" s="111" t="s">
        <v>84</v>
      </c>
      <c r="B380" s="55"/>
      <c r="C380" s="56"/>
      <c r="D380" s="55"/>
      <c r="E380" s="56"/>
      <c r="F380" s="57"/>
      <c r="G380" s="55"/>
      <c r="H380" s="56"/>
      <c r="I380" s="77"/>
      <c r="J380" s="78"/>
    </row>
    <row r="381" spans="1:10" x14ac:dyDescent="0.2">
      <c r="A381" s="117" t="s">
        <v>172</v>
      </c>
      <c r="B381" s="55">
        <v>1</v>
      </c>
      <c r="C381" s="56">
        <v>7</v>
      </c>
      <c r="D381" s="55">
        <v>54</v>
      </c>
      <c r="E381" s="56">
        <v>30</v>
      </c>
      <c r="F381" s="57"/>
      <c r="G381" s="55">
        <f t="shared" ref="G381:G388" si="80">B381-C381</f>
        <v>-6</v>
      </c>
      <c r="H381" s="56">
        <f t="shared" ref="H381:H388" si="81">D381-E381</f>
        <v>24</v>
      </c>
      <c r="I381" s="77">
        <f t="shared" ref="I381:I388" si="82">IF(C381=0, "-", IF(G381/C381&lt;10, G381/C381, "&gt;999%"))</f>
        <v>-0.8571428571428571</v>
      </c>
      <c r="J381" s="78">
        <f t="shared" ref="J381:J388" si="83">IF(E381=0, "-", IF(H381/E381&lt;10, H381/E381, "&gt;999%"))</f>
        <v>0.8</v>
      </c>
    </row>
    <row r="382" spans="1:10" x14ac:dyDescent="0.2">
      <c r="A382" s="117" t="s">
        <v>354</v>
      </c>
      <c r="B382" s="55">
        <v>0</v>
      </c>
      <c r="C382" s="56">
        <v>0</v>
      </c>
      <c r="D382" s="55">
        <v>0</v>
      </c>
      <c r="E382" s="56">
        <v>2</v>
      </c>
      <c r="F382" s="57"/>
      <c r="G382" s="55">
        <f t="shared" si="80"/>
        <v>0</v>
      </c>
      <c r="H382" s="56">
        <f t="shared" si="81"/>
        <v>-2</v>
      </c>
      <c r="I382" s="77" t="str">
        <f t="shared" si="82"/>
        <v>-</v>
      </c>
      <c r="J382" s="78">
        <f t="shared" si="83"/>
        <v>-1</v>
      </c>
    </row>
    <row r="383" spans="1:10" x14ac:dyDescent="0.2">
      <c r="A383" s="117" t="s">
        <v>303</v>
      </c>
      <c r="B383" s="55">
        <v>1</v>
      </c>
      <c r="C383" s="56">
        <v>1</v>
      </c>
      <c r="D383" s="55">
        <v>4</v>
      </c>
      <c r="E383" s="56">
        <v>29</v>
      </c>
      <c r="F383" s="57"/>
      <c r="G383" s="55">
        <f t="shared" si="80"/>
        <v>0</v>
      </c>
      <c r="H383" s="56">
        <f t="shared" si="81"/>
        <v>-25</v>
      </c>
      <c r="I383" s="77">
        <f t="shared" si="82"/>
        <v>0</v>
      </c>
      <c r="J383" s="78">
        <f t="shared" si="83"/>
        <v>-0.86206896551724133</v>
      </c>
    </row>
    <row r="384" spans="1:10" x14ac:dyDescent="0.2">
      <c r="A384" s="117" t="s">
        <v>304</v>
      </c>
      <c r="B384" s="55">
        <v>3</v>
      </c>
      <c r="C384" s="56">
        <v>3</v>
      </c>
      <c r="D384" s="55">
        <v>28</v>
      </c>
      <c r="E384" s="56">
        <v>23</v>
      </c>
      <c r="F384" s="57"/>
      <c r="G384" s="55">
        <f t="shared" si="80"/>
        <v>0</v>
      </c>
      <c r="H384" s="56">
        <f t="shared" si="81"/>
        <v>5</v>
      </c>
      <c r="I384" s="77">
        <f t="shared" si="82"/>
        <v>0</v>
      </c>
      <c r="J384" s="78">
        <f t="shared" si="83"/>
        <v>0.21739130434782608</v>
      </c>
    </row>
    <row r="385" spans="1:10" x14ac:dyDescent="0.2">
      <c r="A385" s="117" t="s">
        <v>320</v>
      </c>
      <c r="B385" s="55">
        <v>0</v>
      </c>
      <c r="C385" s="56">
        <v>2</v>
      </c>
      <c r="D385" s="55">
        <v>6</v>
      </c>
      <c r="E385" s="56">
        <v>9</v>
      </c>
      <c r="F385" s="57"/>
      <c r="G385" s="55">
        <f t="shared" si="80"/>
        <v>-2</v>
      </c>
      <c r="H385" s="56">
        <f t="shared" si="81"/>
        <v>-3</v>
      </c>
      <c r="I385" s="77">
        <f t="shared" si="82"/>
        <v>-1</v>
      </c>
      <c r="J385" s="78">
        <f t="shared" si="83"/>
        <v>-0.33333333333333331</v>
      </c>
    </row>
    <row r="386" spans="1:10" x14ac:dyDescent="0.2">
      <c r="A386" s="117" t="s">
        <v>173</v>
      </c>
      <c r="B386" s="55">
        <v>10</v>
      </c>
      <c r="C386" s="56">
        <v>22</v>
      </c>
      <c r="D386" s="55">
        <v>49</v>
      </c>
      <c r="E386" s="56">
        <v>86</v>
      </c>
      <c r="F386" s="57"/>
      <c r="G386" s="55">
        <f t="shared" si="80"/>
        <v>-12</v>
      </c>
      <c r="H386" s="56">
        <f t="shared" si="81"/>
        <v>-37</v>
      </c>
      <c r="I386" s="77">
        <f t="shared" si="82"/>
        <v>-0.54545454545454541</v>
      </c>
      <c r="J386" s="78">
        <f t="shared" si="83"/>
        <v>-0.43023255813953487</v>
      </c>
    </row>
    <row r="387" spans="1:10" x14ac:dyDescent="0.2">
      <c r="A387" s="117" t="s">
        <v>321</v>
      </c>
      <c r="B387" s="55">
        <v>14</v>
      </c>
      <c r="C387" s="56">
        <v>9</v>
      </c>
      <c r="D387" s="55">
        <v>60</v>
      </c>
      <c r="E387" s="56">
        <v>70</v>
      </c>
      <c r="F387" s="57"/>
      <c r="G387" s="55">
        <f t="shared" si="80"/>
        <v>5</v>
      </c>
      <c r="H387" s="56">
        <f t="shared" si="81"/>
        <v>-10</v>
      </c>
      <c r="I387" s="77">
        <f t="shared" si="82"/>
        <v>0.55555555555555558</v>
      </c>
      <c r="J387" s="78">
        <f t="shared" si="83"/>
        <v>-0.14285714285714285</v>
      </c>
    </row>
    <row r="388" spans="1:10" s="38" customFormat="1" x14ac:dyDescent="0.2">
      <c r="A388" s="143" t="s">
        <v>569</v>
      </c>
      <c r="B388" s="32">
        <v>29</v>
      </c>
      <c r="C388" s="33">
        <v>44</v>
      </c>
      <c r="D388" s="32">
        <v>201</v>
      </c>
      <c r="E388" s="33">
        <v>249</v>
      </c>
      <c r="F388" s="34"/>
      <c r="G388" s="32">
        <f t="shared" si="80"/>
        <v>-15</v>
      </c>
      <c r="H388" s="33">
        <f t="shared" si="81"/>
        <v>-48</v>
      </c>
      <c r="I388" s="35">
        <f t="shared" si="82"/>
        <v>-0.34090909090909088</v>
      </c>
      <c r="J388" s="36">
        <f t="shared" si="83"/>
        <v>-0.19277108433734941</v>
      </c>
    </row>
    <row r="389" spans="1:10" x14ac:dyDescent="0.2">
      <c r="A389" s="142"/>
      <c r="B389" s="63"/>
      <c r="C389" s="64"/>
      <c r="D389" s="63"/>
      <c r="E389" s="64"/>
      <c r="F389" s="65"/>
      <c r="G389" s="63"/>
      <c r="H389" s="64"/>
      <c r="I389" s="79"/>
      <c r="J389" s="80"/>
    </row>
    <row r="390" spans="1:10" x14ac:dyDescent="0.2">
      <c r="A390" s="111" t="s">
        <v>85</v>
      </c>
      <c r="B390" s="55"/>
      <c r="C390" s="56"/>
      <c r="D390" s="55"/>
      <c r="E390" s="56"/>
      <c r="F390" s="57"/>
      <c r="G390" s="55"/>
      <c r="H390" s="56"/>
      <c r="I390" s="77"/>
      <c r="J390" s="78"/>
    </row>
    <row r="391" spans="1:10" x14ac:dyDescent="0.2">
      <c r="A391" s="117" t="s">
        <v>277</v>
      </c>
      <c r="B391" s="55">
        <v>0</v>
      </c>
      <c r="C391" s="56">
        <v>0</v>
      </c>
      <c r="D391" s="55">
        <v>1</v>
      </c>
      <c r="E391" s="56">
        <v>2</v>
      </c>
      <c r="F391" s="57"/>
      <c r="G391" s="55">
        <f t="shared" ref="G391:G410" si="84">B391-C391</f>
        <v>0</v>
      </c>
      <c r="H391" s="56">
        <f t="shared" ref="H391:H410" si="85">D391-E391</f>
        <v>-1</v>
      </c>
      <c r="I391" s="77" t="str">
        <f t="shared" ref="I391:I410" si="86">IF(C391=0, "-", IF(G391/C391&lt;10, G391/C391, "&gt;999%"))</f>
        <v>-</v>
      </c>
      <c r="J391" s="78">
        <f t="shared" ref="J391:J410" si="87">IF(E391=0, "-", IF(H391/E391&lt;10, H391/E391, "&gt;999%"))</f>
        <v>-0.5</v>
      </c>
    </row>
    <row r="392" spans="1:10" x14ac:dyDescent="0.2">
      <c r="A392" s="117" t="s">
        <v>220</v>
      </c>
      <c r="B392" s="55">
        <v>5</v>
      </c>
      <c r="C392" s="56">
        <v>6</v>
      </c>
      <c r="D392" s="55">
        <v>83</v>
      </c>
      <c r="E392" s="56">
        <v>105</v>
      </c>
      <c r="F392" s="57"/>
      <c r="G392" s="55">
        <f t="shared" si="84"/>
        <v>-1</v>
      </c>
      <c r="H392" s="56">
        <f t="shared" si="85"/>
        <v>-22</v>
      </c>
      <c r="I392" s="77">
        <f t="shared" si="86"/>
        <v>-0.16666666666666666</v>
      </c>
      <c r="J392" s="78">
        <f t="shared" si="87"/>
        <v>-0.20952380952380953</v>
      </c>
    </row>
    <row r="393" spans="1:10" x14ac:dyDescent="0.2">
      <c r="A393" s="117" t="s">
        <v>322</v>
      </c>
      <c r="B393" s="55">
        <v>19</v>
      </c>
      <c r="C393" s="56">
        <v>12</v>
      </c>
      <c r="D393" s="55">
        <v>89</v>
      </c>
      <c r="E393" s="56">
        <v>67</v>
      </c>
      <c r="F393" s="57"/>
      <c r="G393" s="55">
        <f t="shared" si="84"/>
        <v>7</v>
      </c>
      <c r="H393" s="56">
        <f t="shared" si="85"/>
        <v>22</v>
      </c>
      <c r="I393" s="77">
        <f t="shared" si="86"/>
        <v>0.58333333333333337</v>
      </c>
      <c r="J393" s="78">
        <f t="shared" si="87"/>
        <v>0.32835820895522388</v>
      </c>
    </row>
    <row r="394" spans="1:10" x14ac:dyDescent="0.2">
      <c r="A394" s="117" t="s">
        <v>435</v>
      </c>
      <c r="B394" s="55">
        <v>0</v>
      </c>
      <c r="C394" s="56">
        <v>0</v>
      </c>
      <c r="D394" s="55">
        <v>3</v>
      </c>
      <c r="E394" s="56">
        <v>3</v>
      </c>
      <c r="F394" s="57"/>
      <c r="G394" s="55">
        <f t="shared" si="84"/>
        <v>0</v>
      </c>
      <c r="H394" s="56">
        <f t="shared" si="85"/>
        <v>0</v>
      </c>
      <c r="I394" s="77" t="str">
        <f t="shared" si="86"/>
        <v>-</v>
      </c>
      <c r="J394" s="78">
        <f t="shared" si="87"/>
        <v>0</v>
      </c>
    </row>
    <row r="395" spans="1:10" x14ac:dyDescent="0.2">
      <c r="A395" s="117" t="s">
        <v>197</v>
      </c>
      <c r="B395" s="55">
        <v>31</v>
      </c>
      <c r="C395" s="56">
        <v>41</v>
      </c>
      <c r="D395" s="55">
        <v>189</v>
      </c>
      <c r="E395" s="56">
        <v>233</v>
      </c>
      <c r="F395" s="57"/>
      <c r="G395" s="55">
        <f t="shared" si="84"/>
        <v>-10</v>
      </c>
      <c r="H395" s="56">
        <f t="shared" si="85"/>
        <v>-44</v>
      </c>
      <c r="I395" s="77">
        <f t="shared" si="86"/>
        <v>-0.24390243902439024</v>
      </c>
      <c r="J395" s="78">
        <f t="shared" si="87"/>
        <v>-0.18884120171673821</v>
      </c>
    </row>
    <row r="396" spans="1:10" x14ac:dyDescent="0.2">
      <c r="A396" s="117" t="s">
        <v>395</v>
      </c>
      <c r="B396" s="55">
        <v>7</v>
      </c>
      <c r="C396" s="56">
        <v>1</v>
      </c>
      <c r="D396" s="55">
        <v>20</v>
      </c>
      <c r="E396" s="56">
        <v>17</v>
      </c>
      <c r="F396" s="57"/>
      <c r="G396" s="55">
        <f t="shared" si="84"/>
        <v>6</v>
      </c>
      <c r="H396" s="56">
        <f t="shared" si="85"/>
        <v>3</v>
      </c>
      <c r="I396" s="77">
        <f t="shared" si="86"/>
        <v>6</v>
      </c>
      <c r="J396" s="78">
        <f t="shared" si="87"/>
        <v>0.17647058823529413</v>
      </c>
    </row>
    <row r="397" spans="1:10" x14ac:dyDescent="0.2">
      <c r="A397" s="117" t="s">
        <v>433</v>
      </c>
      <c r="B397" s="55">
        <v>2</v>
      </c>
      <c r="C397" s="56">
        <v>16</v>
      </c>
      <c r="D397" s="55">
        <v>21</v>
      </c>
      <c r="E397" s="56">
        <v>23</v>
      </c>
      <c r="F397" s="57"/>
      <c r="G397" s="55">
        <f t="shared" si="84"/>
        <v>-14</v>
      </c>
      <c r="H397" s="56">
        <f t="shared" si="85"/>
        <v>-2</v>
      </c>
      <c r="I397" s="77">
        <f t="shared" si="86"/>
        <v>-0.875</v>
      </c>
      <c r="J397" s="78">
        <f t="shared" si="87"/>
        <v>-8.6956521739130432E-2</v>
      </c>
    </row>
    <row r="398" spans="1:10" x14ac:dyDescent="0.2">
      <c r="A398" s="117" t="s">
        <v>448</v>
      </c>
      <c r="B398" s="55">
        <v>9</v>
      </c>
      <c r="C398" s="56">
        <v>13</v>
      </c>
      <c r="D398" s="55">
        <v>52</v>
      </c>
      <c r="E398" s="56">
        <v>63</v>
      </c>
      <c r="F398" s="57"/>
      <c r="G398" s="55">
        <f t="shared" si="84"/>
        <v>-4</v>
      </c>
      <c r="H398" s="56">
        <f t="shared" si="85"/>
        <v>-11</v>
      </c>
      <c r="I398" s="77">
        <f t="shared" si="86"/>
        <v>-0.30769230769230771</v>
      </c>
      <c r="J398" s="78">
        <f t="shared" si="87"/>
        <v>-0.17460317460317459</v>
      </c>
    </row>
    <row r="399" spans="1:10" x14ac:dyDescent="0.2">
      <c r="A399" s="117" t="s">
        <v>459</v>
      </c>
      <c r="B399" s="55">
        <v>39</v>
      </c>
      <c r="C399" s="56">
        <v>25</v>
      </c>
      <c r="D399" s="55">
        <v>105</v>
      </c>
      <c r="E399" s="56">
        <v>132</v>
      </c>
      <c r="F399" s="57"/>
      <c r="G399" s="55">
        <f t="shared" si="84"/>
        <v>14</v>
      </c>
      <c r="H399" s="56">
        <f t="shared" si="85"/>
        <v>-27</v>
      </c>
      <c r="I399" s="77">
        <f t="shared" si="86"/>
        <v>0.56000000000000005</v>
      </c>
      <c r="J399" s="78">
        <f t="shared" si="87"/>
        <v>-0.20454545454545456</v>
      </c>
    </row>
    <row r="400" spans="1:10" x14ac:dyDescent="0.2">
      <c r="A400" s="117" t="s">
        <v>476</v>
      </c>
      <c r="B400" s="55">
        <v>84</v>
      </c>
      <c r="C400" s="56">
        <v>74</v>
      </c>
      <c r="D400" s="55">
        <v>309</v>
      </c>
      <c r="E400" s="56">
        <v>370</v>
      </c>
      <c r="F400" s="57"/>
      <c r="G400" s="55">
        <f t="shared" si="84"/>
        <v>10</v>
      </c>
      <c r="H400" s="56">
        <f t="shared" si="85"/>
        <v>-61</v>
      </c>
      <c r="I400" s="77">
        <f t="shared" si="86"/>
        <v>0.13513513513513514</v>
      </c>
      <c r="J400" s="78">
        <f t="shared" si="87"/>
        <v>-0.16486486486486487</v>
      </c>
    </row>
    <row r="401" spans="1:10" x14ac:dyDescent="0.2">
      <c r="A401" s="117" t="s">
        <v>396</v>
      </c>
      <c r="B401" s="55">
        <v>7</v>
      </c>
      <c r="C401" s="56">
        <v>5</v>
      </c>
      <c r="D401" s="55">
        <v>37</v>
      </c>
      <c r="E401" s="56">
        <v>39</v>
      </c>
      <c r="F401" s="57"/>
      <c r="G401" s="55">
        <f t="shared" si="84"/>
        <v>2</v>
      </c>
      <c r="H401" s="56">
        <f t="shared" si="85"/>
        <v>-2</v>
      </c>
      <c r="I401" s="77">
        <f t="shared" si="86"/>
        <v>0.4</v>
      </c>
      <c r="J401" s="78">
        <f t="shared" si="87"/>
        <v>-5.128205128205128E-2</v>
      </c>
    </row>
    <row r="402" spans="1:10" x14ac:dyDescent="0.2">
      <c r="A402" s="117" t="s">
        <v>477</v>
      </c>
      <c r="B402" s="55">
        <v>30</v>
      </c>
      <c r="C402" s="56">
        <v>24</v>
      </c>
      <c r="D402" s="55">
        <v>88</v>
      </c>
      <c r="E402" s="56">
        <v>79</v>
      </c>
      <c r="F402" s="57"/>
      <c r="G402" s="55">
        <f t="shared" si="84"/>
        <v>6</v>
      </c>
      <c r="H402" s="56">
        <f t="shared" si="85"/>
        <v>9</v>
      </c>
      <c r="I402" s="77">
        <f t="shared" si="86"/>
        <v>0.25</v>
      </c>
      <c r="J402" s="78">
        <f t="shared" si="87"/>
        <v>0.11392405063291139</v>
      </c>
    </row>
    <row r="403" spans="1:10" x14ac:dyDescent="0.2">
      <c r="A403" s="117" t="s">
        <v>417</v>
      </c>
      <c r="B403" s="55">
        <v>25</v>
      </c>
      <c r="C403" s="56">
        <v>12</v>
      </c>
      <c r="D403" s="55">
        <v>102</v>
      </c>
      <c r="E403" s="56">
        <v>83</v>
      </c>
      <c r="F403" s="57"/>
      <c r="G403" s="55">
        <f t="shared" si="84"/>
        <v>13</v>
      </c>
      <c r="H403" s="56">
        <f t="shared" si="85"/>
        <v>19</v>
      </c>
      <c r="I403" s="77">
        <f t="shared" si="86"/>
        <v>1.0833333333333333</v>
      </c>
      <c r="J403" s="78">
        <f t="shared" si="87"/>
        <v>0.2289156626506024</v>
      </c>
    </row>
    <row r="404" spans="1:10" x14ac:dyDescent="0.2">
      <c r="A404" s="117" t="s">
        <v>397</v>
      </c>
      <c r="B404" s="55">
        <v>21</v>
      </c>
      <c r="C404" s="56">
        <v>20</v>
      </c>
      <c r="D404" s="55">
        <v>107</v>
      </c>
      <c r="E404" s="56">
        <v>99</v>
      </c>
      <c r="F404" s="57"/>
      <c r="G404" s="55">
        <f t="shared" si="84"/>
        <v>1</v>
      </c>
      <c r="H404" s="56">
        <f t="shared" si="85"/>
        <v>8</v>
      </c>
      <c r="I404" s="77">
        <f t="shared" si="86"/>
        <v>0.05</v>
      </c>
      <c r="J404" s="78">
        <f t="shared" si="87"/>
        <v>8.0808080808080815E-2</v>
      </c>
    </row>
    <row r="405" spans="1:10" x14ac:dyDescent="0.2">
      <c r="A405" s="117" t="s">
        <v>174</v>
      </c>
      <c r="B405" s="55">
        <v>0</v>
      </c>
      <c r="C405" s="56">
        <v>2</v>
      </c>
      <c r="D405" s="55">
        <v>1</v>
      </c>
      <c r="E405" s="56">
        <v>2</v>
      </c>
      <c r="F405" s="57"/>
      <c r="G405" s="55">
        <f t="shared" si="84"/>
        <v>-2</v>
      </c>
      <c r="H405" s="56">
        <f t="shared" si="85"/>
        <v>-1</v>
      </c>
      <c r="I405" s="77">
        <f t="shared" si="86"/>
        <v>-1</v>
      </c>
      <c r="J405" s="78">
        <f t="shared" si="87"/>
        <v>-0.5</v>
      </c>
    </row>
    <row r="406" spans="1:10" x14ac:dyDescent="0.2">
      <c r="A406" s="117" t="s">
        <v>198</v>
      </c>
      <c r="B406" s="55">
        <v>0</v>
      </c>
      <c r="C406" s="56">
        <v>1</v>
      </c>
      <c r="D406" s="55">
        <v>0</v>
      </c>
      <c r="E406" s="56">
        <v>3</v>
      </c>
      <c r="F406" s="57"/>
      <c r="G406" s="55">
        <f t="shared" si="84"/>
        <v>-1</v>
      </c>
      <c r="H406" s="56">
        <f t="shared" si="85"/>
        <v>-3</v>
      </c>
      <c r="I406" s="77">
        <f t="shared" si="86"/>
        <v>-1</v>
      </c>
      <c r="J406" s="78">
        <f t="shared" si="87"/>
        <v>-1</v>
      </c>
    </row>
    <row r="407" spans="1:10" x14ac:dyDescent="0.2">
      <c r="A407" s="117" t="s">
        <v>355</v>
      </c>
      <c r="B407" s="55">
        <v>25</v>
      </c>
      <c r="C407" s="56">
        <v>39</v>
      </c>
      <c r="D407" s="55">
        <v>249</v>
      </c>
      <c r="E407" s="56">
        <v>209</v>
      </c>
      <c r="F407" s="57"/>
      <c r="G407" s="55">
        <f t="shared" si="84"/>
        <v>-14</v>
      </c>
      <c r="H407" s="56">
        <f t="shared" si="85"/>
        <v>40</v>
      </c>
      <c r="I407" s="77">
        <f t="shared" si="86"/>
        <v>-0.35897435897435898</v>
      </c>
      <c r="J407" s="78">
        <f t="shared" si="87"/>
        <v>0.19138755980861244</v>
      </c>
    </row>
    <row r="408" spans="1:10" x14ac:dyDescent="0.2">
      <c r="A408" s="117" t="s">
        <v>262</v>
      </c>
      <c r="B408" s="55">
        <v>0</v>
      </c>
      <c r="C408" s="56">
        <v>1</v>
      </c>
      <c r="D408" s="55">
        <v>4</v>
      </c>
      <c r="E408" s="56">
        <v>3</v>
      </c>
      <c r="F408" s="57"/>
      <c r="G408" s="55">
        <f t="shared" si="84"/>
        <v>-1</v>
      </c>
      <c r="H408" s="56">
        <f t="shared" si="85"/>
        <v>1</v>
      </c>
      <c r="I408" s="77">
        <f t="shared" si="86"/>
        <v>-1</v>
      </c>
      <c r="J408" s="78">
        <f t="shared" si="87"/>
        <v>0.33333333333333331</v>
      </c>
    </row>
    <row r="409" spans="1:10" x14ac:dyDescent="0.2">
      <c r="A409" s="117" t="s">
        <v>175</v>
      </c>
      <c r="B409" s="55">
        <v>0</v>
      </c>
      <c r="C409" s="56">
        <v>11</v>
      </c>
      <c r="D409" s="55">
        <v>47</v>
      </c>
      <c r="E409" s="56">
        <v>69</v>
      </c>
      <c r="F409" s="57"/>
      <c r="G409" s="55">
        <f t="shared" si="84"/>
        <v>-11</v>
      </c>
      <c r="H409" s="56">
        <f t="shared" si="85"/>
        <v>-22</v>
      </c>
      <c r="I409" s="77">
        <f t="shared" si="86"/>
        <v>-1</v>
      </c>
      <c r="J409" s="78">
        <f t="shared" si="87"/>
        <v>-0.3188405797101449</v>
      </c>
    </row>
    <row r="410" spans="1:10" s="38" customFormat="1" x14ac:dyDescent="0.2">
      <c r="A410" s="143" t="s">
        <v>570</v>
      </c>
      <c r="B410" s="32">
        <v>304</v>
      </c>
      <c r="C410" s="33">
        <v>303</v>
      </c>
      <c r="D410" s="32">
        <v>1507</v>
      </c>
      <c r="E410" s="33">
        <v>1601</v>
      </c>
      <c r="F410" s="34"/>
      <c r="G410" s="32">
        <f t="shared" si="84"/>
        <v>1</v>
      </c>
      <c r="H410" s="33">
        <f t="shared" si="85"/>
        <v>-94</v>
      </c>
      <c r="I410" s="35">
        <f t="shared" si="86"/>
        <v>3.3003300330033004E-3</v>
      </c>
      <c r="J410" s="36">
        <f t="shared" si="87"/>
        <v>-5.8713304184884449E-2</v>
      </c>
    </row>
    <row r="411" spans="1:10" x14ac:dyDescent="0.2">
      <c r="A411" s="142"/>
      <c r="B411" s="63"/>
      <c r="C411" s="64"/>
      <c r="D411" s="63"/>
      <c r="E411" s="64"/>
      <c r="F411" s="65"/>
      <c r="G411" s="63"/>
      <c r="H411" s="64"/>
      <c r="I411" s="79"/>
      <c r="J411" s="80"/>
    </row>
    <row r="412" spans="1:10" x14ac:dyDescent="0.2">
      <c r="A412" s="111" t="s">
        <v>101</v>
      </c>
      <c r="B412" s="55"/>
      <c r="C412" s="56"/>
      <c r="D412" s="55"/>
      <c r="E412" s="56"/>
      <c r="F412" s="57"/>
      <c r="G412" s="55"/>
      <c r="H412" s="56"/>
      <c r="I412" s="77"/>
      <c r="J412" s="78"/>
    </row>
    <row r="413" spans="1:10" x14ac:dyDescent="0.2">
      <c r="A413" s="117" t="s">
        <v>514</v>
      </c>
      <c r="B413" s="55">
        <v>4</v>
      </c>
      <c r="C413" s="56">
        <v>1</v>
      </c>
      <c r="D413" s="55">
        <v>10</v>
      </c>
      <c r="E413" s="56">
        <v>8</v>
      </c>
      <c r="F413" s="57"/>
      <c r="G413" s="55">
        <f>B413-C413</f>
        <v>3</v>
      </c>
      <c r="H413" s="56">
        <f>D413-E413</f>
        <v>2</v>
      </c>
      <c r="I413" s="77">
        <f>IF(C413=0, "-", IF(G413/C413&lt;10, G413/C413, "&gt;999%"))</f>
        <v>3</v>
      </c>
      <c r="J413" s="78">
        <f>IF(E413=0, "-", IF(H413/E413&lt;10, H413/E413, "&gt;999%"))</f>
        <v>0.25</v>
      </c>
    </row>
    <row r="414" spans="1:10" x14ac:dyDescent="0.2">
      <c r="A414" s="117" t="s">
        <v>501</v>
      </c>
      <c r="B414" s="55">
        <v>0</v>
      </c>
      <c r="C414" s="56">
        <v>1</v>
      </c>
      <c r="D414" s="55">
        <v>1</v>
      </c>
      <c r="E414" s="56">
        <v>3</v>
      </c>
      <c r="F414" s="57"/>
      <c r="G414" s="55">
        <f>B414-C414</f>
        <v>-1</v>
      </c>
      <c r="H414" s="56">
        <f>D414-E414</f>
        <v>-2</v>
      </c>
      <c r="I414" s="77">
        <f>IF(C414=0, "-", IF(G414/C414&lt;10, G414/C414, "&gt;999%"))</f>
        <v>-1</v>
      </c>
      <c r="J414" s="78">
        <f>IF(E414=0, "-", IF(H414/E414&lt;10, H414/E414, "&gt;999%"))</f>
        <v>-0.66666666666666663</v>
      </c>
    </row>
    <row r="415" spans="1:10" s="38" customFormat="1" x14ac:dyDescent="0.2">
      <c r="A415" s="143" t="s">
        <v>571</v>
      </c>
      <c r="B415" s="32">
        <v>4</v>
      </c>
      <c r="C415" s="33">
        <v>2</v>
      </c>
      <c r="D415" s="32">
        <v>11</v>
      </c>
      <c r="E415" s="33">
        <v>11</v>
      </c>
      <c r="F415" s="34"/>
      <c r="G415" s="32">
        <f>B415-C415</f>
        <v>2</v>
      </c>
      <c r="H415" s="33">
        <f>D415-E415</f>
        <v>0</v>
      </c>
      <c r="I415" s="35">
        <f>IF(C415=0, "-", IF(G415/C415&lt;10, G415/C415, "&gt;999%"))</f>
        <v>1</v>
      </c>
      <c r="J415" s="36">
        <f>IF(E415=0, "-", IF(H415/E415&lt;10, H415/E415, "&gt;999%"))</f>
        <v>0</v>
      </c>
    </row>
    <row r="416" spans="1:10" x14ac:dyDescent="0.2">
      <c r="A416" s="142"/>
      <c r="B416" s="63"/>
      <c r="C416" s="64"/>
      <c r="D416" s="63"/>
      <c r="E416" s="64"/>
      <c r="F416" s="65"/>
      <c r="G416" s="63"/>
      <c r="H416" s="64"/>
      <c r="I416" s="79"/>
      <c r="J416" s="80"/>
    </row>
    <row r="417" spans="1:10" x14ac:dyDescent="0.2">
      <c r="A417" s="111" t="s">
        <v>86</v>
      </c>
      <c r="B417" s="55"/>
      <c r="C417" s="56"/>
      <c r="D417" s="55"/>
      <c r="E417" s="56"/>
      <c r="F417" s="57"/>
      <c r="G417" s="55"/>
      <c r="H417" s="56"/>
      <c r="I417" s="77"/>
      <c r="J417" s="78"/>
    </row>
    <row r="418" spans="1:10" x14ac:dyDescent="0.2">
      <c r="A418" s="117" t="s">
        <v>460</v>
      </c>
      <c r="B418" s="55">
        <v>0</v>
      </c>
      <c r="C418" s="56">
        <v>0</v>
      </c>
      <c r="D418" s="55">
        <v>0</v>
      </c>
      <c r="E418" s="56">
        <v>2</v>
      </c>
      <c r="F418" s="57"/>
      <c r="G418" s="55">
        <f t="shared" ref="G418:G435" si="88">B418-C418</f>
        <v>0</v>
      </c>
      <c r="H418" s="56">
        <f t="shared" ref="H418:H435" si="89">D418-E418</f>
        <v>-2</v>
      </c>
      <c r="I418" s="77" t="str">
        <f t="shared" ref="I418:I435" si="90">IF(C418=0, "-", IF(G418/C418&lt;10, G418/C418, "&gt;999%"))</f>
        <v>-</v>
      </c>
      <c r="J418" s="78">
        <f t="shared" ref="J418:J435" si="91">IF(E418=0, "-", IF(H418/E418&lt;10, H418/E418, "&gt;999%"))</f>
        <v>-1</v>
      </c>
    </row>
    <row r="419" spans="1:10" x14ac:dyDescent="0.2">
      <c r="A419" s="117" t="s">
        <v>478</v>
      </c>
      <c r="B419" s="55">
        <v>37</v>
      </c>
      <c r="C419" s="56">
        <v>23</v>
      </c>
      <c r="D419" s="55">
        <v>112</v>
      </c>
      <c r="E419" s="56">
        <v>136</v>
      </c>
      <c r="F419" s="57"/>
      <c r="G419" s="55">
        <f t="shared" si="88"/>
        <v>14</v>
      </c>
      <c r="H419" s="56">
        <f t="shared" si="89"/>
        <v>-24</v>
      </c>
      <c r="I419" s="77">
        <f t="shared" si="90"/>
        <v>0.60869565217391308</v>
      </c>
      <c r="J419" s="78">
        <f t="shared" si="91"/>
        <v>-0.17647058823529413</v>
      </c>
    </row>
    <row r="420" spans="1:10" x14ac:dyDescent="0.2">
      <c r="A420" s="117" t="s">
        <v>231</v>
      </c>
      <c r="B420" s="55">
        <v>0</v>
      </c>
      <c r="C420" s="56">
        <v>0</v>
      </c>
      <c r="D420" s="55">
        <v>0</v>
      </c>
      <c r="E420" s="56">
        <v>2</v>
      </c>
      <c r="F420" s="57"/>
      <c r="G420" s="55">
        <f t="shared" si="88"/>
        <v>0</v>
      </c>
      <c r="H420" s="56">
        <f t="shared" si="89"/>
        <v>-2</v>
      </c>
      <c r="I420" s="77" t="str">
        <f t="shared" si="90"/>
        <v>-</v>
      </c>
      <c r="J420" s="78">
        <f t="shared" si="91"/>
        <v>-1</v>
      </c>
    </row>
    <row r="421" spans="1:10" x14ac:dyDescent="0.2">
      <c r="A421" s="117" t="s">
        <v>263</v>
      </c>
      <c r="B421" s="55">
        <v>0</v>
      </c>
      <c r="C421" s="56">
        <v>0</v>
      </c>
      <c r="D421" s="55">
        <v>0</v>
      </c>
      <c r="E421" s="56">
        <v>3</v>
      </c>
      <c r="F421" s="57"/>
      <c r="G421" s="55">
        <f t="shared" si="88"/>
        <v>0</v>
      </c>
      <c r="H421" s="56">
        <f t="shared" si="89"/>
        <v>-3</v>
      </c>
      <c r="I421" s="77" t="str">
        <f t="shared" si="90"/>
        <v>-</v>
      </c>
      <c r="J421" s="78">
        <f t="shared" si="91"/>
        <v>-1</v>
      </c>
    </row>
    <row r="422" spans="1:10" x14ac:dyDescent="0.2">
      <c r="A422" s="117" t="s">
        <v>439</v>
      </c>
      <c r="B422" s="55">
        <v>3</v>
      </c>
      <c r="C422" s="56">
        <v>0</v>
      </c>
      <c r="D422" s="55">
        <v>15</v>
      </c>
      <c r="E422" s="56">
        <v>11</v>
      </c>
      <c r="F422" s="57"/>
      <c r="G422" s="55">
        <f t="shared" si="88"/>
        <v>3</v>
      </c>
      <c r="H422" s="56">
        <f t="shared" si="89"/>
        <v>4</v>
      </c>
      <c r="I422" s="77" t="str">
        <f t="shared" si="90"/>
        <v>-</v>
      </c>
      <c r="J422" s="78">
        <f t="shared" si="91"/>
        <v>0.36363636363636365</v>
      </c>
    </row>
    <row r="423" spans="1:10" x14ac:dyDescent="0.2">
      <c r="A423" s="117" t="s">
        <v>493</v>
      </c>
      <c r="B423" s="55">
        <v>3</v>
      </c>
      <c r="C423" s="56">
        <v>2</v>
      </c>
      <c r="D423" s="55">
        <v>7</v>
      </c>
      <c r="E423" s="56">
        <v>6</v>
      </c>
      <c r="F423" s="57"/>
      <c r="G423" s="55">
        <f t="shared" si="88"/>
        <v>1</v>
      </c>
      <c r="H423" s="56">
        <f t="shared" si="89"/>
        <v>1</v>
      </c>
      <c r="I423" s="77">
        <f t="shared" si="90"/>
        <v>0.5</v>
      </c>
      <c r="J423" s="78">
        <f t="shared" si="91"/>
        <v>0.16666666666666666</v>
      </c>
    </row>
    <row r="424" spans="1:10" x14ac:dyDescent="0.2">
      <c r="A424" s="117" t="s">
        <v>199</v>
      </c>
      <c r="B424" s="55">
        <v>19</v>
      </c>
      <c r="C424" s="56">
        <v>17</v>
      </c>
      <c r="D424" s="55">
        <v>74</v>
      </c>
      <c r="E424" s="56">
        <v>89</v>
      </c>
      <c r="F424" s="57"/>
      <c r="G424" s="55">
        <f t="shared" si="88"/>
        <v>2</v>
      </c>
      <c r="H424" s="56">
        <f t="shared" si="89"/>
        <v>-15</v>
      </c>
      <c r="I424" s="77">
        <f t="shared" si="90"/>
        <v>0.11764705882352941</v>
      </c>
      <c r="J424" s="78">
        <f t="shared" si="91"/>
        <v>-0.16853932584269662</v>
      </c>
    </row>
    <row r="425" spans="1:10" x14ac:dyDescent="0.2">
      <c r="A425" s="117" t="s">
        <v>356</v>
      </c>
      <c r="B425" s="55">
        <v>1</v>
      </c>
      <c r="C425" s="56">
        <v>1</v>
      </c>
      <c r="D425" s="55">
        <v>7</v>
      </c>
      <c r="E425" s="56">
        <v>23</v>
      </c>
      <c r="F425" s="57"/>
      <c r="G425" s="55">
        <f t="shared" si="88"/>
        <v>0</v>
      </c>
      <c r="H425" s="56">
        <f t="shared" si="89"/>
        <v>-16</v>
      </c>
      <c r="I425" s="77">
        <f t="shared" si="90"/>
        <v>0</v>
      </c>
      <c r="J425" s="78">
        <f t="shared" si="91"/>
        <v>-0.69565217391304346</v>
      </c>
    </row>
    <row r="426" spans="1:10" x14ac:dyDescent="0.2">
      <c r="A426" s="117" t="s">
        <v>264</v>
      </c>
      <c r="B426" s="55">
        <v>0</v>
      </c>
      <c r="C426" s="56">
        <v>2</v>
      </c>
      <c r="D426" s="55">
        <v>1</v>
      </c>
      <c r="E426" s="56">
        <v>9</v>
      </c>
      <c r="F426" s="57"/>
      <c r="G426" s="55">
        <f t="shared" si="88"/>
        <v>-2</v>
      </c>
      <c r="H426" s="56">
        <f t="shared" si="89"/>
        <v>-8</v>
      </c>
      <c r="I426" s="77">
        <f t="shared" si="90"/>
        <v>-1</v>
      </c>
      <c r="J426" s="78">
        <f t="shared" si="91"/>
        <v>-0.88888888888888884</v>
      </c>
    </row>
    <row r="427" spans="1:10" x14ac:dyDescent="0.2">
      <c r="A427" s="117" t="s">
        <v>221</v>
      </c>
      <c r="B427" s="55">
        <v>2</v>
      </c>
      <c r="C427" s="56">
        <v>2</v>
      </c>
      <c r="D427" s="55">
        <v>3</v>
      </c>
      <c r="E427" s="56">
        <v>8</v>
      </c>
      <c r="F427" s="57"/>
      <c r="G427" s="55">
        <f t="shared" si="88"/>
        <v>0</v>
      </c>
      <c r="H427" s="56">
        <f t="shared" si="89"/>
        <v>-5</v>
      </c>
      <c r="I427" s="77">
        <f t="shared" si="90"/>
        <v>0</v>
      </c>
      <c r="J427" s="78">
        <f t="shared" si="91"/>
        <v>-0.625</v>
      </c>
    </row>
    <row r="428" spans="1:10" x14ac:dyDescent="0.2">
      <c r="A428" s="117" t="s">
        <v>398</v>
      </c>
      <c r="B428" s="55">
        <v>0</v>
      </c>
      <c r="C428" s="56">
        <v>3</v>
      </c>
      <c r="D428" s="55">
        <v>0</v>
      </c>
      <c r="E428" s="56">
        <v>4</v>
      </c>
      <c r="F428" s="57"/>
      <c r="G428" s="55">
        <f t="shared" si="88"/>
        <v>-3</v>
      </c>
      <c r="H428" s="56">
        <f t="shared" si="89"/>
        <v>-4</v>
      </c>
      <c r="I428" s="77">
        <f t="shared" si="90"/>
        <v>-1</v>
      </c>
      <c r="J428" s="78">
        <f t="shared" si="91"/>
        <v>-1</v>
      </c>
    </row>
    <row r="429" spans="1:10" x14ac:dyDescent="0.2">
      <c r="A429" s="117" t="s">
        <v>176</v>
      </c>
      <c r="B429" s="55">
        <v>1</v>
      </c>
      <c r="C429" s="56">
        <v>4</v>
      </c>
      <c r="D429" s="55">
        <v>16</v>
      </c>
      <c r="E429" s="56">
        <v>58</v>
      </c>
      <c r="F429" s="57"/>
      <c r="G429" s="55">
        <f t="shared" si="88"/>
        <v>-3</v>
      </c>
      <c r="H429" s="56">
        <f t="shared" si="89"/>
        <v>-42</v>
      </c>
      <c r="I429" s="77">
        <f t="shared" si="90"/>
        <v>-0.75</v>
      </c>
      <c r="J429" s="78">
        <f t="shared" si="91"/>
        <v>-0.72413793103448276</v>
      </c>
    </row>
    <row r="430" spans="1:10" x14ac:dyDescent="0.2">
      <c r="A430" s="117" t="s">
        <v>305</v>
      </c>
      <c r="B430" s="55">
        <v>4</v>
      </c>
      <c r="C430" s="56">
        <v>0</v>
      </c>
      <c r="D430" s="55">
        <v>11</v>
      </c>
      <c r="E430" s="56">
        <v>0</v>
      </c>
      <c r="F430" s="57"/>
      <c r="G430" s="55">
        <f t="shared" si="88"/>
        <v>4</v>
      </c>
      <c r="H430" s="56">
        <f t="shared" si="89"/>
        <v>11</v>
      </c>
      <c r="I430" s="77" t="str">
        <f t="shared" si="90"/>
        <v>-</v>
      </c>
      <c r="J430" s="78" t="str">
        <f t="shared" si="91"/>
        <v>-</v>
      </c>
    </row>
    <row r="431" spans="1:10" x14ac:dyDescent="0.2">
      <c r="A431" s="117" t="s">
        <v>357</v>
      </c>
      <c r="B431" s="55">
        <v>11</v>
      </c>
      <c r="C431" s="56">
        <v>12</v>
      </c>
      <c r="D431" s="55">
        <v>43</v>
      </c>
      <c r="E431" s="56">
        <v>68</v>
      </c>
      <c r="F431" s="57"/>
      <c r="G431" s="55">
        <f t="shared" si="88"/>
        <v>-1</v>
      </c>
      <c r="H431" s="56">
        <f t="shared" si="89"/>
        <v>-25</v>
      </c>
      <c r="I431" s="77">
        <f t="shared" si="90"/>
        <v>-8.3333333333333329E-2</v>
      </c>
      <c r="J431" s="78">
        <f t="shared" si="91"/>
        <v>-0.36764705882352944</v>
      </c>
    </row>
    <row r="432" spans="1:10" x14ac:dyDescent="0.2">
      <c r="A432" s="117" t="s">
        <v>399</v>
      </c>
      <c r="B432" s="55">
        <v>6</v>
      </c>
      <c r="C432" s="56">
        <v>9</v>
      </c>
      <c r="D432" s="55">
        <v>25</v>
      </c>
      <c r="E432" s="56">
        <v>48</v>
      </c>
      <c r="F432" s="57"/>
      <c r="G432" s="55">
        <f t="shared" si="88"/>
        <v>-3</v>
      </c>
      <c r="H432" s="56">
        <f t="shared" si="89"/>
        <v>-23</v>
      </c>
      <c r="I432" s="77">
        <f t="shared" si="90"/>
        <v>-0.33333333333333331</v>
      </c>
      <c r="J432" s="78">
        <f t="shared" si="91"/>
        <v>-0.47916666666666669</v>
      </c>
    </row>
    <row r="433" spans="1:10" x14ac:dyDescent="0.2">
      <c r="A433" s="117" t="s">
        <v>411</v>
      </c>
      <c r="B433" s="55">
        <v>2</v>
      </c>
      <c r="C433" s="56">
        <v>5</v>
      </c>
      <c r="D433" s="55">
        <v>10</v>
      </c>
      <c r="E433" s="56">
        <v>9</v>
      </c>
      <c r="F433" s="57"/>
      <c r="G433" s="55">
        <f t="shared" si="88"/>
        <v>-3</v>
      </c>
      <c r="H433" s="56">
        <f t="shared" si="89"/>
        <v>1</v>
      </c>
      <c r="I433" s="77">
        <f t="shared" si="90"/>
        <v>-0.6</v>
      </c>
      <c r="J433" s="78">
        <f t="shared" si="91"/>
        <v>0.1111111111111111</v>
      </c>
    </row>
    <row r="434" spans="1:10" x14ac:dyDescent="0.2">
      <c r="A434" s="117" t="s">
        <v>449</v>
      </c>
      <c r="B434" s="55">
        <v>0</v>
      </c>
      <c r="C434" s="56">
        <v>3</v>
      </c>
      <c r="D434" s="55">
        <v>4</v>
      </c>
      <c r="E434" s="56">
        <v>19</v>
      </c>
      <c r="F434" s="57"/>
      <c r="G434" s="55">
        <f t="shared" si="88"/>
        <v>-3</v>
      </c>
      <c r="H434" s="56">
        <f t="shared" si="89"/>
        <v>-15</v>
      </c>
      <c r="I434" s="77">
        <f t="shared" si="90"/>
        <v>-1</v>
      </c>
      <c r="J434" s="78">
        <f t="shared" si="91"/>
        <v>-0.78947368421052633</v>
      </c>
    </row>
    <row r="435" spans="1:10" s="38" customFormat="1" x14ac:dyDescent="0.2">
      <c r="A435" s="143" t="s">
        <v>572</v>
      </c>
      <c r="B435" s="32">
        <v>89</v>
      </c>
      <c r="C435" s="33">
        <v>83</v>
      </c>
      <c r="D435" s="32">
        <v>328</v>
      </c>
      <c r="E435" s="33">
        <v>495</v>
      </c>
      <c r="F435" s="34"/>
      <c r="G435" s="32">
        <f t="shared" si="88"/>
        <v>6</v>
      </c>
      <c r="H435" s="33">
        <f t="shared" si="89"/>
        <v>-167</v>
      </c>
      <c r="I435" s="35">
        <f t="shared" si="90"/>
        <v>7.2289156626506021E-2</v>
      </c>
      <c r="J435" s="36">
        <f t="shared" si="91"/>
        <v>-0.33737373737373738</v>
      </c>
    </row>
    <row r="436" spans="1:10" x14ac:dyDescent="0.2">
      <c r="A436" s="142"/>
      <c r="B436" s="63"/>
      <c r="C436" s="64"/>
      <c r="D436" s="63"/>
      <c r="E436" s="64"/>
      <c r="F436" s="65"/>
      <c r="G436" s="63"/>
      <c r="H436" s="64"/>
      <c r="I436" s="79"/>
      <c r="J436" s="80"/>
    </row>
    <row r="437" spans="1:10" x14ac:dyDescent="0.2">
      <c r="A437" s="111" t="s">
        <v>87</v>
      </c>
      <c r="B437" s="55"/>
      <c r="C437" s="56"/>
      <c r="D437" s="55"/>
      <c r="E437" s="56"/>
      <c r="F437" s="57"/>
      <c r="G437" s="55"/>
      <c r="H437" s="56"/>
      <c r="I437" s="77"/>
      <c r="J437" s="78"/>
    </row>
    <row r="438" spans="1:10" x14ac:dyDescent="0.2">
      <c r="A438" s="117" t="s">
        <v>232</v>
      </c>
      <c r="B438" s="55">
        <v>2</v>
      </c>
      <c r="C438" s="56">
        <v>0</v>
      </c>
      <c r="D438" s="55">
        <v>2</v>
      </c>
      <c r="E438" s="56">
        <v>0</v>
      </c>
      <c r="F438" s="57"/>
      <c r="G438" s="55">
        <f t="shared" ref="G438:G443" si="92">B438-C438</f>
        <v>2</v>
      </c>
      <c r="H438" s="56">
        <f t="shared" ref="H438:H443" si="93">D438-E438</f>
        <v>2</v>
      </c>
      <c r="I438" s="77" t="str">
        <f t="shared" ref="I438:I443" si="94">IF(C438=0, "-", IF(G438/C438&lt;10, G438/C438, "&gt;999%"))</f>
        <v>-</v>
      </c>
      <c r="J438" s="78" t="str">
        <f t="shared" ref="J438:J443" si="95">IF(E438=0, "-", IF(H438/E438&lt;10, H438/E438, "&gt;999%"))</f>
        <v>-</v>
      </c>
    </row>
    <row r="439" spans="1:10" x14ac:dyDescent="0.2">
      <c r="A439" s="117" t="s">
        <v>233</v>
      </c>
      <c r="B439" s="55">
        <v>1</v>
      </c>
      <c r="C439" s="56">
        <v>0</v>
      </c>
      <c r="D439" s="55">
        <v>1</v>
      </c>
      <c r="E439" s="56">
        <v>0</v>
      </c>
      <c r="F439" s="57"/>
      <c r="G439" s="55">
        <f t="shared" si="92"/>
        <v>1</v>
      </c>
      <c r="H439" s="56">
        <f t="shared" si="93"/>
        <v>1</v>
      </c>
      <c r="I439" s="77" t="str">
        <f t="shared" si="94"/>
        <v>-</v>
      </c>
      <c r="J439" s="78" t="str">
        <f t="shared" si="95"/>
        <v>-</v>
      </c>
    </row>
    <row r="440" spans="1:10" x14ac:dyDescent="0.2">
      <c r="A440" s="117" t="s">
        <v>333</v>
      </c>
      <c r="B440" s="55">
        <v>11</v>
      </c>
      <c r="C440" s="56">
        <v>9</v>
      </c>
      <c r="D440" s="55">
        <v>27</v>
      </c>
      <c r="E440" s="56">
        <v>29</v>
      </c>
      <c r="F440" s="57"/>
      <c r="G440" s="55">
        <f t="shared" si="92"/>
        <v>2</v>
      </c>
      <c r="H440" s="56">
        <f t="shared" si="93"/>
        <v>-2</v>
      </c>
      <c r="I440" s="77">
        <f t="shared" si="94"/>
        <v>0.22222222222222221</v>
      </c>
      <c r="J440" s="78">
        <f t="shared" si="95"/>
        <v>-6.8965517241379309E-2</v>
      </c>
    </row>
    <row r="441" spans="1:10" x14ac:dyDescent="0.2">
      <c r="A441" s="117" t="s">
        <v>371</v>
      </c>
      <c r="B441" s="55">
        <v>4</v>
      </c>
      <c r="C441" s="56">
        <v>3</v>
      </c>
      <c r="D441" s="55">
        <v>18</v>
      </c>
      <c r="E441" s="56">
        <v>19</v>
      </c>
      <c r="F441" s="57"/>
      <c r="G441" s="55">
        <f t="shared" si="92"/>
        <v>1</v>
      </c>
      <c r="H441" s="56">
        <f t="shared" si="93"/>
        <v>-1</v>
      </c>
      <c r="I441" s="77">
        <f t="shared" si="94"/>
        <v>0.33333333333333331</v>
      </c>
      <c r="J441" s="78">
        <f t="shared" si="95"/>
        <v>-5.2631578947368418E-2</v>
      </c>
    </row>
    <row r="442" spans="1:10" x14ac:dyDescent="0.2">
      <c r="A442" s="117" t="s">
        <v>412</v>
      </c>
      <c r="B442" s="55">
        <v>1</v>
      </c>
      <c r="C442" s="56">
        <v>1</v>
      </c>
      <c r="D442" s="55">
        <v>6</v>
      </c>
      <c r="E442" s="56">
        <v>4</v>
      </c>
      <c r="F442" s="57"/>
      <c r="G442" s="55">
        <f t="shared" si="92"/>
        <v>0</v>
      </c>
      <c r="H442" s="56">
        <f t="shared" si="93"/>
        <v>2</v>
      </c>
      <c r="I442" s="77">
        <f t="shared" si="94"/>
        <v>0</v>
      </c>
      <c r="J442" s="78">
        <f t="shared" si="95"/>
        <v>0.5</v>
      </c>
    </row>
    <row r="443" spans="1:10" s="38" customFormat="1" x14ac:dyDescent="0.2">
      <c r="A443" s="143" t="s">
        <v>573</v>
      </c>
      <c r="B443" s="32">
        <v>19</v>
      </c>
      <c r="C443" s="33">
        <v>13</v>
      </c>
      <c r="D443" s="32">
        <v>54</v>
      </c>
      <c r="E443" s="33">
        <v>52</v>
      </c>
      <c r="F443" s="34"/>
      <c r="G443" s="32">
        <f t="shared" si="92"/>
        <v>6</v>
      </c>
      <c r="H443" s="33">
        <f t="shared" si="93"/>
        <v>2</v>
      </c>
      <c r="I443" s="35">
        <f t="shared" si="94"/>
        <v>0.46153846153846156</v>
      </c>
      <c r="J443" s="36">
        <f t="shared" si="95"/>
        <v>3.8461538461538464E-2</v>
      </c>
    </row>
    <row r="444" spans="1:10" x14ac:dyDescent="0.2">
      <c r="A444" s="142"/>
      <c r="B444" s="63"/>
      <c r="C444" s="64"/>
      <c r="D444" s="63"/>
      <c r="E444" s="64"/>
      <c r="F444" s="65"/>
      <c r="G444" s="63"/>
      <c r="H444" s="64"/>
      <c r="I444" s="79"/>
      <c r="J444" s="80"/>
    </row>
    <row r="445" spans="1:10" x14ac:dyDescent="0.2">
      <c r="A445" s="111" t="s">
        <v>102</v>
      </c>
      <c r="B445" s="55"/>
      <c r="C445" s="56"/>
      <c r="D445" s="55"/>
      <c r="E445" s="56"/>
      <c r="F445" s="57"/>
      <c r="G445" s="55"/>
      <c r="H445" s="56"/>
      <c r="I445" s="77"/>
      <c r="J445" s="78"/>
    </row>
    <row r="446" spans="1:10" x14ac:dyDescent="0.2">
      <c r="A446" s="117" t="s">
        <v>515</v>
      </c>
      <c r="B446" s="55">
        <v>4</v>
      </c>
      <c r="C446" s="56">
        <v>4</v>
      </c>
      <c r="D446" s="55">
        <v>19</v>
      </c>
      <c r="E446" s="56">
        <v>28</v>
      </c>
      <c r="F446" s="57"/>
      <c r="G446" s="55">
        <f>B446-C446</f>
        <v>0</v>
      </c>
      <c r="H446" s="56">
        <f>D446-E446</f>
        <v>-9</v>
      </c>
      <c r="I446" s="77">
        <f>IF(C446=0, "-", IF(G446/C446&lt;10, G446/C446, "&gt;999%"))</f>
        <v>0</v>
      </c>
      <c r="J446" s="78">
        <f>IF(E446=0, "-", IF(H446/E446&lt;10, H446/E446, "&gt;999%"))</f>
        <v>-0.32142857142857145</v>
      </c>
    </row>
    <row r="447" spans="1:10" s="38" customFormat="1" x14ac:dyDescent="0.2">
      <c r="A447" s="143" t="s">
        <v>574</v>
      </c>
      <c r="B447" s="32">
        <v>4</v>
      </c>
      <c r="C447" s="33">
        <v>4</v>
      </c>
      <c r="D447" s="32">
        <v>19</v>
      </c>
      <c r="E447" s="33">
        <v>28</v>
      </c>
      <c r="F447" s="34"/>
      <c r="G447" s="32">
        <f>B447-C447</f>
        <v>0</v>
      </c>
      <c r="H447" s="33">
        <f>D447-E447</f>
        <v>-9</v>
      </c>
      <c r="I447" s="35">
        <f>IF(C447=0, "-", IF(G447/C447&lt;10, G447/C447, "&gt;999%"))</f>
        <v>0</v>
      </c>
      <c r="J447" s="36">
        <f>IF(E447=0, "-", IF(H447/E447&lt;10, H447/E447, "&gt;999%"))</f>
        <v>-0.32142857142857145</v>
      </c>
    </row>
    <row r="448" spans="1:10" x14ac:dyDescent="0.2">
      <c r="A448" s="142"/>
      <c r="B448" s="63"/>
      <c r="C448" s="64"/>
      <c r="D448" s="63"/>
      <c r="E448" s="64"/>
      <c r="F448" s="65"/>
      <c r="G448" s="63"/>
      <c r="H448" s="64"/>
      <c r="I448" s="79"/>
      <c r="J448" s="80"/>
    </row>
    <row r="449" spans="1:10" x14ac:dyDescent="0.2">
      <c r="A449" s="111" t="s">
        <v>103</v>
      </c>
      <c r="B449" s="55"/>
      <c r="C449" s="56"/>
      <c r="D449" s="55"/>
      <c r="E449" s="56"/>
      <c r="F449" s="57"/>
      <c r="G449" s="55"/>
      <c r="H449" s="56"/>
      <c r="I449" s="77"/>
      <c r="J449" s="78"/>
    </row>
    <row r="450" spans="1:10" x14ac:dyDescent="0.2">
      <c r="A450" s="117" t="s">
        <v>516</v>
      </c>
      <c r="B450" s="55">
        <v>0</v>
      </c>
      <c r="C450" s="56">
        <v>1</v>
      </c>
      <c r="D450" s="55">
        <v>3</v>
      </c>
      <c r="E450" s="56">
        <v>4</v>
      </c>
      <c r="F450" s="57"/>
      <c r="G450" s="55">
        <f>B450-C450</f>
        <v>-1</v>
      </c>
      <c r="H450" s="56">
        <f>D450-E450</f>
        <v>-1</v>
      </c>
      <c r="I450" s="77">
        <f>IF(C450=0, "-", IF(G450/C450&lt;10, G450/C450, "&gt;999%"))</f>
        <v>-1</v>
      </c>
      <c r="J450" s="78">
        <f>IF(E450=0, "-", IF(H450/E450&lt;10, H450/E450, "&gt;999%"))</f>
        <v>-0.25</v>
      </c>
    </row>
    <row r="451" spans="1:10" s="38" customFormat="1" x14ac:dyDescent="0.2">
      <c r="A451" s="144" t="s">
        <v>575</v>
      </c>
      <c r="B451" s="145">
        <v>0</v>
      </c>
      <c r="C451" s="146">
        <v>1</v>
      </c>
      <c r="D451" s="145">
        <v>3</v>
      </c>
      <c r="E451" s="146">
        <v>4</v>
      </c>
      <c r="F451" s="147"/>
      <c r="G451" s="145">
        <f>B451-C451</f>
        <v>-1</v>
      </c>
      <c r="H451" s="146">
        <f>D451-E451</f>
        <v>-1</v>
      </c>
      <c r="I451" s="148">
        <f>IF(C451=0, "-", IF(G451/C451&lt;10, G451/C451, "&gt;999%"))</f>
        <v>-1</v>
      </c>
      <c r="J451" s="149">
        <f>IF(E451=0, "-", IF(H451/E451&lt;10, H451/E451, "&gt;999%"))</f>
        <v>-0.25</v>
      </c>
    </row>
    <row r="452" spans="1:10" x14ac:dyDescent="0.2">
      <c r="A452" s="150"/>
      <c r="B452" s="151"/>
      <c r="C452" s="152"/>
      <c r="D452" s="151"/>
      <c r="E452" s="152"/>
      <c r="F452" s="153"/>
      <c r="G452" s="151"/>
      <c r="H452" s="152"/>
      <c r="I452" s="154"/>
      <c r="J452" s="155"/>
    </row>
    <row r="453" spans="1:10" x14ac:dyDescent="0.2">
      <c r="A453" s="12" t="s">
        <v>576</v>
      </c>
      <c r="B453" s="32">
        <f>SUM(B7:B452)/2</f>
        <v>1688</v>
      </c>
      <c r="C453" s="121">
        <f>SUM(C7:C452)/2</f>
        <v>2013</v>
      </c>
      <c r="D453" s="32">
        <f>SUM(D7:D452)/2</f>
        <v>6993</v>
      </c>
      <c r="E453" s="121">
        <f>SUM(E7:E452)/2</f>
        <v>9427</v>
      </c>
      <c r="F453" s="34"/>
      <c r="G453" s="32">
        <f>B453-C453</f>
        <v>-325</v>
      </c>
      <c r="H453" s="33">
        <f>D453-E453</f>
        <v>-2434</v>
      </c>
      <c r="I453" s="35">
        <f>IF(C453=0, 0, G453/C453)</f>
        <v>-0.16145057128663687</v>
      </c>
      <c r="J453" s="36">
        <f>IF(E453=0, 0, H453/E453)</f>
        <v>-0.25819454757611116</v>
      </c>
    </row>
  </sheetData>
  <mergeCells count="5">
    <mergeCell ref="B1:J1"/>
    <mergeCell ref="B2:J2"/>
    <mergeCell ref="B4:C4"/>
    <mergeCell ref="D4:E4"/>
    <mergeCell ref="G4:J4"/>
  </mergeCells>
  <printOptions horizontalCentered="1"/>
  <pageMargins left="0.39370078740157483" right="0.39370078740157483" top="0.39370078740157483" bottom="0.59055118110236227" header="0.39370078740157483" footer="0.19685039370078741"/>
  <pageSetup paperSize="9" fitToHeight="0" orientation="portrait" r:id="rId1"/>
  <headerFooter alignWithMargins="0">
    <oddFooter>&amp;L&amp;"Arial,Bold"&amp;9©Reproduction of VFACTS reports in whole or part, without prior permission is strictly forbidden
 &amp;C
&amp;"Arial,Bold"Page &amp;P&amp;R&amp;"Arial,Bold" 
&amp;D</oddFooter>
  </headerFooter>
  <rowBreaks count="9" manualBreakCount="9">
    <brk id="50" max="16383" man="1"/>
    <brk id="98" max="16383" man="1"/>
    <brk id="147" max="16383" man="1"/>
    <brk id="196" max="16383" man="1"/>
    <brk id="234" max="16383" man="1"/>
    <brk id="280" max="16383" man="1"/>
    <brk id="325" max="16383" man="1"/>
    <brk id="368" max="16383" man="1"/>
    <brk id="415"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B9F171-C7F0-470F-ACD3-03C9435B49A6}">
  <sheetPr>
    <pageSetUpPr fitToPage="1"/>
  </sheetPr>
  <dimension ref="A1:J66"/>
  <sheetViews>
    <sheetView tabSelected="1" workbookViewId="0">
      <selection activeCell="M1" sqref="M1"/>
    </sheetView>
  </sheetViews>
  <sheetFormatPr defaultRowHeight="12.75" x14ac:dyDescent="0.2"/>
  <cols>
    <col min="1" max="1" width="20.7109375" style="1" bestFit="1" customWidth="1"/>
    <col min="2" max="5" width="8.7109375" style="1"/>
    <col min="6" max="6" width="1.7109375" style="1" customWidth="1"/>
    <col min="7" max="256" width="8.7109375" style="1"/>
    <col min="257" max="257" width="19.7109375" style="1" customWidth="1"/>
    <col min="258" max="261" width="8.7109375" style="1"/>
    <col min="262" max="262" width="1.7109375" style="1" customWidth="1"/>
    <col min="263" max="512" width="8.7109375" style="1"/>
    <col min="513" max="513" width="19.7109375" style="1" customWidth="1"/>
    <col min="514" max="517" width="8.7109375" style="1"/>
    <col min="518" max="518" width="1.7109375" style="1" customWidth="1"/>
    <col min="519" max="768" width="8.7109375" style="1"/>
    <col min="769" max="769" width="19.7109375" style="1" customWidth="1"/>
    <col min="770" max="773" width="8.7109375" style="1"/>
    <col min="774" max="774" width="1.7109375" style="1" customWidth="1"/>
    <col min="775" max="1024" width="8.7109375" style="1"/>
    <col min="1025" max="1025" width="19.7109375" style="1" customWidth="1"/>
    <col min="1026" max="1029" width="8.7109375" style="1"/>
    <col min="1030" max="1030" width="1.7109375" style="1" customWidth="1"/>
    <col min="1031" max="1280" width="8.7109375" style="1"/>
    <col min="1281" max="1281" width="19.7109375" style="1" customWidth="1"/>
    <col min="1282" max="1285" width="8.7109375" style="1"/>
    <col min="1286" max="1286" width="1.7109375" style="1" customWidth="1"/>
    <col min="1287" max="1536" width="8.7109375" style="1"/>
    <col min="1537" max="1537" width="19.7109375" style="1" customWidth="1"/>
    <col min="1538" max="1541" width="8.7109375" style="1"/>
    <col min="1542" max="1542" width="1.7109375" style="1" customWidth="1"/>
    <col min="1543" max="1792" width="8.7109375" style="1"/>
    <col min="1793" max="1793" width="19.7109375" style="1" customWidth="1"/>
    <col min="1794" max="1797" width="8.7109375" style="1"/>
    <col min="1798" max="1798" width="1.7109375" style="1" customWidth="1"/>
    <col min="1799" max="2048" width="8.7109375" style="1"/>
    <col min="2049" max="2049" width="19.7109375" style="1" customWidth="1"/>
    <col min="2050" max="2053" width="8.7109375" style="1"/>
    <col min="2054" max="2054" width="1.7109375" style="1" customWidth="1"/>
    <col min="2055" max="2304" width="8.7109375" style="1"/>
    <col min="2305" max="2305" width="19.7109375" style="1" customWidth="1"/>
    <col min="2306" max="2309" width="8.7109375" style="1"/>
    <col min="2310" max="2310" width="1.7109375" style="1" customWidth="1"/>
    <col min="2311" max="2560" width="8.7109375" style="1"/>
    <col min="2561" max="2561" width="19.7109375" style="1" customWidth="1"/>
    <col min="2562" max="2565" width="8.7109375" style="1"/>
    <col min="2566" max="2566" width="1.7109375" style="1" customWidth="1"/>
    <col min="2567" max="2816" width="8.7109375" style="1"/>
    <col min="2817" max="2817" width="19.7109375" style="1" customWidth="1"/>
    <col min="2818" max="2821" width="8.7109375" style="1"/>
    <col min="2822" max="2822" width="1.7109375" style="1" customWidth="1"/>
    <col min="2823" max="3072" width="8.7109375" style="1"/>
    <col min="3073" max="3073" width="19.7109375" style="1" customWidth="1"/>
    <col min="3074" max="3077" width="8.7109375" style="1"/>
    <col min="3078" max="3078" width="1.7109375" style="1" customWidth="1"/>
    <col min="3079" max="3328" width="8.7109375" style="1"/>
    <col min="3329" max="3329" width="19.7109375" style="1" customWidth="1"/>
    <col min="3330" max="3333" width="8.7109375" style="1"/>
    <col min="3334" max="3334" width="1.7109375" style="1" customWidth="1"/>
    <col min="3335" max="3584" width="8.7109375" style="1"/>
    <col min="3585" max="3585" width="19.7109375" style="1" customWidth="1"/>
    <col min="3586" max="3589" width="8.7109375" style="1"/>
    <col min="3590" max="3590" width="1.7109375" style="1" customWidth="1"/>
    <col min="3591" max="3840" width="8.7109375" style="1"/>
    <col min="3841" max="3841" width="19.7109375" style="1" customWidth="1"/>
    <col min="3842" max="3845" width="8.7109375" style="1"/>
    <col min="3846" max="3846" width="1.7109375" style="1" customWidth="1"/>
    <col min="3847" max="4096" width="8.7109375" style="1"/>
    <col min="4097" max="4097" width="19.7109375" style="1" customWidth="1"/>
    <col min="4098" max="4101" width="8.7109375" style="1"/>
    <col min="4102" max="4102" width="1.7109375" style="1" customWidth="1"/>
    <col min="4103" max="4352" width="8.7109375" style="1"/>
    <col min="4353" max="4353" width="19.7109375" style="1" customWidth="1"/>
    <col min="4354" max="4357" width="8.7109375" style="1"/>
    <col min="4358" max="4358" width="1.7109375" style="1" customWidth="1"/>
    <col min="4359" max="4608" width="8.7109375" style="1"/>
    <col min="4609" max="4609" width="19.7109375" style="1" customWidth="1"/>
    <col min="4610" max="4613" width="8.7109375" style="1"/>
    <col min="4614" max="4614" width="1.7109375" style="1" customWidth="1"/>
    <col min="4615" max="4864" width="8.7109375" style="1"/>
    <col min="4865" max="4865" width="19.7109375" style="1" customWidth="1"/>
    <col min="4866" max="4869" width="8.7109375" style="1"/>
    <col min="4870" max="4870" width="1.7109375" style="1" customWidth="1"/>
    <col min="4871" max="5120" width="8.7109375" style="1"/>
    <col min="5121" max="5121" width="19.7109375" style="1" customWidth="1"/>
    <col min="5122" max="5125" width="8.7109375" style="1"/>
    <col min="5126" max="5126" width="1.7109375" style="1" customWidth="1"/>
    <col min="5127" max="5376" width="8.7109375" style="1"/>
    <col min="5377" max="5377" width="19.7109375" style="1" customWidth="1"/>
    <col min="5378" max="5381" width="8.7109375" style="1"/>
    <col min="5382" max="5382" width="1.7109375" style="1" customWidth="1"/>
    <col min="5383" max="5632" width="8.7109375" style="1"/>
    <col min="5633" max="5633" width="19.7109375" style="1" customWidth="1"/>
    <col min="5634" max="5637" width="8.7109375" style="1"/>
    <col min="5638" max="5638" width="1.7109375" style="1" customWidth="1"/>
    <col min="5639" max="5888" width="8.7109375" style="1"/>
    <col min="5889" max="5889" width="19.7109375" style="1" customWidth="1"/>
    <col min="5890" max="5893" width="8.7109375" style="1"/>
    <col min="5894" max="5894" width="1.7109375" style="1" customWidth="1"/>
    <col min="5895" max="6144" width="8.7109375" style="1"/>
    <col min="6145" max="6145" width="19.7109375" style="1" customWidth="1"/>
    <col min="6146" max="6149" width="8.7109375" style="1"/>
    <col min="6150" max="6150" width="1.7109375" style="1" customWidth="1"/>
    <col min="6151" max="6400" width="8.7109375" style="1"/>
    <col min="6401" max="6401" width="19.7109375" style="1" customWidth="1"/>
    <col min="6402" max="6405" width="8.7109375" style="1"/>
    <col min="6406" max="6406" width="1.7109375" style="1" customWidth="1"/>
    <col min="6407" max="6656" width="8.7109375" style="1"/>
    <col min="6657" max="6657" width="19.7109375" style="1" customWidth="1"/>
    <col min="6658" max="6661" width="8.7109375" style="1"/>
    <col min="6662" max="6662" width="1.7109375" style="1" customWidth="1"/>
    <col min="6663" max="6912" width="8.7109375" style="1"/>
    <col min="6913" max="6913" width="19.7109375" style="1" customWidth="1"/>
    <col min="6914" max="6917" width="8.7109375" style="1"/>
    <col min="6918" max="6918" width="1.7109375" style="1" customWidth="1"/>
    <col min="6919" max="7168" width="8.7109375" style="1"/>
    <col min="7169" max="7169" width="19.7109375" style="1" customWidth="1"/>
    <col min="7170" max="7173" width="8.7109375" style="1"/>
    <col min="7174" max="7174" width="1.7109375" style="1" customWidth="1"/>
    <col min="7175" max="7424" width="8.7109375" style="1"/>
    <col min="7425" max="7425" width="19.7109375" style="1" customWidth="1"/>
    <col min="7426" max="7429" width="8.7109375" style="1"/>
    <col min="7430" max="7430" width="1.7109375" style="1" customWidth="1"/>
    <col min="7431" max="7680" width="8.7109375" style="1"/>
    <col min="7681" max="7681" width="19.7109375" style="1" customWidth="1"/>
    <col min="7682" max="7685" width="8.7109375" style="1"/>
    <col min="7686" max="7686" width="1.7109375" style="1" customWidth="1"/>
    <col min="7687" max="7936" width="8.7109375" style="1"/>
    <col min="7937" max="7937" width="19.7109375" style="1" customWidth="1"/>
    <col min="7938" max="7941" width="8.7109375" style="1"/>
    <col min="7942" max="7942" width="1.7109375" style="1" customWidth="1"/>
    <col min="7943" max="8192" width="8.7109375" style="1"/>
    <col min="8193" max="8193" width="19.7109375" style="1" customWidth="1"/>
    <col min="8194" max="8197" width="8.7109375" style="1"/>
    <col min="8198" max="8198" width="1.7109375" style="1" customWidth="1"/>
    <col min="8199" max="8448" width="8.7109375" style="1"/>
    <col min="8449" max="8449" width="19.7109375" style="1" customWidth="1"/>
    <col min="8450" max="8453" width="8.7109375" style="1"/>
    <col min="8454" max="8454" width="1.7109375" style="1" customWidth="1"/>
    <col min="8455" max="8704" width="8.7109375" style="1"/>
    <col min="8705" max="8705" width="19.7109375" style="1" customWidth="1"/>
    <col min="8706" max="8709" width="8.7109375" style="1"/>
    <col min="8710" max="8710" width="1.7109375" style="1" customWidth="1"/>
    <col min="8711" max="8960" width="8.7109375" style="1"/>
    <col min="8961" max="8961" width="19.7109375" style="1" customWidth="1"/>
    <col min="8962" max="8965" width="8.7109375" style="1"/>
    <col min="8966" max="8966" width="1.7109375" style="1" customWidth="1"/>
    <col min="8967" max="9216" width="8.7109375" style="1"/>
    <col min="9217" max="9217" width="19.7109375" style="1" customWidth="1"/>
    <col min="9218" max="9221" width="8.7109375" style="1"/>
    <col min="9222" max="9222" width="1.7109375" style="1" customWidth="1"/>
    <col min="9223" max="9472" width="8.7109375" style="1"/>
    <col min="9473" max="9473" width="19.7109375" style="1" customWidth="1"/>
    <col min="9474" max="9477" width="8.7109375" style="1"/>
    <col min="9478" max="9478" width="1.7109375" style="1" customWidth="1"/>
    <col min="9479" max="9728" width="8.7109375" style="1"/>
    <col min="9729" max="9729" width="19.7109375" style="1" customWidth="1"/>
    <col min="9730" max="9733" width="8.7109375" style="1"/>
    <col min="9734" max="9734" width="1.7109375" style="1" customWidth="1"/>
    <col min="9735" max="9984" width="8.7109375" style="1"/>
    <col min="9985" max="9985" width="19.7109375" style="1" customWidth="1"/>
    <col min="9986" max="9989" width="8.7109375" style="1"/>
    <col min="9990" max="9990" width="1.7109375" style="1" customWidth="1"/>
    <col min="9991" max="10240" width="8.7109375" style="1"/>
    <col min="10241" max="10241" width="19.7109375" style="1" customWidth="1"/>
    <col min="10242" max="10245" width="8.7109375" style="1"/>
    <col min="10246" max="10246" width="1.7109375" style="1" customWidth="1"/>
    <col min="10247" max="10496" width="8.7109375" style="1"/>
    <col min="10497" max="10497" width="19.7109375" style="1" customWidth="1"/>
    <col min="10498" max="10501" width="8.7109375" style="1"/>
    <col min="10502" max="10502" width="1.7109375" style="1" customWidth="1"/>
    <col min="10503" max="10752" width="8.7109375" style="1"/>
    <col min="10753" max="10753" width="19.7109375" style="1" customWidth="1"/>
    <col min="10754" max="10757" width="8.7109375" style="1"/>
    <col min="10758" max="10758" width="1.7109375" style="1" customWidth="1"/>
    <col min="10759" max="11008" width="8.7109375" style="1"/>
    <col min="11009" max="11009" width="19.7109375" style="1" customWidth="1"/>
    <col min="11010" max="11013" width="8.7109375" style="1"/>
    <col min="11014" max="11014" width="1.7109375" style="1" customWidth="1"/>
    <col min="11015" max="11264" width="8.7109375" style="1"/>
    <col min="11265" max="11265" width="19.7109375" style="1" customWidth="1"/>
    <col min="11266" max="11269" width="8.7109375" style="1"/>
    <col min="11270" max="11270" width="1.7109375" style="1" customWidth="1"/>
    <col min="11271" max="11520" width="8.7109375" style="1"/>
    <col min="11521" max="11521" width="19.7109375" style="1" customWidth="1"/>
    <col min="11522" max="11525" width="8.7109375" style="1"/>
    <col min="11526" max="11526" width="1.7109375" style="1" customWidth="1"/>
    <col min="11527" max="11776" width="8.7109375" style="1"/>
    <col min="11777" max="11777" width="19.7109375" style="1" customWidth="1"/>
    <col min="11778" max="11781" width="8.7109375" style="1"/>
    <col min="11782" max="11782" width="1.7109375" style="1" customWidth="1"/>
    <col min="11783" max="12032" width="8.7109375" style="1"/>
    <col min="12033" max="12033" width="19.7109375" style="1" customWidth="1"/>
    <col min="12034" max="12037" width="8.7109375" style="1"/>
    <col min="12038" max="12038" width="1.7109375" style="1" customWidth="1"/>
    <col min="12039" max="12288" width="8.7109375" style="1"/>
    <col min="12289" max="12289" width="19.7109375" style="1" customWidth="1"/>
    <col min="12290" max="12293" width="8.7109375" style="1"/>
    <col min="12294" max="12294" width="1.7109375" style="1" customWidth="1"/>
    <col min="12295" max="12544" width="8.7109375" style="1"/>
    <col min="12545" max="12545" width="19.7109375" style="1" customWidth="1"/>
    <col min="12546" max="12549" width="8.7109375" style="1"/>
    <col min="12550" max="12550" width="1.7109375" style="1" customWidth="1"/>
    <col min="12551" max="12800" width="8.7109375" style="1"/>
    <col min="12801" max="12801" width="19.7109375" style="1" customWidth="1"/>
    <col min="12802" max="12805" width="8.7109375" style="1"/>
    <col min="12806" max="12806" width="1.7109375" style="1" customWidth="1"/>
    <col min="12807" max="13056" width="8.7109375" style="1"/>
    <col min="13057" max="13057" width="19.7109375" style="1" customWidth="1"/>
    <col min="13058" max="13061" width="8.7109375" style="1"/>
    <col min="13062" max="13062" width="1.7109375" style="1" customWidth="1"/>
    <col min="13063" max="13312" width="8.7109375" style="1"/>
    <col min="13313" max="13313" width="19.7109375" style="1" customWidth="1"/>
    <col min="13314" max="13317" width="8.7109375" style="1"/>
    <col min="13318" max="13318" width="1.7109375" style="1" customWidth="1"/>
    <col min="13319" max="13568" width="8.7109375" style="1"/>
    <col min="13569" max="13569" width="19.7109375" style="1" customWidth="1"/>
    <col min="13570" max="13573" width="8.7109375" style="1"/>
    <col min="13574" max="13574" width="1.7109375" style="1" customWidth="1"/>
    <col min="13575" max="13824" width="8.7109375" style="1"/>
    <col min="13825" max="13825" width="19.7109375" style="1" customWidth="1"/>
    <col min="13826" max="13829" width="8.7109375" style="1"/>
    <col min="13830" max="13830" width="1.7109375" style="1" customWidth="1"/>
    <col min="13831" max="14080" width="8.7109375" style="1"/>
    <col min="14081" max="14081" width="19.7109375" style="1" customWidth="1"/>
    <col min="14082" max="14085" width="8.7109375" style="1"/>
    <col min="14086" max="14086" width="1.7109375" style="1" customWidth="1"/>
    <col min="14087" max="14336" width="8.7109375" style="1"/>
    <col min="14337" max="14337" width="19.7109375" style="1" customWidth="1"/>
    <col min="14338" max="14341" width="8.7109375" style="1"/>
    <col min="14342" max="14342" width="1.7109375" style="1" customWidth="1"/>
    <col min="14343" max="14592" width="8.7109375" style="1"/>
    <col min="14593" max="14593" width="19.7109375" style="1" customWidth="1"/>
    <col min="14594" max="14597" width="8.7109375" style="1"/>
    <col min="14598" max="14598" width="1.7109375" style="1" customWidth="1"/>
    <col min="14599" max="14848" width="8.7109375" style="1"/>
    <col min="14849" max="14849" width="19.7109375" style="1" customWidth="1"/>
    <col min="14850" max="14853" width="8.7109375" style="1"/>
    <col min="14854" max="14854" width="1.7109375" style="1" customWidth="1"/>
    <col min="14855" max="15104" width="8.7109375" style="1"/>
    <col min="15105" max="15105" width="19.7109375" style="1" customWidth="1"/>
    <col min="15106" max="15109" width="8.7109375" style="1"/>
    <col min="15110" max="15110" width="1.7109375" style="1" customWidth="1"/>
    <col min="15111" max="15360" width="8.7109375" style="1"/>
    <col min="15361" max="15361" width="19.7109375" style="1" customWidth="1"/>
    <col min="15362" max="15365" width="8.7109375" style="1"/>
    <col min="15366" max="15366" width="1.7109375" style="1" customWidth="1"/>
    <col min="15367" max="15616" width="8.7109375" style="1"/>
    <col min="15617" max="15617" width="19.7109375" style="1" customWidth="1"/>
    <col min="15618" max="15621" width="8.7109375" style="1"/>
    <col min="15622" max="15622" width="1.7109375" style="1" customWidth="1"/>
    <col min="15623" max="15872" width="8.7109375" style="1"/>
    <col min="15873" max="15873" width="19.7109375" style="1" customWidth="1"/>
    <col min="15874" max="15877" width="8.7109375" style="1"/>
    <col min="15878" max="15878" width="1.7109375" style="1" customWidth="1"/>
    <col min="15879" max="16128" width="8.7109375" style="1"/>
    <col min="16129" max="16129" width="19.7109375" style="1" customWidth="1"/>
    <col min="16130" max="16133" width="8.7109375" style="1"/>
    <col min="16134" max="16134" width="1.7109375" style="1" customWidth="1"/>
    <col min="16135" max="16384" width="8.7109375" style="1"/>
  </cols>
  <sheetData>
    <row r="1" spans="1:10" s="44" customFormat="1" ht="20.25" x14ac:dyDescent="0.3">
      <c r="A1" s="52" t="s">
        <v>19</v>
      </c>
      <c r="B1" s="174" t="s">
        <v>20</v>
      </c>
      <c r="C1" s="175"/>
      <c r="D1" s="175"/>
      <c r="E1" s="175"/>
      <c r="F1" s="175"/>
      <c r="G1" s="175"/>
      <c r="H1" s="175"/>
      <c r="I1" s="175"/>
      <c r="J1" s="175"/>
    </row>
    <row r="2" spans="1:10" s="44" customFormat="1" ht="20.25" x14ac:dyDescent="0.3">
      <c r="A2" s="52" t="s">
        <v>21</v>
      </c>
      <c r="B2" s="176" t="s">
        <v>3</v>
      </c>
      <c r="C2" s="177"/>
      <c r="D2" s="177"/>
      <c r="E2" s="177"/>
      <c r="F2" s="177"/>
      <c r="G2" s="177"/>
      <c r="H2" s="177"/>
      <c r="I2" s="177"/>
      <c r="J2" s="177"/>
    </row>
    <row r="3" spans="1:10" ht="12.75" customHeight="1" x14ac:dyDescent="0.3">
      <c r="A3" s="52"/>
      <c r="B3" s="53"/>
      <c r="C3" s="54"/>
      <c r="D3" s="54"/>
      <c r="E3" s="54"/>
      <c r="F3" s="54"/>
      <c r="G3" s="54"/>
      <c r="H3" s="54"/>
      <c r="I3" s="54"/>
      <c r="J3" s="54"/>
    </row>
    <row r="4" spans="1:10" x14ac:dyDescent="0.2">
      <c r="E4" s="173" t="s">
        <v>22</v>
      </c>
      <c r="F4" s="173"/>
      <c r="G4" s="173"/>
    </row>
    <row r="5" spans="1:10" x14ac:dyDescent="0.2">
      <c r="A5" s="10"/>
      <c r="B5" s="170" t="s">
        <v>4</v>
      </c>
      <c r="C5" s="171"/>
      <c r="D5" s="170" t="s">
        <v>5</v>
      </c>
      <c r="E5" s="171"/>
      <c r="F5" s="11"/>
      <c r="G5" s="170" t="s">
        <v>6</v>
      </c>
      <c r="H5" s="172"/>
      <c r="I5" s="172"/>
      <c r="J5" s="171"/>
    </row>
    <row r="6" spans="1:10" x14ac:dyDescent="0.2">
      <c r="A6" s="12"/>
      <c r="B6" s="13">
        <f>VALUE(RIGHT(B2, 4))</f>
        <v>2020</v>
      </c>
      <c r="C6" s="14">
        <f>B6-1</f>
        <v>2019</v>
      </c>
      <c r="D6" s="13">
        <f>B6</f>
        <v>2020</v>
      </c>
      <c r="E6" s="14">
        <f>C6</f>
        <v>2019</v>
      </c>
      <c r="F6" s="15"/>
      <c r="G6" s="13" t="s">
        <v>8</v>
      </c>
      <c r="H6" s="14" t="s">
        <v>5</v>
      </c>
      <c r="I6" s="13" t="s">
        <v>8</v>
      </c>
      <c r="J6" s="14" t="s">
        <v>5</v>
      </c>
    </row>
    <row r="7" spans="1:10" x14ac:dyDescent="0.2">
      <c r="A7" s="20" t="s">
        <v>23</v>
      </c>
      <c r="B7" s="55">
        <v>202</v>
      </c>
      <c r="C7" s="56">
        <v>467</v>
      </c>
      <c r="D7" s="55">
        <v>1201</v>
      </c>
      <c r="E7" s="56">
        <v>2286</v>
      </c>
      <c r="F7" s="57"/>
      <c r="G7" s="55">
        <f>B7-C7</f>
        <v>-265</v>
      </c>
      <c r="H7" s="56">
        <f>D7-E7</f>
        <v>-1085</v>
      </c>
      <c r="I7" s="58">
        <f>IF(C7=0, "-", IF(G7/C7&lt;10, G7/C7*100, "&gt;999"))</f>
        <v>-56.745182012847962</v>
      </c>
      <c r="J7" s="59">
        <f>IF(E7=0, "-", IF(H7/E7&lt;10, H7/E7*100, "&gt;999"))</f>
        <v>-47.462817147856519</v>
      </c>
    </row>
    <row r="8" spans="1:10" x14ac:dyDescent="0.2">
      <c r="A8" s="20" t="s">
        <v>24</v>
      </c>
      <c r="B8" s="55">
        <v>719</v>
      </c>
      <c r="C8" s="56">
        <v>883</v>
      </c>
      <c r="D8" s="55">
        <v>3184</v>
      </c>
      <c r="E8" s="56">
        <v>4044</v>
      </c>
      <c r="F8" s="57"/>
      <c r="G8" s="55">
        <f>B8-C8</f>
        <v>-164</v>
      </c>
      <c r="H8" s="56">
        <f>D8-E8</f>
        <v>-860</v>
      </c>
      <c r="I8" s="58">
        <f>IF(C8=0, "-", IF(G8/C8&lt;10, G8/C8*100, "&gt;999"))</f>
        <v>-18.573046432616081</v>
      </c>
      <c r="J8" s="59">
        <f>IF(E8=0, "-", IF(H8/E8&lt;10, H8/E8*100, "&gt;999"))</f>
        <v>-21.266073194856578</v>
      </c>
    </row>
    <row r="9" spans="1:10" x14ac:dyDescent="0.2">
      <c r="A9" s="20" t="s">
        <v>25</v>
      </c>
      <c r="B9" s="55">
        <v>695</v>
      </c>
      <c r="C9" s="56">
        <v>590</v>
      </c>
      <c r="D9" s="55">
        <v>2308</v>
      </c>
      <c r="E9" s="56">
        <v>2739</v>
      </c>
      <c r="F9" s="57"/>
      <c r="G9" s="55">
        <f>B9-C9</f>
        <v>105</v>
      </c>
      <c r="H9" s="56">
        <f>D9-E9</f>
        <v>-431</v>
      </c>
      <c r="I9" s="58">
        <f>IF(C9=0, "-", IF(G9/C9&lt;10, G9/C9*100, "&gt;999"))</f>
        <v>17.796610169491526</v>
      </c>
      <c r="J9" s="59">
        <f>IF(E9=0, "-", IF(H9/E9&lt;10, H9/E9*100, "&gt;999"))</f>
        <v>-15.735669952537423</v>
      </c>
    </row>
    <row r="10" spans="1:10" x14ac:dyDescent="0.2">
      <c r="A10" s="20" t="s">
        <v>26</v>
      </c>
      <c r="B10" s="55">
        <v>72</v>
      </c>
      <c r="C10" s="56">
        <v>73</v>
      </c>
      <c r="D10" s="55">
        <v>300</v>
      </c>
      <c r="E10" s="56">
        <v>358</v>
      </c>
      <c r="F10" s="57"/>
      <c r="G10" s="55">
        <f>B10-C10</f>
        <v>-1</v>
      </c>
      <c r="H10" s="56">
        <f>D10-E10</f>
        <v>-58</v>
      </c>
      <c r="I10" s="58">
        <f>IF(C10=0, "-", IF(G10/C10&lt;10, G10/C10*100, "&gt;999"))</f>
        <v>-1.3698630136986301</v>
      </c>
      <c r="J10" s="59">
        <f>IF(E10=0, "-", IF(H10/E10&lt;10, H10/E10*100, "&gt;999"))</f>
        <v>-16.201117318435752</v>
      </c>
    </row>
    <row r="11" spans="1:10" s="38" customFormat="1" x14ac:dyDescent="0.2">
      <c r="A11" s="12" t="s">
        <v>7</v>
      </c>
      <c r="B11" s="32">
        <f>SUM(B7:B10)</f>
        <v>1688</v>
      </c>
      <c r="C11" s="33">
        <f>SUM(C7:C10)</f>
        <v>2013</v>
      </c>
      <c r="D11" s="32">
        <f>SUM(D7:D10)</f>
        <v>6993</v>
      </c>
      <c r="E11" s="33">
        <f>SUM(E7:E10)</f>
        <v>9427</v>
      </c>
      <c r="F11" s="34"/>
      <c r="G11" s="32">
        <f>B11-C11</f>
        <v>-325</v>
      </c>
      <c r="H11" s="33">
        <f>D11-E11</f>
        <v>-2434</v>
      </c>
      <c r="I11" s="60">
        <f>IF(C11=0, 0, G11/C11*100)</f>
        <v>-16.145057128663687</v>
      </c>
      <c r="J11" s="61">
        <f>IF(E11=0, 0, H11/E11*100)</f>
        <v>-25.819454757611116</v>
      </c>
    </row>
    <row r="13" spans="1:10" x14ac:dyDescent="0.2">
      <c r="A13" s="10"/>
      <c r="B13" s="170" t="s">
        <v>4</v>
      </c>
      <c r="C13" s="171"/>
      <c r="D13" s="170" t="s">
        <v>5</v>
      </c>
      <c r="E13" s="171"/>
      <c r="F13" s="11"/>
      <c r="G13" s="170" t="s">
        <v>6</v>
      </c>
      <c r="H13" s="172"/>
      <c r="I13" s="172"/>
      <c r="J13" s="171"/>
    </row>
    <row r="14" spans="1:10" x14ac:dyDescent="0.2">
      <c r="A14" s="20" t="s">
        <v>27</v>
      </c>
      <c r="B14" s="55">
        <v>5</v>
      </c>
      <c r="C14" s="56">
        <v>5</v>
      </c>
      <c r="D14" s="55">
        <v>18</v>
      </c>
      <c r="E14" s="56">
        <v>33</v>
      </c>
      <c r="F14" s="57"/>
      <c r="G14" s="55">
        <f t="shared" ref="G14:G34" si="0">B14-C14</f>
        <v>0</v>
      </c>
      <c r="H14" s="56">
        <f t="shared" ref="H14:H34" si="1">D14-E14</f>
        <v>-15</v>
      </c>
      <c r="I14" s="58">
        <f t="shared" ref="I14:I33" si="2">IF(C14=0, "-", IF(G14/C14&lt;10, G14/C14*100, "&gt;999"))</f>
        <v>0</v>
      </c>
      <c r="J14" s="59">
        <f t="shared" ref="J14:J33" si="3">IF(E14=0, "-", IF(H14/E14&lt;10, H14/E14*100, "&gt;999"))</f>
        <v>-45.454545454545453</v>
      </c>
    </row>
    <row r="15" spans="1:10" x14ac:dyDescent="0.2">
      <c r="A15" s="20" t="s">
        <v>28</v>
      </c>
      <c r="B15" s="55">
        <v>42</v>
      </c>
      <c r="C15" s="56">
        <v>220</v>
      </c>
      <c r="D15" s="55">
        <v>332</v>
      </c>
      <c r="E15" s="56">
        <v>793</v>
      </c>
      <c r="F15" s="57"/>
      <c r="G15" s="55">
        <f t="shared" si="0"/>
        <v>-178</v>
      </c>
      <c r="H15" s="56">
        <f t="shared" si="1"/>
        <v>-461</v>
      </c>
      <c r="I15" s="58">
        <f t="shared" si="2"/>
        <v>-80.909090909090907</v>
      </c>
      <c r="J15" s="59">
        <f t="shared" si="3"/>
        <v>-58.13366960907944</v>
      </c>
    </row>
    <row r="16" spans="1:10" x14ac:dyDescent="0.2">
      <c r="A16" s="20" t="s">
        <v>29</v>
      </c>
      <c r="B16" s="55">
        <v>122</v>
      </c>
      <c r="C16" s="56">
        <v>184</v>
      </c>
      <c r="D16" s="55">
        <v>615</v>
      </c>
      <c r="E16" s="56">
        <v>1002</v>
      </c>
      <c r="F16" s="57"/>
      <c r="G16" s="55">
        <f t="shared" si="0"/>
        <v>-62</v>
      </c>
      <c r="H16" s="56">
        <f t="shared" si="1"/>
        <v>-387</v>
      </c>
      <c r="I16" s="58">
        <f t="shared" si="2"/>
        <v>-33.695652173913047</v>
      </c>
      <c r="J16" s="59">
        <f t="shared" si="3"/>
        <v>-38.622754491017965</v>
      </c>
    </row>
    <row r="17" spans="1:10" x14ac:dyDescent="0.2">
      <c r="A17" s="20" t="s">
        <v>30</v>
      </c>
      <c r="B17" s="55">
        <v>21</v>
      </c>
      <c r="C17" s="56">
        <v>27</v>
      </c>
      <c r="D17" s="55">
        <v>149</v>
      </c>
      <c r="E17" s="56">
        <v>221</v>
      </c>
      <c r="F17" s="57"/>
      <c r="G17" s="55">
        <f t="shared" si="0"/>
        <v>-6</v>
      </c>
      <c r="H17" s="56">
        <f t="shared" si="1"/>
        <v>-72</v>
      </c>
      <c r="I17" s="58">
        <f t="shared" si="2"/>
        <v>-22.222222222222221</v>
      </c>
      <c r="J17" s="59">
        <f t="shared" si="3"/>
        <v>-32.579185520361989</v>
      </c>
    </row>
    <row r="18" spans="1:10" x14ac:dyDescent="0.2">
      <c r="A18" s="20" t="s">
        <v>31</v>
      </c>
      <c r="B18" s="55">
        <v>3</v>
      </c>
      <c r="C18" s="56">
        <v>16</v>
      </c>
      <c r="D18" s="55">
        <v>14</v>
      </c>
      <c r="E18" s="56">
        <v>107</v>
      </c>
      <c r="F18" s="57"/>
      <c r="G18" s="55">
        <f t="shared" si="0"/>
        <v>-13</v>
      </c>
      <c r="H18" s="56">
        <f t="shared" si="1"/>
        <v>-93</v>
      </c>
      <c r="I18" s="58">
        <f t="shared" si="2"/>
        <v>-81.25</v>
      </c>
      <c r="J18" s="59">
        <f t="shared" si="3"/>
        <v>-86.915887850467286</v>
      </c>
    </row>
    <row r="19" spans="1:10" x14ac:dyDescent="0.2">
      <c r="A19" s="20" t="s">
        <v>32</v>
      </c>
      <c r="B19" s="55">
        <v>1</v>
      </c>
      <c r="C19" s="56">
        <v>0</v>
      </c>
      <c r="D19" s="55">
        <v>4</v>
      </c>
      <c r="E19" s="56">
        <v>1</v>
      </c>
      <c r="F19" s="57"/>
      <c r="G19" s="55">
        <f t="shared" si="0"/>
        <v>1</v>
      </c>
      <c r="H19" s="56">
        <f t="shared" si="1"/>
        <v>3</v>
      </c>
      <c r="I19" s="58" t="str">
        <f t="shared" si="2"/>
        <v>-</v>
      </c>
      <c r="J19" s="59">
        <f t="shared" si="3"/>
        <v>300</v>
      </c>
    </row>
    <row r="20" spans="1:10" x14ac:dyDescent="0.2">
      <c r="A20" s="20" t="s">
        <v>33</v>
      </c>
      <c r="B20" s="55">
        <v>4</v>
      </c>
      <c r="C20" s="56">
        <v>7</v>
      </c>
      <c r="D20" s="55">
        <v>38</v>
      </c>
      <c r="E20" s="56">
        <v>82</v>
      </c>
      <c r="F20" s="57"/>
      <c r="G20" s="55">
        <f t="shared" si="0"/>
        <v>-3</v>
      </c>
      <c r="H20" s="56">
        <f t="shared" si="1"/>
        <v>-44</v>
      </c>
      <c r="I20" s="58">
        <f t="shared" si="2"/>
        <v>-42.857142857142854</v>
      </c>
      <c r="J20" s="59">
        <f t="shared" si="3"/>
        <v>-53.658536585365859</v>
      </c>
    </row>
    <row r="21" spans="1:10" x14ac:dyDescent="0.2">
      <c r="A21" s="20" t="s">
        <v>34</v>
      </c>
      <c r="B21" s="55">
        <v>4</v>
      </c>
      <c r="C21" s="56">
        <v>8</v>
      </c>
      <c r="D21" s="55">
        <v>31</v>
      </c>
      <c r="E21" s="56">
        <v>47</v>
      </c>
      <c r="F21" s="57"/>
      <c r="G21" s="55">
        <f t="shared" si="0"/>
        <v>-4</v>
      </c>
      <c r="H21" s="56">
        <f t="shared" si="1"/>
        <v>-16</v>
      </c>
      <c r="I21" s="58">
        <f t="shared" si="2"/>
        <v>-50</v>
      </c>
      <c r="J21" s="59">
        <f t="shared" si="3"/>
        <v>-34.042553191489361</v>
      </c>
    </row>
    <row r="22" spans="1:10" x14ac:dyDescent="0.2">
      <c r="A22" s="62" t="s">
        <v>35</v>
      </c>
      <c r="B22" s="63">
        <v>42</v>
      </c>
      <c r="C22" s="64">
        <v>40</v>
      </c>
      <c r="D22" s="63">
        <v>233</v>
      </c>
      <c r="E22" s="64">
        <v>208</v>
      </c>
      <c r="F22" s="65"/>
      <c r="G22" s="63">
        <f t="shared" si="0"/>
        <v>2</v>
      </c>
      <c r="H22" s="64">
        <f t="shared" si="1"/>
        <v>25</v>
      </c>
      <c r="I22" s="66">
        <f t="shared" si="2"/>
        <v>5</v>
      </c>
      <c r="J22" s="67">
        <f t="shared" si="3"/>
        <v>12.01923076923077</v>
      </c>
    </row>
    <row r="23" spans="1:10" x14ac:dyDescent="0.2">
      <c r="A23" s="20" t="s">
        <v>36</v>
      </c>
      <c r="B23" s="55">
        <v>225</v>
      </c>
      <c r="C23" s="56">
        <v>225</v>
      </c>
      <c r="D23" s="55">
        <v>973</v>
      </c>
      <c r="E23" s="56">
        <v>1078</v>
      </c>
      <c r="F23" s="57"/>
      <c r="G23" s="55">
        <f t="shared" si="0"/>
        <v>0</v>
      </c>
      <c r="H23" s="56">
        <f t="shared" si="1"/>
        <v>-105</v>
      </c>
      <c r="I23" s="58">
        <f t="shared" si="2"/>
        <v>0</v>
      </c>
      <c r="J23" s="59">
        <f t="shared" si="3"/>
        <v>-9.7402597402597415</v>
      </c>
    </row>
    <row r="24" spans="1:10" x14ac:dyDescent="0.2">
      <c r="A24" s="20" t="s">
        <v>37</v>
      </c>
      <c r="B24" s="55">
        <v>271</v>
      </c>
      <c r="C24" s="56">
        <v>434</v>
      </c>
      <c r="D24" s="55">
        <v>1122</v>
      </c>
      <c r="E24" s="56">
        <v>1772</v>
      </c>
      <c r="F24" s="57"/>
      <c r="G24" s="55">
        <f t="shared" si="0"/>
        <v>-163</v>
      </c>
      <c r="H24" s="56">
        <f t="shared" si="1"/>
        <v>-650</v>
      </c>
      <c r="I24" s="58">
        <f t="shared" si="2"/>
        <v>-37.557603686635943</v>
      </c>
      <c r="J24" s="59">
        <f t="shared" si="3"/>
        <v>-36.681715575620764</v>
      </c>
    </row>
    <row r="25" spans="1:10" x14ac:dyDescent="0.2">
      <c r="A25" s="20" t="s">
        <v>38</v>
      </c>
      <c r="B25" s="55">
        <v>146</v>
      </c>
      <c r="C25" s="56">
        <v>162</v>
      </c>
      <c r="D25" s="55">
        <v>729</v>
      </c>
      <c r="E25" s="56">
        <v>868</v>
      </c>
      <c r="F25" s="57"/>
      <c r="G25" s="55">
        <f t="shared" si="0"/>
        <v>-16</v>
      </c>
      <c r="H25" s="56">
        <f t="shared" si="1"/>
        <v>-139</v>
      </c>
      <c r="I25" s="58">
        <f t="shared" si="2"/>
        <v>-9.8765432098765427</v>
      </c>
      <c r="J25" s="59">
        <f t="shared" si="3"/>
        <v>-16.013824884792626</v>
      </c>
    </row>
    <row r="26" spans="1:10" x14ac:dyDescent="0.2">
      <c r="A26" s="20" t="s">
        <v>39</v>
      </c>
      <c r="B26" s="55">
        <v>35</v>
      </c>
      <c r="C26" s="56">
        <v>22</v>
      </c>
      <c r="D26" s="55">
        <v>127</v>
      </c>
      <c r="E26" s="56">
        <v>118</v>
      </c>
      <c r="F26" s="57"/>
      <c r="G26" s="55">
        <f t="shared" si="0"/>
        <v>13</v>
      </c>
      <c r="H26" s="56">
        <f t="shared" si="1"/>
        <v>9</v>
      </c>
      <c r="I26" s="58">
        <f t="shared" si="2"/>
        <v>59.090909090909093</v>
      </c>
      <c r="J26" s="59">
        <f t="shared" si="3"/>
        <v>7.6271186440677967</v>
      </c>
    </row>
    <row r="27" spans="1:10" x14ac:dyDescent="0.2">
      <c r="A27" s="62" t="s">
        <v>40</v>
      </c>
      <c r="B27" s="63">
        <v>2</v>
      </c>
      <c r="C27" s="64">
        <v>16</v>
      </c>
      <c r="D27" s="63">
        <v>21</v>
      </c>
      <c r="E27" s="64">
        <v>24</v>
      </c>
      <c r="F27" s="65"/>
      <c r="G27" s="63">
        <f t="shared" si="0"/>
        <v>-14</v>
      </c>
      <c r="H27" s="64">
        <f t="shared" si="1"/>
        <v>-3</v>
      </c>
      <c r="I27" s="66">
        <f t="shared" si="2"/>
        <v>-87.5</v>
      </c>
      <c r="J27" s="67">
        <f t="shared" si="3"/>
        <v>-12.5</v>
      </c>
    </row>
    <row r="28" spans="1:10" x14ac:dyDescent="0.2">
      <c r="A28" s="20" t="s">
        <v>41</v>
      </c>
      <c r="B28" s="55">
        <v>0</v>
      </c>
      <c r="C28" s="56">
        <v>0</v>
      </c>
      <c r="D28" s="55">
        <v>3</v>
      </c>
      <c r="E28" s="56">
        <v>3</v>
      </c>
      <c r="F28" s="57"/>
      <c r="G28" s="55">
        <f t="shared" si="0"/>
        <v>0</v>
      </c>
      <c r="H28" s="56">
        <f t="shared" si="1"/>
        <v>0</v>
      </c>
      <c r="I28" s="58" t="str">
        <f t="shared" si="2"/>
        <v>-</v>
      </c>
      <c r="J28" s="59">
        <f t="shared" si="3"/>
        <v>0</v>
      </c>
    </row>
    <row r="29" spans="1:10" x14ac:dyDescent="0.2">
      <c r="A29" s="20" t="s">
        <v>42</v>
      </c>
      <c r="B29" s="55">
        <v>6</v>
      </c>
      <c r="C29" s="56">
        <v>2</v>
      </c>
      <c r="D29" s="55">
        <v>19</v>
      </c>
      <c r="E29" s="56">
        <v>19</v>
      </c>
      <c r="F29" s="57"/>
      <c r="G29" s="55">
        <f t="shared" si="0"/>
        <v>4</v>
      </c>
      <c r="H29" s="56">
        <f t="shared" si="1"/>
        <v>0</v>
      </c>
      <c r="I29" s="58">
        <f t="shared" si="2"/>
        <v>200</v>
      </c>
      <c r="J29" s="59">
        <f t="shared" si="3"/>
        <v>0</v>
      </c>
    </row>
    <row r="30" spans="1:10" x14ac:dyDescent="0.2">
      <c r="A30" s="20" t="s">
        <v>43</v>
      </c>
      <c r="B30" s="55">
        <v>41</v>
      </c>
      <c r="C30" s="56">
        <v>34</v>
      </c>
      <c r="D30" s="55">
        <v>142</v>
      </c>
      <c r="E30" s="56">
        <v>166</v>
      </c>
      <c r="F30" s="57"/>
      <c r="G30" s="55">
        <f t="shared" si="0"/>
        <v>7</v>
      </c>
      <c r="H30" s="56">
        <f t="shared" si="1"/>
        <v>-24</v>
      </c>
      <c r="I30" s="58">
        <f t="shared" si="2"/>
        <v>20.588235294117645</v>
      </c>
      <c r="J30" s="59">
        <f t="shared" si="3"/>
        <v>-14.457831325301203</v>
      </c>
    </row>
    <row r="31" spans="1:10" x14ac:dyDescent="0.2">
      <c r="A31" s="20" t="s">
        <v>44</v>
      </c>
      <c r="B31" s="55">
        <v>75</v>
      </c>
      <c r="C31" s="56">
        <v>72</v>
      </c>
      <c r="D31" s="55">
        <v>213</v>
      </c>
      <c r="E31" s="56">
        <v>335</v>
      </c>
      <c r="F31" s="57"/>
      <c r="G31" s="55">
        <f t="shared" si="0"/>
        <v>3</v>
      </c>
      <c r="H31" s="56">
        <f t="shared" si="1"/>
        <v>-122</v>
      </c>
      <c r="I31" s="58">
        <f t="shared" si="2"/>
        <v>4.1666666666666661</v>
      </c>
      <c r="J31" s="59">
        <f t="shared" si="3"/>
        <v>-36.417910447761194</v>
      </c>
    </row>
    <row r="32" spans="1:10" x14ac:dyDescent="0.2">
      <c r="A32" s="20" t="s">
        <v>45</v>
      </c>
      <c r="B32" s="55">
        <v>571</v>
      </c>
      <c r="C32" s="56">
        <v>466</v>
      </c>
      <c r="D32" s="55">
        <v>1910</v>
      </c>
      <c r="E32" s="56">
        <v>2192</v>
      </c>
      <c r="F32" s="57"/>
      <c r="G32" s="55">
        <f t="shared" si="0"/>
        <v>105</v>
      </c>
      <c r="H32" s="56">
        <f t="shared" si="1"/>
        <v>-282</v>
      </c>
      <c r="I32" s="58">
        <f t="shared" si="2"/>
        <v>22.532188841201716</v>
      </c>
      <c r="J32" s="59">
        <f t="shared" si="3"/>
        <v>-12.864963503649635</v>
      </c>
    </row>
    <row r="33" spans="1:10" x14ac:dyDescent="0.2">
      <c r="A33" s="62" t="s">
        <v>26</v>
      </c>
      <c r="B33" s="63">
        <v>72</v>
      </c>
      <c r="C33" s="64">
        <v>73</v>
      </c>
      <c r="D33" s="63">
        <v>300</v>
      </c>
      <c r="E33" s="64">
        <v>358</v>
      </c>
      <c r="F33" s="65"/>
      <c r="G33" s="63">
        <f t="shared" si="0"/>
        <v>-1</v>
      </c>
      <c r="H33" s="64">
        <f t="shared" si="1"/>
        <v>-58</v>
      </c>
      <c r="I33" s="66">
        <f t="shared" si="2"/>
        <v>-1.3698630136986301</v>
      </c>
      <c r="J33" s="67">
        <f t="shared" si="3"/>
        <v>-16.201117318435752</v>
      </c>
    </row>
    <row r="34" spans="1:10" s="38" customFormat="1" x14ac:dyDescent="0.2">
      <c r="A34" s="12" t="s">
        <v>7</v>
      </c>
      <c r="B34" s="32">
        <f>SUM(B14:B33)</f>
        <v>1688</v>
      </c>
      <c r="C34" s="33">
        <f>SUM(C14:C33)</f>
        <v>2013</v>
      </c>
      <c r="D34" s="32">
        <f>SUM(D14:D33)</f>
        <v>6993</v>
      </c>
      <c r="E34" s="33">
        <f>SUM(E14:E33)</f>
        <v>9427</v>
      </c>
      <c r="F34" s="34"/>
      <c r="G34" s="32">
        <f t="shared" si="0"/>
        <v>-325</v>
      </c>
      <c r="H34" s="33">
        <f t="shared" si="1"/>
        <v>-2434</v>
      </c>
      <c r="I34" s="60">
        <f>IF(C34=0, 0, G34/C34*100)</f>
        <v>-16.145057128663687</v>
      </c>
      <c r="J34" s="61">
        <f>IF(E34=0, 0, H34/E34*100)</f>
        <v>-25.819454757611116</v>
      </c>
    </row>
    <row r="36" spans="1:10" x14ac:dyDescent="0.2">
      <c r="E36" s="173" t="s">
        <v>46</v>
      </c>
      <c r="F36" s="173"/>
      <c r="G36" s="173"/>
    </row>
    <row r="37" spans="1:10" x14ac:dyDescent="0.2">
      <c r="A37" s="10"/>
      <c r="B37" s="170" t="s">
        <v>4</v>
      </c>
      <c r="C37" s="171"/>
      <c r="D37" s="170" t="s">
        <v>5</v>
      </c>
      <c r="E37" s="171"/>
      <c r="F37" s="11"/>
      <c r="G37" s="170" t="s">
        <v>47</v>
      </c>
      <c r="H37" s="171"/>
    </row>
    <row r="38" spans="1:10" x14ac:dyDescent="0.2">
      <c r="A38" s="12"/>
      <c r="B38" s="13">
        <f>B6</f>
        <v>2020</v>
      </c>
      <c r="C38" s="14">
        <f>C6</f>
        <v>2019</v>
      </c>
      <c r="D38" s="13">
        <f>D6</f>
        <v>2020</v>
      </c>
      <c r="E38" s="14">
        <f>E6</f>
        <v>2019</v>
      </c>
      <c r="F38" s="15"/>
      <c r="G38" s="13" t="s">
        <v>8</v>
      </c>
      <c r="H38" s="14" t="s">
        <v>5</v>
      </c>
    </row>
    <row r="39" spans="1:10" x14ac:dyDescent="0.2">
      <c r="A39" s="20" t="s">
        <v>23</v>
      </c>
      <c r="B39" s="68">
        <f>$B$7/$B$11*100</f>
        <v>11.966824644549764</v>
      </c>
      <c r="C39" s="69">
        <f>$C$7/$C$11*100</f>
        <v>23.199205166418281</v>
      </c>
      <c r="D39" s="68">
        <f>$D$7/$D$11*100</f>
        <v>17.174317174317174</v>
      </c>
      <c r="E39" s="69">
        <f>$E$7/$E$11*100</f>
        <v>24.249496128142571</v>
      </c>
      <c r="F39" s="70"/>
      <c r="G39" s="68">
        <f>B39-C39</f>
        <v>-11.232380521868517</v>
      </c>
      <c r="H39" s="69">
        <f>D39-E39</f>
        <v>-7.0751789538253966</v>
      </c>
    </row>
    <row r="40" spans="1:10" x14ac:dyDescent="0.2">
      <c r="A40" s="20" t="s">
        <v>24</v>
      </c>
      <c r="B40" s="68">
        <f>$B$8/$B$11*100</f>
        <v>42.594786729857823</v>
      </c>
      <c r="C40" s="69">
        <f>$C$8/$C$11*100</f>
        <v>43.8648782911078</v>
      </c>
      <c r="D40" s="68">
        <f>$D$8/$D$11*100</f>
        <v>45.531245531245531</v>
      </c>
      <c r="E40" s="69">
        <f>$E$8/$E$11*100</f>
        <v>42.898058767370316</v>
      </c>
      <c r="F40" s="70"/>
      <c r="G40" s="68">
        <f>B40-C40</f>
        <v>-1.270091561249977</v>
      </c>
      <c r="H40" s="69">
        <f>D40-E40</f>
        <v>2.6331867638752158</v>
      </c>
    </row>
    <row r="41" spans="1:10" x14ac:dyDescent="0.2">
      <c r="A41" s="20" t="s">
        <v>25</v>
      </c>
      <c r="B41" s="68">
        <f>$B$9/$B$11*100</f>
        <v>41.172985781990526</v>
      </c>
      <c r="C41" s="69">
        <f>$C$9/$C$11*100</f>
        <v>29.309488325881766</v>
      </c>
      <c r="D41" s="68">
        <f>$D$9/$D$11*100</f>
        <v>33.004433004433004</v>
      </c>
      <c r="E41" s="69">
        <f>$E$9/$E$11*100</f>
        <v>29.054842473745623</v>
      </c>
      <c r="F41" s="70"/>
      <c r="G41" s="68">
        <f>B41-C41</f>
        <v>11.86349745610876</v>
      </c>
      <c r="H41" s="69">
        <f>D41-E41</f>
        <v>3.9495905306873809</v>
      </c>
    </row>
    <row r="42" spans="1:10" x14ac:dyDescent="0.2">
      <c r="A42" s="20" t="s">
        <v>26</v>
      </c>
      <c r="B42" s="68">
        <f>$B$10/$B$11*100</f>
        <v>4.2654028436018958</v>
      </c>
      <c r="C42" s="69">
        <f>$C$10/$C$11*100</f>
        <v>3.6264282165921506</v>
      </c>
      <c r="D42" s="68">
        <f>$D$10/$D$11*100</f>
        <v>4.2900042900042905</v>
      </c>
      <c r="E42" s="69">
        <f>$E$10/$E$11*100</f>
        <v>3.7976026307414874</v>
      </c>
      <c r="F42" s="70"/>
      <c r="G42" s="68">
        <f>B42-C42</f>
        <v>0.63897462700974517</v>
      </c>
      <c r="H42" s="69">
        <f>D42-E42</f>
        <v>0.4924016592628031</v>
      </c>
    </row>
    <row r="43" spans="1:10" s="38" customFormat="1" x14ac:dyDescent="0.2">
      <c r="A43" s="12" t="s">
        <v>7</v>
      </c>
      <c r="B43" s="71">
        <f>SUM(B39:B42)</f>
        <v>100</v>
      </c>
      <c r="C43" s="72">
        <f>SUM(C39:C42)</f>
        <v>99.999999999999986</v>
      </c>
      <c r="D43" s="71">
        <f>SUM(D39:D42)</f>
        <v>100</v>
      </c>
      <c r="E43" s="72">
        <f>SUM(E39:E42)</f>
        <v>100</v>
      </c>
      <c r="F43" s="73"/>
      <c r="G43" s="71">
        <f>B43-C43</f>
        <v>0</v>
      </c>
      <c r="H43" s="72">
        <f>D43-E43</f>
        <v>0</v>
      </c>
    </row>
    <row r="45" spans="1:10" x14ac:dyDescent="0.2">
      <c r="A45" s="10"/>
      <c r="B45" s="170" t="s">
        <v>4</v>
      </c>
      <c r="C45" s="171"/>
      <c r="D45" s="170" t="s">
        <v>5</v>
      </c>
      <c r="E45" s="171"/>
      <c r="F45" s="11"/>
      <c r="G45" s="170" t="s">
        <v>47</v>
      </c>
      <c r="H45" s="171"/>
    </row>
    <row r="46" spans="1:10" x14ac:dyDescent="0.2">
      <c r="A46" s="20" t="s">
        <v>27</v>
      </c>
      <c r="B46" s="68">
        <f>$B$14/$B$34*100</f>
        <v>0.29620853080568721</v>
      </c>
      <c r="C46" s="69">
        <f>$C$14/$C$34*100</f>
        <v>0.24838549428713363</v>
      </c>
      <c r="D46" s="68">
        <f>$D$14/$D$34*100</f>
        <v>0.2574002574002574</v>
      </c>
      <c r="E46" s="69">
        <f>$E$14/$E$34*100</f>
        <v>0.3500583430571762</v>
      </c>
      <c r="F46" s="70"/>
      <c r="G46" s="68">
        <f t="shared" ref="G46:G66" si="4">B46-C46</f>
        <v>4.7823036518553574E-2</v>
      </c>
      <c r="H46" s="69">
        <f t="shared" ref="H46:H66" si="5">D46-E46</f>
        <v>-9.2658085656918798E-2</v>
      </c>
    </row>
    <row r="47" spans="1:10" x14ac:dyDescent="0.2">
      <c r="A47" s="20" t="s">
        <v>28</v>
      </c>
      <c r="B47" s="68">
        <f>$B$15/$B$34*100</f>
        <v>2.4881516587677726</v>
      </c>
      <c r="C47" s="69">
        <f>$C$15/$C$34*100</f>
        <v>10.928961748633879</v>
      </c>
      <c r="D47" s="68">
        <f>$D$15/$D$34*100</f>
        <v>4.7476047476047469</v>
      </c>
      <c r="E47" s="69">
        <f>$E$15/$E$34*100</f>
        <v>8.4120080619497184</v>
      </c>
      <c r="F47" s="70"/>
      <c r="G47" s="68">
        <f t="shared" si="4"/>
        <v>-8.4408100898661065</v>
      </c>
      <c r="H47" s="69">
        <f t="shared" si="5"/>
        <v>-3.6644033143449715</v>
      </c>
    </row>
    <row r="48" spans="1:10" x14ac:dyDescent="0.2">
      <c r="A48" s="20" t="s">
        <v>29</v>
      </c>
      <c r="B48" s="68">
        <f>$B$16/$B$34*100</f>
        <v>7.2274881516587675</v>
      </c>
      <c r="C48" s="69">
        <f>$C$16/$C$34*100</f>
        <v>9.1405861897665179</v>
      </c>
      <c r="D48" s="68">
        <f>$D$16/$D$34*100</f>
        <v>8.7945087945087952</v>
      </c>
      <c r="E48" s="69">
        <f>$E$16/$E$34*100</f>
        <v>10.629044234645168</v>
      </c>
      <c r="F48" s="70"/>
      <c r="G48" s="68">
        <f t="shared" si="4"/>
        <v>-1.9130980381077505</v>
      </c>
      <c r="H48" s="69">
        <f t="shared" si="5"/>
        <v>-1.8345354401363725</v>
      </c>
    </row>
    <row r="49" spans="1:8" x14ac:dyDescent="0.2">
      <c r="A49" s="20" t="s">
        <v>30</v>
      </c>
      <c r="B49" s="68">
        <f>$B$17/$B$34*100</f>
        <v>1.2440758293838863</v>
      </c>
      <c r="C49" s="69">
        <f>$C$17/$C$34*100</f>
        <v>1.3412816691505216</v>
      </c>
      <c r="D49" s="68">
        <f>$D$17/$D$34*100</f>
        <v>2.1307021307021308</v>
      </c>
      <c r="E49" s="69">
        <f>$E$17/$E$34*100</f>
        <v>2.3443301156253318</v>
      </c>
      <c r="F49" s="70"/>
      <c r="G49" s="68">
        <f t="shared" si="4"/>
        <v>-9.7205839766635327E-2</v>
      </c>
      <c r="H49" s="69">
        <f t="shared" si="5"/>
        <v>-0.21362798492320101</v>
      </c>
    </row>
    <row r="50" spans="1:8" x14ac:dyDescent="0.2">
      <c r="A50" s="20" t="s">
        <v>31</v>
      </c>
      <c r="B50" s="68">
        <f>$B$18/$B$34*100</f>
        <v>0.17772511848341233</v>
      </c>
      <c r="C50" s="69">
        <f>$C$18/$C$34*100</f>
        <v>0.79483358171882768</v>
      </c>
      <c r="D50" s="68">
        <f>$D$18/$D$34*100</f>
        <v>0.20020020020020018</v>
      </c>
      <c r="E50" s="69">
        <f>$E$18/$E$34*100</f>
        <v>1.13503765779145</v>
      </c>
      <c r="F50" s="70"/>
      <c r="G50" s="68">
        <f t="shared" si="4"/>
        <v>-0.61710846323541535</v>
      </c>
      <c r="H50" s="69">
        <f t="shared" si="5"/>
        <v>-0.93483745759124992</v>
      </c>
    </row>
    <row r="51" spans="1:8" x14ac:dyDescent="0.2">
      <c r="A51" s="20" t="s">
        <v>32</v>
      </c>
      <c r="B51" s="68">
        <f>$B$19/$B$34*100</f>
        <v>5.9241706161137442E-2</v>
      </c>
      <c r="C51" s="69">
        <f>$C$19/$C$34*100</f>
        <v>0</v>
      </c>
      <c r="D51" s="68">
        <f>$D$19/$D$34*100</f>
        <v>5.7200057200057206E-2</v>
      </c>
      <c r="E51" s="69">
        <f>$E$19/$E$34*100</f>
        <v>1.0607828577490187E-2</v>
      </c>
      <c r="F51" s="70"/>
      <c r="G51" s="68">
        <f t="shared" si="4"/>
        <v>5.9241706161137442E-2</v>
      </c>
      <c r="H51" s="69">
        <f t="shared" si="5"/>
        <v>4.6592228622567018E-2</v>
      </c>
    </row>
    <row r="52" spans="1:8" x14ac:dyDescent="0.2">
      <c r="A52" s="20" t="s">
        <v>33</v>
      </c>
      <c r="B52" s="68">
        <f>$B$20/$B$34*100</f>
        <v>0.23696682464454977</v>
      </c>
      <c r="C52" s="69">
        <f>$C$20/$C$34*100</f>
        <v>0.34773969200198707</v>
      </c>
      <c r="D52" s="68">
        <f>$D$20/$D$34*100</f>
        <v>0.54340054340054333</v>
      </c>
      <c r="E52" s="69">
        <f>$E$20/$E$34*100</f>
        <v>0.86984194335419551</v>
      </c>
      <c r="F52" s="70"/>
      <c r="G52" s="68">
        <f t="shared" si="4"/>
        <v>-0.1107728673574373</v>
      </c>
      <c r="H52" s="69">
        <f t="shared" si="5"/>
        <v>-0.32644139995365218</v>
      </c>
    </row>
    <row r="53" spans="1:8" x14ac:dyDescent="0.2">
      <c r="A53" s="20" t="s">
        <v>34</v>
      </c>
      <c r="B53" s="68">
        <f>$B$21/$B$34*100</f>
        <v>0.23696682464454977</v>
      </c>
      <c r="C53" s="69">
        <f>$C$21/$C$34*100</f>
        <v>0.39741679085941384</v>
      </c>
      <c r="D53" s="68">
        <f>$D$21/$D$34*100</f>
        <v>0.44330044330044327</v>
      </c>
      <c r="E53" s="69">
        <f>$E$21/$E$34*100</f>
        <v>0.49856794314203878</v>
      </c>
      <c r="F53" s="70"/>
      <c r="G53" s="68">
        <f t="shared" si="4"/>
        <v>-0.16044996621486407</v>
      </c>
      <c r="H53" s="69">
        <f t="shared" si="5"/>
        <v>-5.5267499841595513E-2</v>
      </c>
    </row>
    <row r="54" spans="1:8" x14ac:dyDescent="0.2">
      <c r="A54" s="62" t="s">
        <v>35</v>
      </c>
      <c r="B54" s="74">
        <f>$B$22/$B$34*100</f>
        <v>2.4881516587677726</v>
      </c>
      <c r="C54" s="75">
        <f>$C$22/$C$34*100</f>
        <v>1.9870839542970691</v>
      </c>
      <c r="D54" s="74">
        <f>$D$22/$D$34*100</f>
        <v>3.331903331903332</v>
      </c>
      <c r="E54" s="75">
        <f>$E$22/$E$34*100</f>
        <v>2.2064283441179589</v>
      </c>
      <c r="F54" s="76"/>
      <c r="G54" s="74">
        <f t="shared" si="4"/>
        <v>0.50106770447070348</v>
      </c>
      <c r="H54" s="75">
        <f t="shared" si="5"/>
        <v>1.1254749877853731</v>
      </c>
    </row>
    <row r="55" spans="1:8" x14ac:dyDescent="0.2">
      <c r="A55" s="20" t="s">
        <v>36</v>
      </c>
      <c r="B55" s="68">
        <f>$B$23/$B$34*100</f>
        <v>13.329383886255924</v>
      </c>
      <c r="C55" s="69">
        <f>$C$23/$C$34*100</f>
        <v>11.177347242921014</v>
      </c>
      <c r="D55" s="68">
        <f>$D$23/$D$34*100</f>
        <v>13.913913913913914</v>
      </c>
      <c r="E55" s="69">
        <f>$E$23/$E$34*100</f>
        <v>11.435239206534423</v>
      </c>
      <c r="F55" s="70"/>
      <c r="G55" s="68">
        <f t="shared" si="4"/>
        <v>2.1520366433349096</v>
      </c>
      <c r="H55" s="69">
        <f t="shared" si="5"/>
        <v>2.4786747073794917</v>
      </c>
    </row>
    <row r="56" spans="1:8" x14ac:dyDescent="0.2">
      <c r="A56" s="20" t="s">
        <v>37</v>
      </c>
      <c r="B56" s="68">
        <f>$B$24/$B$34*100</f>
        <v>16.054502369668246</v>
      </c>
      <c r="C56" s="69">
        <f>$C$24/$C$34*100</f>
        <v>21.559860904123198</v>
      </c>
      <c r="D56" s="68">
        <f>$D$24/$D$34*100</f>
        <v>16.044616044616046</v>
      </c>
      <c r="E56" s="69">
        <f>$E$24/$E$34*100</f>
        <v>18.797072239312612</v>
      </c>
      <c r="F56" s="70"/>
      <c r="G56" s="68">
        <f t="shared" si="4"/>
        <v>-5.5053585344549525</v>
      </c>
      <c r="H56" s="69">
        <f t="shared" si="5"/>
        <v>-2.7524561946965669</v>
      </c>
    </row>
    <row r="57" spans="1:8" x14ac:dyDescent="0.2">
      <c r="A57" s="20" t="s">
        <v>38</v>
      </c>
      <c r="B57" s="68">
        <f>$B$25/$B$34*100</f>
        <v>8.6492890995260669</v>
      </c>
      <c r="C57" s="69">
        <f>$C$25/$C$34*100</f>
        <v>8.0476900149031287</v>
      </c>
      <c r="D57" s="68">
        <f>$D$25/$D$34*100</f>
        <v>10.424710424710424</v>
      </c>
      <c r="E57" s="69">
        <f>$E$25/$E$34*100</f>
        <v>9.2075952052614838</v>
      </c>
      <c r="F57" s="70"/>
      <c r="G57" s="68">
        <f t="shared" si="4"/>
        <v>0.60159908462293821</v>
      </c>
      <c r="H57" s="69">
        <f t="shared" si="5"/>
        <v>1.2171152194489405</v>
      </c>
    </row>
    <row r="58" spans="1:8" x14ac:dyDescent="0.2">
      <c r="A58" s="20" t="s">
        <v>39</v>
      </c>
      <c r="B58" s="68">
        <f>$B$26/$B$34*100</f>
        <v>2.0734597156398102</v>
      </c>
      <c r="C58" s="69">
        <f>$C$26/$C$34*100</f>
        <v>1.0928961748633881</v>
      </c>
      <c r="D58" s="68">
        <f>$D$26/$D$34*100</f>
        <v>1.8161018161018161</v>
      </c>
      <c r="E58" s="69">
        <f>$E$26/$E$34*100</f>
        <v>1.2517237721438421</v>
      </c>
      <c r="F58" s="70"/>
      <c r="G58" s="68">
        <f t="shared" si="4"/>
        <v>0.98056354077642216</v>
      </c>
      <c r="H58" s="69">
        <f t="shared" si="5"/>
        <v>0.56437804395797397</v>
      </c>
    </row>
    <row r="59" spans="1:8" x14ac:dyDescent="0.2">
      <c r="A59" s="62" t="s">
        <v>40</v>
      </c>
      <c r="B59" s="74">
        <f>$B$27/$B$34*100</f>
        <v>0.11848341232227488</v>
      </c>
      <c r="C59" s="75">
        <f>$C$27/$C$34*100</f>
        <v>0.79483358171882768</v>
      </c>
      <c r="D59" s="74">
        <f>$D$27/$D$34*100</f>
        <v>0.3003003003003003</v>
      </c>
      <c r="E59" s="75">
        <f>$E$27/$E$34*100</f>
        <v>0.2545878858597645</v>
      </c>
      <c r="F59" s="76"/>
      <c r="G59" s="74">
        <f t="shared" si="4"/>
        <v>-0.67635016939655279</v>
      </c>
      <c r="H59" s="75">
        <f t="shared" si="5"/>
        <v>4.5712414440535809E-2</v>
      </c>
    </row>
    <row r="60" spans="1:8" x14ac:dyDescent="0.2">
      <c r="A60" s="20" t="s">
        <v>41</v>
      </c>
      <c r="B60" s="68">
        <f>$B$28/$B$34*100</f>
        <v>0</v>
      </c>
      <c r="C60" s="69">
        <f>$C$28/$C$34*100</f>
        <v>0</v>
      </c>
      <c r="D60" s="68">
        <f>$D$28/$D$34*100</f>
        <v>4.2900042900042901E-2</v>
      </c>
      <c r="E60" s="69">
        <f>$E$28/$E$34*100</f>
        <v>3.1823485732470562E-2</v>
      </c>
      <c r="F60" s="70"/>
      <c r="G60" s="68">
        <f t="shared" si="4"/>
        <v>0</v>
      </c>
      <c r="H60" s="69">
        <f t="shared" si="5"/>
        <v>1.1076557167572339E-2</v>
      </c>
    </row>
    <row r="61" spans="1:8" x14ac:dyDescent="0.2">
      <c r="A61" s="20" t="s">
        <v>42</v>
      </c>
      <c r="B61" s="68">
        <f>$B$29/$B$34*100</f>
        <v>0.35545023696682465</v>
      </c>
      <c r="C61" s="69">
        <f>$C$29/$C$34*100</f>
        <v>9.9354197714853459E-2</v>
      </c>
      <c r="D61" s="68">
        <f>$D$29/$D$34*100</f>
        <v>0.27170027170027167</v>
      </c>
      <c r="E61" s="69">
        <f>$E$29/$E$34*100</f>
        <v>0.20154874297231359</v>
      </c>
      <c r="F61" s="70"/>
      <c r="G61" s="68">
        <f t="shared" si="4"/>
        <v>0.25609603925197122</v>
      </c>
      <c r="H61" s="69">
        <f t="shared" si="5"/>
        <v>7.0151528727958073E-2</v>
      </c>
    </row>
    <row r="62" spans="1:8" x14ac:dyDescent="0.2">
      <c r="A62" s="20" t="s">
        <v>43</v>
      </c>
      <c r="B62" s="68">
        <f>$B$30/$B$34*100</f>
        <v>2.4289099526066353</v>
      </c>
      <c r="C62" s="69">
        <f>$C$30/$C$34*100</f>
        <v>1.6890213611525089</v>
      </c>
      <c r="D62" s="68">
        <f>$D$30/$D$34*100</f>
        <v>2.0306020306020307</v>
      </c>
      <c r="E62" s="69">
        <f>$E$30/$E$34*100</f>
        <v>1.7608995438633712</v>
      </c>
      <c r="F62" s="70"/>
      <c r="G62" s="68">
        <f t="shared" si="4"/>
        <v>0.73988859145412644</v>
      </c>
      <c r="H62" s="69">
        <f t="shared" si="5"/>
        <v>0.26970248673865949</v>
      </c>
    </row>
    <row r="63" spans="1:8" x14ac:dyDescent="0.2">
      <c r="A63" s="20" t="s">
        <v>44</v>
      </c>
      <c r="B63" s="68">
        <f>$B$31/$B$34*100</f>
        <v>4.4431279620853079</v>
      </c>
      <c r="C63" s="69">
        <f>$C$31/$C$34*100</f>
        <v>3.5767511177347244</v>
      </c>
      <c r="D63" s="68">
        <f>$D$31/$D$34*100</f>
        <v>3.0459030459030458</v>
      </c>
      <c r="E63" s="69">
        <f>$E$31/$E$34*100</f>
        <v>3.5536225734592128</v>
      </c>
      <c r="F63" s="70"/>
      <c r="G63" s="68">
        <f t="shared" si="4"/>
        <v>0.86637684435058349</v>
      </c>
      <c r="H63" s="69">
        <f t="shared" si="5"/>
        <v>-0.50771952755616701</v>
      </c>
    </row>
    <row r="64" spans="1:8" x14ac:dyDescent="0.2">
      <c r="A64" s="20" t="s">
        <v>45</v>
      </c>
      <c r="B64" s="68">
        <f>$B$32/$B$34*100</f>
        <v>33.827014218009474</v>
      </c>
      <c r="C64" s="69">
        <f>$C$32/$C$34*100</f>
        <v>23.149528067560855</v>
      </c>
      <c r="D64" s="68">
        <f>$D$32/$D$34*100</f>
        <v>27.313027313027309</v>
      </c>
      <c r="E64" s="69">
        <f>$E$32/$E$34*100</f>
        <v>23.25236024185849</v>
      </c>
      <c r="F64" s="70"/>
      <c r="G64" s="68">
        <f t="shared" si="4"/>
        <v>10.677486150448619</v>
      </c>
      <c r="H64" s="69">
        <f t="shared" si="5"/>
        <v>4.0606670711688189</v>
      </c>
    </row>
    <row r="65" spans="1:8" x14ac:dyDescent="0.2">
      <c r="A65" s="62" t="s">
        <v>26</v>
      </c>
      <c r="B65" s="74">
        <f>$B$33/$B$34*100</f>
        <v>4.2654028436018958</v>
      </c>
      <c r="C65" s="75">
        <f>$C$33/$C$34*100</f>
        <v>3.6264282165921506</v>
      </c>
      <c r="D65" s="74">
        <f>$D$33/$D$34*100</f>
        <v>4.2900042900042905</v>
      </c>
      <c r="E65" s="75">
        <f>$E$33/$E$34*100</f>
        <v>3.7976026307414874</v>
      </c>
      <c r="F65" s="76"/>
      <c r="G65" s="74">
        <f t="shared" si="4"/>
        <v>0.63897462700974517</v>
      </c>
      <c r="H65" s="75">
        <f t="shared" si="5"/>
        <v>0.4924016592628031</v>
      </c>
    </row>
    <row r="66" spans="1:8" s="38" customFormat="1" x14ac:dyDescent="0.2">
      <c r="A66" s="12" t="s">
        <v>7</v>
      </c>
      <c r="B66" s="71">
        <f>SUM(B46:B65)</f>
        <v>99.999999999999986</v>
      </c>
      <c r="C66" s="72">
        <f>SUM(C46:C65)</f>
        <v>100.00000000000001</v>
      </c>
      <c r="D66" s="71">
        <f>SUM(D46:D65)</f>
        <v>99.999999999999986</v>
      </c>
      <c r="E66" s="72">
        <f>SUM(E46:E65)</f>
        <v>100</v>
      </c>
      <c r="F66" s="73"/>
      <c r="G66" s="71">
        <f t="shared" si="4"/>
        <v>0</v>
      </c>
      <c r="H66" s="72">
        <f t="shared" si="5"/>
        <v>0</v>
      </c>
    </row>
  </sheetData>
  <mergeCells count="16">
    <mergeCell ref="B1:J1"/>
    <mergeCell ref="B2:J2"/>
    <mergeCell ref="E4:G4"/>
    <mergeCell ref="B5:C5"/>
    <mergeCell ref="D5:E5"/>
    <mergeCell ref="G5:J5"/>
    <mergeCell ref="B45:C45"/>
    <mergeCell ref="D45:E45"/>
    <mergeCell ref="G45:H45"/>
    <mergeCell ref="B13:C13"/>
    <mergeCell ref="D13:E13"/>
    <mergeCell ref="G13:J13"/>
    <mergeCell ref="E36:G36"/>
    <mergeCell ref="B37:C37"/>
    <mergeCell ref="D37:E37"/>
    <mergeCell ref="G37:H37"/>
  </mergeCells>
  <printOptions horizontalCentered="1"/>
  <pageMargins left="0.39370078740157483" right="0.39370078740157483" top="0.39370078740157483" bottom="0.59055118110236227" header="0.39370078740157483" footer="0.19685039370078741"/>
  <pageSetup paperSize="9" scale="90"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AD5FFC-B643-4985-BF4B-A0953D98A5D6}">
  <sheetPr>
    <pageSetUpPr fitToPage="1"/>
  </sheetPr>
  <dimension ref="A1:J62"/>
  <sheetViews>
    <sheetView tabSelected="1" workbookViewId="0">
      <selection activeCell="M1" sqref="M1"/>
    </sheetView>
  </sheetViews>
  <sheetFormatPr defaultRowHeight="12.75" x14ac:dyDescent="0.2"/>
  <cols>
    <col min="1" max="1" width="24.5703125" style="1" bestFit="1" customWidth="1"/>
    <col min="2" max="5" width="8.7109375" style="1"/>
    <col min="6" max="6" width="1.7109375" style="1" customWidth="1"/>
    <col min="7" max="256" width="8.7109375" style="1"/>
    <col min="257" max="257" width="25.7109375" style="1" customWidth="1"/>
    <col min="258" max="261" width="8.7109375" style="1"/>
    <col min="262" max="262" width="1.7109375" style="1" customWidth="1"/>
    <col min="263" max="512" width="8.7109375" style="1"/>
    <col min="513" max="513" width="25.7109375" style="1" customWidth="1"/>
    <col min="514" max="517" width="8.7109375" style="1"/>
    <col min="518" max="518" width="1.7109375" style="1" customWidth="1"/>
    <col min="519" max="768" width="8.7109375" style="1"/>
    <col min="769" max="769" width="25.7109375" style="1" customWidth="1"/>
    <col min="770" max="773" width="8.7109375" style="1"/>
    <col min="774" max="774" width="1.7109375" style="1" customWidth="1"/>
    <col min="775" max="1024" width="8.7109375" style="1"/>
    <col min="1025" max="1025" width="25.7109375" style="1" customWidth="1"/>
    <col min="1026" max="1029" width="8.7109375" style="1"/>
    <col min="1030" max="1030" width="1.7109375" style="1" customWidth="1"/>
    <col min="1031" max="1280" width="8.7109375" style="1"/>
    <col min="1281" max="1281" width="25.7109375" style="1" customWidth="1"/>
    <col min="1282" max="1285" width="8.7109375" style="1"/>
    <col min="1286" max="1286" width="1.7109375" style="1" customWidth="1"/>
    <col min="1287" max="1536" width="8.7109375" style="1"/>
    <col min="1537" max="1537" width="25.7109375" style="1" customWidth="1"/>
    <col min="1538" max="1541" width="8.7109375" style="1"/>
    <col min="1542" max="1542" width="1.7109375" style="1" customWidth="1"/>
    <col min="1543" max="1792" width="8.7109375" style="1"/>
    <col min="1793" max="1793" width="25.7109375" style="1" customWidth="1"/>
    <col min="1794" max="1797" width="8.7109375" style="1"/>
    <col min="1798" max="1798" width="1.7109375" style="1" customWidth="1"/>
    <col min="1799" max="2048" width="8.7109375" style="1"/>
    <col min="2049" max="2049" width="25.7109375" style="1" customWidth="1"/>
    <col min="2050" max="2053" width="8.7109375" style="1"/>
    <col min="2054" max="2054" width="1.7109375" style="1" customWidth="1"/>
    <col min="2055" max="2304" width="8.7109375" style="1"/>
    <col min="2305" max="2305" width="25.7109375" style="1" customWidth="1"/>
    <col min="2306" max="2309" width="8.7109375" style="1"/>
    <col min="2310" max="2310" width="1.7109375" style="1" customWidth="1"/>
    <col min="2311" max="2560" width="8.7109375" style="1"/>
    <col min="2561" max="2561" width="25.7109375" style="1" customWidth="1"/>
    <col min="2562" max="2565" width="8.7109375" style="1"/>
    <col min="2566" max="2566" width="1.7109375" style="1" customWidth="1"/>
    <col min="2567" max="2816" width="8.7109375" style="1"/>
    <col min="2817" max="2817" width="25.7109375" style="1" customWidth="1"/>
    <col min="2818" max="2821" width="8.7109375" style="1"/>
    <col min="2822" max="2822" width="1.7109375" style="1" customWidth="1"/>
    <col min="2823" max="3072" width="8.7109375" style="1"/>
    <col min="3073" max="3073" width="25.7109375" style="1" customWidth="1"/>
    <col min="3074" max="3077" width="8.7109375" style="1"/>
    <col min="3078" max="3078" width="1.7109375" style="1" customWidth="1"/>
    <col min="3079" max="3328" width="8.7109375" style="1"/>
    <col min="3329" max="3329" width="25.7109375" style="1" customWidth="1"/>
    <col min="3330" max="3333" width="8.7109375" style="1"/>
    <col min="3334" max="3334" width="1.7109375" style="1" customWidth="1"/>
    <col min="3335" max="3584" width="8.7109375" style="1"/>
    <col min="3585" max="3585" width="25.7109375" style="1" customWidth="1"/>
    <col min="3586" max="3589" width="8.7109375" style="1"/>
    <col min="3590" max="3590" width="1.7109375" style="1" customWidth="1"/>
    <col min="3591" max="3840" width="8.7109375" style="1"/>
    <col min="3841" max="3841" width="25.7109375" style="1" customWidth="1"/>
    <col min="3842" max="3845" width="8.7109375" style="1"/>
    <col min="3846" max="3846" width="1.7109375" style="1" customWidth="1"/>
    <col min="3847" max="4096" width="8.7109375" style="1"/>
    <col min="4097" max="4097" width="25.7109375" style="1" customWidth="1"/>
    <col min="4098" max="4101" width="8.7109375" style="1"/>
    <col min="4102" max="4102" width="1.7109375" style="1" customWidth="1"/>
    <col min="4103" max="4352" width="8.7109375" style="1"/>
    <col min="4353" max="4353" width="25.7109375" style="1" customWidth="1"/>
    <col min="4354" max="4357" width="8.7109375" style="1"/>
    <col min="4358" max="4358" width="1.7109375" style="1" customWidth="1"/>
    <col min="4359" max="4608" width="8.7109375" style="1"/>
    <col min="4609" max="4609" width="25.7109375" style="1" customWidth="1"/>
    <col min="4610" max="4613" width="8.7109375" style="1"/>
    <col min="4614" max="4614" width="1.7109375" style="1" customWidth="1"/>
    <col min="4615" max="4864" width="8.7109375" style="1"/>
    <col min="4865" max="4865" width="25.7109375" style="1" customWidth="1"/>
    <col min="4866" max="4869" width="8.7109375" style="1"/>
    <col min="4870" max="4870" width="1.7109375" style="1" customWidth="1"/>
    <col min="4871" max="5120" width="8.7109375" style="1"/>
    <col min="5121" max="5121" width="25.7109375" style="1" customWidth="1"/>
    <col min="5122" max="5125" width="8.7109375" style="1"/>
    <col min="5126" max="5126" width="1.7109375" style="1" customWidth="1"/>
    <col min="5127" max="5376" width="8.7109375" style="1"/>
    <col min="5377" max="5377" width="25.7109375" style="1" customWidth="1"/>
    <col min="5378" max="5381" width="8.7109375" style="1"/>
    <col min="5382" max="5382" width="1.7109375" style="1" customWidth="1"/>
    <col min="5383" max="5632" width="8.7109375" style="1"/>
    <col min="5633" max="5633" width="25.7109375" style="1" customWidth="1"/>
    <col min="5634" max="5637" width="8.7109375" style="1"/>
    <col min="5638" max="5638" width="1.7109375" style="1" customWidth="1"/>
    <col min="5639" max="5888" width="8.7109375" style="1"/>
    <col min="5889" max="5889" width="25.7109375" style="1" customWidth="1"/>
    <col min="5890" max="5893" width="8.7109375" style="1"/>
    <col min="5894" max="5894" width="1.7109375" style="1" customWidth="1"/>
    <col min="5895" max="6144" width="8.7109375" style="1"/>
    <col min="6145" max="6145" width="25.7109375" style="1" customWidth="1"/>
    <col min="6146" max="6149" width="8.7109375" style="1"/>
    <col min="6150" max="6150" width="1.7109375" style="1" customWidth="1"/>
    <col min="6151" max="6400" width="8.7109375" style="1"/>
    <col min="6401" max="6401" width="25.7109375" style="1" customWidth="1"/>
    <col min="6402" max="6405" width="8.7109375" style="1"/>
    <col min="6406" max="6406" width="1.7109375" style="1" customWidth="1"/>
    <col min="6407" max="6656" width="8.7109375" style="1"/>
    <col min="6657" max="6657" width="25.7109375" style="1" customWidth="1"/>
    <col min="6658" max="6661" width="8.7109375" style="1"/>
    <col min="6662" max="6662" width="1.7109375" style="1" customWidth="1"/>
    <col min="6663" max="6912" width="8.7109375" style="1"/>
    <col min="6913" max="6913" width="25.7109375" style="1" customWidth="1"/>
    <col min="6914" max="6917" width="8.7109375" style="1"/>
    <col min="6918" max="6918" width="1.7109375" style="1" customWidth="1"/>
    <col min="6919" max="7168" width="8.7109375" style="1"/>
    <col min="7169" max="7169" width="25.7109375" style="1" customWidth="1"/>
    <col min="7170" max="7173" width="8.7109375" style="1"/>
    <col min="7174" max="7174" width="1.7109375" style="1" customWidth="1"/>
    <col min="7175" max="7424" width="8.7109375" style="1"/>
    <col min="7425" max="7425" width="25.7109375" style="1" customWidth="1"/>
    <col min="7426" max="7429" width="8.7109375" style="1"/>
    <col min="7430" max="7430" width="1.7109375" style="1" customWidth="1"/>
    <col min="7431" max="7680" width="8.7109375" style="1"/>
    <col min="7681" max="7681" width="25.7109375" style="1" customWidth="1"/>
    <col min="7682" max="7685" width="8.7109375" style="1"/>
    <col min="7686" max="7686" width="1.7109375" style="1" customWidth="1"/>
    <col min="7687" max="7936" width="8.7109375" style="1"/>
    <col min="7937" max="7937" width="25.7109375" style="1" customWidth="1"/>
    <col min="7938" max="7941" width="8.7109375" style="1"/>
    <col min="7942" max="7942" width="1.7109375" style="1" customWidth="1"/>
    <col min="7943" max="8192" width="8.7109375" style="1"/>
    <col min="8193" max="8193" width="25.7109375" style="1" customWidth="1"/>
    <col min="8194" max="8197" width="8.7109375" style="1"/>
    <col min="8198" max="8198" width="1.7109375" style="1" customWidth="1"/>
    <col min="8199" max="8448" width="8.7109375" style="1"/>
    <col min="8449" max="8449" width="25.7109375" style="1" customWidth="1"/>
    <col min="8450" max="8453" width="8.7109375" style="1"/>
    <col min="8454" max="8454" width="1.7109375" style="1" customWidth="1"/>
    <col min="8455" max="8704" width="8.7109375" style="1"/>
    <col min="8705" max="8705" width="25.7109375" style="1" customWidth="1"/>
    <col min="8706" max="8709" width="8.7109375" style="1"/>
    <col min="8710" max="8710" width="1.7109375" style="1" customWidth="1"/>
    <col min="8711" max="8960" width="8.7109375" style="1"/>
    <col min="8961" max="8961" width="25.7109375" style="1" customWidth="1"/>
    <col min="8962" max="8965" width="8.7109375" style="1"/>
    <col min="8966" max="8966" width="1.7109375" style="1" customWidth="1"/>
    <col min="8967" max="9216" width="8.7109375" style="1"/>
    <col min="9217" max="9217" width="25.7109375" style="1" customWidth="1"/>
    <col min="9218" max="9221" width="8.7109375" style="1"/>
    <col min="9222" max="9222" width="1.7109375" style="1" customWidth="1"/>
    <col min="9223" max="9472" width="8.7109375" style="1"/>
    <col min="9473" max="9473" width="25.7109375" style="1" customWidth="1"/>
    <col min="9474" max="9477" width="8.7109375" style="1"/>
    <col min="9478" max="9478" width="1.7109375" style="1" customWidth="1"/>
    <col min="9479" max="9728" width="8.7109375" style="1"/>
    <col min="9729" max="9729" width="25.7109375" style="1" customWidth="1"/>
    <col min="9730" max="9733" width="8.7109375" style="1"/>
    <col min="9734" max="9734" width="1.7109375" style="1" customWidth="1"/>
    <col min="9735" max="9984" width="8.7109375" style="1"/>
    <col min="9985" max="9985" width="25.7109375" style="1" customWidth="1"/>
    <col min="9986" max="9989" width="8.7109375" style="1"/>
    <col min="9990" max="9990" width="1.7109375" style="1" customWidth="1"/>
    <col min="9991" max="10240" width="8.7109375" style="1"/>
    <col min="10241" max="10241" width="25.7109375" style="1" customWidth="1"/>
    <col min="10242" max="10245" width="8.7109375" style="1"/>
    <col min="10246" max="10246" width="1.7109375" style="1" customWidth="1"/>
    <col min="10247" max="10496" width="8.7109375" style="1"/>
    <col min="10497" max="10497" width="25.7109375" style="1" customWidth="1"/>
    <col min="10498" max="10501" width="8.7109375" style="1"/>
    <col min="10502" max="10502" width="1.7109375" style="1" customWidth="1"/>
    <col min="10503" max="10752" width="8.7109375" style="1"/>
    <col min="10753" max="10753" width="25.7109375" style="1" customWidth="1"/>
    <col min="10754" max="10757" width="8.7109375" style="1"/>
    <col min="10758" max="10758" width="1.7109375" style="1" customWidth="1"/>
    <col min="10759" max="11008" width="8.7109375" style="1"/>
    <col min="11009" max="11009" width="25.7109375" style="1" customWidth="1"/>
    <col min="11010" max="11013" width="8.7109375" style="1"/>
    <col min="11014" max="11014" width="1.7109375" style="1" customWidth="1"/>
    <col min="11015" max="11264" width="8.7109375" style="1"/>
    <col min="11265" max="11265" width="25.7109375" style="1" customWidth="1"/>
    <col min="11266" max="11269" width="8.7109375" style="1"/>
    <col min="11270" max="11270" width="1.7109375" style="1" customWidth="1"/>
    <col min="11271" max="11520" width="8.7109375" style="1"/>
    <col min="11521" max="11521" width="25.7109375" style="1" customWidth="1"/>
    <col min="11522" max="11525" width="8.7109375" style="1"/>
    <col min="11526" max="11526" width="1.7109375" style="1" customWidth="1"/>
    <col min="11527" max="11776" width="8.7109375" style="1"/>
    <col min="11777" max="11777" width="25.7109375" style="1" customWidth="1"/>
    <col min="11778" max="11781" width="8.7109375" style="1"/>
    <col min="11782" max="11782" width="1.7109375" style="1" customWidth="1"/>
    <col min="11783" max="12032" width="8.7109375" style="1"/>
    <col min="12033" max="12033" width="25.7109375" style="1" customWidth="1"/>
    <col min="12034" max="12037" width="8.7109375" style="1"/>
    <col min="12038" max="12038" width="1.7109375" style="1" customWidth="1"/>
    <col min="12039" max="12288" width="8.7109375" style="1"/>
    <col min="12289" max="12289" width="25.7109375" style="1" customWidth="1"/>
    <col min="12290" max="12293" width="8.7109375" style="1"/>
    <col min="12294" max="12294" width="1.7109375" style="1" customWidth="1"/>
    <col min="12295" max="12544" width="8.7109375" style="1"/>
    <col min="12545" max="12545" width="25.7109375" style="1" customWidth="1"/>
    <col min="12546" max="12549" width="8.7109375" style="1"/>
    <col min="12550" max="12550" width="1.7109375" style="1" customWidth="1"/>
    <col min="12551" max="12800" width="8.7109375" style="1"/>
    <col min="12801" max="12801" width="25.7109375" style="1" customWidth="1"/>
    <col min="12802" max="12805" width="8.7109375" style="1"/>
    <col min="12806" max="12806" width="1.7109375" style="1" customWidth="1"/>
    <col min="12807" max="13056" width="8.7109375" style="1"/>
    <col min="13057" max="13057" width="25.7109375" style="1" customWidth="1"/>
    <col min="13058" max="13061" width="8.7109375" style="1"/>
    <col min="13062" max="13062" width="1.7109375" style="1" customWidth="1"/>
    <col min="13063" max="13312" width="8.7109375" style="1"/>
    <col min="13313" max="13313" width="25.7109375" style="1" customWidth="1"/>
    <col min="13314" max="13317" width="8.7109375" style="1"/>
    <col min="13318" max="13318" width="1.7109375" style="1" customWidth="1"/>
    <col min="13319" max="13568" width="8.7109375" style="1"/>
    <col min="13569" max="13569" width="25.7109375" style="1" customWidth="1"/>
    <col min="13570" max="13573" width="8.7109375" style="1"/>
    <col min="13574" max="13574" width="1.7109375" style="1" customWidth="1"/>
    <col min="13575" max="13824" width="8.7109375" style="1"/>
    <col min="13825" max="13825" width="25.7109375" style="1" customWidth="1"/>
    <col min="13826" max="13829" width="8.7109375" style="1"/>
    <col min="13830" max="13830" width="1.7109375" style="1" customWidth="1"/>
    <col min="13831" max="14080" width="8.7109375" style="1"/>
    <col min="14081" max="14081" width="25.7109375" style="1" customWidth="1"/>
    <col min="14082" max="14085" width="8.7109375" style="1"/>
    <col min="14086" max="14086" width="1.7109375" style="1" customWidth="1"/>
    <col min="14087" max="14336" width="8.7109375" style="1"/>
    <col min="14337" max="14337" width="25.7109375" style="1" customWidth="1"/>
    <col min="14338" max="14341" width="8.7109375" style="1"/>
    <col min="14342" max="14342" width="1.7109375" style="1" customWidth="1"/>
    <col min="14343" max="14592" width="8.7109375" style="1"/>
    <col min="14593" max="14593" width="25.7109375" style="1" customWidth="1"/>
    <col min="14594" max="14597" width="8.7109375" style="1"/>
    <col min="14598" max="14598" width="1.7109375" style="1" customWidth="1"/>
    <col min="14599" max="14848" width="8.7109375" style="1"/>
    <col min="14849" max="14849" width="25.7109375" style="1" customWidth="1"/>
    <col min="14850" max="14853" width="8.7109375" style="1"/>
    <col min="14854" max="14854" width="1.7109375" style="1" customWidth="1"/>
    <col min="14855" max="15104" width="8.7109375" style="1"/>
    <col min="15105" max="15105" width="25.7109375" style="1" customWidth="1"/>
    <col min="15106" max="15109" width="8.7109375" style="1"/>
    <col min="15110" max="15110" width="1.7109375" style="1" customWidth="1"/>
    <col min="15111" max="15360" width="8.7109375" style="1"/>
    <col min="15361" max="15361" width="25.7109375" style="1" customWidth="1"/>
    <col min="15362" max="15365" width="8.7109375" style="1"/>
    <col min="15366" max="15366" width="1.7109375" style="1" customWidth="1"/>
    <col min="15367" max="15616" width="8.7109375" style="1"/>
    <col min="15617" max="15617" width="25.7109375" style="1" customWidth="1"/>
    <col min="15618" max="15621" width="8.7109375" style="1"/>
    <col min="15622" max="15622" width="1.7109375" style="1" customWidth="1"/>
    <col min="15623" max="15872" width="8.7109375" style="1"/>
    <col min="15873" max="15873" width="25.7109375" style="1" customWidth="1"/>
    <col min="15874" max="15877" width="8.7109375" style="1"/>
    <col min="15878" max="15878" width="1.7109375" style="1" customWidth="1"/>
    <col min="15879" max="16128" width="8.7109375" style="1"/>
    <col min="16129" max="16129" width="25.7109375" style="1" customWidth="1"/>
    <col min="16130" max="16133" width="8.7109375" style="1"/>
    <col min="16134" max="16134" width="1.7109375" style="1" customWidth="1"/>
    <col min="16135" max="16384" width="8.7109375" style="1"/>
  </cols>
  <sheetData>
    <row r="1" spans="1:10" s="44" customFormat="1" ht="20.25" x14ac:dyDescent="0.3">
      <c r="A1" s="52" t="s">
        <v>19</v>
      </c>
      <c r="B1" s="174" t="s">
        <v>48</v>
      </c>
      <c r="C1" s="175"/>
      <c r="D1" s="175"/>
      <c r="E1" s="175"/>
      <c r="F1" s="175"/>
      <c r="G1" s="175"/>
      <c r="H1" s="175"/>
      <c r="I1" s="175"/>
      <c r="J1" s="175"/>
    </row>
    <row r="2" spans="1:10" s="44" customFormat="1" ht="20.25" x14ac:dyDescent="0.3">
      <c r="A2" s="52" t="s">
        <v>21</v>
      </c>
      <c r="B2" s="176" t="s">
        <v>3</v>
      </c>
      <c r="C2" s="177"/>
      <c r="D2" s="177"/>
      <c r="E2" s="177"/>
      <c r="F2" s="177"/>
      <c r="G2" s="177"/>
      <c r="H2" s="177"/>
      <c r="I2" s="177"/>
      <c r="J2" s="177"/>
    </row>
    <row r="4" spans="1:10" x14ac:dyDescent="0.2">
      <c r="A4" s="10"/>
      <c r="B4" s="170" t="s">
        <v>4</v>
      </c>
      <c r="C4" s="171"/>
      <c r="D4" s="170" t="s">
        <v>5</v>
      </c>
      <c r="E4" s="171"/>
      <c r="F4" s="11"/>
      <c r="G4" s="170" t="s">
        <v>6</v>
      </c>
      <c r="H4" s="172"/>
      <c r="I4" s="172"/>
      <c r="J4" s="171"/>
    </row>
    <row r="5" spans="1:10" x14ac:dyDescent="0.2">
      <c r="A5" s="12" t="s">
        <v>7</v>
      </c>
      <c r="B5" s="13">
        <f>VALUE(RIGHT(B2, 4))</f>
        <v>2020</v>
      </c>
      <c r="C5" s="14">
        <f>B5-1</f>
        <v>2019</v>
      </c>
      <c r="D5" s="13">
        <f>B5</f>
        <v>2020</v>
      </c>
      <c r="E5" s="14">
        <f>C5</f>
        <v>2019</v>
      </c>
      <c r="F5" s="15"/>
      <c r="G5" s="13" t="s">
        <v>8</v>
      </c>
      <c r="H5" s="14" t="s">
        <v>5</v>
      </c>
      <c r="I5" s="13" t="s">
        <v>8</v>
      </c>
      <c r="J5" s="14" t="s">
        <v>5</v>
      </c>
    </row>
    <row r="6" spans="1:10" x14ac:dyDescent="0.2">
      <c r="A6" s="20" t="s">
        <v>49</v>
      </c>
      <c r="B6" s="55">
        <v>0</v>
      </c>
      <c r="C6" s="56">
        <v>0</v>
      </c>
      <c r="D6" s="55">
        <v>2</v>
      </c>
      <c r="E6" s="56">
        <v>1</v>
      </c>
      <c r="F6" s="57"/>
      <c r="G6" s="55">
        <f t="shared" ref="G6:G60" si="0">B6-C6</f>
        <v>0</v>
      </c>
      <c r="H6" s="56">
        <f t="shared" ref="H6:H60" si="1">D6-E6</f>
        <v>1</v>
      </c>
      <c r="I6" s="77" t="str">
        <f t="shared" ref="I6:I60" si="2">IF(C6=0, "-", IF(G6/C6&lt;10, G6/C6, "&gt;999%"))</f>
        <v>-</v>
      </c>
      <c r="J6" s="78">
        <f t="shared" ref="J6:J60" si="3">IF(E6=0, "-", IF(H6/E6&lt;10, H6/E6, "&gt;999%"))</f>
        <v>1</v>
      </c>
    </row>
    <row r="7" spans="1:10" x14ac:dyDescent="0.2">
      <c r="A7" s="20" t="s">
        <v>50</v>
      </c>
      <c r="B7" s="55">
        <v>19</v>
      </c>
      <c r="C7" s="56">
        <v>17</v>
      </c>
      <c r="D7" s="55">
        <v>69</v>
      </c>
      <c r="E7" s="56">
        <v>77</v>
      </c>
      <c r="F7" s="57"/>
      <c r="G7" s="55">
        <f t="shared" si="0"/>
        <v>2</v>
      </c>
      <c r="H7" s="56">
        <f t="shared" si="1"/>
        <v>-8</v>
      </c>
      <c r="I7" s="77">
        <f t="shared" si="2"/>
        <v>0.11764705882352941</v>
      </c>
      <c r="J7" s="78">
        <f t="shared" si="3"/>
        <v>-0.1038961038961039</v>
      </c>
    </row>
    <row r="8" spans="1:10" x14ac:dyDescent="0.2">
      <c r="A8" s="20" t="s">
        <v>51</v>
      </c>
      <c r="B8" s="55">
        <v>17</v>
      </c>
      <c r="C8" s="56">
        <v>12</v>
      </c>
      <c r="D8" s="55">
        <v>50</v>
      </c>
      <c r="E8" s="56">
        <v>56</v>
      </c>
      <c r="F8" s="57"/>
      <c r="G8" s="55">
        <f t="shared" si="0"/>
        <v>5</v>
      </c>
      <c r="H8" s="56">
        <f t="shared" si="1"/>
        <v>-6</v>
      </c>
      <c r="I8" s="77">
        <f t="shared" si="2"/>
        <v>0.41666666666666669</v>
      </c>
      <c r="J8" s="78">
        <f t="shared" si="3"/>
        <v>-0.10714285714285714</v>
      </c>
    </row>
    <row r="9" spans="1:10" x14ac:dyDescent="0.2">
      <c r="A9" s="20" t="s">
        <v>52</v>
      </c>
      <c r="B9" s="55">
        <v>0</v>
      </c>
      <c r="C9" s="56">
        <v>0</v>
      </c>
      <c r="D9" s="55">
        <v>3</v>
      </c>
      <c r="E9" s="56">
        <v>0</v>
      </c>
      <c r="F9" s="57"/>
      <c r="G9" s="55">
        <f t="shared" si="0"/>
        <v>0</v>
      </c>
      <c r="H9" s="56">
        <f t="shared" si="1"/>
        <v>3</v>
      </c>
      <c r="I9" s="77" t="str">
        <f t="shared" si="2"/>
        <v>-</v>
      </c>
      <c r="J9" s="78" t="str">
        <f t="shared" si="3"/>
        <v>-</v>
      </c>
    </row>
    <row r="10" spans="1:10" x14ac:dyDescent="0.2">
      <c r="A10" s="20" t="s">
        <v>53</v>
      </c>
      <c r="B10" s="55">
        <v>0</v>
      </c>
      <c r="C10" s="56">
        <v>1</v>
      </c>
      <c r="D10" s="55">
        <v>0</v>
      </c>
      <c r="E10" s="56">
        <v>2</v>
      </c>
      <c r="F10" s="57"/>
      <c r="G10" s="55">
        <f t="shared" si="0"/>
        <v>-1</v>
      </c>
      <c r="H10" s="56">
        <f t="shared" si="1"/>
        <v>-2</v>
      </c>
      <c r="I10" s="77">
        <f t="shared" si="2"/>
        <v>-1</v>
      </c>
      <c r="J10" s="78">
        <f t="shared" si="3"/>
        <v>-1</v>
      </c>
    </row>
    <row r="11" spans="1:10" x14ac:dyDescent="0.2">
      <c r="A11" s="20" t="s">
        <v>54</v>
      </c>
      <c r="B11" s="55">
        <v>0</v>
      </c>
      <c r="C11" s="56">
        <v>1</v>
      </c>
      <c r="D11" s="55">
        <v>1</v>
      </c>
      <c r="E11" s="56">
        <v>1</v>
      </c>
      <c r="F11" s="57"/>
      <c r="G11" s="55">
        <f t="shared" si="0"/>
        <v>-1</v>
      </c>
      <c r="H11" s="56">
        <f t="shared" si="1"/>
        <v>0</v>
      </c>
      <c r="I11" s="77">
        <f t="shared" si="2"/>
        <v>-1</v>
      </c>
      <c r="J11" s="78">
        <f t="shared" si="3"/>
        <v>0</v>
      </c>
    </row>
    <row r="12" spans="1:10" x14ac:dyDescent="0.2">
      <c r="A12" s="20" t="s">
        <v>55</v>
      </c>
      <c r="B12" s="55">
        <v>1</v>
      </c>
      <c r="C12" s="56">
        <v>6</v>
      </c>
      <c r="D12" s="55">
        <v>20</v>
      </c>
      <c r="E12" s="56">
        <v>32</v>
      </c>
      <c r="F12" s="57"/>
      <c r="G12" s="55">
        <f t="shared" si="0"/>
        <v>-5</v>
      </c>
      <c r="H12" s="56">
        <f t="shared" si="1"/>
        <v>-12</v>
      </c>
      <c r="I12" s="77">
        <f t="shared" si="2"/>
        <v>-0.83333333333333337</v>
      </c>
      <c r="J12" s="78">
        <f t="shared" si="3"/>
        <v>-0.375</v>
      </c>
    </row>
    <row r="13" spans="1:10" x14ac:dyDescent="0.2">
      <c r="A13" s="20" t="s">
        <v>56</v>
      </c>
      <c r="B13" s="55">
        <v>166</v>
      </c>
      <c r="C13" s="56">
        <v>149</v>
      </c>
      <c r="D13" s="55">
        <v>588</v>
      </c>
      <c r="E13" s="56">
        <v>670</v>
      </c>
      <c r="F13" s="57"/>
      <c r="G13" s="55">
        <f t="shared" si="0"/>
        <v>17</v>
      </c>
      <c r="H13" s="56">
        <f t="shared" si="1"/>
        <v>-82</v>
      </c>
      <c r="I13" s="77">
        <f t="shared" si="2"/>
        <v>0.11409395973154363</v>
      </c>
      <c r="J13" s="78">
        <f t="shared" si="3"/>
        <v>-0.12238805970149254</v>
      </c>
    </row>
    <row r="14" spans="1:10" x14ac:dyDescent="0.2">
      <c r="A14" s="20" t="s">
        <v>57</v>
      </c>
      <c r="B14" s="55">
        <v>6</v>
      </c>
      <c r="C14" s="56">
        <v>9</v>
      </c>
      <c r="D14" s="55">
        <v>19</v>
      </c>
      <c r="E14" s="56">
        <v>32</v>
      </c>
      <c r="F14" s="57"/>
      <c r="G14" s="55">
        <f t="shared" si="0"/>
        <v>-3</v>
      </c>
      <c r="H14" s="56">
        <f t="shared" si="1"/>
        <v>-13</v>
      </c>
      <c r="I14" s="77">
        <f t="shared" si="2"/>
        <v>-0.33333333333333331</v>
      </c>
      <c r="J14" s="78">
        <f t="shared" si="3"/>
        <v>-0.40625</v>
      </c>
    </row>
    <row r="15" spans="1:10" x14ac:dyDescent="0.2">
      <c r="A15" s="20" t="s">
        <v>58</v>
      </c>
      <c r="B15" s="55">
        <v>0</v>
      </c>
      <c r="C15" s="56">
        <v>0</v>
      </c>
      <c r="D15" s="55">
        <v>0</v>
      </c>
      <c r="E15" s="56">
        <v>2</v>
      </c>
      <c r="F15" s="57"/>
      <c r="G15" s="55">
        <f t="shared" si="0"/>
        <v>0</v>
      </c>
      <c r="H15" s="56">
        <f t="shared" si="1"/>
        <v>-2</v>
      </c>
      <c r="I15" s="77" t="str">
        <f t="shared" si="2"/>
        <v>-</v>
      </c>
      <c r="J15" s="78">
        <f t="shared" si="3"/>
        <v>-1</v>
      </c>
    </row>
    <row r="16" spans="1:10" x14ac:dyDescent="0.2">
      <c r="A16" s="20" t="s">
        <v>59</v>
      </c>
      <c r="B16" s="55">
        <v>65</v>
      </c>
      <c r="C16" s="56">
        <v>128</v>
      </c>
      <c r="D16" s="55">
        <v>348</v>
      </c>
      <c r="E16" s="56">
        <v>602</v>
      </c>
      <c r="F16" s="57"/>
      <c r="G16" s="55">
        <f t="shared" si="0"/>
        <v>-63</v>
      </c>
      <c r="H16" s="56">
        <f t="shared" si="1"/>
        <v>-254</v>
      </c>
      <c r="I16" s="77">
        <f t="shared" si="2"/>
        <v>-0.4921875</v>
      </c>
      <c r="J16" s="78">
        <f t="shared" si="3"/>
        <v>-0.42192691029900331</v>
      </c>
    </row>
    <row r="17" spans="1:10" x14ac:dyDescent="0.2">
      <c r="A17" s="20" t="s">
        <v>60</v>
      </c>
      <c r="B17" s="55">
        <v>52</v>
      </c>
      <c r="C17" s="56">
        <v>99</v>
      </c>
      <c r="D17" s="55">
        <v>242</v>
      </c>
      <c r="E17" s="56">
        <v>397</v>
      </c>
      <c r="F17" s="57"/>
      <c r="G17" s="55">
        <f t="shared" si="0"/>
        <v>-47</v>
      </c>
      <c r="H17" s="56">
        <f t="shared" si="1"/>
        <v>-155</v>
      </c>
      <c r="I17" s="77">
        <f t="shared" si="2"/>
        <v>-0.47474747474747475</v>
      </c>
      <c r="J17" s="78">
        <f t="shared" si="3"/>
        <v>-0.39042821158690177</v>
      </c>
    </row>
    <row r="18" spans="1:10" x14ac:dyDescent="0.2">
      <c r="A18" s="20" t="s">
        <v>61</v>
      </c>
      <c r="B18" s="55">
        <v>88</v>
      </c>
      <c r="C18" s="56">
        <v>173</v>
      </c>
      <c r="D18" s="55">
        <v>401</v>
      </c>
      <c r="E18" s="56">
        <v>748</v>
      </c>
      <c r="F18" s="57"/>
      <c r="G18" s="55">
        <f t="shared" si="0"/>
        <v>-85</v>
      </c>
      <c r="H18" s="56">
        <f t="shared" si="1"/>
        <v>-347</v>
      </c>
      <c r="I18" s="77">
        <f t="shared" si="2"/>
        <v>-0.4913294797687861</v>
      </c>
      <c r="J18" s="78">
        <f t="shared" si="3"/>
        <v>-0.46390374331550804</v>
      </c>
    </row>
    <row r="19" spans="1:10" x14ac:dyDescent="0.2">
      <c r="A19" s="20" t="s">
        <v>62</v>
      </c>
      <c r="B19" s="55">
        <v>43</v>
      </c>
      <c r="C19" s="56">
        <v>74</v>
      </c>
      <c r="D19" s="55">
        <v>196</v>
      </c>
      <c r="E19" s="56">
        <v>299</v>
      </c>
      <c r="F19" s="57"/>
      <c r="G19" s="55">
        <f t="shared" si="0"/>
        <v>-31</v>
      </c>
      <c r="H19" s="56">
        <f t="shared" si="1"/>
        <v>-103</v>
      </c>
      <c r="I19" s="77">
        <f t="shared" si="2"/>
        <v>-0.41891891891891891</v>
      </c>
      <c r="J19" s="78">
        <f t="shared" si="3"/>
        <v>-0.34448160535117056</v>
      </c>
    </row>
    <row r="20" spans="1:10" x14ac:dyDescent="0.2">
      <c r="A20" s="20" t="s">
        <v>63</v>
      </c>
      <c r="B20" s="55">
        <v>5</v>
      </c>
      <c r="C20" s="56">
        <v>5</v>
      </c>
      <c r="D20" s="55">
        <v>18</v>
      </c>
      <c r="E20" s="56">
        <v>36</v>
      </c>
      <c r="F20" s="57"/>
      <c r="G20" s="55">
        <f t="shared" si="0"/>
        <v>0</v>
      </c>
      <c r="H20" s="56">
        <f t="shared" si="1"/>
        <v>-18</v>
      </c>
      <c r="I20" s="77">
        <f t="shared" si="2"/>
        <v>0</v>
      </c>
      <c r="J20" s="78">
        <f t="shared" si="3"/>
        <v>-0.5</v>
      </c>
    </row>
    <row r="21" spans="1:10" x14ac:dyDescent="0.2">
      <c r="A21" s="20" t="s">
        <v>64</v>
      </c>
      <c r="B21" s="55">
        <v>6</v>
      </c>
      <c r="C21" s="56">
        <v>2</v>
      </c>
      <c r="D21" s="55">
        <v>33</v>
      </c>
      <c r="E21" s="56">
        <v>23</v>
      </c>
      <c r="F21" s="57"/>
      <c r="G21" s="55">
        <f t="shared" si="0"/>
        <v>4</v>
      </c>
      <c r="H21" s="56">
        <f t="shared" si="1"/>
        <v>10</v>
      </c>
      <c r="I21" s="77">
        <f t="shared" si="2"/>
        <v>2</v>
      </c>
      <c r="J21" s="78">
        <f t="shared" si="3"/>
        <v>0.43478260869565216</v>
      </c>
    </row>
    <row r="22" spans="1:10" x14ac:dyDescent="0.2">
      <c r="A22" s="20" t="s">
        <v>65</v>
      </c>
      <c r="B22" s="55">
        <v>36</v>
      </c>
      <c r="C22" s="56">
        <v>65</v>
      </c>
      <c r="D22" s="55">
        <v>199</v>
      </c>
      <c r="E22" s="56">
        <v>389</v>
      </c>
      <c r="F22" s="57"/>
      <c r="G22" s="55">
        <f t="shared" si="0"/>
        <v>-29</v>
      </c>
      <c r="H22" s="56">
        <f t="shared" si="1"/>
        <v>-190</v>
      </c>
      <c r="I22" s="77">
        <f t="shared" si="2"/>
        <v>-0.44615384615384618</v>
      </c>
      <c r="J22" s="78">
        <f t="shared" si="3"/>
        <v>-0.4884318766066838</v>
      </c>
    </row>
    <row r="23" spans="1:10" x14ac:dyDescent="0.2">
      <c r="A23" s="20" t="s">
        <v>66</v>
      </c>
      <c r="B23" s="55">
        <v>11</v>
      </c>
      <c r="C23" s="56">
        <v>15</v>
      </c>
      <c r="D23" s="55">
        <v>38</v>
      </c>
      <c r="E23" s="56">
        <v>63</v>
      </c>
      <c r="F23" s="57"/>
      <c r="G23" s="55">
        <f t="shared" si="0"/>
        <v>-4</v>
      </c>
      <c r="H23" s="56">
        <f t="shared" si="1"/>
        <v>-25</v>
      </c>
      <c r="I23" s="77">
        <f t="shared" si="2"/>
        <v>-0.26666666666666666</v>
      </c>
      <c r="J23" s="78">
        <f t="shared" si="3"/>
        <v>-0.3968253968253968</v>
      </c>
    </row>
    <row r="24" spans="1:10" x14ac:dyDescent="0.2">
      <c r="A24" s="20" t="s">
        <v>67</v>
      </c>
      <c r="B24" s="55">
        <v>28</v>
      </c>
      <c r="C24" s="56">
        <v>14</v>
      </c>
      <c r="D24" s="55">
        <v>78</v>
      </c>
      <c r="E24" s="56">
        <v>50</v>
      </c>
      <c r="F24" s="57"/>
      <c r="G24" s="55">
        <f t="shared" si="0"/>
        <v>14</v>
      </c>
      <c r="H24" s="56">
        <f t="shared" si="1"/>
        <v>28</v>
      </c>
      <c r="I24" s="77">
        <f t="shared" si="2"/>
        <v>1</v>
      </c>
      <c r="J24" s="78">
        <f t="shared" si="3"/>
        <v>0.56000000000000005</v>
      </c>
    </row>
    <row r="25" spans="1:10" x14ac:dyDescent="0.2">
      <c r="A25" s="20" t="s">
        <v>68</v>
      </c>
      <c r="B25" s="55">
        <v>0</v>
      </c>
      <c r="C25" s="56">
        <v>7</v>
      </c>
      <c r="D25" s="55">
        <v>3</v>
      </c>
      <c r="E25" s="56">
        <v>35</v>
      </c>
      <c r="F25" s="57"/>
      <c r="G25" s="55">
        <f t="shared" si="0"/>
        <v>-7</v>
      </c>
      <c r="H25" s="56">
        <f t="shared" si="1"/>
        <v>-32</v>
      </c>
      <c r="I25" s="77">
        <f t="shared" si="2"/>
        <v>-1</v>
      </c>
      <c r="J25" s="78">
        <f t="shared" si="3"/>
        <v>-0.91428571428571426</v>
      </c>
    </row>
    <row r="26" spans="1:10" x14ac:dyDescent="0.2">
      <c r="A26" s="20" t="s">
        <v>69</v>
      </c>
      <c r="B26" s="55">
        <v>0</v>
      </c>
      <c r="C26" s="56">
        <v>0</v>
      </c>
      <c r="D26" s="55">
        <v>1</v>
      </c>
      <c r="E26" s="56">
        <v>0</v>
      </c>
      <c r="F26" s="57"/>
      <c r="G26" s="55">
        <f t="shared" si="0"/>
        <v>0</v>
      </c>
      <c r="H26" s="56">
        <f t="shared" si="1"/>
        <v>1</v>
      </c>
      <c r="I26" s="77" t="str">
        <f t="shared" si="2"/>
        <v>-</v>
      </c>
      <c r="J26" s="78" t="str">
        <f t="shared" si="3"/>
        <v>-</v>
      </c>
    </row>
    <row r="27" spans="1:10" x14ac:dyDescent="0.2">
      <c r="A27" s="20" t="s">
        <v>70</v>
      </c>
      <c r="B27" s="55">
        <v>129</v>
      </c>
      <c r="C27" s="56">
        <v>134</v>
      </c>
      <c r="D27" s="55">
        <v>490</v>
      </c>
      <c r="E27" s="56">
        <v>659</v>
      </c>
      <c r="F27" s="57"/>
      <c r="G27" s="55">
        <f t="shared" si="0"/>
        <v>-5</v>
      </c>
      <c r="H27" s="56">
        <f t="shared" si="1"/>
        <v>-169</v>
      </c>
      <c r="I27" s="77">
        <f t="shared" si="2"/>
        <v>-3.7313432835820892E-2</v>
      </c>
      <c r="J27" s="78">
        <f t="shared" si="3"/>
        <v>-0.25644916540212442</v>
      </c>
    </row>
    <row r="28" spans="1:10" x14ac:dyDescent="0.2">
      <c r="A28" s="20" t="s">
        <v>71</v>
      </c>
      <c r="B28" s="55">
        <v>22</v>
      </c>
      <c r="C28" s="56">
        <v>14</v>
      </c>
      <c r="D28" s="55">
        <v>76</v>
      </c>
      <c r="E28" s="56">
        <v>76</v>
      </c>
      <c r="F28" s="57"/>
      <c r="G28" s="55">
        <f t="shared" si="0"/>
        <v>8</v>
      </c>
      <c r="H28" s="56">
        <f t="shared" si="1"/>
        <v>0</v>
      </c>
      <c r="I28" s="77">
        <f t="shared" si="2"/>
        <v>0.5714285714285714</v>
      </c>
      <c r="J28" s="78">
        <f t="shared" si="3"/>
        <v>0</v>
      </c>
    </row>
    <row r="29" spans="1:10" x14ac:dyDescent="0.2">
      <c r="A29" s="20" t="s">
        <v>72</v>
      </c>
      <c r="B29" s="55">
        <v>23</v>
      </c>
      <c r="C29" s="56">
        <v>3</v>
      </c>
      <c r="D29" s="55">
        <v>72</v>
      </c>
      <c r="E29" s="56">
        <v>33</v>
      </c>
      <c r="F29" s="57"/>
      <c r="G29" s="55">
        <f t="shared" si="0"/>
        <v>20</v>
      </c>
      <c r="H29" s="56">
        <f t="shared" si="1"/>
        <v>39</v>
      </c>
      <c r="I29" s="77">
        <f t="shared" si="2"/>
        <v>6.666666666666667</v>
      </c>
      <c r="J29" s="78">
        <f t="shared" si="3"/>
        <v>1.1818181818181819</v>
      </c>
    </row>
    <row r="30" spans="1:10" x14ac:dyDescent="0.2">
      <c r="A30" s="20" t="s">
        <v>73</v>
      </c>
      <c r="B30" s="55">
        <v>28</v>
      </c>
      <c r="C30" s="56">
        <v>49</v>
      </c>
      <c r="D30" s="55">
        <v>130</v>
      </c>
      <c r="E30" s="56">
        <v>67</v>
      </c>
      <c r="F30" s="57"/>
      <c r="G30" s="55">
        <f t="shared" si="0"/>
        <v>-21</v>
      </c>
      <c r="H30" s="56">
        <f t="shared" si="1"/>
        <v>63</v>
      </c>
      <c r="I30" s="77">
        <f t="shared" si="2"/>
        <v>-0.42857142857142855</v>
      </c>
      <c r="J30" s="78">
        <f t="shared" si="3"/>
        <v>0.94029850746268662</v>
      </c>
    </row>
    <row r="31" spans="1:10" x14ac:dyDescent="0.2">
      <c r="A31" s="20" t="s">
        <v>74</v>
      </c>
      <c r="B31" s="55">
        <v>3</v>
      </c>
      <c r="C31" s="56">
        <v>0</v>
      </c>
      <c r="D31" s="55">
        <v>10</v>
      </c>
      <c r="E31" s="56">
        <v>8</v>
      </c>
      <c r="F31" s="57"/>
      <c r="G31" s="55">
        <f t="shared" si="0"/>
        <v>3</v>
      </c>
      <c r="H31" s="56">
        <f t="shared" si="1"/>
        <v>2</v>
      </c>
      <c r="I31" s="77" t="str">
        <f t="shared" si="2"/>
        <v>-</v>
      </c>
      <c r="J31" s="78">
        <f t="shared" si="3"/>
        <v>0.25</v>
      </c>
    </row>
    <row r="32" spans="1:10" x14ac:dyDescent="0.2">
      <c r="A32" s="20" t="s">
        <v>75</v>
      </c>
      <c r="B32" s="55">
        <v>156</v>
      </c>
      <c r="C32" s="56">
        <v>183</v>
      </c>
      <c r="D32" s="55">
        <v>660</v>
      </c>
      <c r="E32" s="56">
        <v>924</v>
      </c>
      <c r="F32" s="57"/>
      <c r="G32" s="55">
        <f t="shared" si="0"/>
        <v>-27</v>
      </c>
      <c r="H32" s="56">
        <f t="shared" si="1"/>
        <v>-264</v>
      </c>
      <c r="I32" s="77">
        <f t="shared" si="2"/>
        <v>-0.14754098360655737</v>
      </c>
      <c r="J32" s="78">
        <f t="shared" si="3"/>
        <v>-0.2857142857142857</v>
      </c>
    </row>
    <row r="33" spans="1:10" x14ac:dyDescent="0.2">
      <c r="A33" s="20" t="s">
        <v>76</v>
      </c>
      <c r="B33" s="55">
        <v>99</v>
      </c>
      <c r="C33" s="56">
        <v>159</v>
      </c>
      <c r="D33" s="55">
        <v>318</v>
      </c>
      <c r="E33" s="56">
        <v>555</v>
      </c>
      <c r="F33" s="57"/>
      <c r="G33" s="55">
        <f t="shared" si="0"/>
        <v>-60</v>
      </c>
      <c r="H33" s="56">
        <f t="shared" si="1"/>
        <v>-237</v>
      </c>
      <c r="I33" s="77">
        <f t="shared" si="2"/>
        <v>-0.37735849056603776</v>
      </c>
      <c r="J33" s="78">
        <f t="shared" si="3"/>
        <v>-0.42702702702702705</v>
      </c>
    </row>
    <row r="34" spans="1:10" x14ac:dyDescent="0.2">
      <c r="A34" s="20" t="s">
        <v>77</v>
      </c>
      <c r="B34" s="55">
        <v>1</v>
      </c>
      <c r="C34" s="56">
        <v>3</v>
      </c>
      <c r="D34" s="55">
        <v>2</v>
      </c>
      <c r="E34" s="56">
        <v>13</v>
      </c>
      <c r="F34" s="57"/>
      <c r="G34" s="55">
        <f t="shared" si="0"/>
        <v>-2</v>
      </c>
      <c r="H34" s="56">
        <f t="shared" si="1"/>
        <v>-11</v>
      </c>
      <c r="I34" s="77">
        <f t="shared" si="2"/>
        <v>-0.66666666666666663</v>
      </c>
      <c r="J34" s="78">
        <f t="shared" si="3"/>
        <v>-0.84615384615384615</v>
      </c>
    </row>
    <row r="35" spans="1:10" x14ac:dyDescent="0.2">
      <c r="A35" s="20" t="s">
        <v>78</v>
      </c>
      <c r="B35" s="55">
        <v>4</v>
      </c>
      <c r="C35" s="56">
        <v>2</v>
      </c>
      <c r="D35" s="55">
        <v>20</v>
      </c>
      <c r="E35" s="56">
        <v>18</v>
      </c>
      <c r="F35" s="57"/>
      <c r="G35" s="55">
        <f t="shared" si="0"/>
        <v>2</v>
      </c>
      <c r="H35" s="56">
        <f t="shared" si="1"/>
        <v>2</v>
      </c>
      <c r="I35" s="77">
        <f t="shared" si="2"/>
        <v>1</v>
      </c>
      <c r="J35" s="78">
        <f t="shared" si="3"/>
        <v>0.1111111111111111</v>
      </c>
    </row>
    <row r="36" spans="1:10" x14ac:dyDescent="0.2">
      <c r="A36" s="20" t="s">
        <v>79</v>
      </c>
      <c r="B36" s="55">
        <v>11</v>
      </c>
      <c r="C36" s="56">
        <v>7</v>
      </c>
      <c r="D36" s="55">
        <v>33</v>
      </c>
      <c r="E36" s="56">
        <v>29</v>
      </c>
      <c r="F36" s="57"/>
      <c r="G36" s="55">
        <f t="shared" si="0"/>
        <v>4</v>
      </c>
      <c r="H36" s="56">
        <f t="shared" si="1"/>
        <v>4</v>
      </c>
      <c r="I36" s="77">
        <f t="shared" si="2"/>
        <v>0.5714285714285714</v>
      </c>
      <c r="J36" s="78">
        <f t="shared" si="3"/>
        <v>0.13793103448275862</v>
      </c>
    </row>
    <row r="37" spans="1:10" x14ac:dyDescent="0.2">
      <c r="A37" s="20" t="s">
        <v>80</v>
      </c>
      <c r="B37" s="55">
        <v>22</v>
      </c>
      <c r="C37" s="56">
        <v>15</v>
      </c>
      <c r="D37" s="55">
        <v>48</v>
      </c>
      <c r="E37" s="56">
        <v>63</v>
      </c>
      <c r="F37" s="57"/>
      <c r="G37" s="55">
        <f t="shared" si="0"/>
        <v>7</v>
      </c>
      <c r="H37" s="56">
        <f t="shared" si="1"/>
        <v>-15</v>
      </c>
      <c r="I37" s="77">
        <f t="shared" si="2"/>
        <v>0.46666666666666667</v>
      </c>
      <c r="J37" s="78">
        <f t="shared" si="3"/>
        <v>-0.23809523809523808</v>
      </c>
    </row>
    <row r="38" spans="1:10" x14ac:dyDescent="0.2">
      <c r="A38" s="20" t="s">
        <v>81</v>
      </c>
      <c r="B38" s="55">
        <v>21</v>
      </c>
      <c r="C38" s="56">
        <v>20</v>
      </c>
      <c r="D38" s="55">
        <v>79</v>
      </c>
      <c r="E38" s="56">
        <v>94</v>
      </c>
      <c r="F38" s="57"/>
      <c r="G38" s="55">
        <f t="shared" si="0"/>
        <v>1</v>
      </c>
      <c r="H38" s="56">
        <f t="shared" si="1"/>
        <v>-15</v>
      </c>
      <c r="I38" s="77">
        <f t="shared" si="2"/>
        <v>0.05</v>
      </c>
      <c r="J38" s="78">
        <f t="shared" si="3"/>
        <v>-0.15957446808510639</v>
      </c>
    </row>
    <row r="39" spans="1:10" x14ac:dyDescent="0.2">
      <c r="A39" s="20" t="s">
        <v>82</v>
      </c>
      <c r="B39" s="55">
        <v>14</v>
      </c>
      <c r="C39" s="56">
        <v>0</v>
      </c>
      <c r="D39" s="55">
        <v>23</v>
      </c>
      <c r="E39" s="56">
        <v>0</v>
      </c>
      <c r="F39" s="57"/>
      <c r="G39" s="55">
        <f t="shared" si="0"/>
        <v>14</v>
      </c>
      <c r="H39" s="56">
        <f t="shared" si="1"/>
        <v>23</v>
      </c>
      <c r="I39" s="77" t="str">
        <f t="shared" si="2"/>
        <v>-</v>
      </c>
      <c r="J39" s="78" t="str">
        <f t="shared" si="3"/>
        <v>-</v>
      </c>
    </row>
    <row r="40" spans="1:10" x14ac:dyDescent="0.2">
      <c r="A40" s="20" t="s">
        <v>83</v>
      </c>
      <c r="B40" s="55">
        <v>120</v>
      </c>
      <c r="C40" s="56">
        <v>146</v>
      </c>
      <c r="D40" s="55">
        <v>410</v>
      </c>
      <c r="E40" s="56">
        <v>692</v>
      </c>
      <c r="F40" s="57"/>
      <c r="G40" s="55">
        <f t="shared" si="0"/>
        <v>-26</v>
      </c>
      <c r="H40" s="56">
        <f t="shared" si="1"/>
        <v>-282</v>
      </c>
      <c r="I40" s="77">
        <f t="shared" si="2"/>
        <v>-0.17808219178082191</v>
      </c>
      <c r="J40" s="78">
        <f t="shared" si="3"/>
        <v>-0.40751445086705201</v>
      </c>
    </row>
    <row r="41" spans="1:10" x14ac:dyDescent="0.2">
      <c r="A41" s="20" t="s">
        <v>84</v>
      </c>
      <c r="B41" s="55">
        <v>29</v>
      </c>
      <c r="C41" s="56">
        <v>44</v>
      </c>
      <c r="D41" s="55">
        <v>201</v>
      </c>
      <c r="E41" s="56">
        <v>249</v>
      </c>
      <c r="F41" s="57"/>
      <c r="G41" s="55">
        <f t="shared" si="0"/>
        <v>-15</v>
      </c>
      <c r="H41" s="56">
        <f t="shared" si="1"/>
        <v>-48</v>
      </c>
      <c r="I41" s="77">
        <f t="shared" si="2"/>
        <v>-0.34090909090909088</v>
      </c>
      <c r="J41" s="78">
        <f t="shared" si="3"/>
        <v>-0.19277108433734941</v>
      </c>
    </row>
    <row r="42" spans="1:10" x14ac:dyDescent="0.2">
      <c r="A42" s="20" t="s">
        <v>85</v>
      </c>
      <c r="B42" s="55">
        <v>304</v>
      </c>
      <c r="C42" s="56">
        <v>303</v>
      </c>
      <c r="D42" s="55">
        <v>1507</v>
      </c>
      <c r="E42" s="56">
        <v>1601</v>
      </c>
      <c r="F42" s="57"/>
      <c r="G42" s="55">
        <f t="shared" si="0"/>
        <v>1</v>
      </c>
      <c r="H42" s="56">
        <f t="shared" si="1"/>
        <v>-94</v>
      </c>
      <c r="I42" s="77">
        <f t="shared" si="2"/>
        <v>3.3003300330033004E-3</v>
      </c>
      <c r="J42" s="78">
        <f t="shared" si="3"/>
        <v>-5.8713304184884449E-2</v>
      </c>
    </row>
    <row r="43" spans="1:10" x14ac:dyDescent="0.2">
      <c r="A43" s="20" t="s">
        <v>86</v>
      </c>
      <c r="B43" s="55">
        <v>89</v>
      </c>
      <c r="C43" s="56">
        <v>83</v>
      </c>
      <c r="D43" s="55">
        <v>328</v>
      </c>
      <c r="E43" s="56">
        <v>495</v>
      </c>
      <c r="F43" s="57"/>
      <c r="G43" s="55">
        <f t="shared" si="0"/>
        <v>6</v>
      </c>
      <c r="H43" s="56">
        <f t="shared" si="1"/>
        <v>-167</v>
      </c>
      <c r="I43" s="77">
        <f t="shared" si="2"/>
        <v>7.2289156626506021E-2</v>
      </c>
      <c r="J43" s="78">
        <f t="shared" si="3"/>
        <v>-0.33737373737373738</v>
      </c>
    </row>
    <row r="44" spans="1:10" x14ac:dyDescent="0.2">
      <c r="A44" s="20" t="s">
        <v>87</v>
      </c>
      <c r="B44" s="55">
        <v>19</v>
      </c>
      <c r="C44" s="56">
        <v>13</v>
      </c>
      <c r="D44" s="55">
        <v>54</v>
      </c>
      <c r="E44" s="56">
        <v>52</v>
      </c>
      <c r="F44" s="57"/>
      <c r="G44" s="55">
        <f t="shared" si="0"/>
        <v>6</v>
      </c>
      <c r="H44" s="56">
        <f t="shared" si="1"/>
        <v>2</v>
      </c>
      <c r="I44" s="77">
        <f t="shared" si="2"/>
        <v>0.46153846153846156</v>
      </c>
      <c r="J44" s="78">
        <f t="shared" si="3"/>
        <v>3.8461538461538464E-2</v>
      </c>
    </row>
    <row r="45" spans="1:10" x14ac:dyDescent="0.2">
      <c r="A45" s="62" t="s">
        <v>88</v>
      </c>
      <c r="B45" s="63">
        <v>0</v>
      </c>
      <c r="C45" s="64">
        <v>0</v>
      </c>
      <c r="D45" s="63">
        <v>7</v>
      </c>
      <c r="E45" s="64">
        <v>3</v>
      </c>
      <c r="F45" s="65"/>
      <c r="G45" s="63">
        <f t="shared" si="0"/>
        <v>0</v>
      </c>
      <c r="H45" s="64">
        <f t="shared" si="1"/>
        <v>4</v>
      </c>
      <c r="I45" s="79" t="str">
        <f t="shared" si="2"/>
        <v>-</v>
      </c>
      <c r="J45" s="80">
        <f t="shared" si="3"/>
        <v>1.3333333333333333</v>
      </c>
    </row>
    <row r="46" spans="1:10" x14ac:dyDescent="0.2">
      <c r="A46" s="20" t="s">
        <v>89</v>
      </c>
      <c r="B46" s="55">
        <v>0</v>
      </c>
      <c r="C46" s="56">
        <v>0</v>
      </c>
      <c r="D46" s="55">
        <v>1</v>
      </c>
      <c r="E46" s="56">
        <v>2</v>
      </c>
      <c r="F46" s="57"/>
      <c r="G46" s="55">
        <f t="shared" si="0"/>
        <v>0</v>
      </c>
      <c r="H46" s="56">
        <f t="shared" si="1"/>
        <v>-1</v>
      </c>
      <c r="I46" s="77" t="str">
        <f t="shared" si="2"/>
        <v>-</v>
      </c>
      <c r="J46" s="78">
        <f t="shared" si="3"/>
        <v>-0.5</v>
      </c>
    </row>
    <row r="47" spans="1:10" x14ac:dyDescent="0.2">
      <c r="A47" s="20" t="s">
        <v>90</v>
      </c>
      <c r="B47" s="55">
        <v>7</v>
      </c>
      <c r="C47" s="56">
        <v>8</v>
      </c>
      <c r="D47" s="55">
        <v>25</v>
      </c>
      <c r="E47" s="56">
        <v>35</v>
      </c>
      <c r="F47" s="57"/>
      <c r="G47" s="55">
        <f t="shared" si="0"/>
        <v>-1</v>
      </c>
      <c r="H47" s="56">
        <f t="shared" si="1"/>
        <v>-10</v>
      </c>
      <c r="I47" s="77">
        <f t="shared" si="2"/>
        <v>-0.125</v>
      </c>
      <c r="J47" s="78">
        <f t="shared" si="3"/>
        <v>-0.2857142857142857</v>
      </c>
    </row>
    <row r="48" spans="1:10" x14ac:dyDescent="0.2">
      <c r="A48" s="20" t="s">
        <v>91</v>
      </c>
      <c r="B48" s="55">
        <v>2</v>
      </c>
      <c r="C48" s="56">
        <v>9</v>
      </c>
      <c r="D48" s="55">
        <v>32</v>
      </c>
      <c r="E48" s="56">
        <v>30</v>
      </c>
      <c r="F48" s="57"/>
      <c r="G48" s="55">
        <f t="shared" si="0"/>
        <v>-7</v>
      </c>
      <c r="H48" s="56">
        <f t="shared" si="1"/>
        <v>2</v>
      </c>
      <c r="I48" s="77">
        <f t="shared" si="2"/>
        <v>-0.77777777777777779</v>
      </c>
      <c r="J48" s="78">
        <f t="shared" si="3"/>
        <v>6.6666666666666666E-2</v>
      </c>
    </row>
    <row r="49" spans="1:10" x14ac:dyDescent="0.2">
      <c r="A49" s="20" t="s">
        <v>92</v>
      </c>
      <c r="B49" s="55">
        <v>1</v>
      </c>
      <c r="C49" s="56">
        <v>0</v>
      </c>
      <c r="D49" s="55">
        <v>1</v>
      </c>
      <c r="E49" s="56">
        <v>1</v>
      </c>
      <c r="F49" s="57"/>
      <c r="G49" s="55">
        <f t="shared" si="0"/>
        <v>1</v>
      </c>
      <c r="H49" s="56">
        <f t="shared" si="1"/>
        <v>0</v>
      </c>
      <c r="I49" s="77" t="str">
        <f t="shared" si="2"/>
        <v>-</v>
      </c>
      <c r="J49" s="78">
        <f t="shared" si="3"/>
        <v>0</v>
      </c>
    </row>
    <row r="50" spans="1:10" x14ac:dyDescent="0.2">
      <c r="A50" s="20" t="s">
        <v>93</v>
      </c>
      <c r="B50" s="55">
        <v>0</v>
      </c>
      <c r="C50" s="56">
        <v>0</v>
      </c>
      <c r="D50" s="55">
        <v>0</v>
      </c>
      <c r="E50" s="56">
        <v>2</v>
      </c>
      <c r="F50" s="57"/>
      <c r="G50" s="55">
        <f t="shared" si="0"/>
        <v>0</v>
      </c>
      <c r="H50" s="56">
        <f t="shared" si="1"/>
        <v>-2</v>
      </c>
      <c r="I50" s="77" t="str">
        <f t="shared" si="2"/>
        <v>-</v>
      </c>
      <c r="J50" s="78">
        <f t="shared" si="3"/>
        <v>-1</v>
      </c>
    </row>
    <row r="51" spans="1:10" x14ac:dyDescent="0.2">
      <c r="A51" s="20" t="s">
        <v>94</v>
      </c>
      <c r="B51" s="55">
        <v>27</v>
      </c>
      <c r="C51" s="56">
        <v>22</v>
      </c>
      <c r="D51" s="55">
        <v>95</v>
      </c>
      <c r="E51" s="56">
        <v>83</v>
      </c>
      <c r="F51" s="57"/>
      <c r="G51" s="55">
        <f t="shared" si="0"/>
        <v>5</v>
      </c>
      <c r="H51" s="56">
        <f t="shared" si="1"/>
        <v>12</v>
      </c>
      <c r="I51" s="77">
        <f t="shared" si="2"/>
        <v>0.22727272727272727</v>
      </c>
      <c r="J51" s="78">
        <f t="shared" si="3"/>
        <v>0.14457831325301204</v>
      </c>
    </row>
    <row r="52" spans="1:10" x14ac:dyDescent="0.2">
      <c r="A52" s="20" t="s">
        <v>95</v>
      </c>
      <c r="B52" s="55">
        <v>0</v>
      </c>
      <c r="C52" s="56">
        <v>1</v>
      </c>
      <c r="D52" s="55">
        <v>0</v>
      </c>
      <c r="E52" s="56">
        <v>18</v>
      </c>
      <c r="F52" s="57"/>
      <c r="G52" s="55">
        <f t="shared" si="0"/>
        <v>-1</v>
      </c>
      <c r="H52" s="56">
        <f t="shared" si="1"/>
        <v>-18</v>
      </c>
      <c r="I52" s="77">
        <f t="shared" si="2"/>
        <v>-1</v>
      </c>
      <c r="J52" s="78">
        <f t="shared" si="3"/>
        <v>-1</v>
      </c>
    </row>
    <row r="53" spans="1:10" x14ac:dyDescent="0.2">
      <c r="A53" s="20" t="s">
        <v>96</v>
      </c>
      <c r="B53" s="55">
        <v>5</v>
      </c>
      <c r="C53" s="56">
        <v>6</v>
      </c>
      <c r="D53" s="55">
        <v>16</v>
      </c>
      <c r="E53" s="56">
        <v>37</v>
      </c>
      <c r="F53" s="57"/>
      <c r="G53" s="55">
        <f t="shared" si="0"/>
        <v>-1</v>
      </c>
      <c r="H53" s="56">
        <f t="shared" si="1"/>
        <v>-21</v>
      </c>
      <c r="I53" s="77">
        <f t="shared" si="2"/>
        <v>-0.16666666666666666</v>
      </c>
      <c r="J53" s="78">
        <f t="shared" si="3"/>
        <v>-0.56756756756756754</v>
      </c>
    </row>
    <row r="54" spans="1:10" x14ac:dyDescent="0.2">
      <c r="A54" s="20" t="s">
        <v>97</v>
      </c>
      <c r="B54" s="55">
        <v>1</v>
      </c>
      <c r="C54" s="56">
        <v>3</v>
      </c>
      <c r="D54" s="55">
        <v>10</v>
      </c>
      <c r="E54" s="56">
        <v>11</v>
      </c>
      <c r="F54" s="57"/>
      <c r="G54" s="55">
        <f t="shared" si="0"/>
        <v>-2</v>
      </c>
      <c r="H54" s="56">
        <f t="shared" si="1"/>
        <v>-1</v>
      </c>
      <c r="I54" s="77">
        <f t="shared" si="2"/>
        <v>-0.66666666666666663</v>
      </c>
      <c r="J54" s="78">
        <f t="shared" si="3"/>
        <v>-9.0909090909090912E-2</v>
      </c>
    </row>
    <row r="55" spans="1:10" x14ac:dyDescent="0.2">
      <c r="A55" s="20" t="s">
        <v>98</v>
      </c>
      <c r="B55" s="55">
        <v>0</v>
      </c>
      <c r="C55" s="56">
        <v>1</v>
      </c>
      <c r="D55" s="55">
        <v>0</v>
      </c>
      <c r="E55" s="56">
        <v>1</v>
      </c>
      <c r="F55" s="57"/>
      <c r="G55" s="55">
        <f t="shared" si="0"/>
        <v>-1</v>
      </c>
      <c r="H55" s="56">
        <f t="shared" si="1"/>
        <v>-1</v>
      </c>
      <c r="I55" s="77">
        <f t="shared" si="2"/>
        <v>-1</v>
      </c>
      <c r="J55" s="78">
        <f t="shared" si="3"/>
        <v>-1</v>
      </c>
    </row>
    <row r="56" spans="1:10" x14ac:dyDescent="0.2">
      <c r="A56" s="20" t="s">
        <v>99</v>
      </c>
      <c r="B56" s="55">
        <v>0</v>
      </c>
      <c r="C56" s="56">
        <v>0</v>
      </c>
      <c r="D56" s="55">
        <v>2</v>
      </c>
      <c r="E56" s="56">
        <v>1</v>
      </c>
      <c r="F56" s="57"/>
      <c r="G56" s="55">
        <f t="shared" si="0"/>
        <v>0</v>
      </c>
      <c r="H56" s="56">
        <f t="shared" si="1"/>
        <v>1</v>
      </c>
      <c r="I56" s="77" t="str">
        <f t="shared" si="2"/>
        <v>-</v>
      </c>
      <c r="J56" s="78">
        <f t="shared" si="3"/>
        <v>1</v>
      </c>
    </row>
    <row r="57" spans="1:10" x14ac:dyDescent="0.2">
      <c r="A57" s="20" t="s">
        <v>100</v>
      </c>
      <c r="B57" s="55">
        <v>0</v>
      </c>
      <c r="C57" s="56">
        <v>1</v>
      </c>
      <c r="D57" s="55">
        <v>1</v>
      </c>
      <c r="E57" s="56">
        <v>17</v>
      </c>
      <c r="F57" s="57"/>
      <c r="G57" s="55">
        <f t="shared" si="0"/>
        <v>-1</v>
      </c>
      <c r="H57" s="56">
        <f t="shared" si="1"/>
        <v>-16</v>
      </c>
      <c r="I57" s="77">
        <f t="shared" si="2"/>
        <v>-1</v>
      </c>
      <c r="J57" s="78">
        <f t="shared" si="3"/>
        <v>-0.94117647058823528</v>
      </c>
    </row>
    <row r="58" spans="1:10" x14ac:dyDescent="0.2">
      <c r="A58" s="20" t="s">
        <v>101</v>
      </c>
      <c r="B58" s="55">
        <v>4</v>
      </c>
      <c r="C58" s="56">
        <v>2</v>
      </c>
      <c r="D58" s="55">
        <v>11</v>
      </c>
      <c r="E58" s="56">
        <v>11</v>
      </c>
      <c r="F58" s="57"/>
      <c r="G58" s="55">
        <f t="shared" si="0"/>
        <v>2</v>
      </c>
      <c r="H58" s="56">
        <f t="shared" si="1"/>
        <v>0</v>
      </c>
      <c r="I58" s="77">
        <f t="shared" si="2"/>
        <v>1</v>
      </c>
      <c r="J58" s="78">
        <f t="shared" si="3"/>
        <v>0</v>
      </c>
    </row>
    <row r="59" spans="1:10" x14ac:dyDescent="0.2">
      <c r="A59" s="20" t="s">
        <v>102</v>
      </c>
      <c r="B59" s="55">
        <v>4</v>
      </c>
      <c r="C59" s="56">
        <v>4</v>
      </c>
      <c r="D59" s="55">
        <v>19</v>
      </c>
      <c r="E59" s="56">
        <v>28</v>
      </c>
      <c r="F59" s="57"/>
      <c r="G59" s="55">
        <f t="shared" si="0"/>
        <v>0</v>
      </c>
      <c r="H59" s="56">
        <f t="shared" si="1"/>
        <v>-9</v>
      </c>
      <c r="I59" s="77">
        <f t="shared" si="2"/>
        <v>0</v>
      </c>
      <c r="J59" s="78">
        <f t="shared" si="3"/>
        <v>-0.32142857142857145</v>
      </c>
    </row>
    <row r="60" spans="1:10" x14ac:dyDescent="0.2">
      <c r="A60" s="20" t="s">
        <v>103</v>
      </c>
      <c r="B60" s="55">
        <v>0</v>
      </c>
      <c r="C60" s="56">
        <v>1</v>
      </c>
      <c r="D60" s="55">
        <v>3</v>
      </c>
      <c r="E60" s="56">
        <v>4</v>
      </c>
      <c r="F60" s="57"/>
      <c r="G60" s="55">
        <f t="shared" si="0"/>
        <v>-1</v>
      </c>
      <c r="H60" s="56">
        <f t="shared" si="1"/>
        <v>-1</v>
      </c>
      <c r="I60" s="77">
        <f t="shared" si="2"/>
        <v>-1</v>
      </c>
      <c r="J60" s="78">
        <f t="shared" si="3"/>
        <v>-0.25</v>
      </c>
    </row>
    <row r="61" spans="1:10" x14ac:dyDescent="0.2">
      <c r="A61" s="81"/>
      <c r="B61" s="82"/>
      <c r="C61" s="83"/>
      <c r="D61" s="82"/>
      <c r="E61" s="83"/>
      <c r="F61" s="84"/>
      <c r="G61" s="82"/>
      <c r="H61" s="83"/>
      <c r="I61" s="85"/>
      <c r="J61" s="86"/>
    </row>
    <row r="62" spans="1:10" s="38" customFormat="1" x14ac:dyDescent="0.2">
      <c r="A62" s="12" t="s">
        <v>17</v>
      </c>
      <c r="B62" s="32">
        <f>SUM(B6:B61)</f>
        <v>1688</v>
      </c>
      <c r="C62" s="33">
        <f>SUM(C6:C61)</f>
        <v>2013</v>
      </c>
      <c r="D62" s="32">
        <f>SUM(D6:D61)</f>
        <v>6993</v>
      </c>
      <c r="E62" s="33">
        <f>SUM(E6:E61)</f>
        <v>9427</v>
      </c>
      <c r="F62" s="34"/>
      <c r="G62" s="32">
        <f>SUM(G6:G61)</f>
        <v>-325</v>
      </c>
      <c r="H62" s="33">
        <f>SUM(H6:H61)</f>
        <v>-2434</v>
      </c>
      <c r="I62" s="35">
        <f>IF(C62=0, 0, G62/C62)</f>
        <v>-0.16145057128663687</v>
      </c>
      <c r="J62" s="36">
        <f>IF(E62=0, 0, H62/E62)</f>
        <v>-0.25819454757611116</v>
      </c>
    </row>
  </sheetData>
  <mergeCells count="5">
    <mergeCell ref="B1:J1"/>
    <mergeCell ref="B2:J2"/>
    <mergeCell ref="B4:C4"/>
    <mergeCell ref="D4:E4"/>
    <mergeCell ref="G4:J4"/>
  </mergeCells>
  <printOptions horizontalCentered="1"/>
  <pageMargins left="0.39370078740157483" right="0.39370078740157483" top="0.39370078740157483" bottom="0.59055118110236227" header="0.39370078740157483" footer="0.19685039370078741"/>
  <pageSetup paperSize="9" scale="97"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0B66D4-D20A-4828-B6D6-83544641D8F9}">
  <sheetPr>
    <pageSetUpPr fitToPage="1"/>
  </sheetPr>
  <dimension ref="A1:H62"/>
  <sheetViews>
    <sheetView tabSelected="1" workbookViewId="0">
      <selection activeCell="M1" sqref="M1"/>
    </sheetView>
  </sheetViews>
  <sheetFormatPr defaultRowHeight="12.75" x14ac:dyDescent="0.2"/>
  <cols>
    <col min="1" max="1" width="24.5703125" style="1" bestFit="1" customWidth="1"/>
    <col min="2" max="5" width="10.140625" style="1" customWidth="1"/>
    <col min="6" max="6" width="1.7109375" style="1" customWidth="1"/>
    <col min="7" max="8" width="10.140625" style="1" customWidth="1"/>
    <col min="9" max="256" width="8.7109375" style="1"/>
    <col min="257" max="257" width="19.7109375" style="1" customWidth="1"/>
    <col min="258" max="261" width="10.140625" style="1" customWidth="1"/>
    <col min="262" max="262" width="1.7109375" style="1" customWidth="1"/>
    <col min="263" max="264" width="10.140625" style="1" customWidth="1"/>
    <col min="265" max="512" width="8.7109375" style="1"/>
    <col min="513" max="513" width="19.7109375" style="1" customWidth="1"/>
    <col min="514" max="517" width="10.140625" style="1" customWidth="1"/>
    <col min="518" max="518" width="1.7109375" style="1" customWidth="1"/>
    <col min="519" max="520" width="10.140625" style="1" customWidth="1"/>
    <col min="521" max="768" width="8.7109375" style="1"/>
    <col min="769" max="769" width="19.7109375" style="1" customWidth="1"/>
    <col min="770" max="773" width="10.140625" style="1" customWidth="1"/>
    <col min="774" max="774" width="1.7109375" style="1" customWidth="1"/>
    <col min="775" max="776" width="10.140625" style="1" customWidth="1"/>
    <col min="777" max="1024" width="8.7109375" style="1"/>
    <col min="1025" max="1025" width="19.7109375" style="1" customWidth="1"/>
    <col min="1026" max="1029" width="10.140625" style="1" customWidth="1"/>
    <col min="1030" max="1030" width="1.7109375" style="1" customWidth="1"/>
    <col min="1031" max="1032" width="10.140625" style="1" customWidth="1"/>
    <col min="1033" max="1280" width="8.7109375" style="1"/>
    <col min="1281" max="1281" width="19.7109375" style="1" customWidth="1"/>
    <col min="1282" max="1285" width="10.140625" style="1" customWidth="1"/>
    <col min="1286" max="1286" width="1.7109375" style="1" customWidth="1"/>
    <col min="1287" max="1288" width="10.140625" style="1" customWidth="1"/>
    <col min="1289" max="1536" width="8.7109375" style="1"/>
    <col min="1537" max="1537" width="19.7109375" style="1" customWidth="1"/>
    <col min="1538" max="1541" width="10.140625" style="1" customWidth="1"/>
    <col min="1542" max="1542" width="1.7109375" style="1" customWidth="1"/>
    <col min="1543" max="1544" width="10.140625" style="1" customWidth="1"/>
    <col min="1545" max="1792" width="8.7109375" style="1"/>
    <col min="1793" max="1793" width="19.7109375" style="1" customWidth="1"/>
    <col min="1794" max="1797" width="10.140625" style="1" customWidth="1"/>
    <col min="1798" max="1798" width="1.7109375" style="1" customWidth="1"/>
    <col min="1799" max="1800" width="10.140625" style="1" customWidth="1"/>
    <col min="1801" max="2048" width="8.7109375" style="1"/>
    <col min="2049" max="2049" width="19.7109375" style="1" customWidth="1"/>
    <col min="2050" max="2053" width="10.140625" style="1" customWidth="1"/>
    <col min="2054" max="2054" width="1.7109375" style="1" customWidth="1"/>
    <col min="2055" max="2056" width="10.140625" style="1" customWidth="1"/>
    <col min="2057" max="2304" width="8.7109375" style="1"/>
    <col min="2305" max="2305" width="19.7109375" style="1" customWidth="1"/>
    <col min="2306" max="2309" width="10.140625" style="1" customWidth="1"/>
    <col min="2310" max="2310" width="1.7109375" style="1" customWidth="1"/>
    <col min="2311" max="2312" width="10.140625" style="1" customWidth="1"/>
    <col min="2313" max="2560" width="8.7109375" style="1"/>
    <col min="2561" max="2561" width="19.7109375" style="1" customWidth="1"/>
    <col min="2562" max="2565" width="10.140625" style="1" customWidth="1"/>
    <col min="2566" max="2566" width="1.7109375" style="1" customWidth="1"/>
    <col min="2567" max="2568" width="10.140625" style="1" customWidth="1"/>
    <col min="2569" max="2816" width="8.7109375" style="1"/>
    <col min="2817" max="2817" width="19.7109375" style="1" customWidth="1"/>
    <col min="2818" max="2821" width="10.140625" style="1" customWidth="1"/>
    <col min="2822" max="2822" width="1.7109375" style="1" customWidth="1"/>
    <col min="2823" max="2824" width="10.140625" style="1" customWidth="1"/>
    <col min="2825" max="3072" width="8.7109375" style="1"/>
    <col min="3073" max="3073" width="19.7109375" style="1" customWidth="1"/>
    <col min="3074" max="3077" width="10.140625" style="1" customWidth="1"/>
    <col min="3078" max="3078" width="1.7109375" style="1" customWidth="1"/>
    <col min="3079" max="3080" width="10.140625" style="1" customWidth="1"/>
    <col min="3081" max="3328" width="8.7109375" style="1"/>
    <col min="3329" max="3329" width="19.7109375" style="1" customWidth="1"/>
    <col min="3330" max="3333" width="10.140625" style="1" customWidth="1"/>
    <col min="3334" max="3334" width="1.7109375" style="1" customWidth="1"/>
    <col min="3335" max="3336" width="10.140625" style="1" customWidth="1"/>
    <col min="3337" max="3584" width="8.7109375" style="1"/>
    <col min="3585" max="3585" width="19.7109375" style="1" customWidth="1"/>
    <col min="3586" max="3589" width="10.140625" style="1" customWidth="1"/>
    <col min="3590" max="3590" width="1.7109375" style="1" customWidth="1"/>
    <col min="3591" max="3592" width="10.140625" style="1" customWidth="1"/>
    <col min="3593" max="3840" width="8.7109375" style="1"/>
    <col min="3841" max="3841" width="19.7109375" style="1" customWidth="1"/>
    <col min="3842" max="3845" width="10.140625" style="1" customWidth="1"/>
    <col min="3846" max="3846" width="1.7109375" style="1" customWidth="1"/>
    <col min="3847" max="3848" width="10.140625" style="1" customWidth="1"/>
    <col min="3849" max="4096" width="8.7109375" style="1"/>
    <col min="4097" max="4097" width="19.7109375" style="1" customWidth="1"/>
    <col min="4098" max="4101" width="10.140625" style="1" customWidth="1"/>
    <col min="4102" max="4102" width="1.7109375" style="1" customWidth="1"/>
    <col min="4103" max="4104" width="10.140625" style="1" customWidth="1"/>
    <col min="4105" max="4352" width="8.7109375" style="1"/>
    <col min="4353" max="4353" width="19.7109375" style="1" customWidth="1"/>
    <col min="4354" max="4357" width="10.140625" style="1" customWidth="1"/>
    <col min="4358" max="4358" width="1.7109375" style="1" customWidth="1"/>
    <col min="4359" max="4360" width="10.140625" style="1" customWidth="1"/>
    <col min="4361" max="4608" width="8.7109375" style="1"/>
    <col min="4609" max="4609" width="19.7109375" style="1" customWidth="1"/>
    <col min="4610" max="4613" width="10.140625" style="1" customWidth="1"/>
    <col min="4614" max="4614" width="1.7109375" style="1" customWidth="1"/>
    <col min="4615" max="4616" width="10.140625" style="1" customWidth="1"/>
    <col min="4617" max="4864" width="8.7109375" style="1"/>
    <col min="4865" max="4865" width="19.7109375" style="1" customWidth="1"/>
    <col min="4866" max="4869" width="10.140625" style="1" customWidth="1"/>
    <col min="4870" max="4870" width="1.7109375" style="1" customWidth="1"/>
    <col min="4871" max="4872" width="10.140625" style="1" customWidth="1"/>
    <col min="4873" max="5120" width="8.7109375" style="1"/>
    <col min="5121" max="5121" width="19.7109375" style="1" customWidth="1"/>
    <col min="5122" max="5125" width="10.140625" style="1" customWidth="1"/>
    <col min="5126" max="5126" width="1.7109375" style="1" customWidth="1"/>
    <col min="5127" max="5128" width="10.140625" style="1" customWidth="1"/>
    <col min="5129" max="5376" width="8.7109375" style="1"/>
    <col min="5377" max="5377" width="19.7109375" style="1" customWidth="1"/>
    <col min="5378" max="5381" width="10.140625" style="1" customWidth="1"/>
    <col min="5382" max="5382" width="1.7109375" style="1" customWidth="1"/>
    <col min="5383" max="5384" width="10.140625" style="1" customWidth="1"/>
    <col min="5385" max="5632" width="8.7109375" style="1"/>
    <col min="5633" max="5633" width="19.7109375" style="1" customWidth="1"/>
    <col min="5634" max="5637" width="10.140625" style="1" customWidth="1"/>
    <col min="5638" max="5638" width="1.7109375" style="1" customWidth="1"/>
    <col min="5639" max="5640" width="10.140625" style="1" customWidth="1"/>
    <col min="5641" max="5888" width="8.7109375" style="1"/>
    <col min="5889" max="5889" width="19.7109375" style="1" customWidth="1"/>
    <col min="5890" max="5893" width="10.140625" style="1" customWidth="1"/>
    <col min="5894" max="5894" width="1.7109375" style="1" customWidth="1"/>
    <col min="5895" max="5896" width="10.140625" style="1" customWidth="1"/>
    <col min="5897" max="6144" width="8.7109375" style="1"/>
    <col min="6145" max="6145" width="19.7109375" style="1" customWidth="1"/>
    <col min="6146" max="6149" width="10.140625" style="1" customWidth="1"/>
    <col min="6150" max="6150" width="1.7109375" style="1" customWidth="1"/>
    <col min="6151" max="6152" width="10.140625" style="1" customWidth="1"/>
    <col min="6153" max="6400" width="8.7109375" style="1"/>
    <col min="6401" max="6401" width="19.7109375" style="1" customWidth="1"/>
    <col min="6402" max="6405" width="10.140625" style="1" customWidth="1"/>
    <col min="6406" max="6406" width="1.7109375" style="1" customWidth="1"/>
    <col min="6407" max="6408" width="10.140625" style="1" customWidth="1"/>
    <col min="6409" max="6656" width="8.7109375" style="1"/>
    <col min="6657" max="6657" width="19.7109375" style="1" customWidth="1"/>
    <col min="6658" max="6661" width="10.140625" style="1" customWidth="1"/>
    <col min="6662" max="6662" width="1.7109375" style="1" customWidth="1"/>
    <col min="6663" max="6664" width="10.140625" style="1" customWidth="1"/>
    <col min="6665" max="6912" width="8.7109375" style="1"/>
    <col min="6913" max="6913" width="19.7109375" style="1" customWidth="1"/>
    <col min="6914" max="6917" width="10.140625" style="1" customWidth="1"/>
    <col min="6918" max="6918" width="1.7109375" style="1" customWidth="1"/>
    <col min="6919" max="6920" width="10.140625" style="1" customWidth="1"/>
    <col min="6921" max="7168" width="8.7109375" style="1"/>
    <col min="7169" max="7169" width="19.7109375" style="1" customWidth="1"/>
    <col min="7170" max="7173" width="10.140625" style="1" customWidth="1"/>
    <col min="7174" max="7174" width="1.7109375" style="1" customWidth="1"/>
    <col min="7175" max="7176" width="10.140625" style="1" customWidth="1"/>
    <col min="7177" max="7424" width="8.7109375" style="1"/>
    <col min="7425" max="7425" width="19.7109375" style="1" customWidth="1"/>
    <col min="7426" max="7429" width="10.140625" style="1" customWidth="1"/>
    <col min="7430" max="7430" width="1.7109375" style="1" customWidth="1"/>
    <col min="7431" max="7432" width="10.140625" style="1" customWidth="1"/>
    <col min="7433" max="7680" width="8.7109375" style="1"/>
    <col min="7681" max="7681" width="19.7109375" style="1" customWidth="1"/>
    <col min="7682" max="7685" width="10.140625" style="1" customWidth="1"/>
    <col min="7686" max="7686" width="1.7109375" style="1" customWidth="1"/>
    <col min="7687" max="7688" width="10.140625" style="1" customWidth="1"/>
    <col min="7689" max="7936" width="8.7109375" style="1"/>
    <col min="7937" max="7937" width="19.7109375" style="1" customWidth="1"/>
    <col min="7938" max="7941" width="10.140625" style="1" customWidth="1"/>
    <col min="7942" max="7942" width="1.7109375" style="1" customWidth="1"/>
    <col min="7943" max="7944" width="10.140625" style="1" customWidth="1"/>
    <col min="7945" max="8192" width="8.7109375" style="1"/>
    <col min="8193" max="8193" width="19.7109375" style="1" customWidth="1"/>
    <col min="8194" max="8197" width="10.140625" style="1" customWidth="1"/>
    <col min="8198" max="8198" width="1.7109375" style="1" customWidth="1"/>
    <col min="8199" max="8200" width="10.140625" style="1" customWidth="1"/>
    <col min="8201" max="8448" width="8.7109375" style="1"/>
    <col min="8449" max="8449" width="19.7109375" style="1" customWidth="1"/>
    <col min="8450" max="8453" width="10.140625" style="1" customWidth="1"/>
    <col min="8454" max="8454" width="1.7109375" style="1" customWidth="1"/>
    <col min="8455" max="8456" width="10.140625" style="1" customWidth="1"/>
    <col min="8457" max="8704" width="8.7109375" style="1"/>
    <col min="8705" max="8705" width="19.7109375" style="1" customWidth="1"/>
    <col min="8706" max="8709" width="10.140625" style="1" customWidth="1"/>
    <col min="8710" max="8710" width="1.7109375" style="1" customWidth="1"/>
    <col min="8711" max="8712" width="10.140625" style="1" customWidth="1"/>
    <col min="8713" max="8960" width="8.7109375" style="1"/>
    <col min="8961" max="8961" width="19.7109375" style="1" customWidth="1"/>
    <col min="8962" max="8965" width="10.140625" style="1" customWidth="1"/>
    <col min="8966" max="8966" width="1.7109375" style="1" customWidth="1"/>
    <col min="8967" max="8968" width="10.140625" style="1" customWidth="1"/>
    <col min="8969" max="9216" width="8.7109375" style="1"/>
    <col min="9217" max="9217" width="19.7109375" style="1" customWidth="1"/>
    <col min="9218" max="9221" width="10.140625" style="1" customWidth="1"/>
    <col min="9222" max="9222" width="1.7109375" style="1" customWidth="1"/>
    <col min="9223" max="9224" width="10.140625" style="1" customWidth="1"/>
    <col min="9225" max="9472" width="8.7109375" style="1"/>
    <col min="9473" max="9473" width="19.7109375" style="1" customWidth="1"/>
    <col min="9474" max="9477" width="10.140625" style="1" customWidth="1"/>
    <col min="9478" max="9478" width="1.7109375" style="1" customWidth="1"/>
    <col min="9479" max="9480" width="10.140625" style="1" customWidth="1"/>
    <col min="9481" max="9728" width="8.7109375" style="1"/>
    <col min="9729" max="9729" width="19.7109375" style="1" customWidth="1"/>
    <col min="9730" max="9733" width="10.140625" style="1" customWidth="1"/>
    <col min="9734" max="9734" width="1.7109375" style="1" customWidth="1"/>
    <col min="9735" max="9736" width="10.140625" style="1" customWidth="1"/>
    <col min="9737" max="9984" width="8.7109375" style="1"/>
    <col min="9985" max="9985" width="19.7109375" style="1" customWidth="1"/>
    <col min="9986" max="9989" width="10.140625" style="1" customWidth="1"/>
    <col min="9990" max="9990" width="1.7109375" style="1" customWidth="1"/>
    <col min="9991" max="9992" width="10.140625" style="1" customWidth="1"/>
    <col min="9993" max="10240" width="8.7109375" style="1"/>
    <col min="10241" max="10241" width="19.7109375" style="1" customWidth="1"/>
    <col min="10242" max="10245" width="10.140625" style="1" customWidth="1"/>
    <col min="10246" max="10246" width="1.7109375" style="1" customWidth="1"/>
    <col min="10247" max="10248" width="10.140625" style="1" customWidth="1"/>
    <col min="10249" max="10496" width="8.7109375" style="1"/>
    <col min="10497" max="10497" width="19.7109375" style="1" customWidth="1"/>
    <col min="10498" max="10501" width="10.140625" style="1" customWidth="1"/>
    <col min="10502" max="10502" width="1.7109375" style="1" customWidth="1"/>
    <col min="10503" max="10504" width="10.140625" style="1" customWidth="1"/>
    <col min="10505" max="10752" width="8.7109375" style="1"/>
    <col min="10753" max="10753" width="19.7109375" style="1" customWidth="1"/>
    <col min="10754" max="10757" width="10.140625" style="1" customWidth="1"/>
    <col min="10758" max="10758" width="1.7109375" style="1" customWidth="1"/>
    <col min="10759" max="10760" width="10.140625" style="1" customWidth="1"/>
    <col min="10761" max="11008" width="8.7109375" style="1"/>
    <col min="11009" max="11009" width="19.7109375" style="1" customWidth="1"/>
    <col min="11010" max="11013" width="10.140625" style="1" customWidth="1"/>
    <col min="11014" max="11014" width="1.7109375" style="1" customWidth="1"/>
    <col min="11015" max="11016" width="10.140625" style="1" customWidth="1"/>
    <col min="11017" max="11264" width="8.7109375" style="1"/>
    <col min="11265" max="11265" width="19.7109375" style="1" customWidth="1"/>
    <col min="11266" max="11269" width="10.140625" style="1" customWidth="1"/>
    <col min="11270" max="11270" width="1.7109375" style="1" customWidth="1"/>
    <col min="11271" max="11272" width="10.140625" style="1" customWidth="1"/>
    <col min="11273" max="11520" width="8.7109375" style="1"/>
    <col min="11521" max="11521" width="19.7109375" style="1" customWidth="1"/>
    <col min="11522" max="11525" width="10.140625" style="1" customWidth="1"/>
    <col min="11526" max="11526" width="1.7109375" style="1" customWidth="1"/>
    <col min="11527" max="11528" width="10.140625" style="1" customWidth="1"/>
    <col min="11529" max="11776" width="8.7109375" style="1"/>
    <col min="11777" max="11777" width="19.7109375" style="1" customWidth="1"/>
    <col min="11778" max="11781" width="10.140625" style="1" customWidth="1"/>
    <col min="11782" max="11782" width="1.7109375" style="1" customWidth="1"/>
    <col min="11783" max="11784" width="10.140625" style="1" customWidth="1"/>
    <col min="11785" max="12032" width="8.7109375" style="1"/>
    <col min="12033" max="12033" width="19.7109375" style="1" customWidth="1"/>
    <col min="12034" max="12037" width="10.140625" style="1" customWidth="1"/>
    <col min="12038" max="12038" width="1.7109375" style="1" customWidth="1"/>
    <col min="12039" max="12040" width="10.140625" style="1" customWidth="1"/>
    <col min="12041" max="12288" width="8.7109375" style="1"/>
    <col min="12289" max="12289" width="19.7109375" style="1" customWidth="1"/>
    <col min="12290" max="12293" width="10.140625" style="1" customWidth="1"/>
    <col min="12294" max="12294" width="1.7109375" style="1" customWidth="1"/>
    <col min="12295" max="12296" width="10.140625" style="1" customWidth="1"/>
    <col min="12297" max="12544" width="8.7109375" style="1"/>
    <col min="12545" max="12545" width="19.7109375" style="1" customWidth="1"/>
    <col min="12546" max="12549" width="10.140625" style="1" customWidth="1"/>
    <col min="12550" max="12550" width="1.7109375" style="1" customWidth="1"/>
    <col min="12551" max="12552" width="10.140625" style="1" customWidth="1"/>
    <col min="12553" max="12800" width="8.7109375" style="1"/>
    <col min="12801" max="12801" width="19.7109375" style="1" customWidth="1"/>
    <col min="12802" max="12805" width="10.140625" style="1" customWidth="1"/>
    <col min="12806" max="12806" width="1.7109375" style="1" customWidth="1"/>
    <col min="12807" max="12808" width="10.140625" style="1" customWidth="1"/>
    <col min="12809" max="13056" width="8.7109375" style="1"/>
    <col min="13057" max="13057" width="19.7109375" style="1" customWidth="1"/>
    <col min="13058" max="13061" width="10.140625" style="1" customWidth="1"/>
    <col min="13062" max="13062" width="1.7109375" style="1" customWidth="1"/>
    <col min="13063" max="13064" width="10.140625" style="1" customWidth="1"/>
    <col min="13065" max="13312" width="8.7109375" style="1"/>
    <col min="13313" max="13313" width="19.7109375" style="1" customWidth="1"/>
    <col min="13314" max="13317" width="10.140625" style="1" customWidth="1"/>
    <col min="13318" max="13318" width="1.7109375" style="1" customWidth="1"/>
    <col min="13319" max="13320" width="10.140625" style="1" customWidth="1"/>
    <col min="13321" max="13568" width="8.7109375" style="1"/>
    <col min="13569" max="13569" width="19.7109375" style="1" customWidth="1"/>
    <col min="13570" max="13573" width="10.140625" style="1" customWidth="1"/>
    <col min="13574" max="13574" width="1.7109375" style="1" customWidth="1"/>
    <col min="13575" max="13576" width="10.140625" style="1" customWidth="1"/>
    <col min="13577" max="13824" width="8.7109375" style="1"/>
    <col min="13825" max="13825" width="19.7109375" style="1" customWidth="1"/>
    <col min="13826" max="13829" width="10.140625" style="1" customWidth="1"/>
    <col min="13830" max="13830" width="1.7109375" style="1" customWidth="1"/>
    <col min="13831" max="13832" width="10.140625" style="1" customWidth="1"/>
    <col min="13833" max="14080" width="8.7109375" style="1"/>
    <col min="14081" max="14081" width="19.7109375" style="1" customWidth="1"/>
    <col min="14082" max="14085" width="10.140625" style="1" customWidth="1"/>
    <col min="14086" max="14086" width="1.7109375" style="1" customWidth="1"/>
    <col min="14087" max="14088" width="10.140625" style="1" customWidth="1"/>
    <col min="14089" max="14336" width="8.7109375" style="1"/>
    <col min="14337" max="14337" width="19.7109375" style="1" customWidth="1"/>
    <col min="14338" max="14341" width="10.140625" style="1" customWidth="1"/>
    <col min="14342" max="14342" width="1.7109375" style="1" customWidth="1"/>
    <col min="14343" max="14344" width="10.140625" style="1" customWidth="1"/>
    <col min="14345" max="14592" width="8.7109375" style="1"/>
    <col min="14593" max="14593" width="19.7109375" style="1" customWidth="1"/>
    <col min="14594" max="14597" width="10.140625" style="1" customWidth="1"/>
    <col min="14598" max="14598" width="1.7109375" style="1" customWidth="1"/>
    <col min="14599" max="14600" width="10.140625" style="1" customWidth="1"/>
    <col min="14601" max="14848" width="8.7109375" style="1"/>
    <col min="14849" max="14849" width="19.7109375" style="1" customWidth="1"/>
    <col min="14850" max="14853" width="10.140625" style="1" customWidth="1"/>
    <col min="14854" max="14854" width="1.7109375" style="1" customWidth="1"/>
    <col min="14855" max="14856" width="10.140625" style="1" customWidth="1"/>
    <col min="14857" max="15104" width="8.7109375" style="1"/>
    <col min="15105" max="15105" width="19.7109375" style="1" customWidth="1"/>
    <col min="15106" max="15109" width="10.140625" style="1" customWidth="1"/>
    <col min="15110" max="15110" width="1.7109375" style="1" customWidth="1"/>
    <col min="15111" max="15112" width="10.140625" style="1" customWidth="1"/>
    <col min="15113" max="15360" width="8.7109375" style="1"/>
    <col min="15361" max="15361" width="19.7109375" style="1" customWidth="1"/>
    <col min="15362" max="15365" width="10.140625" style="1" customWidth="1"/>
    <col min="15366" max="15366" width="1.7109375" style="1" customWidth="1"/>
    <col min="15367" max="15368" width="10.140625" style="1" customWidth="1"/>
    <col min="15369" max="15616" width="8.7109375" style="1"/>
    <col min="15617" max="15617" width="19.7109375" style="1" customWidth="1"/>
    <col min="15618" max="15621" width="10.140625" style="1" customWidth="1"/>
    <col min="15622" max="15622" width="1.7109375" style="1" customWidth="1"/>
    <col min="15623" max="15624" width="10.140625" style="1" customWidth="1"/>
    <col min="15625" max="15872" width="8.7109375" style="1"/>
    <col min="15873" max="15873" width="19.7109375" style="1" customWidth="1"/>
    <col min="15874" max="15877" width="10.140625" style="1" customWidth="1"/>
    <col min="15878" max="15878" width="1.7109375" style="1" customWidth="1"/>
    <col min="15879" max="15880" width="10.140625" style="1" customWidth="1"/>
    <col min="15881" max="16128" width="8.7109375" style="1"/>
    <col min="16129" max="16129" width="19.7109375" style="1" customWidth="1"/>
    <col min="16130" max="16133" width="10.140625" style="1" customWidth="1"/>
    <col min="16134" max="16134" width="1.7109375" style="1" customWidth="1"/>
    <col min="16135" max="16136" width="10.140625" style="1" customWidth="1"/>
    <col min="16137" max="16384" width="8.7109375" style="1"/>
  </cols>
  <sheetData>
    <row r="1" spans="1:8" s="44" customFormat="1" ht="20.25" x14ac:dyDescent="0.3">
      <c r="A1" s="52" t="s">
        <v>19</v>
      </c>
      <c r="B1" s="174" t="s">
        <v>104</v>
      </c>
      <c r="C1" s="175"/>
      <c r="D1" s="175"/>
      <c r="E1" s="175"/>
      <c r="F1" s="175"/>
      <c r="G1" s="175"/>
      <c r="H1" s="175"/>
    </row>
    <row r="2" spans="1:8" s="44" customFormat="1" ht="20.25" x14ac:dyDescent="0.3">
      <c r="A2" s="52" t="s">
        <v>21</v>
      </c>
      <c r="B2" s="176" t="s">
        <v>3</v>
      </c>
      <c r="C2" s="177"/>
      <c r="D2" s="177"/>
      <c r="E2" s="177"/>
      <c r="F2" s="177"/>
      <c r="G2" s="177"/>
      <c r="H2" s="177"/>
    </row>
    <row r="4" spans="1:8" x14ac:dyDescent="0.2">
      <c r="A4" s="87"/>
      <c r="B4" s="170" t="s">
        <v>4</v>
      </c>
      <c r="C4" s="171"/>
      <c r="D4" s="170" t="s">
        <v>5</v>
      </c>
      <c r="E4" s="171"/>
      <c r="F4" s="11"/>
      <c r="G4" s="170" t="s">
        <v>105</v>
      </c>
      <c r="H4" s="171"/>
    </row>
    <row r="5" spans="1:8" x14ac:dyDescent="0.2">
      <c r="A5" s="12" t="s">
        <v>7</v>
      </c>
      <c r="B5" s="13">
        <f>VALUE(RIGHT(B2, 4))</f>
        <v>2020</v>
      </c>
      <c r="C5" s="14">
        <f>B5-1</f>
        <v>2019</v>
      </c>
      <c r="D5" s="13">
        <f>B5</f>
        <v>2020</v>
      </c>
      <c r="E5" s="14">
        <f>C5</f>
        <v>2019</v>
      </c>
      <c r="F5" s="15"/>
      <c r="G5" s="13" t="s">
        <v>8</v>
      </c>
      <c r="H5" s="14" t="s">
        <v>5</v>
      </c>
    </row>
    <row r="6" spans="1:8" ht="15" x14ac:dyDescent="0.25">
      <c r="A6" s="20" t="s">
        <v>49</v>
      </c>
      <c r="B6" s="88">
        <v>0</v>
      </c>
      <c r="C6" s="89">
        <v>0</v>
      </c>
      <c r="D6" s="88">
        <v>2.8600028600028603E-2</v>
      </c>
      <c r="E6" s="89">
        <v>1.0607828577490199E-2</v>
      </c>
      <c r="F6" s="90"/>
      <c r="G6" s="91">
        <f t="shared" ref="G6:G60" si="0">B6-C6</f>
        <v>0</v>
      </c>
      <c r="H6" s="92">
        <f t="shared" ref="H6:H60" si="1">D6-E6</f>
        <v>1.7992200022538402E-2</v>
      </c>
    </row>
    <row r="7" spans="1:8" ht="15" x14ac:dyDescent="0.25">
      <c r="A7" s="20" t="s">
        <v>50</v>
      </c>
      <c r="B7" s="88">
        <v>1.1255924170616101</v>
      </c>
      <c r="C7" s="89">
        <v>0.84451068057625411</v>
      </c>
      <c r="D7" s="88">
        <v>0.98670098670098694</v>
      </c>
      <c r="E7" s="89">
        <v>0.81680280046674403</v>
      </c>
      <c r="F7" s="90"/>
      <c r="G7" s="91">
        <f t="shared" si="0"/>
        <v>0.28108173648535595</v>
      </c>
      <c r="H7" s="92">
        <f t="shared" si="1"/>
        <v>0.16989818623424291</v>
      </c>
    </row>
    <row r="8" spans="1:8" ht="15" x14ac:dyDescent="0.25">
      <c r="A8" s="20" t="s">
        <v>51</v>
      </c>
      <c r="B8" s="88">
        <v>1.0071090047393398</v>
      </c>
      <c r="C8" s="89">
        <v>0.59612518628912092</v>
      </c>
      <c r="D8" s="88">
        <v>0.71500071500071494</v>
      </c>
      <c r="E8" s="89">
        <v>0.59403840033945099</v>
      </c>
      <c r="F8" s="90"/>
      <c r="G8" s="91">
        <f t="shared" si="0"/>
        <v>0.41098381845021892</v>
      </c>
      <c r="H8" s="92">
        <f t="shared" si="1"/>
        <v>0.12096231466126395</v>
      </c>
    </row>
    <row r="9" spans="1:8" ht="15" x14ac:dyDescent="0.25">
      <c r="A9" s="20" t="s">
        <v>52</v>
      </c>
      <c r="B9" s="88">
        <v>0</v>
      </c>
      <c r="C9" s="89">
        <v>0</v>
      </c>
      <c r="D9" s="88">
        <v>4.2900042900042901E-2</v>
      </c>
      <c r="E9" s="89">
        <v>0</v>
      </c>
      <c r="F9" s="90"/>
      <c r="G9" s="91">
        <f t="shared" si="0"/>
        <v>0</v>
      </c>
      <c r="H9" s="92">
        <f t="shared" si="1"/>
        <v>4.2900042900042901E-2</v>
      </c>
    </row>
    <row r="10" spans="1:8" ht="15" x14ac:dyDescent="0.25">
      <c r="A10" s="20" t="s">
        <v>53</v>
      </c>
      <c r="B10" s="88">
        <v>0</v>
      </c>
      <c r="C10" s="89">
        <v>4.9677098857426702E-2</v>
      </c>
      <c r="D10" s="88">
        <v>0</v>
      </c>
      <c r="E10" s="89">
        <v>2.1215657154980399E-2</v>
      </c>
      <c r="F10" s="90"/>
      <c r="G10" s="91">
        <f t="shared" si="0"/>
        <v>-4.9677098857426702E-2</v>
      </c>
      <c r="H10" s="92">
        <f t="shared" si="1"/>
        <v>-2.1215657154980399E-2</v>
      </c>
    </row>
    <row r="11" spans="1:8" ht="15" x14ac:dyDescent="0.25">
      <c r="A11" s="20" t="s">
        <v>54</v>
      </c>
      <c r="B11" s="88">
        <v>0</v>
      </c>
      <c r="C11" s="89">
        <v>4.9677098857426702E-2</v>
      </c>
      <c r="D11" s="88">
        <v>1.4300014300014301E-2</v>
      </c>
      <c r="E11" s="89">
        <v>1.0607828577490199E-2</v>
      </c>
      <c r="F11" s="90"/>
      <c r="G11" s="91">
        <f t="shared" si="0"/>
        <v>-4.9677098857426702E-2</v>
      </c>
      <c r="H11" s="92">
        <f t="shared" si="1"/>
        <v>3.6921857225241019E-3</v>
      </c>
    </row>
    <row r="12" spans="1:8" ht="15" x14ac:dyDescent="0.25">
      <c r="A12" s="20" t="s">
        <v>55</v>
      </c>
      <c r="B12" s="88">
        <v>5.92417061611374E-2</v>
      </c>
      <c r="C12" s="89">
        <v>0.29806259314456002</v>
      </c>
      <c r="D12" s="88">
        <v>0.28600028600028599</v>
      </c>
      <c r="E12" s="89">
        <v>0.33945051447968599</v>
      </c>
      <c r="F12" s="90"/>
      <c r="G12" s="91">
        <f t="shared" si="0"/>
        <v>-0.23882088698342263</v>
      </c>
      <c r="H12" s="92">
        <f t="shared" si="1"/>
        <v>-5.3450228479400008E-2</v>
      </c>
    </row>
    <row r="13" spans="1:8" ht="15" x14ac:dyDescent="0.25">
      <c r="A13" s="20" t="s">
        <v>56</v>
      </c>
      <c r="B13" s="88">
        <v>9.8341232227488202</v>
      </c>
      <c r="C13" s="89">
        <v>7.4018877297565799</v>
      </c>
      <c r="D13" s="88">
        <v>8.4084084084084108</v>
      </c>
      <c r="E13" s="89">
        <v>7.1072451469184301</v>
      </c>
      <c r="F13" s="90"/>
      <c r="G13" s="91">
        <f t="shared" si="0"/>
        <v>2.4322354929922403</v>
      </c>
      <c r="H13" s="92">
        <f t="shared" si="1"/>
        <v>1.3011632614899806</v>
      </c>
    </row>
    <row r="14" spans="1:8" ht="15" x14ac:dyDescent="0.25">
      <c r="A14" s="20" t="s">
        <v>57</v>
      </c>
      <c r="B14" s="88">
        <v>0.35545023696682504</v>
      </c>
      <c r="C14" s="89">
        <v>0.44709388971684094</v>
      </c>
      <c r="D14" s="88">
        <v>0.271700271700272</v>
      </c>
      <c r="E14" s="89">
        <v>0.33945051447968599</v>
      </c>
      <c r="F14" s="90"/>
      <c r="G14" s="91">
        <f t="shared" si="0"/>
        <v>-9.1643652750015903E-2</v>
      </c>
      <c r="H14" s="92">
        <f t="shared" si="1"/>
        <v>-6.7750242779413994E-2</v>
      </c>
    </row>
    <row r="15" spans="1:8" ht="15" x14ac:dyDescent="0.25">
      <c r="A15" s="20" t="s">
        <v>58</v>
      </c>
      <c r="B15" s="88">
        <v>0</v>
      </c>
      <c r="C15" s="89">
        <v>0</v>
      </c>
      <c r="D15" s="88">
        <v>0</v>
      </c>
      <c r="E15" s="89">
        <v>2.1215657154980399E-2</v>
      </c>
      <c r="F15" s="90"/>
      <c r="G15" s="91">
        <f t="shared" si="0"/>
        <v>0</v>
      </c>
      <c r="H15" s="92">
        <f t="shared" si="1"/>
        <v>-2.1215657154980399E-2</v>
      </c>
    </row>
    <row r="16" spans="1:8" ht="15" x14ac:dyDescent="0.25">
      <c r="A16" s="20" t="s">
        <v>59</v>
      </c>
      <c r="B16" s="88">
        <v>3.8507109004739295</v>
      </c>
      <c r="C16" s="89">
        <v>6.3586686537506196</v>
      </c>
      <c r="D16" s="88">
        <v>4.9764049764049805</v>
      </c>
      <c r="E16" s="89">
        <v>6.3859128036490898</v>
      </c>
      <c r="F16" s="90"/>
      <c r="G16" s="91">
        <f t="shared" si="0"/>
        <v>-2.5079577532766901</v>
      </c>
      <c r="H16" s="92">
        <f t="shared" si="1"/>
        <v>-1.4095078272441093</v>
      </c>
    </row>
    <row r="17" spans="1:8" ht="15" x14ac:dyDescent="0.25">
      <c r="A17" s="20" t="s">
        <v>60</v>
      </c>
      <c r="B17" s="88">
        <v>3.0805687203791501</v>
      </c>
      <c r="C17" s="89">
        <v>4.9180327868852496</v>
      </c>
      <c r="D17" s="88">
        <v>3.4606034606034597</v>
      </c>
      <c r="E17" s="89">
        <v>4.2113079452636004</v>
      </c>
      <c r="F17" s="90"/>
      <c r="G17" s="91">
        <f t="shared" si="0"/>
        <v>-1.8374640665060995</v>
      </c>
      <c r="H17" s="92">
        <f t="shared" si="1"/>
        <v>-0.75070448466014073</v>
      </c>
    </row>
    <row r="18" spans="1:8" ht="15" x14ac:dyDescent="0.25">
      <c r="A18" s="20" t="s">
        <v>61</v>
      </c>
      <c r="B18" s="88">
        <v>5.2132701421800904</v>
      </c>
      <c r="C18" s="89">
        <v>8.5941381023348189</v>
      </c>
      <c r="D18" s="88">
        <v>5.73430573430573</v>
      </c>
      <c r="E18" s="89">
        <v>7.9346557759626597</v>
      </c>
      <c r="F18" s="90"/>
      <c r="G18" s="91">
        <f t="shared" si="0"/>
        <v>-3.3808679601547285</v>
      </c>
      <c r="H18" s="92">
        <f t="shared" si="1"/>
        <v>-2.2003500416569297</v>
      </c>
    </row>
    <row r="19" spans="1:8" ht="15" x14ac:dyDescent="0.25">
      <c r="A19" s="20" t="s">
        <v>62</v>
      </c>
      <c r="B19" s="88">
        <v>2.5473933649289098</v>
      </c>
      <c r="C19" s="89">
        <v>3.67610531544958</v>
      </c>
      <c r="D19" s="88">
        <v>2.8028028028028</v>
      </c>
      <c r="E19" s="89">
        <v>3.1717407446695698</v>
      </c>
      <c r="F19" s="90"/>
      <c r="G19" s="91">
        <f t="shared" si="0"/>
        <v>-1.1287119505206702</v>
      </c>
      <c r="H19" s="92">
        <f t="shared" si="1"/>
        <v>-0.36893794186676976</v>
      </c>
    </row>
    <row r="20" spans="1:8" ht="15" x14ac:dyDescent="0.25">
      <c r="A20" s="20" t="s">
        <v>63</v>
      </c>
      <c r="B20" s="88">
        <v>0.29620853080568699</v>
      </c>
      <c r="C20" s="89">
        <v>0.24838549428713402</v>
      </c>
      <c r="D20" s="88">
        <v>0.25740025740025702</v>
      </c>
      <c r="E20" s="89">
        <v>0.38188182878964699</v>
      </c>
      <c r="F20" s="90"/>
      <c r="G20" s="91">
        <f t="shared" si="0"/>
        <v>4.7823036518552964E-2</v>
      </c>
      <c r="H20" s="92">
        <f t="shared" si="1"/>
        <v>-0.12448157138938998</v>
      </c>
    </row>
    <row r="21" spans="1:8" ht="15" x14ac:dyDescent="0.25">
      <c r="A21" s="20" t="s">
        <v>64</v>
      </c>
      <c r="B21" s="88">
        <v>0.35545023696682504</v>
      </c>
      <c r="C21" s="89">
        <v>9.9354197714853501E-2</v>
      </c>
      <c r="D21" s="88">
        <v>0.47190047190047202</v>
      </c>
      <c r="E21" s="89">
        <v>0.24398005728227401</v>
      </c>
      <c r="F21" s="90"/>
      <c r="G21" s="91">
        <f t="shared" si="0"/>
        <v>0.25609603925197155</v>
      </c>
      <c r="H21" s="92">
        <f t="shared" si="1"/>
        <v>0.22792041461819801</v>
      </c>
    </row>
    <row r="22" spans="1:8" ht="15" x14ac:dyDescent="0.25">
      <c r="A22" s="20" t="s">
        <v>65</v>
      </c>
      <c r="B22" s="88">
        <v>2.1327014218009501</v>
      </c>
      <c r="C22" s="89">
        <v>3.2290114257327396</v>
      </c>
      <c r="D22" s="88">
        <v>2.8457028457028501</v>
      </c>
      <c r="E22" s="89">
        <v>4.1264453166436805</v>
      </c>
      <c r="F22" s="90"/>
      <c r="G22" s="91">
        <f t="shared" si="0"/>
        <v>-1.0963100039317895</v>
      </c>
      <c r="H22" s="92">
        <f t="shared" si="1"/>
        <v>-1.2807424709408304</v>
      </c>
    </row>
    <row r="23" spans="1:8" ht="15" x14ac:dyDescent="0.25">
      <c r="A23" s="20" t="s">
        <v>66</v>
      </c>
      <c r="B23" s="88">
        <v>0.65165876777251197</v>
      </c>
      <c r="C23" s="89">
        <v>0.74515648286140101</v>
      </c>
      <c r="D23" s="88">
        <v>0.543400543400543</v>
      </c>
      <c r="E23" s="89">
        <v>0.668293200381882</v>
      </c>
      <c r="F23" s="90"/>
      <c r="G23" s="91">
        <f t="shared" si="0"/>
        <v>-9.3497715088889044E-2</v>
      </c>
      <c r="H23" s="92">
        <f t="shared" si="1"/>
        <v>-0.124892656981339</v>
      </c>
    </row>
    <row r="24" spans="1:8" ht="15" x14ac:dyDescent="0.25">
      <c r="A24" s="20" t="s">
        <v>67</v>
      </c>
      <c r="B24" s="88">
        <v>1.6587677725118499</v>
      </c>
      <c r="C24" s="89">
        <v>0.69547938400397402</v>
      </c>
      <c r="D24" s="88">
        <v>1.1154011154011201</v>
      </c>
      <c r="E24" s="89">
        <v>0.53039142887450907</v>
      </c>
      <c r="F24" s="90"/>
      <c r="G24" s="91">
        <f t="shared" si="0"/>
        <v>0.9632883885078759</v>
      </c>
      <c r="H24" s="92">
        <f t="shared" si="1"/>
        <v>0.58500968652661101</v>
      </c>
    </row>
    <row r="25" spans="1:8" ht="15" x14ac:dyDescent="0.25">
      <c r="A25" s="20" t="s">
        <v>68</v>
      </c>
      <c r="B25" s="88">
        <v>0</v>
      </c>
      <c r="C25" s="89">
        <v>0.34773969200198701</v>
      </c>
      <c r="D25" s="88">
        <v>4.2900042900042901E-2</v>
      </c>
      <c r="E25" s="89">
        <v>0.37127400021215701</v>
      </c>
      <c r="F25" s="90"/>
      <c r="G25" s="91">
        <f t="shared" si="0"/>
        <v>-0.34773969200198701</v>
      </c>
      <c r="H25" s="92">
        <f t="shared" si="1"/>
        <v>-0.32837395731211411</v>
      </c>
    </row>
    <row r="26" spans="1:8" ht="15" x14ac:dyDescent="0.25">
      <c r="A26" s="20" t="s">
        <v>69</v>
      </c>
      <c r="B26" s="88">
        <v>0</v>
      </c>
      <c r="C26" s="89">
        <v>0</v>
      </c>
      <c r="D26" s="88">
        <v>1.4300014300014301E-2</v>
      </c>
      <c r="E26" s="89">
        <v>0</v>
      </c>
      <c r="F26" s="90"/>
      <c r="G26" s="91">
        <f t="shared" si="0"/>
        <v>0</v>
      </c>
      <c r="H26" s="92">
        <f t="shared" si="1"/>
        <v>1.4300014300014301E-2</v>
      </c>
    </row>
    <row r="27" spans="1:8" ht="15" x14ac:dyDescent="0.25">
      <c r="A27" s="20" t="s">
        <v>70</v>
      </c>
      <c r="B27" s="88">
        <v>7.6421800947867293</v>
      </c>
      <c r="C27" s="89">
        <v>6.6567312468951796</v>
      </c>
      <c r="D27" s="88">
        <v>7.0070070070070098</v>
      </c>
      <c r="E27" s="89">
        <v>6.9905590325660292</v>
      </c>
      <c r="F27" s="90"/>
      <c r="G27" s="91">
        <f t="shared" si="0"/>
        <v>0.98544884789154974</v>
      </c>
      <c r="H27" s="92">
        <f t="shared" si="1"/>
        <v>1.6447974440980673E-2</v>
      </c>
    </row>
    <row r="28" spans="1:8" ht="15" x14ac:dyDescent="0.25">
      <c r="A28" s="20" t="s">
        <v>71</v>
      </c>
      <c r="B28" s="88">
        <v>1.3033175355450199</v>
      </c>
      <c r="C28" s="89">
        <v>0.69547938400397402</v>
      </c>
      <c r="D28" s="88">
        <v>1.08680108680109</v>
      </c>
      <c r="E28" s="89">
        <v>0.80619497188925393</v>
      </c>
      <c r="F28" s="90"/>
      <c r="G28" s="91">
        <f t="shared" si="0"/>
        <v>0.60783815154104592</v>
      </c>
      <c r="H28" s="92">
        <f t="shared" si="1"/>
        <v>0.28060611491183607</v>
      </c>
    </row>
    <row r="29" spans="1:8" ht="15" x14ac:dyDescent="0.25">
      <c r="A29" s="20" t="s">
        <v>72</v>
      </c>
      <c r="B29" s="88">
        <v>1.3625592417061601</v>
      </c>
      <c r="C29" s="89">
        <v>0.14903129657228001</v>
      </c>
      <c r="D29" s="88">
        <v>1.0296010296010298</v>
      </c>
      <c r="E29" s="89">
        <v>0.35005834305717598</v>
      </c>
      <c r="F29" s="90"/>
      <c r="G29" s="91">
        <f t="shared" si="0"/>
        <v>1.2135279451338801</v>
      </c>
      <c r="H29" s="92">
        <f t="shared" si="1"/>
        <v>0.67954268654385386</v>
      </c>
    </row>
    <row r="30" spans="1:8" ht="15" x14ac:dyDescent="0.25">
      <c r="A30" s="20" t="s">
        <v>73</v>
      </c>
      <c r="B30" s="88">
        <v>1.6587677725118499</v>
      </c>
      <c r="C30" s="89">
        <v>2.4341778440139099</v>
      </c>
      <c r="D30" s="88">
        <v>1.85900185900186</v>
      </c>
      <c r="E30" s="89">
        <v>0.71072451469184306</v>
      </c>
      <c r="F30" s="90"/>
      <c r="G30" s="91">
        <f t="shared" si="0"/>
        <v>-0.77541007150205998</v>
      </c>
      <c r="H30" s="92">
        <f t="shared" si="1"/>
        <v>1.1482773443100169</v>
      </c>
    </row>
    <row r="31" spans="1:8" ht="15" x14ac:dyDescent="0.25">
      <c r="A31" s="20" t="s">
        <v>74</v>
      </c>
      <c r="B31" s="88">
        <v>0.17772511848341202</v>
      </c>
      <c r="C31" s="89">
        <v>0</v>
      </c>
      <c r="D31" s="88">
        <v>0.14300014300014299</v>
      </c>
      <c r="E31" s="89">
        <v>8.4862628619921499E-2</v>
      </c>
      <c r="F31" s="90"/>
      <c r="G31" s="91">
        <f t="shared" si="0"/>
        <v>0.17772511848341202</v>
      </c>
      <c r="H31" s="92">
        <f t="shared" si="1"/>
        <v>5.8137514380221494E-2</v>
      </c>
    </row>
    <row r="32" spans="1:8" ht="15" x14ac:dyDescent="0.25">
      <c r="A32" s="20" t="s">
        <v>75</v>
      </c>
      <c r="B32" s="88">
        <v>9.24170616113744</v>
      </c>
      <c r="C32" s="89">
        <v>9.0909090909090899</v>
      </c>
      <c r="D32" s="88">
        <v>9.4380094380094395</v>
      </c>
      <c r="E32" s="89">
        <v>9.8016336056009301</v>
      </c>
      <c r="F32" s="90"/>
      <c r="G32" s="91">
        <f t="shared" si="0"/>
        <v>0.15079707022835009</v>
      </c>
      <c r="H32" s="92">
        <f t="shared" si="1"/>
        <v>-0.36362416759149063</v>
      </c>
    </row>
    <row r="33" spans="1:8" ht="15" x14ac:dyDescent="0.25">
      <c r="A33" s="20" t="s">
        <v>76</v>
      </c>
      <c r="B33" s="88">
        <v>5.8649289099526101</v>
      </c>
      <c r="C33" s="89">
        <v>7.8986587183308501</v>
      </c>
      <c r="D33" s="88">
        <v>4.5474045474045504</v>
      </c>
      <c r="E33" s="89">
        <v>5.8873448605070502</v>
      </c>
      <c r="F33" s="90"/>
      <c r="G33" s="91">
        <f t="shared" si="0"/>
        <v>-2.03372980837824</v>
      </c>
      <c r="H33" s="92">
        <f t="shared" si="1"/>
        <v>-1.3399403131024998</v>
      </c>
    </row>
    <row r="34" spans="1:8" ht="15" x14ac:dyDescent="0.25">
      <c r="A34" s="20" t="s">
        <v>77</v>
      </c>
      <c r="B34" s="88">
        <v>5.92417061611374E-2</v>
      </c>
      <c r="C34" s="89">
        <v>0.14903129657228001</v>
      </c>
      <c r="D34" s="88">
        <v>2.8600028600028603E-2</v>
      </c>
      <c r="E34" s="89">
        <v>0.13790177150737201</v>
      </c>
      <c r="F34" s="90"/>
      <c r="G34" s="91">
        <f t="shared" si="0"/>
        <v>-8.9789590411142609E-2</v>
      </c>
      <c r="H34" s="92">
        <f t="shared" si="1"/>
        <v>-0.1093017429073434</v>
      </c>
    </row>
    <row r="35" spans="1:8" ht="15" x14ac:dyDescent="0.25">
      <c r="A35" s="20" t="s">
        <v>78</v>
      </c>
      <c r="B35" s="88">
        <v>0.23696682464454999</v>
      </c>
      <c r="C35" s="89">
        <v>9.9354197714853501E-2</v>
      </c>
      <c r="D35" s="88">
        <v>0.28600028600028599</v>
      </c>
      <c r="E35" s="89">
        <v>0.190940914394823</v>
      </c>
      <c r="F35" s="90"/>
      <c r="G35" s="91">
        <f t="shared" si="0"/>
        <v>0.1376126269296965</v>
      </c>
      <c r="H35" s="92">
        <f t="shared" si="1"/>
        <v>9.5059371605462989E-2</v>
      </c>
    </row>
    <row r="36" spans="1:8" ht="15" x14ac:dyDescent="0.25">
      <c r="A36" s="20" t="s">
        <v>79</v>
      </c>
      <c r="B36" s="88">
        <v>0.65165876777251197</v>
      </c>
      <c r="C36" s="89">
        <v>0.34773969200198701</v>
      </c>
      <c r="D36" s="88">
        <v>0.47190047190047202</v>
      </c>
      <c r="E36" s="89">
        <v>0.30762702874721504</v>
      </c>
      <c r="F36" s="90"/>
      <c r="G36" s="91">
        <f t="shared" si="0"/>
        <v>0.30391907577052496</v>
      </c>
      <c r="H36" s="92">
        <f t="shared" si="1"/>
        <v>0.16427344315325698</v>
      </c>
    </row>
    <row r="37" spans="1:8" ht="15" x14ac:dyDescent="0.25">
      <c r="A37" s="20" t="s">
        <v>80</v>
      </c>
      <c r="B37" s="88">
        <v>1.3033175355450199</v>
      </c>
      <c r="C37" s="89">
        <v>0.74515648286140101</v>
      </c>
      <c r="D37" s="88">
        <v>0.68640068640068597</v>
      </c>
      <c r="E37" s="89">
        <v>0.668293200381882</v>
      </c>
      <c r="F37" s="90"/>
      <c r="G37" s="91">
        <f t="shared" si="0"/>
        <v>0.55816105268361893</v>
      </c>
      <c r="H37" s="92">
        <f t="shared" si="1"/>
        <v>1.8107486018803964E-2</v>
      </c>
    </row>
    <row r="38" spans="1:8" ht="15" x14ac:dyDescent="0.25">
      <c r="A38" s="20" t="s">
        <v>81</v>
      </c>
      <c r="B38" s="88">
        <v>1.2440758293838901</v>
      </c>
      <c r="C38" s="89">
        <v>0.99354197714853509</v>
      </c>
      <c r="D38" s="88">
        <v>1.1297011297011301</v>
      </c>
      <c r="E38" s="89">
        <v>0.9971358862840779</v>
      </c>
      <c r="F38" s="90"/>
      <c r="G38" s="91">
        <f t="shared" si="0"/>
        <v>0.25053385223535496</v>
      </c>
      <c r="H38" s="92">
        <f t="shared" si="1"/>
        <v>0.13256524341705223</v>
      </c>
    </row>
    <row r="39" spans="1:8" ht="15" x14ac:dyDescent="0.25">
      <c r="A39" s="20" t="s">
        <v>82</v>
      </c>
      <c r="B39" s="88">
        <v>0.82938388625592407</v>
      </c>
      <c r="C39" s="89">
        <v>0</v>
      </c>
      <c r="D39" s="88">
        <v>0.328900328900329</v>
      </c>
      <c r="E39" s="89">
        <v>0</v>
      </c>
      <c r="F39" s="90"/>
      <c r="G39" s="91">
        <f t="shared" si="0"/>
        <v>0.82938388625592407</v>
      </c>
      <c r="H39" s="92">
        <f t="shared" si="1"/>
        <v>0.328900328900329</v>
      </c>
    </row>
    <row r="40" spans="1:8" ht="15" x14ac:dyDescent="0.25">
      <c r="A40" s="20" t="s">
        <v>83</v>
      </c>
      <c r="B40" s="88">
        <v>7.1090047393364904</v>
      </c>
      <c r="C40" s="89">
        <v>7.2528564331843004</v>
      </c>
      <c r="D40" s="88">
        <v>5.8630058630058599</v>
      </c>
      <c r="E40" s="89">
        <v>7.3406173756232098</v>
      </c>
      <c r="F40" s="90"/>
      <c r="G40" s="91">
        <f t="shared" si="0"/>
        <v>-0.14385169384781005</v>
      </c>
      <c r="H40" s="92">
        <f t="shared" si="1"/>
        <v>-1.4776115126173499</v>
      </c>
    </row>
    <row r="41" spans="1:8" ht="15" x14ac:dyDescent="0.25">
      <c r="A41" s="20" t="s">
        <v>84</v>
      </c>
      <c r="B41" s="88">
        <v>1.71800947867299</v>
      </c>
      <c r="C41" s="89">
        <v>2.1857923497267802</v>
      </c>
      <c r="D41" s="88">
        <v>2.8743028743028702</v>
      </c>
      <c r="E41" s="89">
        <v>2.6413493157950598</v>
      </c>
      <c r="F41" s="90"/>
      <c r="G41" s="91">
        <f t="shared" si="0"/>
        <v>-0.46778287105379013</v>
      </c>
      <c r="H41" s="92">
        <f t="shared" si="1"/>
        <v>0.23295355850781041</v>
      </c>
    </row>
    <row r="42" spans="1:8" ht="15" x14ac:dyDescent="0.25">
      <c r="A42" s="20" t="s">
        <v>85</v>
      </c>
      <c r="B42" s="88">
        <v>18.0094786729858</v>
      </c>
      <c r="C42" s="89">
        <v>15.0521609538003</v>
      </c>
      <c r="D42" s="88">
        <v>21.550121550121602</v>
      </c>
      <c r="E42" s="89">
        <v>16.983133552561799</v>
      </c>
      <c r="F42" s="90"/>
      <c r="G42" s="91">
        <f t="shared" si="0"/>
        <v>2.9573177191855002</v>
      </c>
      <c r="H42" s="92">
        <f t="shared" si="1"/>
        <v>4.5669879975598029</v>
      </c>
    </row>
    <row r="43" spans="1:8" ht="15" x14ac:dyDescent="0.25">
      <c r="A43" s="20" t="s">
        <v>86</v>
      </c>
      <c r="B43" s="88">
        <v>5.2725118483412299</v>
      </c>
      <c r="C43" s="89">
        <v>4.1231992051664204</v>
      </c>
      <c r="D43" s="88">
        <v>4.6904046904046899</v>
      </c>
      <c r="E43" s="89">
        <v>5.2508751458576395</v>
      </c>
      <c r="F43" s="90"/>
      <c r="G43" s="91">
        <f t="shared" si="0"/>
        <v>1.1493126431748095</v>
      </c>
      <c r="H43" s="92">
        <f t="shared" si="1"/>
        <v>-0.5604704554529496</v>
      </c>
    </row>
    <row r="44" spans="1:8" ht="15" x14ac:dyDescent="0.25">
      <c r="A44" s="20" t="s">
        <v>87</v>
      </c>
      <c r="B44" s="88">
        <v>1.1255924170616101</v>
      </c>
      <c r="C44" s="89">
        <v>0.64580228514654703</v>
      </c>
      <c r="D44" s="88">
        <v>0.77220077220077199</v>
      </c>
      <c r="E44" s="89">
        <v>0.55160708602949005</v>
      </c>
      <c r="F44" s="90"/>
      <c r="G44" s="91">
        <f t="shared" si="0"/>
        <v>0.47979013191506303</v>
      </c>
      <c r="H44" s="92">
        <f t="shared" si="1"/>
        <v>0.22059368617128194</v>
      </c>
    </row>
    <row r="45" spans="1:8" ht="15" x14ac:dyDescent="0.25">
      <c r="A45" s="62" t="s">
        <v>88</v>
      </c>
      <c r="B45" s="93">
        <v>0</v>
      </c>
      <c r="C45" s="94">
        <v>0</v>
      </c>
      <c r="D45" s="93">
        <v>0.1001001001001</v>
      </c>
      <c r="E45" s="94">
        <v>3.1823485732470597E-2</v>
      </c>
      <c r="F45" s="95"/>
      <c r="G45" s="96">
        <f t="shared" si="0"/>
        <v>0</v>
      </c>
      <c r="H45" s="97">
        <f t="shared" si="1"/>
        <v>6.8276614367629399E-2</v>
      </c>
    </row>
    <row r="46" spans="1:8" ht="15" x14ac:dyDescent="0.25">
      <c r="A46" s="20" t="s">
        <v>89</v>
      </c>
      <c r="B46" s="88">
        <v>0</v>
      </c>
      <c r="C46" s="89">
        <v>0</v>
      </c>
      <c r="D46" s="88">
        <v>1.4300014300014301E-2</v>
      </c>
      <c r="E46" s="89">
        <v>2.1215657154980399E-2</v>
      </c>
      <c r="F46" s="90"/>
      <c r="G46" s="91">
        <f t="shared" si="0"/>
        <v>0</v>
      </c>
      <c r="H46" s="92">
        <f t="shared" si="1"/>
        <v>-6.9156428549660975E-3</v>
      </c>
    </row>
    <row r="47" spans="1:8" ht="15" x14ac:dyDescent="0.25">
      <c r="A47" s="20" t="s">
        <v>90</v>
      </c>
      <c r="B47" s="88">
        <v>0.41469194312796204</v>
      </c>
      <c r="C47" s="89">
        <v>0.397416790859414</v>
      </c>
      <c r="D47" s="88">
        <v>0.35750035750035702</v>
      </c>
      <c r="E47" s="89">
        <v>0.37127400021215701</v>
      </c>
      <c r="F47" s="90"/>
      <c r="G47" s="91">
        <f t="shared" si="0"/>
        <v>1.7275152268548033E-2</v>
      </c>
      <c r="H47" s="92">
        <f t="shared" si="1"/>
        <v>-1.3773642711799983E-2</v>
      </c>
    </row>
    <row r="48" spans="1:8" ht="15" x14ac:dyDescent="0.25">
      <c r="A48" s="20" t="s">
        <v>91</v>
      </c>
      <c r="B48" s="88">
        <v>0.11848341232227499</v>
      </c>
      <c r="C48" s="89">
        <v>0.44709388971684094</v>
      </c>
      <c r="D48" s="88">
        <v>0.45760045760045798</v>
      </c>
      <c r="E48" s="89">
        <v>0.31823485732470597</v>
      </c>
      <c r="F48" s="90"/>
      <c r="G48" s="91">
        <f t="shared" si="0"/>
        <v>-0.32861047739456595</v>
      </c>
      <c r="H48" s="92">
        <f t="shared" si="1"/>
        <v>0.13936560027575201</v>
      </c>
    </row>
    <row r="49" spans="1:8" ht="15" x14ac:dyDescent="0.25">
      <c r="A49" s="20" t="s">
        <v>92</v>
      </c>
      <c r="B49" s="88">
        <v>5.92417061611374E-2</v>
      </c>
      <c r="C49" s="89">
        <v>0</v>
      </c>
      <c r="D49" s="88">
        <v>1.4300014300014301E-2</v>
      </c>
      <c r="E49" s="89">
        <v>1.0607828577490199E-2</v>
      </c>
      <c r="F49" s="90"/>
      <c r="G49" s="91">
        <f t="shared" si="0"/>
        <v>5.92417061611374E-2</v>
      </c>
      <c r="H49" s="92">
        <f t="shared" si="1"/>
        <v>3.6921857225241019E-3</v>
      </c>
    </row>
    <row r="50" spans="1:8" ht="15" x14ac:dyDescent="0.25">
      <c r="A50" s="20" t="s">
        <v>93</v>
      </c>
      <c r="B50" s="88">
        <v>0</v>
      </c>
      <c r="C50" s="89">
        <v>0</v>
      </c>
      <c r="D50" s="88">
        <v>0</v>
      </c>
      <c r="E50" s="89">
        <v>2.1215657154980399E-2</v>
      </c>
      <c r="F50" s="90"/>
      <c r="G50" s="91">
        <f t="shared" si="0"/>
        <v>0</v>
      </c>
      <c r="H50" s="92">
        <f t="shared" si="1"/>
        <v>-2.1215657154980399E-2</v>
      </c>
    </row>
    <row r="51" spans="1:8" ht="15" x14ac:dyDescent="0.25">
      <c r="A51" s="20" t="s">
        <v>94</v>
      </c>
      <c r="B51" s="88">
        <v>1.59952606635071</v>
      </c>
      <c r="C51" s="89">
        <v>1.0928961748633901</v>
      </c>
      <c r="D51" s="88">
        <v>1.3585013585013601</v>
      </c>
      <c r="E51" s="89">
        <v>0.88044977193168594</v>
      </c>
      <c r="F51" s="90"/>
      <c r="G51" s="91">
        <f t="shared" si="0"/>
        <v>0.50662989148731996</v>
      </c>
      <c r="H51" s="92">
        <f t="shared" si="1"/>
        <v>0.47805158656967417</v>
      </c>
    </row>
    <row r="52" spans="1:8" ht="15" x14ac:dyDescent="0.25">
      <c r="A52" s="20" t="s">
        <v>95</v>
      </c>
      <c r="B52" s="88">
        <v>0</v>
      </c>
      <c r="C52" s="89">
        <v>4.9677098857426702E-2</v>
      </c>
      <c r="D52" s="88">
        <v>0</v>
      </c>
      <c r="E52" s="89">
        <v>0.190940914394823</v>
      </c>
      <c r="F52" s="90"/>
      <c r="G52" s="91">
        <f t="shared" si="0"/>
        <v>-4.9677098857426702E-2</v>
      </c>
      <c r="H52" s="92">
        <f t="shared" si="1"/>
        <v>-0.190940914394823</v>
      </c>
    </row>
    <row r="53" spans="1:8" ht="15" x14ac:dyDescent="0.25">
      <c r="A53" s="20" t="s">
        <v>96</v>
      </c>
      <c r="B53" s="88">
        <v>0.29620853080568699</v>
      </c>
      <c r="C53" s="89">
        <v>0.29806259314456002</v>
      </c>
      <c r="D53" s="88">
        <v>0.22880022880022899</v>
      </c>
      <c r="E53" s="89">
        <v>0.39248965736713698</v>
      </c>
      <c r="F53" s="90"/>
      <c r="G53" s="91">
        <f t="shared" si="0"/>
        <v>-1.8540623388730304E-3</v>
      </c>
      <c r="H53" s="92">
        <f t="shared" si="1"/>
        <v>-0.16368942856690799</v>
      </c>
    </row>
    <row r="54" spans="1:8" ht="15" x14ac:dyDescent="0.25">
      <c r="A54" s="20" t="s">
        <v>97</v>
      </c>
      <c r="B54" s="88">
        <v>5.92417061611374E-2</v>
      </c>
      <c r="C54" s="89">
        <v>0.14903129657228001</v>
      </c>
      <c r="D54" s="88">
        <v>0.14300014300014299</v>
      </c>
      <c r="E54" s="89">
        <v>0.11668611435239198</v>
      </c>
      <c r="F54" s="90"/>
      <c r="G54" s="91">
        <f t="shared" si="0"/>
        <v>-8.9789590411142609E-2</v>
      </c>
      <c r="H54" s="92">
        <f t="shared" si="1"/>
        <v>2.6314028647751009E-2</v>
      </c>
    </row>
    <row r="55" spans="1:8" ht="15" x14ac:dyDescent="0.25">
      <c r="A55" s="20" t="s">
        <v>98</v>
      </c>
      <c r="B55" s="88">
        <v>0</v>
      </c>
      <c r="C55" s="89">
        <v>4.9677098857426702E-2</v>
      </c>
      <c r="D55" s="88">
        <v>0</v>
      </c>
      <c r="E55" s="89">
        <v>1.0607828577490199E-2</v>
      </c>
      <c r="F55" s="90"/>
      <c r="G55" s="91">
        <f t="shared" si="0"/>
        <v>-4.9677098857426702E-2</v>
      </c>
      <c r="H55" s="92">
        <f t="shared" si="1"/>
        <v>-1.0607828577490199E-2</v>
      </c>
    </row>
    <row r="56" spans="1:8" ht="15" x14ac:dyDescent="0.25">
      <c r="A56" s="20" t="s">
        <v>99</v>
      </c>
      <c r="B56" s="88">
        <v>0</v>
      </c>
      <c r="C56" s="89">
        <v>0</v>
      </c>
      <c r="D56" s="88">
        <v>2.8600028600028603E-2</v>
      </c>
      <c r="E56" s="89">
        <v>1.0607828577490199E-2</v>
      </c>
      <c r="F56" s="90"/>
      <c r="G56" s="91">
        <f t="shared" si="0"/>
        <v>0</v>
      </c>
      <c r="H56" s="92">
        <f t="shared" si="1"/>
        <v>1.7992200022538402E-2</v>
      </c>
    </row>
    <row r="57" spans="1:8" ht="15" x14ac:dyDescent="0.25">
      <c r="A57" s="20" t="s">
        <v>100</v>
      </c>
      <c r="B57" s="88">
        <v>0</v>
      </c>
      <c r="C57" s="89">
        <v>4.9677098857426702E-2</v>
      </c>
      <c r="D57" s="88">
        <v>1.4300014300014301E-2</v>
      </c>
      <c r="E57" s="89">
        <v>0.18033308581733301</v>
      </c>
      <c r="F57" s="90"/>
      <c r="G57" s="91">
        <f t="shared" si="0"/>
        <v>-4.9677098857426702E-2</v>
      </c>
      <c r="H57" s="92">
        <f t="shared" si="1"/>
        <v>-0.16603307151731872</v>
      </c>
    </row>
    <row r="58" spans="1:8" ht="15" x14ac:dyDescent="0.25">
      <c r="A58" s="20" t="s">
        <v>101</v>
      </c>
      <c r="B58" s="88">
        <v>0.23696682464454999</v>
      </c>
      <c r="C58" s="89">
        <v>9.9354197714853501E-2</v>
      </c>
      <c r="D58" s="88">
        <v>0.15730015730015701</v>
      </c>
      <c r="E58" s="89">
        <v>0.11668611435239198</v>
      </c>
      <c r="F58" s="90"/>
      <c r="G58" s="91">
        <f t="shared" si="0"/>
        <v>0.1376126269296965</v>
      </c>
      <c r="H58" s="92">
        <f t="shared" si="1"/>
        <v>4.0614042947765022E-2</v>
      </c>
    </row>
    <row r="59" spans="1:8" ht="15" x14ac:dyDescent="0.25">
      <c r="A59" s="20" t="s">
        <v>102</v>
      </c>
      <c r="B59" s="88">
        <v>0.23696682464454999</v>
      </c>
      <c r="C59" s="89">
        <v>0.198708395429707</v>
      </c>
      <c r="D59" s="88">
        <v>0.271700271700272</v>
      </c>
      <c r="E59" s="89">
        <v>0.297019200169725</v>
      </c>
      <c r="F59" s="90"/>
      <c r="G59" s="91">
        <f t="shared" si="0"/>
        <v>3.8258429214842987E-2</v>
      </c>
      <c r="H59" s="92">
        <f t="shared" si="1"/>
        <v>-2.5318928469452995E-2</v>
      </c>
    </row>
    <row r="60" spans="1:8" ht="15" x14ac:dyDescent="0.25">
      <c r="A60" s="20" t="s">
        <v>103</v>
      </c>
      <c r="B60" s="88">
        <v>0</v>
      </c>
      <c r="C60" s="89">
        <v>4.9677098857426702E-2</v>
      </c>
      <c r="D60" s="88">
        <v>4.2900042900042901E-2</v>
      </c>
      <c r="E60" s="89">
        <v>4.2431314309960798E-2</v>
      </c>
      <c r="F60" s="90"/>
      <c r="G60" s="91">
        <f t="shared" si="0"/>
        <v>-4.9677098857426702E-2</v>
      </c>
      <c r="H60" s="92">
        <f t="shared" si="1"/>
        <v>4.6872859008210283E-4</v>
      </c>
    </row>
    <row r="61" spans="1:8" ht="15" x14ac:dyDescent="0.25">
      <c r="A61" s="81"/>
      <c r="B61" s="98"/>
      <c r="C61" s="99"/>
      <c r="D61" s="98"/>
      <c r="E61" s="99"/>
      <c r="F61" s="100"/>
      <c r="G61" s="101"/>
      <c r="H61" s="102"/>
    </row>
    <row r="62" spans="1:8" s="38" customFormat="1" x14ac:dyDescent="0.2">
      <c r="A62" s="12" t="s">
        <v>17</v>
      </c>
      <c r="B62" s="60">
        <f>SUM(B6:B61)</f>
        <v>100.00000000000001</v>
      </c>
      <c r="C62" s="61">
        <f>SUM(C6:C61)</f>
        <v>100</v>
      </c>
      <c r="D62" s="60">
        <f>SUM(D6:D61)</f>
        <v>100.00000000000007</v>
      </c>
      <c r="E62" s="61">
        <f>SUM(E6:E61)</f>
        <v>100.00000000000001</v>
      </c>
      <c r="F62" s="103"/>
      <c r="G62" s="104">
        <f>SUM(G6:G61)</f>
        <v>1.366962099069724E-14</v>
      </c>
      <c r="H62" s="105">
        <f>SUM(H6:H61)</f>
        <v>7.1255501499223328E-14</v>
      </c>
    </row>
  </sheetData>
  <mergeCells count="5">
    <mergeCell ref="B1:H1"/>
    <mergeCell ref="B2:H2"/>
    <mergeCell ref="B4:C4"/>
    <mergeCell ref="D4:E4"/>
    <mergeCell ref="G4:H4"/>
  </mergeCells>
  <printOptions horizontalCentered="1"/>
  <pageMargins left="0.39370078740157483" right="0.39370078740157483" top="0.39370078740157483" bottom="0.59055118110236227" header="0.39370078740157483" footer="0.19685039370078741"/>
  <pageSetup paperSize="9" scale="85"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8C21F7-C31F-49F1-8D3A-45EA123782A7}">
  <dimension ref="A1:J33"/>
  <sheetViews>
    <sheetView tabSelected="1" workbookViewId="0">
      <selection activeCell="M1" sqref="M1"/>
    </sheetView>
  </sheetViews>
  <sheetFormatPr defaultRowHeight="12.75" x14ac:dyDescent="0.2"/>
  <cols>
    <col min="1" max="1" width="26.85546875" style="1" customWidth="1"/>
    <col min="2" max="5" width="8.28515625" style="1" customWidth="1"/>
    <col min="6" max="6" width="1.7109375" style="1" customWidth="1"/>
    <col min="7" max="10" width="8.28515625" style="1" customWidth="1"/>
    <col min="11" max="256" width="8.7109375" style="1"/>
    <col min="257" max="257" width="26.85546875" style="1" customWidth="1"/>
    <col min="258" max="261" width="8.28515625" style="1" customWidth="1"/>
    <col min="262" max="262" width="1.7109375" style="1" customWidth="1"/>
    <col min="263" max="266" width="8.28515625" style="1" customWidth="1"/>
    <col min="267" max="512" width="8.7109375" style="1"/>
    <col min="513" max="513" width="26.85546875" style="1" customWidth="1"/>
    <col min="514" max="517" width="8.28515625" style="1" customWidth="1"/>
    <col min="518" max="518" width="1.7109375" style="1" customWidth="1"/>
    <col min="519" max="522" width="8.28515625" style="1" customWidth="1"/>
    <col min="523" max="768" width="8.7109375" style="1"/>
    <col min="769" max="769" width="26.85546875" style="1" customWidth="1"/>
    <col min="770" max="773" width="8.28515625" style="1" customWidth="1"/>
    <col min="774" max="774" width="1.7109375" style="1" customWidth="1"/>
    <col min="775" max="778" width="8.28515625" style="1" customWidth="1"/>
    <col min="779" max="1024" width="8.7109375" style="1"/>
    <col min="1025" max="1025" width="26.85546875" style="1" customWidth="1"/>
    <col min="1026" max="1029" width="8.28515625" style="1" customWidth="1"/>
    <col min="1030" max="1030" width="1.7109375" style="1" customWidth="1"/>
    <col min="1031" max="1034" width="8.28515625" style="1" customWidth="1"/>
    <col min="1035" max="1280" width="8.7109375" style="1"/>
    <col min="1281" max="1281" width="26.85546875" style="1" customWidth="1"/>
    <col min="1282" max="1285" width="8.28515625" style="1" customWidth="1"/>
    <col min="1286" max="1286" width="1.7109375" style="1" customWidth="1"/>
    <col min="1287" max="1290" width="8.28515625" style="1" customWidth="1"/>
    <col min="1291" max="1536" width="8.7109375" style="1"/>
    <col min="1537" max="1537" width="26.85546875" style="1" customWidth="1"/>
    <col min="1538" max="1541" width="8.28515625" style="1" customWidth="1"/>
    <col min="1542" max="1542" width="1.7109375" style="1" customWidth="1"/>
    <col min="1543" max="1546" width="8.28515625" style="1" customWidth="1"/>
    <col min="1547" max="1792" width="8.7109375" style="1"/>
    <col min="1793" max="1793" width="26.85546875" style="1" customWidth="1"/>
    <col min="1794" max="1797" width="8.28515625" style="1" customWidth="1"/>
    <col min="1798" max="1798" width="1.7109375" style="1" customWidth="1"/>
    <col min="1799" max="1802" width="8.28515625" style="1" customWidth="1"/>
    <col min="1803" max="2048" width="8.7109375" style="1"/>
    <col min="2049" max="2049" width="26.85546875" style="1" customWidth="1"/>
    <col min="2050" max="2053" width="8.28515625" style="1" customWidth="1"/>
    <col min="2054" max="2054" width="1.7109375" style="1" customWidth="1"/>
    <col min="2055" max="2058" width="8.28515625" style="1" customWidth="1"/>
    <col min="2059" max="2304" width="8.7109375" style="1"/>
    <col min="2305" max="2305" width="26.85546875" style="1" customWidth="1"/>
    <col min="2306" max="2309" width="8.28515625" style="1" customWidth="1"/>
    <col min="2310" max="2310" width="1.7109375" style="1" customWidth="1"/>
    <col min="2311" max="2314" width="8.28515625" style="1" customWidth="1"/>
    <col min="2315" max="2560" width="8.7109375" style="1"/>
    <col min="2561" max="2561" width="26.85546875" style="1" customWidth="1"/>
    <col min="2562" max="2565" width="8.28515625" style="1" customWidth="1"/>
    <col min="2566" max="2566" width="1.7109375" style="1" customWidth="1"/>
    <col min="2567" max="2570" width="8.28515625" style="1" customWidth="1"/>
    <col min="2571" max="2816" width="8.7109375" style="1"/>
    <col min="2817" max="2817" width="26.85546875" style="1" customWidth="1"/>
    <col min="2818" max="2821" width="8.28515625" style="1" customWidth="1"/>
    <col min="2822" max="2822" width="1.7109375" style="1" customWidth="1"/>
    <col min="2823" max="2826" width="8.28515625" style="1" customWidth="1"/>
    <col min="2827" max="3072" width="8.7109375" style="1"/>
    <col min="3073" max="3073" width="26.85546875" style="1" customWidth="1"/>
    <col min="3074" max="3077" width="8.28515625" style="1" customWidth="1"/>
    <col min="3078" max="3078" width="1.7109375" style="1" customWidth="1"/>
    <col min="3079" max="3082" width="8.28515625" style="1" customWidth="1"/>
    <col min="3083" max="3328" width="8.7109375" style="1"/>
    <col min="3329" max="3329" width="26.85546875" style="1" customWidth="1"/>
    <col min="3330" max="3333" width="8.28515625" style="1" customWidth="1"/>
    <col min="3334" max="3334" width="1.7109375" style="1" customWidth="1"/>
    <col min="3335" max="3338" width="8.28515625" style="1" customWidth="1"/>
    <col min="3339" max="3584" width="8.7109375" style="1"/>
    <col min="3585" max="3585" width="26.85546875" style="1" customWidth="1"/>
    <col min="3586" max="3589" width="8.28515625" style="1" customWidth="1"/>
    <col min="3590" max="3590" width="1.7109375" style="1" customWidth="1"/>
    <col min="3591" max="3594" width="8.28515625" style="1" customWidth="1"/>
    <col min="3595" max="3840" width="8.7109375" style="1"/>
    <col min="3841" max="3841" width="26.85546875" style="1" customWidth="1"/>
    <col min="3842" max="3845" width="8.28515625" style="1" customWidth="1"/>
    <col min="3846" max="3846" width="1.7109375" style="1" customWidth="1"/>
    <col min="3847" max="3850" width="8.28515625" style="1" customWidth="1"/>
    <col min="3851" max="4096" width="8.7109375" style="1"/>
    <col min="4097" max="4097" width="26.85546875" style="1" customWidth="1"/>
    <col min="4098" max="4101" width="8.28515625" style="1" customWidth="1"/>
    <col min="4102" max="4102" width="1.7109375" style="1" customWidth="1"/>
    <col min="4103" max="4106" width="8.28515625" style="1" customWidth="1"/>
    <col min="4107" max="4352" width="8.7109375" style="1"/>
    <col min="4353" max="4353" width="26.85546875" style="1" customWidth="1"/>
    <col min="4354" max="4357" width="8.28515625" style="1" customWidth="1"/>
    <col min="4358" max="4358" width="1.7109375" style="1" customWidth="1"/>
    <col min="4359" max="4362" width="8.28515625" style="1" customWidth="1"/>
    <col min="4363" max="4608" width="8.7109375" style="1"/>
    <col min="4609" max="4609" width="26.85546875" style="1" customWidth="1"/>
    <col min="4610" max="4613" width="8.28515625" style="1" customWidth="1"/>
    <col min="4614" max="4614" width="1.7109375" style="1" customWidth="1"/>
    <col min="4615" max="4618" width="8.28515625" style="1" customWidth="1"/>
    <col min="4619" max="4864" width="8.7109375" style="1"/>
    <col min="4865" max="4865" width="26.85546875" style="1" customWidth="1"/>
    <col min="4866" max="4869" width="8.28515625" style="1" customWidth="1"/>
    <col min="4870" max="4870" width="1.7109375" style="1" customWidth="1"/>
    <col min="4871" max="4874" width="8.28515625" style="1" customWidth="1"/>
    <col min="4875" max="5120" width="8.7109375" style="1"/>
    <col min="5121" max="5121" width="26.85546875" style="1" customWidth="1"/>
    <col min="5122" max="5125" width="8.28515625" style="1" customWidth="1"/>
    <col min="5126" max="5126" width="1.7109375" style="1" customWidth="1"/>
    <col min="5127" max="5130" width="8.28515625" style="1" customWidth="1"/>
    <col min="5131" max="5376" width="8.7109375" style="1"/>
    <col min="5377" max="5377" width="26.85546875" style="1" customWidth="1"/>
    <col min="5378" max="5381" width="8.28515625" style="1" customWidth="1"/>
    <col min="5382" max="5382" width="1.7109375" style="1" customWidth="1"/>
    <col min="5383" max="5386" width="8.28515625" style="1" customWidth="1"/>
    <col min="5387" max="5632" width="8.7109375" style="1"/>
    <col min="5633" max="5633" width="26.85546875" style="1" customWidth="1"/>
    <col min="5634" max="5637" width="8.28515625" style="1" customWidth="1"/>
    <col min="5638" max="5638" width="1.7109375" style="1" customWidth="1"/>
    <col min="5639" max="5642" width="8.28515625" style="1" customWidth="1"/>
    <col min="5643" max="5888" width="8.7109375" style="1"/>
    <col min="5889" max="5889" width="26.85546875" style="1" customWidth="1"/>
    <col min="5890" max="5893" width="8.28515625" style="1" customWidth="1"/>
    <col min="5894" max="5894" width="1.7109375" style="1" customWidth="1"/>
    <col min="5895" max="5898" width="8.28515625" style="1" customWidth="1"/>
    <col min="5899" max="6144" width="8.7109375" style="1"/>
    <col min="6145" max="6145" width="26.85546875" style="1" customWidth="1"/>
    <col min="6146" max="6149" width="8.28515625" style="1" customWidth="1"/>
    <col min="6150" max="6150" width="1.7109375" style="1" customWidth="1"/>
    <col min="6151" max="6154" width="8.28515625" style="1" customWidth="1"/>
    <col min="6155" max="6400" width="8.7109375" style="1"/>
    <col min="6401" max="6401" width="26.85546875" style="1" customWidth="1"/>
    <col min="6402" max="6405" width="8.28515625" style="1" customWidth="1"/>
    <col min="6406" max="6406" width="1.7109375" style="1" customWidth="1"/>
    <col min="6407" max="6410" width="8.28515625" style="1" customWidth="1"/>
    <col min="6411" max="6656" width="8.7109375" style="1"/>
    <col min="6657" max="6657" width="26.85546875" style="1" customWidth="1"/>
    <col min="6658" max="6661" width="8.28515625" style="1" customWidth="1"/>
    <col min="6662" max="6662" width="1.7109375" style="1" customWidth="1"/>
    <col min="6663" max="6666" width="8.28515625" style="1" customWidth="1"/>
    <col min="6667" max="6912" width="8.7109375" style="1"/>
    <col min="6913" max="6913" width="26.85546875" style="1" customWidth="1"/>
    <col min="6914" max="6917" width="8.28515625" style="1" customWidth="1"/>
    <col min="6918" max="6918" width="1.7109375" style="1" customWidth="1"/>
    <col min="6919" max="6922" width="8.28515625" style="1" customWidth="1"/>
    <col min="6923" max="7168" width="8.7109375" style="1"/>
    <col min="7169" max="7169" width="26.85546875" style="1" customWidth="1"/>
    <col min="7170" max="7173" width="8.28515625" style="1" customWidth="1"/>
    <col min="7174" max="7174" width="1.7109375" style="1" customWidth="1"/>
    <col min="7175" max="7178" width="8.28515625" style="1" customWidth="1"/>
    <col min="7179" max="7424" width="8.7109375" style="1"/>
    <col min="7425" max="7425" width="26.85546875" style="1" customWidth="1"/>
    <col min="7426" max="7429" width="8.28515625" style="1" customWidth="1"/>
    <col min="7430" max="7430" width="1.7109375" style="1" customWidth="1"/>
    <col min="7431" max="7434" width="8.28515625" style="1" customWidth="1"/>
    <col min="7435" max="7680" width="8.7109375" style="1"/>
    <col min="7681" max="7681" width="26.85546875" style="1" customWidth="1"/>
    <col min="7682" max="7685" width="8.28515625" style="1" customWidth="1"/>
    <col min="7686" max="7686" width="1.7109375" style="1" customWidth="1"/>
    <col min="7687" max="7690" width="8.28515625" style="1" customWidth="1"/>
    <col min="7691" max="7936" width="8.7109375" style="1"/>
    <col min="7937" max="7937" width="26.85546875" style="1" customWidth="1"/>
    <col min="7938" max="7941" width="8.28515625" style="1" customWidth="1"/>
    <col min="7942" max="7942" width="1.7109375" style="1" customWidth="1"/>
    <col min="7943" max="7946" width="8.28515625" style="1" customWidth="1"/>
    <col min="7947" max="8192" width="8.7109375" style="1"/>
    <col min="8193" max="8193" width="26.85546875" style="1" customWidth="1"/>
    <col min="8194" max="8197" width="8.28515625" style="1" customWidth="1"/>
    <col min="8198" max="8198" width="1.7109375" style="1" customWidth="1"/>
    <col min="8199" max="8202" width="8.28515625" style="1" customWidth="1"/>
    <col min="8203" max="8448" width="8.7109375" style="1"/>
    <col min="8449" max="8449" width="26.85546875" style="1" customWidth="1"/>
    <col min="8450" max="8453" width="8.28515625" style="1" customWidth="1"/>
    <col min="8454" max="8454" width="1.7109375" style="1" customWidth="1"/>
    <col min="8455" max="8458" width="8.28515625" style="1" customWidth="1"/>
    <col min="8459" max="8704" width="8.7109375" style="1"/>
    <col min="8705" max="8705" width="26.85546875" style="1" customWidth="1"/>
    <col min="8706" max="8709" width="8.28515625" style="1" customWidth="1"/>
    <col min="8710" max="8710" width="1.7109375" style="1" customWidth="1"/>
    <col min="8711" max="8714" width="8.28515625" style="1" customWidth="1"/>
    <col min="8715" max="8960" width="8.7109375" style="1"/>
    <col min="8961" max="8961" width="26.85546875" style="1" customWidth="1"/>
    <col min="8962" max="8965" width="8.28515625" style="1" customWidth="1"/>
    <col min="8966" max="8966" width="1.7109375" style="1" customWidth="1"/>
    <col min="8967" max="8970" width="8.28515625" style="1" customWidth="1"/>
    <col min="8971" max="9216" width="8.7109375" style="1"/>
    <col min="9217" max="9217" width="26.85546875" style="1" customWidth="1"/>
    <col min="9218" max="9221" width="8.28515625" style="1" customWidth="1"/>
    <col min="9222" max="9222" width="1.7109375" style="1" customWidth="1"/>
    <col min="9223" max="9226" width="8.28515625" style="1" customWidth="1"/>
    <col min="9227" max="9472" width="8.7109375" style="1"/>
    <col min="9473" max="9473" width="26.85546875" style="1" customWidth="1"/>
    <col min="9474" max="9477" width="8.28515625" style="1" customWidth="1"/>
    <col min="9478" max="9478" width="1.7109375" style="1" customWidth="1"/>
    <col min="9479" max="9482" width="8.28515625" style="1" customWidth="1"/>
    <col min="9483" max="9728" width="8.7109375" style="1"/>
    <col min="9729" max="9729" width="26.85546875" style="1" customWidth="1"/>
    <col min="9730" max="9733" width="8.28515625" style="1" customWidth="1"/>
    <col min="9734" max="9734" width="1.7109375" style="1" customWidth="1"/>
    <col min="9735" max="9738" width="8.28515625" style="1" customWidth="1"/>
    <col min="9739" max="9984" width="8.7109375" style="1"/>
    <col min="9985" max="9985" width="26.85546875" style="1" customWidth="1"/>
    <col min="9986" max="9989" width="8.28515625" style="1" customWidth="1"/>
    <col min="9990" max="9990" width="1.7109375" style="1" customWidth="1"/>
    <col min="9991" max="9994" width="8.28515625" style="1" customWidth="1"/>
    <col min="9995" max="10240" width="8.7109375" style="1"/>
    <col min="10241" max="10241" width="26.85546875" style="1" customWidth="1"/>
    <col min="10242" max="10245" width="8.28515625" style="1" customWidth="1"/>
    <col min="10246" max="10246" width="1.7109375" style="1" customWidth="1"/>
    <col min="10247" max="10250" width="8.28515625" style="1" customWidth="1"/>
    <col min="10251" max="10496" width="8.7109375" style="1"/>
    <col min="10497" max="10497" width="26.85546875" style="1" customWidth="1"/>
    <col min="10498" max="10501" width="8.28515625" style="1" customWidth="1"/>
    <col min="10502" max="10502" width="1.7109375" style="1" customWidth="1"/>
    <col min="10503" max="10506" width="8.28515625" style="1" customWidth="1"/>
    <col min="10507" max="10752" width="8.7109375" style="1"/>
    <col min="10753" max="10753" width="26.85546875" style="1" customWidth="1"/>
    <col min="10754" max="10757" width="8.28515625" style="1" customWidth="1"/>
    <col min="10758" max="10758" width="1.7109375" style="1" customWidth="1"/>
    <col min="10759" max="10762" width="8.28515625" style="1" customWidth="1"/>
    <col min="10763" max="11008" width="8.7109375" style="1"/>
    <col min="11009" max="11009" width="26.85546875" style="1" customWidth="1"/>
    <col min="11010" max="11013" width="8.28515625" style="1" customWidth="1"/>
    <col min="11014" max="11014" width="1.7109375" style="1" customWidth="1"/>
    <col min="11015" max="11018" width="8.28515625" style="1" customWidth="1"/>
    <col min="11019" max="11264" width="8.7109375" style="1"/>
    <col min="11265" max="11265" width="26.85546875" style="1" customWidth="1"/>
    <col min="11266" max="11269" width="8.28515625" style="1" customWidth="1"/>
    <col min="11270" max="11270" width="1.7109375" style="1" customWidth="1"/>
    <col min="11271" max="11274" width="8.28515625" style="1" customWidth="1"/>
    <col min="11275" max="11520" width="8.7109375" style="1"/>
    <col min="11521" max="11521" width="26.85546875" style="1" customWidth="1"/>
    <col min="11522" max="11525" width="8.28515625" style="1" customWidth="1"/>
    <col min="11526" max="11526" width="1.7109375" style="1" customWidth="1"/>
    <col min="11527" max="11530" width="8.28515625" style="1" customWidth="1"/>
    <col min="11531" max="11776" width="8.7109375" style="1"/>
    <col min="11777" max="11777" width="26.85546875" style="1" customWidth="1"/>
    <col min="11778" max="11781" width="8.28515625" style="1" customWidth="1"/>
    <col min="11782" max="11782" width="1.7109375" style="1" customWidth="1"/>
    <col min="11783" max="11786" width="8.28515625" style="1" customWidth="1"/>
    <col min="11787" max="12032" width="8.7109375" style="1"/>
    <col min="12033" max="12033" width="26.85546875" style="1" customWidth="1"/>
    <col min="12034" max="12037" width="8.28515625" style="1" customWidth="1"/>
    <col min="12038" max="12038" width="1.7109375" style="1" customWidth="1"/>
    <col min="12039" max="12042" width="8.28515625" style="1" customWidth="1"/>
    <col min="12043" max="12288" width="8.7109375" style="1"/>
    <col min="12289" max="12289" width="26.85546875" style="1" customWidth="1"/>
    <col min="12290" max="12293" width="8.28515625" style="1" customWidth="1"/>
    <col min="12294" max="12294" width="1.7109375" style="1" customWidth="1"/>
    <col min="12295" max="12298" width="8.28515625" style="1" customWidth="1"/>
    <col min="12299" max="12544" width="8.7109375" style="1"/>
    <col min="12545" max="12545" width="26.85546875" style="1" customWidth="1"/>
    <col min="12546" max="12549" width="8.28515625" style="1" customWidth="1"/>
    <col min="12550" max="12550" width="1.7109375" style="1" customWidth="1"/>
    <col min="12551" max="12554" width="8.28515625" style="1" customWidth="1"/>
    <col min="12555" max="12800" width="8.7109375" style="1"/>
    <col min="12801" max="12801" width="26.85546875" style="1" customWidth="1"/>
    <col min="12802" max="12805" width="8.28515625" style="1" customWidth="1"/>
    <col min="12806" max="12806" width="1.7109375" style="1" customWidth="1"/>
    <col min="12807" max="12810" width="8.28515625" style="1" customWidth="1"/>
    <col min="12811" max="13056" width="8.7109375" style="1"/>
    <col min="13057" max="13057" width="26.85546875" style="1" customWidth="1"/>
    <col min="13058" max="13061" width="8.28515625" style="1" customWidth="1"/>
    <col min="13062" max="13062" width="1.7109375" style="1" customWidth="1"/>
    <col min="13063" max="13066" width="8.28515625" style="1" customWidth="1"/>
    <col min="13067" max="13312" width="8.7109375" style="1"/>
    <col min="13313" max="13313" width="26.85546875" style="1" customWidth="1"/>
    <col min="13314" max="13317" width="8.28515625" style="1" customWidth="1"/>
    <col min="13318" max="13318" width="1.7109375" style="1" customWidth="1"/>
    <col min="13319" max="13322" width="8.28515625" style="1" customWidth="1"/>
    <col min="13323" max="13568" width="8.7109375" style="1"/>
    <col min="13569" max="13569" width="26.85546875" style="1" customWidth="1"/>
    <col min="13570" max="13573" width="8.28515625" style="1" customWidth="1"/>
    <col min="13574" max="13574" width="1.7109375" style="1" customWidth="1"/>
    <col min="13575" max="13578" width="8.28515625" style="1" customWidth="1"/>
    <col min="13579" max="13824" width="8.7109375" style="1"/>
    <col min="13825" max="13825" width="26.85546875" style="1" customWidth="1"/>
    <col min="13826" max="13829" width="8.28515625" style="1" customWidth="1"/>
    <col min="13830" max="13830" width="1.7109375" style="1" customWidth="1"/>
    <col min="13831" max="13834" width="8.28515625" style="1" customWidth="1"/>
    <col min="13835" max="14080" width="8.7109375" style="1"/>
    <col min="14081" max="14081" width="26.85546875" style="1" customWidth="1"/>
    <col min="14082" max="14085" width="8.28515625" style="1" customWidth="1"/>
    <col min="14086" max="14086" width="1.7109375" style="1" customWidth="1"/>
    <col min="14087" max="14090" width="8.28515625" style="1" customWidth="1"/>
    <col min="14091" max="14336" width="8.7109375" style="1"/>
    <col min="14337" max="14337" width="26.85546875" style="1" customWidth="1"/>
    <col min="14338" max="14341" width="8.28515625" style="1" customWidth="1"/>
    <col min="14342" max="14342" width="1.7109375" style="1" customWidth="1"/>
    <col min="14343" max="14346" width="8.28515625" style="1" customWidth="1"/>
    <col min="14347" max="14592" width="8.7109375" style="1"/>
    <col min="14593" max="14593" width="26.85546875" style="1" customWidth="1"/>
    <col min="14594" max="14597" width="8.28515625" style="1" customWidth="1"/>
    <col min="14598" max="14598" width="1.7109375" style="1" customWidth="1"/>
    <col min="14599" max="14602" width="8.28515625" style="1" customWidth="1"/>
    <col min="14603" max="14848" width="8.7109375" style="1"/>
    <col min="14849" max="14849" width="26.85546875" style="1" customWidth="1"/>
    <col min="14850" max="14853" width="8.28515625" style="1" customWidth="1"/>
    <col min="14854" max="14854" width="1.7109375" style="1" customWidth="1"/>
    <col min="14855" max="14858" width="8.28515625" style="1" customWidth="1"/>
    <col min="14859" max="15104" width="8.7109375" style="1"/>
    <col min="15105" max="15105" width="26.85546875" style="1" customWidth="1"/>
    <col min="15106" max="15109" width="8.28515625" style="1" customWidth="1"/>
    <col min="15110" max="15110" width="1.7109375" style="1" customWidth="1"/>
    <col min="15111" max="15114" width="8.28515625" style="1" customWidth="1"/>
    <col min="15115" max="15360" width="8.7109375" style="1"/>
    <col min="15361" max="15361" width="26.85546875" style="1" customWidth="1"/>
    <col min="15362" max="15365" width="8.28515625" style="1" customWidth="1"/>
    <col min="15366" max="15366" width="1.7109375" style="1" customWidth="1"/>
    <col min="15367" max="15370" width="8.28515625" style="1" customWidth="1"/>
    <col min="15371" max="15616" width="8.7109375" style="1"/>
    <col min="15617" max="15617" width="26.85546875" style="1" customWidth="1"/>
    <col min="15618" max="15621" width="8.28515625" style="1" customWidth="1"/>
    <col min="15622" max="15622" width="1.7109375" style="1" customWidth="1"/>
    <col min="15623" max="15626" width="8.28515625" style="1" customWidth="1"/>
    <col min="15627" max="15872" width="8.7109375" style="1"/>
    <col min="15873" max="15873" width="26.85546875" style="1" customWidth="1"/>
    <col min="15874" max="15877" width="8.28515625" style="1" customWidth="1"/>
    <col min="15878" max="15878" width="1.7109375" style="1" customWidth="1"/>
    <col min="15879" max="15882" width="8.28515625" style="1" customWidth="1"/>
    <col min="15883" max="16128" width="8.7109375" style="1"/>
    <col min="16129" max="16129" width="26.85546875" style="1" customWidth="1"/>
    <col min="16130" max="16133" width="8.28515625" style="1" customWidth="1"/>
    <col min="16134" max="16134" width="1.7109375" style="1" customWidth="1"/>
    <col min="16135" max="16138" width="8.28515625" style="1" customWidth="1"/>
    <col min="16139" max="16384" width="8.7109375" style="1"/>
  </cols>
  <sheetData>
    <row r="1" spans="1:10" s="44" customFormat="1" ht="20.25" x14ac:dyDescent="0.3">
      <c r="A1" s="52" t="s">
        <v>19</v>
      </c>
      <c r="B1" s="174" t="s">
        <v>106</v>
      </c>
      <c r="C1" s="175"/>
      <c r="D1" s="175"/>
      <c r="E1" s="175"/>
      <c r="F1" s="175"/>
      <c r="G1" s="175"/>
      <c r="H1" s="175"/>
      <c r="I1" s="175"/>
      <c r="J1" s="175"/>
    </row>
    <row r="2" spans="1:10" s="44" customFormat="1" ht="20.25" x14ac:dyDescent="0.3">
      <c r="A2" s="52" t="s">
        <v>21</v>
      </c>
      <c r="B2" s="176" t="s">
        <v>3</v>
      </c>
      <c r="C2" s="177"/>
      <c r="D2" s="177"/>
      <c r="E2" s="177"/>
      <c r="F2" s="177"/>
      <c r="G2" s="177"/>
      <c r="H2" s="177"/>
      <c r="I2" s="177"/>
      <c r="J2" s="177"/>
    </row>
    <row r="4" spans="1:10" x14ac:dyDescent="0.2">
      <c r="A4" s="10"/>
      <c r="B4" s="170" t="s">
        <v>4</v>
      </c>
      <c r="C4" s="171"/>
      <c r="D4" s="170" t="s">
        <v>5</v>
      </c>
      <c r="E4" s="171"/>
      <c r="F4" s="11"/>
      <c r="G4" s="170" t="s">
        <v>6</v>
      </c>
      <c r="H4" s="172"/>
      <c r="I4" s="172"/>
      <c r="J4" s="171"/>
    </row>
    <row r="5" spans="1:10" x14ac:dyDescent="0.2">
      <c r="A5" s="12" t="s">
        <v>7</v>
      </c>
      <c r="B5" s="13">
        <f>VALUE(RIGHT(B2, 4))</f>
        <v>2020</v>
      </c>
      <c r="C5" s="14">
        <f>B5-1</f>
        <v>2019</v>
      </c>
      <c r="D5" s="13">
        <f>B5</f>
        <v>2020</v>
      </c>
      <c r="E5" s="14">
        <f>C5</f>
        <v>2019</v>
      </c>
      <c r="F5" s="15"/>
      <c r="G5" s="13" t="s">
        <v>8</v>
      </c>
      <c r="H5" s="14" t="s">
        <v>5</v>
      </c>
      <c r="I5" s="13" t="s">
        <v>8</v>
      </c>
      <c r="J5" s="14" t="s">
        <v>5</v>
      </c>
    </row>
    <row r="6" spans="1:10" x14ac:dyDescent="0.2">
      <c r="A6" s="16"/>
      <c r="B6" s="106"/>
      <c r="C6" s="107"/>
      <c r="D6" s="106"/>
      <c r="E6" s="107"/>
      <c r="F6" s="108"/>
      <c r="G6" s="106"/>
      <c r="H6" s="107"/>
      <c r="I6" s="109"/>
      <c r="J6" s="110"/>
    </row>
    <row r="7" spans="1:10" s="38" customFormat="1" x14ac:dyDescent="0.2">
      <c r="A7" s="111" t="s">
        <v>23</v>
      </c>
      <c r="B7" s="112">
        <f>SUM($B8:$B11)</f>
        <v>202</v>
      </c>
      <c r="C7" s="113">
        <f>SUM($C8:$C11)</f>
        <v>467</v>
      </c>
      <c r="D7" s="112">
        <f>SUM($D8:$D11)</f>
        <v>1201</v>
      </c>
      <c r="E7" s="113">
        <f>SUM($E8:$E11)</f>
        <v>2286</v>
      </c>
      <c r="F7" s="114"/>
      <c r="G7" s="112">
        <f>B7-C7</f>
        <v>-265</v>
      </c>
      <c r="H7" s="113">
        <f>D7-E7</f>
        <v>-1085</v>
      </c>
      <c r="I7" s="115">
        <f>IF(C7=0, "-", IF(G7/C7&lt;10, G7/C7, "&gt;999%"))</f>
        <v>-0.56745182012847961</v>
      </c>
      <c r="J7" s="116">
        <f>IF(E7=0, "-", IF(H7/E7&lt;10, H7/E7, "&gt;999%"))</f>
        <v>-0.47462817147856518</v>
      </c>
    </row>
    <row r="8" spans="1:10" ht="15" x14ac:dyDescent="0.25">
      <c r="A8" s="117" t="s">
        <v>107</v>
      </c>
      <c r="B8" s="55">
        <v>121</v>
      </c>
      <c r="C8" s="56">
        <v>217</v>
      </c>
      <c r="D8" s="55">
        <v>657</v>
      </c>
      <c r="E8" s="56">
        <v>1135</v>
      </c>
      <c r="F8" s="57"/>
      <c r="G8" s="55">
        <f>B8-C8</f>
        <v>-96</v>
      </c>
      <c r="H8" s="56">
        <f>D8-E8</f>
        <v>-478</v>
      </c>
      <c r="I8" s="118">
        <f>IF(C8=0, "-", IF(G8/C8&lt;10, G8/C8, "&gt;999%"))</f>
        <v>-0.44239631336405533</v>
      </c>
      <c r="J8" s="119">
        <f>IF(E8=0, "-", IF(H8/E8&lt;10, H8/E8, "&gt;999%"))</f>
        <v>-0.42114537444933919</v>
      </c>
    </row>
    <row r="9" spans="1:10" ht="15" x14ac:dyDescent="0.25">
      <c r="A9" s="117" t="s">
        <v>108</v>
      </c>
      <c r="B9" s="55">
        <v>76</v>
      </c>
      <c r="C9" s="56">
        <v>165</v>
      </c>
      <c r="D9" s="55">
        <v>371</v>
      </c>
      <c r="E9" s="56">
        <v>743</v>
      </c>
      <c r="F9" s="57"/>
      <c r="G9" s="55">
        <f>B9-C9</f>
        <v>-89</v>
      </c>
      <c r="H9" s="56">
        <f>D9-E9</f>
        <v>-372</v>
      </c>
      <c r="I9" s="118">
        <f>IF(C9=0, "-", IF(G9/C9&lt;10, G9/C9, "&gt;999%"))</f>
        <v>-0.53939393939393943</v>
      </c>
      <c r="J9" s="119">
        <f>IF(E9=0, "-", IF(H9/E9&lt;10, H9/E9, "&gt;999%"))</f>
        <v>-0.50067294751009417</v>
      </c>
    </row>
    <row r="10" spans="1:10" ht="15" x14ac:dyDescent="0.25">
      <c r="A10" s="117" t="s">
        <v>109</v>
      </c>
      <c r="B10" s="55">
        <v>5</v>
      </c>
      <c r="C10" s="56">
        <v>13</v>
      </c>
      <c r="D10" s="55">
        <v>70</v>
      </c>
      <c r="E10" s="56">
        <v>163</v>
      </c>
      <c r="F10" s="57"/>
      <c r="G10" s="55">
        <f>B10-C10</f>
        <v>-8</v>
      </c>
      <c r="H10" s="56">
        <f>D10-E10</f>
        <v>-93</v>
      </c>
      <c r="I10" s="118">
        <f>IF(C10=0, "-", IF(G10/C10&lt;10, G10/C10, "&gt;999%"))</f>
        <v>-0.61538461538461542</v>
      </c>
      <c r="J10" s="119">
        <f>IF(E10=0, "-", IF(H10/E10&lt;10, H10/E10, "&gt;999%"))</f>
        <v>-0.57055214723926384</v>
      </c>
    </row>
    <row r="11" spans="1:10" ht="15" x14ac:dyDescent="0.25">
      <c r="A11" s="117" t="s">
        <v>110</v>
      </c>
      <c r="B11" s="55">
        <v>0</v>
      </c>
      <c r="C11" s="56">
        <v>72</v>
      </c>
      <c r="D11" s="55">
        <v>103</v>
      </c>
      <c r="E11" s="56">
        <v>245</v>
      </c>
      <c r="F11" s="57"/>
      <c r="G11" s="55">
        <f>B11-C11</f>
        <v>-72</v>
      </c>
      <c r="H11" s="56">
        <f>D11-E11</f>
        <v>-142</v>
      </c>
      <c r="I11" s="118">
        <f>IF(C11=0, "-", IF(G11/C11&lt;10, G11/C11, "&gt;999%"))</f>
        <v>-1</v>
      </c>
      <c r="J11" s="119">
        <f>IF(E11=0, "-", IF(H11/E11&lt;10, H11/E11, "&gt;999%"))</f>
        <v>-0.57959183673469383</v>
      </c>
    </row>
    <row r="12" spans="1:10" ht="15" x14ac:dyDescent="0.25">
      <c r="A12" s="20"/>
      <c r="B12" s="55"/>
      <c r="C12" s="56"/>
      <c r="D12" s="55"/>
      <c r="E12" s="56"/>
      <c r="F12" s="57"/>
      <c r="G12" s="55"/>
      <c r="H12" s="56"/>
      <c r="I12" s="118"/>
      <c r="J12" s="119"/>
    </row>
    <row r="13" spans="1:10" s="38" customFormat="1" x14ac:dyDescent="0.2">
      <c r="A13" s="111" t="s">
        <v>24</v>
      </c>
      <c r="B13" s="112">
        <f>SUM($B14:$B17)</f>
        <v>719</v>
      </c>
      <c r="C13" s="113">
        <f>SUM($C14:$C17)</f>
        <v>883</v>
      </c>
      <c r="D13" s="112">
        <f>SUM($D14:$D17)</f>
        <v>3184</v>
      </c>
      <c r="E13" s="113">
        <f>SUM($E14:$E17)</f>
        <v>4044</v>
      </c>
      <c r="F13" s="114"/>
      <c r="G13" s="112">
        <f>B13-C13</f>
        <v>-164</v>
      </c>
      <c r="H13" s="113">
        <f>D13-E13</f>
        <v>-860</v>
      </c>
      <c r="I13" s="115">
        <f>IF(C13=0, "-", IF(G13/C13&lt;10, G13/C13, "&gt;999%"))</f>
        <v>-0.1857304643261608</v>
      </c>
      <c r="J13" s="116">
        <f>IF(E13=0, "-", IF(H13/E13&lt;10, H13/E13, "&gt;999%"))</f>
        <v>-0.21266073194856577</v>
      </c>
    </row>
    <row r="14" spans="1:10" ht="15" x14ac:dyDescent="0.25">
      <c r="A14" s="117" t="s">
        <v>107</v>
      </c>
      <c r="B14" s="55">
        <v>390</v>
      </c>
      <c r="C14" s="56">
        <v>454</v>
      </c>
      <c r="D14" s="55">
        <v>1635</v>
      </c>
      <c r="E14" s="56">
        <v>2180</v>
      </c>
      <c r="F14" s="57"/>
      <c r="G14" s="55">
        <f>B14-C14</f>
        <v>-64</v>
      </c>
      <c r="H14" s="56">
        <f>D14-E14</f>
        <v>-545</v>
      </c>
      <c r="I14" s="118">
        <f>IF(C14=0, "-", IF(G14/C14&lt;10, G14/C14, "&gt;999%"))</f>
        <v>-0.14096916299559473</v>
      </c>
      <c r="J14" s="119">
        <f>IF(E14=0, "-", IF(H14/E14&lt;10, H14/E14, "&gt;999%"))</f>
        <v>-0.25</v>
      </c>
    </row>
    <row r="15" spans="1:10" ht="15" x14ac:dyDescent="0.25">
      <c r="A15" s="117" t="s">
        <v>108</v>
      </c>
      <c r="B15" s="55">
        <v>266</v>
      </c>
      <c r="C15" s="56">
        <v>253</v>
      </c>
      <c r="D15" s="55">
        <v>1155</v>
      </c>
      <c r="E15" s="56">
        <v>1177</v>
      </c>
      <c r="F15" s="57"/>
      <c r="G15" s="55">
        <f>B15-C15</f>
        <v>13</v>
      </c>
      <c r="H15" s="56">
        <f>D15-E15</f>
        <v>-22</v>
      </c>
      <c r="I15" s="118">
        <f>IF(C15=0, "-", IF(G15/C15&lt;10, G15/C15, "&gt;999%"))</f>
        <v>5.1383399209486168E-2</v>
      </c>
      <c r="J15" s="119">
        <f>IF(E15=0, "-", IF(H15/E15&lt;10, H15/E15, "&gt;999%"))</f>
        <v>-1.8691588785046728E-2</v>
      </c>
    </row>
    <row r="16" spans="1:10" ht="15" x14ac:dyDescent="0.25">
      <c r="A16" s="117" t="s">
        <v>109</v>
      </c>
      <c r="B16" s="55">
        <v>30</v>
      </c>
      <c r="C16" s="56">
        <v>39</v>
      </c>
      <c r="D16" s="55">
        <v>240</v>
      </c>
      <c r="E16" s="56">
        <v>295</v>
      </c>
      <c r="F16" s="57"/>
      <c r="G16" s="55">
        <f>B16-C16</f>
        <v>-9</v>
      </c>
      <c r="H16" s="56">
        <f>D16-E16</f>
        <v>-55</v>
      </c>
      <c r="I16" s="118">
        <f>IF(C16=0, "-", IF(G16/C16&lt;10, G16/C16, "&gt;999%"))</f>
        <v>-0.23076923076923078</v>
      </c>
      <c r="J16" s="119">
        <f>IF(E16=0, "-", IF(H16/E16&lt;10, H16/E16, "&gt;999%"))</f>
        <v>-0.1864406779661017</v>
      </c>
    </row>
    <row r="17" spans="1:10" ht="15" x14ac:dyDescent="0.25">
      <c r="A17" s="117" t="s">
        <v>110</v>
      </c>
      <c r="B17" s="55">
        <v>33</v>
      </c>
      <c r="C17" s="56">
        <v>137</v>
      </c>
      <c r="D17" s="55">
        <v>154</v>
      </c>
      <c r="E17" s="56">
        <v>392</v>
      </c>
      <c r="F17" s="57"/>
      <c r="G17" s="55">
        <f>B17-C17</f>
        <v>-104</v>
      </c>
      <c r="H17" s="56">
        <f>D17-E17</f>
        <v>-238</v>
      </c>
      <c r="I17" s="118">
        <f>IF(C17=0, "-", IF(G17/C17&lt;10, G17/C17, "&gt;999%"))</f>
        <v>-0.75912408759124084</v>
      </c>
      <c r="J17" s="119">
        <f>IF(E17=0, "-", IF(H17/E17&lt;10, H17/E17, "&gt;999%"))</f>
        <v>-0.6071428571428571</v>
      </c>
    </row>
    <row r="18" spans="1:10" x14ac:dyDescent="0.2">
      <c r="A18" s="16"/>
      <c r="B18" s="106"/>
      <c r="C18" s="107"/>
      <c r="D18" s="106"/>
      <c r="E18" s="107"/>
      <c r="F18" s="108"/>
      <c r="G18" s="106"/>
      <c r="H18" s="107"/>
      <c r="I18" s="109"/>
      <c r="J18" s="110"/>
    </row>
    <row r="19" spans="1:10" s="38" customFormat="1" x14ac:dyDescent="0.2">
      <c r="A19" s="111" t="s">
        <v>25</v>
      </c>
      <c r="B19" s="112">
        <f>SUM($B20:$B23)</f>
        <v>695</v>
      </c>
      <c r="C19" s="113">
        <f>SUM($C20:$C23)</f>
        <v>590</v>
      </c>
      <c r="D19" s="112">
        <f>SUM($D20:$D23)</f>
        <v>2308</v>
      </c>
      <c r="E19" s="113">
        <f>SUM($E20:$E23)</f>
        <v>2739</v>
      </c>
      <c r="F19" s="114"/>
      <c r="G19" s="112">
        <f>B19-C19</f>
        <v>105</v>
      </c>
      <c r="H19" s="113">
        <f>D19-E19</f>
        <v>-431</v>
      </c>
      <c r="I19" s="115">
        <f>IF(C19=0, "-", IF(G19/C19&lt;10, G19/C19, "&gt;999%"))</f>
        <v>0.17796610169491525</v>
      </c>
      <c r="J19" s="116">
        <f>IF(E19=0, "-", IF(H19/E19&lt;10, H19/E19, "&gt;999%"))</f>
        <v>-0.15735669952537423</v>
      </c>
    </row>
    <row r="20" spans="1:10" ht="15" x14ac:dyDescent="0.25">
      <c r="A20" s="117" t="s">
        <v>107</v>
      </c>
      <c r="B20" s="55">
        <v>158</v>
      </c>
      <c r="C20" s="56">
        <v>148</v>
      </c>
      <c r="D20" s="55">
        <v>656</v>
      </c>
      <c r="E20" s="56">
        <v>812</v>
      </c>
      <c r="F20" s="57"/>
      <c r="G20" s="55">
        <f>B20-C20</f>
        <v>10</v>
      </c>
      <c r="H20" s="56">
        <f>D20-E20</f>
        <v>-156</v>
      </c>
      <c r="I20" s="118">
        <f>IF(C20=0, "-", IF(G20/C20&lt;10, G20/C20, "&gt;999%"))</f>
        <v>6.7567567567567571E-2</v>
      </c>
      <c r="J20" s="119">
        <f>IF(E20=0, "-", IF(H20/E20&lt;10, H20/E20, "&gt;999%"))</f>
        <v>-0.19211822660098521</v>
      </c>
    </row>
    <row r="21" spans="1:10" ht="15" x14ac:dyDescent="0.25">
      <c r="A21" s="117" t="s">
        <v>108</v>
      </c>
      <c r="B21" s="55">
        <v>507</v>
      </c>
      <c r="C21" s="56">
        <v>367</v>
      </c>
      <c r="D21" s="55">
        <v>1428</v>
      </c>
      <c r="E21" s="56">
        <v>1581</v>
      </c>
      <c r="F21" s="57"/>
      <c r="G21" s="55">
        <f>B21-C21</f>
        <v>140</v>
      </c>
      <c r="H21" s="56">
        <f>D21-E21</f>
        <v>-153</v>
      </c>
      <c r="I21" s="118">
        <f>IF(C21=0, "-", IF(G21/C21&lt;10, G21/C21, "&gt;999%"))</f>
        <v>0.38147138964577659</v>
      </c>
      <c r="J21" s="119">
        <f>IF(E21=0, "-", IF(H21/E21&lt;10, H21/E21, "&gt;999%"))</f>
        <v>-9.6774193548387094E-2</v>
      </c>
    </row>
    <row r="22" spans="1:10" ht="15" x14ac:dyDescent="0.25">
      <c r="A22" s="117" t="s">
        <v>109</v>
      </c>
      <c r="B22" s="55">
        <v>30</v>
      </c>
      <c r="C22" s="56">
        <v>65</v>
      </c>
      <c r="D22" s="55">
        <v>194</v>
      </c>
      <c r="E22" s="56">
        <v>246</v>
      </c>
      <c r="F22" s="57"/>
      <c r="G22" s="55">
        <f>B22-C22</f>
        <v>-35</v>
      </c>
      <c r="H22" s="56">
        <f>D22-E22</f>
        <v>-52</v>
      </c>
      <c r="I22" s="118">
        <f>IF(C22=0, "-", IF(G22/C22&lt;10, G22/C22, "&gt;999%"))</f>
        <v>-0.53846153846153844</v>
      </c>
      <c r="J22" s="119">
        <f>IF(E22=0, "-", IF(H22/E22&lt;10, H22/E22, "&gt;999%"))</f>
        <v>-0.21138211382113822</v>
      </c>
    </row>
    <row r="23" spans="1:10" ht="15" x14ac:dyDescent="0.25">
      <c r="A23" s="117" t="s">
        <v>110</v>
      </c>
      <c r="B23" s="55">
        <v>0</v>
      </c>
      <c r="C23" s="56">
        <v>10</v>
      </c>
      <c r="D23" s="55">
        <v>30</v>
      </c>
      <c r="E23" s="56">
        <v>100</v>
      </c>
      <c r="F23" s="57"/>
      <c r="G23" s="55">
        <f>B23-C23</f>
        <v>-10</v>
      </c>
      <c r="H23" s="56">
        <f>D23-E23</f>
        <v>-70</v>
      </c>
      <c r="I23" s="118">
        <f>IF(C23=0, "-", IF(G23/C23&lt;10, G23/C23, "&gt;999%"))</f>
        <v>-1</v>
      </c>
      <c r="J23" s="119">
        <f>IF(E23=0, "-", IF(H23/E23&lt;10, H23/E23, "&gt;999%"))</f>
        <v>-0.7</v>
      </c>
    </row>
    <row r="24" spans="1:10" ht="15" x14ac:dyDescent="0.25">
      <c r="A24" s="20"/>
      <c r="B24" s="55"/>
      <c r="C24" s="56"/>
      <c r="D24" s="55"/>
      <c r="E24" s="56"/>
      <c r="F24" s="57"/>
      <c r="G24" s="55"/>
      <c r="H24" s="56"/>
      <c r="I24" s="118"/>
      <c r="J24" s="119"/>
    </row>
    <row r="25" spans="1:10" s="38" customFormat="1" x14ac:dyDescent="0.2">
      <c r="A25" s="120" t="s">
        <v>111</v>
      </c>
      <c r="B25" s="112">
        <f>SUM($B26:$B29)</f>
        <v>1616</v>
      </c>
      <c r="C25" s="113">
        <f>SUM($C26:$C29)</f>
        <v>1940</v>
      </c>
      <c r="D25" s="112">
        <f>SUM($D26:$D29)</f>
        <v>6693</v>
      </c>
      <c r="E25" s="113">
        <f>SUM($E26:$E29)</f>
        <v>9069</v>
      </c>
      <c r="F25" s="114"/>
      <c r="G25" s="112">
        <f>B25-C25</f>
        <v>-324</v>
      </c>
      <c r="H25" s="113">
        <f>D25-E25</f>
        <v>-2376</v>
      </c>
      <c r="I25" s="115">
        <f>IF(C25=0, "-", IF(G25/C25&lt;10, G25/C25, "&gt;999%"))</f>
        <v>-0.1670103092783505</v>
      </c>
      <c r="J25" s="116">
        <f>IF(E25=0, "-", IF(H25/E25&lt;10, H25/E25, "&gt;999%"))</f>
        <v>-0.26199139927224613</v>
      </c>
    </row>
    <row r="26" spans="1:10" ht="15" x14ac:dyDescent="0.25">
      <c r="A26" s="117" t="s">
        <v>107</v>
      </c>
      <c r="B26" s="55">
        <v>669</v>
      </c>
      <c r="C26" s="56">
        <v>819</v>
      </c>
      <c r="D26" s="55">
        <v>2948</v>
      </c>
      <c r="E26" s="56">
        <v>4127</v>
      </c>
      <c r="F26" s="57"/>
      <c r="G26" s="55">
        <f>B26-C26</f>
        <v>-150</v>
      </c>
      <c r="H26" s="56">
        <f>D26-E26</f>
        <v>-1179</v>
      </c>
      <c r="I26" s="118">
        <f>IF(C26=0, "-", IF(G26/C26&lt;10, G26/C26, "&gt;999%"))</f>
        <v>-0.18315018315018314</v>
      </c>
      <c r="J26" s="119">
        <f>IF(E26=0, "-", IF(H26/E26&lt;10, H26/E26, "&gt;999%"))</f>
        <v>-0.2856796704628059</v>
      </c>
    </row>
    <row r="27" spans="1:10" ht="15" x14ac:dyDescent="0.25">
      <c r="A27" s="117" t="s">
        <v>108</v>
      </c>
      <c r="B27" s="55">
        <v>849</v>
      </c>
      <c r="C27" s="56">
        <v>785</v>
      </c>
      <c r="D27" s="55">
        <v>2954</v>
      </c>
      <c r="E27" s="56">
        <v>3501</v>
      </c>
      <c r="F27" s="57"/>
      <c r="G27" s="55">
        <f>B27-C27</f>
        <v>64</v>
      </c>
      <c r="H27" s="56">
        <f>D27-E27</f>
        <v>-547</v>
      </c>
      <c r="I27" s="118">
        <f>IF(C27=0, "-", IF(G27/C27&lt;10, G27/C27, "&gt;999%"))</f>
        <v>8.1528662420382161E-2</v>
      </c>
      <c r="J27" s="119">
        <f>IF(E27=0, "-", IF(H27/E27&lt;10, H27/E27, "&gt;999%"))</f>
        <v>-0.15624107397886319</v>
      </c>
    </row>
    <row r="28" spans="1:10" ht="15" x14ac:dyDescent="0.25">
      <c r="A28" s="117" t="s">
        <v>109</v>
      </c>
      <c r="B28" s="55">
        <v>65</v>
      </c>
      <c r="C28" s="56">
        <v>117</v>
      </c>
      <c r="D28" s="55">
        <v>504</v>
      </c>
      <c r="E28" s="56">
        <v>704</v>
      </c>
      <c r="F28" s="57"/>
      <c r="G28" s="55">
        <f>B28-C28</f>
        <v>-52</v>
      </c>
      <c r="H28" s="56">
        <f>D28-E28</f>
        <v>-200</v>
      </c>
      <c r="I28" s="118">
        <f>IF(C28=0, "-", IF(G28/C28&lt;10, G28/C28, "&gt;999%"))</f>
        <v>-0.44444444444444442</v>
      </c>
      <c r="J28" s="119">
        <f>IF(E28=0, "-", IF(H28/E28&lt;10, H28/E28, "&gt;999%"))</f>
        <v>-0.28409090909090912</v>
      </c>
    </row>
    <row r="29" spans="1:10" ht="15" x14ac:dyDescent="0.25">
      <c r="A29" s="117" t="s">
        <v>110</v>
      </c>
      <c r="B29" s="55">
        <v>33</v>
      </c>
      <c r="C29" s="56">
        <v>219</v>
      </c>
      <c r="D29" s="55">
        <v>287</v>
      </c>
      <c r="E29" s="56">
        <v>737</v>
      </c>
      <c r="F29" s="57"/>
      <c r="G29" s="55">
        <f>B29-C29</f>
        <v>-186</v>
      </c>
      <c r="H29" s="56">
        <f>D29-E29</f>
        <v>-450</v>
      </c>
      <c r="I29" s="118">
        <f>IF(C29=0, "-", IF(G29/C29&lt;10, G29/C29, "&gt;999%"))</f>
        <v>-0.84931506849315064</v>
      </c>
      <c r="J29" s="119">
        <f>IF(E29=0, "-", IF(H29/E29&lt;10, H29/E29, "&gt;999%"))</f>
        <v>-0.61058344640434192</v>
      </c>
    </row>
    <row r="30" spans="1:10" ht="15" x14ac:dyDescent="0.25">
      <c r="A30" s="20"/>
      <c r="B30" s="55"/>
      <c r="C30" s="56"/>
      <c r="D30" s="55"/>
      <c r="E30" s="56"/>
      <c r="F30" s="57"/>
      <c r="G30" s="55"/>
      <c r="H30" s="56"/>
      <c r="I30" s="118"/>
      <c r="J30" s="119"/>
    </row>
    <row r="31" spans="1:10" s="38" customFormat="1" x14ac:dyDescent="0.2">
      <c r="A31" s="16" t="s">
        <v>26</v>
      </c>
      <c r="B31" s="112">
        <v>72</v>
      </c>
      <c r="C31" s="113">
        <v>73</v>
      </c>
      <c r="D31" s="112">
        <v>300</v>
      </c>
      <c r="E31" s="113">
        <v>358</v>
      </c>
      <c r="F31" s="114"/>
      <c r="G31" s="112">
        <f>B31-C31</f>
        <v>-1</v>
      </c>
      <c r="H31" s="113">
        <f>D31-E31</f>
        <v>-58</v>
      </c>
      <c r="I31" s="115">
        <f>IF(C31=0, "-", IF(G31/C31&lt;10, G31/C31, "&gt;999%"))</f>
        <v>-1.3698630136986301E-2</v>
      </c>
      <c r="J31" s="116">
        <f>IF(E31=0, "-", IF(H31/E31&lt;10, H31/E31, "&gt;999%"))</f>
        <v>-0.16201117318435754</v>
      </c>
    </row>
    <row r="32" spans="1:10" x14ac:dyDescent="0.2">
      <c r="A32" s="81"/>
      <c r="B32" s="82"/>
      <c r="C32" s="83"/>
      <c r="D32" s="82"/>
      <c r="E32" s="83"/>
      <c r="F32" s="84"/>
      <c r="G32" s="82"/>
      <c r="H32" s="83"/>
      <c r="I32" s="85"/>
      <c r="J32" s="86"/>
    </row>
    <row r="33" spans="1:10" s="38" customFormat="1" x14ac:dyDescent="0.2">
      <c r="A33" s="12" t="s">
        <v>17</v>
      </c>
      <c r="B33" s="32">
        <f>SUM(B26:B32)</f>
        <v>1688</v>
      </c>
      <c r="C33" s="121">
        <f>SUM(C26:C32)</f>
        <v>2013</v>
      </c>
      <c r="D33" s="32">
        <f>SUM(D26:D32)</f>
        <v>6993</v>
      </c>
      <c r="E33" s="121">
        <f>SUM(E26:E32)</f>
        <v>9427</v>
      </c>
      <c r="F33" s="34"/>
      <c r="G33" s="32">
        <f>B33-C33</f>
        <v>-325</v>
      </c>
      <c r="H33" s="33">
        <f>D33-E33</f>
        <v>-2434</v>
      </c>
      <c r="I33" s="35">
        <f>IF(C33=0, 0, G33/C33)</f>
        <v>-0.16145057128663687</v>
      </c>
      <c r="J33" s="36">
        <f>IF(E33=0, 0, H33/E33)</f>
        <v>-0.25819454757611116</v>
      </c>
    </row>
  </sheetData>
  <mergeCells count="5">
    <mergeCell ref="B1:J1"/>
    <mergeCell ref="B2:J2"/>
    <mergeCell ref="B4:C4"/>
    <mergeCell ref="D4:E4"/>
    <mergeCell ref="G4:J4"/>
  </mergeCells>
  <printOptions horizontalCentered="1"/>
  <pageMargins left="0.39370078740157483" right="0.39370078740157483" top="0.39370078740157483" bottom="0.59055118110236227" header="0.39370078740157483" footer="0.19685039370078741"/>
  <pageSetup paperSize="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A9538F-B2BD-4234-9EE0-4FB93CEB7DC7}">
  <sheetPr>
    <pageSetUpPr fitToPage="1"/>
  </sheetPr>
  <dimension ref="A1:J41"/>
  <sheetViews>
    <sheetView tabSelected="1" workbookViewId="0">
      <selection activeCell="M1" sqref="M1"/>
    </sheetView>
  </sheetViews>
  <sheetFormatPr defaultRowHeight="12.75" x14ac:dyDescent="0.2"/>
  <cols>
    <col min="1" max="1" width="32.7109375" style="1" customWidth="1"/>
    <col min="2" max="5" width="10.140625" style="1" customWidth="1"/>
    <col min="6" max="6" width="1.7109375" style="1" customWidth="1"/>
    <col min="7" max="10" width="10.140625" style="1" customWidth="1"/>
    <col min="11" max="256" width="8.7109375" style="1"/>
    <col min="257" max="257" width="32.7109375" style="1" customWidth="1"/>
    <col min="258" max="261" width="10.140625" style="1" customWidth="1"/>
    <col min="262" max="262" width="1.7109375" style="1" customWidth="1"/>
    <col min="263" max="266" width="10.140625" style="1" customWidth="1"/>
    <col min="267" max="512" width="8.7109375" style="1"/>
    <col min="513" max="513" width="32.7109375" style="1" customWidth="1"/>
    <col min="514" max="517" width="10.140625" style="1" customWidth="1"/>
    <col min="518" max="518" width="1.7109375" style="1" customWidth="1"/>
    <col min="519" max="522" width="10.140625" style="1" customWidth="1"/>
    <col min="523" max="768" width="8.7109375" style="1"/>
    <col min="769" max="769" width="32.7109375" style="1" customWidth="1"/>
    <col min="770" max="773" width="10.140625" style="1" customWidth="1"/>
    <col min="774" max="774" width="1.7109375" style="1" customWidth="1"/>
    <col min="775" max="778" width="10.140625" style="1" customWidth="1"/>
    <col min="779" max="1024" width="8.7109375" style="1"/>
    <col min="1025" max="1025" width="32.7109375" style="1" customWidth="1"/>
    <col min="1026" max="1029" width="10.140625" style="1" customWidth="1"/>
    <col min="1030" max="1030" width="1.7109375" style="1" customWidth="1"/>
    <col min="1031" max="1034" width="10.140625" style="1" customWidth="1"/>
    <col min="1035" max="1280" width="8.7109375" style="1"/>
    <col min="1281" max="1281" width="32.7109375" style="1" customWidth="1"/>
    <col min="1282" max="1285" width="10.140625" style="1" customWidth="1"/>
    <col min="1286" max="1286" width="1.7109375" style="1" customWidth="1"/>
    <col min="1287" max="1290" width="10.140625" style="1" customWidth="1"/>
    <col min="1291" max="1536" width="8.7109375" style="1"/>
    <col min="1537" max="1537" width="32.7109375" style="1" customWidth="1"/>
    <col min="1538" max="1541" width="10.140625" style="1" customWidth="1"/>
    <col min="1542" max="1542" width="1.7109375" style="1" customWidth="1"/>
    <col min="1543" max="1546" width="10.140625" style="1" customWidth="1"/>
    <col min="1547" max="1792" width="8.7109375" style="1"/>
    <col min="1793" max="1793" width="32.7109375" style="1" customWidth="1"/>
    <col min="1794" max="1797" width="10.140625" style="1" customWidth="1"/>
    <col min="1798" max="1798" width="1.7109375" style="1" customWidth="1"/>
    <col min="1799" max="1802" width="10.140625" style="1" customWidth="1"/>
    <col min="1803" max="2048" width="8.7109375" style="1"/>
    <col min="2049" max="2049" width="32.7109375" style="1" customWidth="1"/>
    <col min="2050" max="2053" width="10.140625" style="1" customWidth="1"/>
    <col min="2054" max="2054" width="1.7109375" style="1" customWidth="1"/>
    <col min="2055" max="2058" width="10.140625" style="1" customWidth="1"/>
    <col min="2059" max="2304" width="8.7109375" style="1"/>
    <col min="2305" max="2305" width="32.7109375" style="1" customWidth="1"/>
    <col min="2306" max="2309" width="10.140625" style="1" customWidth="1"/>
    <col min="2310" max="2310" width="1.7109375" style="1" customWidth="1"/>
    <col min="2311" max="2314" width="10.140625" style="1" customWidth="1"/>
    <col min="2315" max="2560" width="8.7109375" style="1"/>
    <col min="2561" max="2561" width="32.7109375" style="1" customWidth="1"/>
    <col min="2562" max="2565" width="10.140625" style="1" customWidth="1"/>
    <col min="2566" max="2566" width="1.7109375" style="1" customWidth="1"/>
    <col min="2567" max="2570" width="10.140625" style="1" customWidth="1"/>
    <col min="2571" max="2816" width="8.7109375" style="1"/>
    <col min="2817" max="2817" width="32.7109375" style="1" customWidth="1"/>
    <col min="2818" max="2821" width="10.140625" style="1" customWidth="1"/>
    <col min="2822" max="2822" width="1.7109375" style="1" customWidth="1"/>
    <col min="2823" max="2826" width="10.140625" style="1" customWidth="1"/>
    <col min="2827" max="3072" width="8.7109375" style="1"/>
    <col min="3073" max="3073" width="32.7109375" style="1" customWidth="1"/>
    <col min="3074" max="3077" width="10.140625" style="1" customWidth="1"/>
    <col min="3078" max="3078" width="1.7109375" style="1" customWidth="1"/>
    <col min="3079" max="3082" width="10.140625" style="1" customWidth="1"/>
    <col min="3083" max="3328" width="8.7109375" style="1"/>
    <col min="3329" max="3329" width="32.7109375" style="1" customWidth="1"/>
    <col min="3330" max="3333" width="10.140625" style="1" customWidth="1"/>
    <col min="3334" max="3334" width="1.7109375" style="1" customWidth="1"/>
    <col min="3335" max="3338" width="10.140625" style="1" customWidth="1"/>
    <col min="3339" max="3584" width="8.7109375" style="1"/>
    <col min="3585" max="3585" width="32.7109375" style="1" customWidth="1"/>
    <col min="3586" max="3589" width="10.140625" style="1" customWidth="1"/>
    <col min="3590" max="3590" width="1.7109375" style="1" customWidth="1"/>
    <col min="3591" max="3594" width="10.140625" style="1" customWidth="1"/>
    <col min="3595" max="3840" width="8.7109375" style="1"/>
    <col min="3841" max="3841" width="32.7109375" style="1" customWidth="1"/>
    <col min="3842" max="3845" width="10.140625" style="1" customWidth="1"/>
    <col min="3846" max="3846" width="1.7109375" style="1" customWidth="1"/>
    <col min="3847" max="3850" width="10.140625" style="1" customWidth="1"/>
    <col min="3851" max="4096" width="8.7109375" style="1"/>
    <col min="4097" max="4097" width="32.7109375" style="1" customWidth="1"/>
    <col min="4098" max="4101" width="10.140625" style="1" customWidth="1"/>
    <col min="4102" max="4102" width="1.7109375" style="1" customWidth="1"/>
    <col min="4103" max="4106" width="10.140625" style="1" customWidth="1"/>
    <col min="4107" max="4352" width="8.7109375" style="1"/>
    <col min="4353" max="4353" width="32.7109375" style="1" customWidth="1"/>
    <col min="4354" max="4357" width="10.140625" style="1" customWidth="1"/>
    <col min="4358" max="4358" width="1.7109375" style="1" customWidth="1"/>
    <col min="4359" max="4362" width="10.140625" style="1" customWidth="1"/>
    <col min="4363" max="4608" width="8.7109375" style="1"/>
    <col min="4609" max="4609" width="32.7109375" style="1" customWidth="1"/>
    <col min="4610" max="4613" width="10.140625" style="1" customWidth="1"/>
    <col min="4614" max="4614" width="1.7109375" style="1" customWidth="1"/>
    <col min="4615" max="4618" width="10.140625" style="1" customWidth="1"/>
    <col min="4619" max="4864" width="8.7109375" style="1"/>
    <col min="4865" max="4865" width="32.7109375" style="1" customWidth="1"/>
    <col min="4866" max="4869" width="10.140625" style="1" customWidth="1"/>
    <col min="4870" max="4870" width="1.7109375" style="1" customWidth="1"/>
    <col min="4871" max="4874" width="10.140625" style="1" customWidth="1"/>
    <col min="4875" max="5120" width="8.7109375" style="1"/>
    <col min="5121" max="5121" width="32.7109375" style="1" customWidth="1"/>
    <col min="5122" max="5125" width="10.140625" style="1" customWidth="1"/>
    <col min="5126" max="5126" width="1.7109375" style="1" customWidth="1"/>
    <col min="5127" max="5130" width="10.140625" style="1" customWidth="1"/>
    <col min="5131" max="5376" width="8.7109375" style="1"/>
    <col min="5377" max="5377" width="32.7109375" style="1" customWidth="1"/>
    <col min="5378" max="5381" width="10.140625" style="1" customWidth="1"/>
    <col min="5382" max="5382" width="1.7109375" style="1" customWidth="1"/>
    <col min="5383" max="5386" width="10.140625" style="1" customWidth="1"/>
    <col min="5387" max="5632" width="8.7109375" style="1"/>
    <col min="5633" max="5633" width="32.7109375" style="1" customWidth="1"/>
    <col min="5634" max="5637" width="10.140625" style="1" customWidth="1"/>
    <col min="5638" max="5638" width="1.7109375" style="1" customWidth="1"/>
    <col min="5639" max="5642" width="10.140625" style="1" customWidth="1"/>
    <col min="5643" max="5888" width="8.7109375" style="1"/>
    <col min="5889" max="5889" width="32.7109375" style="1" customWidth="1"/>
    <col min="5890" max="5893" width="10.140625" style="1" customWidth="1"/>
    <col min="5894" max="5894" width="1.7109375" style="1" customWidth="1"/>
    <col min="5895" max="5898" width="10.140625" style="1" customWidth="1"/>
    <col min="5899" max="6144" width="8.7109375" style="1"/>
    <col min="6145" max="6145" width="32.7109375" style="1" customWidth="1"/>
    <col min="6146" max="6149" width="10.140625" style="1" customWidth="1"/>
    <col min="6150" max="6150" width="1.7109375" style="1" customWidth="1"/>
    <col min="6151" max="6154" width="10.140625" style="1" customWidth="1"/>
    <col min="6155" max="6400" width="8.7109375" style="1"/>
    <col min="6401" max="6401" width="32.7109375" style="1" customWidth="1"/>
    <col min="6402" max="6405" width="10.140625" style="1" customWidth="1"/>
    <col min="6406" max="6406" width="1.7109375" style="1" customWidth="1"/>
    <col min="6407" max="6410" width="10.140625" style="1" customWidth="1"/>
    <col min="6411" max="6656" width="8.7109375" style="1"/>
    <col min="6657" max="6657" width="32.7109375" style="1" customWidth="1"/>
    <col min="6658" max="6661" width="10.140625" style="1" customWidth="1"/>
    <col min="6662" max="6662" width="1.7109375" style="1" customWidth="1"/>
    <col min="6663" max="6666" width="10.140625" style="1" customWidth="1"/>
    <col min="6667" max="6912" width="8.7109375" style="1"/>
    <col min="6913" max="6913" width="32.7109375" style="1" customWidth="1"/>
    <col min="6914" max="6917" width="10.140625" style="1" customWidth="1"/>
    <col min="6918" max="6918" width="1.7109375" style="1" customWidth="1"/>
    <col min="6919" max="6922" width="10.140625" style="1" customWidth="1"/>
    <col min="6923" max="7168" width="8.7109375" style="1"/>
    <col min="7169" max="7169" width="32.7109375" style="1" customWidth="1"/>
    <col min="7170" max="7173" width="10.140625" style="1" customWidth="1"/>
    <col min="7174" max="7174" width="1.7109375" style="1" customWidth="1"/>
    <col min="7175" max="7178" width="10.140625" style="1" customWidth="1"/>
    <col min="7179" max="7424" width="8.7109375" style="1"/>
    <col min="7425" max="7425" width="32.7109375" style="1" customWidth="1"/>
    <col min="7426" max="7429" width="10.140625" style="1" customWidth="1"/>
    <col min="7430" max="7430" width="1.7109375" style="1" customWidth="1"/>
    <col min="7431" max="7434" width="10.140625" style="1" customWidth="1"/>
    <col min="7435" max="7680" width="8.7109375" style="1"/>
    <col min="7681" max="7681" width="32.7109375" style="1" customWidth="1"/>
    <col min="7682" max="7685" width="10.140625" style="1" customWidth="1"/>
    <col min="7686" max="7686" width="1.7109375" style="1" customWidth="1"/>
    <col min="7687" max="7690" width="10.140625" style="1" customWidth="1"/>
    <col min="7691" max="7936" width="8.7109375" style="1"/>
    <col min="7937" max="7937" width="32.7109375" style="1" customWidth="1"/>
    <col min="7938" max="7941" width="10.140625" style="1" customWidth="1"/>
    <col min="7942" max="7942" width="1.7109375" style="1" customWidth="1"/>
    <col min="7943" max="7946" width="10.140625" style="1" customWidth="1"/>
    <col min="7947" max="8192" width="8.7109375" style="1"/>
    <col min="8193" max="8193" width="32.7109375" style="1" customWidth="1"/>
    <col min="8194" max="8197" width="10.140625" style="1" customWidth="1"/>
    <col min="8198" max="8198" width="1.7109375" style="1" customWidth="1"/>
    <col min="8199" max="8202" width="10.140625" style="1" customWidth="1"/>
    <col min="8203" max="8448" width="8.7109375" style="1"/>
    <col min="8449" max="8449" width="32.7109375" style="1" customWidth="1"/>
    <col min="8450" max="8453" width="10.140625" style="1" customWidth="1"/>
    <col min="8454" max="8454" width="1.7109375" style="1" customWidth="1"/>
    <col min="8455" max="8458" width="10.140625" style="1" customWidth="1"/>
    <col min="8459" max="8704" width="8.7109375" style="1"/>
    <col min="8705" max="8705" width="32.7109375" style="1" customWidth="1"/>
    <col min="8706" max="8709" width="10.140625" style="1" customWidth="1"/>
    <col min="8710" max="8710" width="1.7109375" style="1" customWidth="1"/>
    <col min="8711" max="8714" width="10.140625" style="1" customWidth="1"/>
    <col min="8715" max="8960" width="8.7109375" style="1"/>
    <col min="8961" max="8961" width="32.7109375" style="1" customWidth="1"/>
    <col min="8962" max="8965" width="10.140625" style="1" customWidth="1"/>
    <col min="8966" max="8966" width="1.7109375" style="1" customWidth="1"/>
    <col min="8967" max="8970" width="10.140625" style="1" customWidth="1"/>
    <col min="8971" max="9216" width="8.7109375" style="1"/>
    <col min="9217" max="9217" width="32.7109375" style="1" customWidth="1"/>
    <col min="9218" max="9221" width="10.140625" style="1" customWidth="1"/>
    <col min="9222" max="9222" width="1.7109375" style="1" customWidth="1"/>
    <col min="9223" max="9226" width="10.140625" style="1" customWidth="1"/>
    <col min="9227" max="9472" width="8.7109375" style="1"/>
    <col min="9473" max="9473" width="32.7109375" style="1" customWidth="1"/>
    <col min="9474" max="9477" width="10.140625" style="1" customWidth="1"/>
    <col min="9478" max="9478" width="1.7109375" style="1" customWidth="1"/>
    <col min="9479" max="9482" width="10.140625" style="1" customWidth="1"/>
    <col min="9483" max="9728" width="8.7109375" style="1"/>
    <col min="9729" max="9729" width="32.7109375" style="1" customWidth="1"/>
    <col min="9730" max="9733" width="10.140625" style="1" customWidth="1"/>
    <col min="9734" max="9734" width="1.7109375" style="1" customWidth="1"/>
    <col min="9735" max="9738" width="10.140625" style="1" customWidth="1"/>
    <col min="9739" max="9984" width="8.7109375" style="1"/>
    <col min="9985" max="9985" width="32.7109375" style="1" customWidth="1"/>
    <col min="9986" max="9989" width="10.140625" style="1" customWidth="1"/>
    <col min="9990" max="9990" width="1.7109375" style="1" customWidth="1"/>
    <col min="9991" max="9994" width="10.140625" style="1" customWidth="1"/>
    <col min="9995" max="10240" width="8.7109375" style="1"/>
    <col min="10241" max="10241" width="32.7109375" style="1" customWidth="1"/>
    <col min="10242" max="10245" width="10.140625" style="1" customWidth="1"/>
    <col min="10246" max="10246" width="1.7109375" style="1" customWidth="1"/>
    <col min="10247" max="10250" width="10.140625" style="1" customWidth="1"/>
    <col min="10251" max="10496" width="8.7109375" style="1"/>
    <col min="10497" max="10497" width="32.7109375" style="1" customWidth="1"/>
    <col min="10498" max="10501" width="10.140625" style="1" customWidth="1"/>
    <col min="10502" max="10502" width="1.7109375" style="1" customWidth="1"/>
    <col min="10503" max="10506" width="10.140625" style="1" customWidth="1"/>
    <col min="10507" max="10752" width="8.7109375" style="1"/>
    <col min="10753" max="10753" width="32.7109375" style="1" customWidth="1"/>
    <col min="10754" max="10757" width="10.140625" style="1" customWidth="1"/>
    <col min="10758" max="10758" width="1.7109375" style="1" customWidth="1"/>
    <col min="10759" max="10762" width="10.140625" style="1" customWidth="1"/>
    <col min="10763" max="11008" width="8.7109375" style="1"/>
    <col min="11009" max="11009" width="32.7109375" style="1" customWidth="1"/>
    <col min="11010" max="11013" width="10.140625" style="1" customWidth="1"/>
    <col min="11014" max="11014" width="1.7109375" style="1" customWidth="1"/>
    <col min="11015" max="11018" width="10.140625" style="1" customWidth="1"/>
    <col min="11019" max="11264" width="8.7109375" style="1"/>
    <col min="11265" max="11265" width="32.7109375" style="1" customWidth="1"/>
    <col min="11266" max="11269" width="10.140625" style="1" customWidth="1"/>
    <col min="11270" max="11270" width="1.7109375" style="1" customWidth="1"/>
    <col min="11271" max="11274" width="10.140625" style="1" customWidth="1"/>
    <col min="11275" max="11520" width="8.7109375" style="1"/>
    <col min="11521" max="11521" width="32.7109375" style="1" customWidth="1"/>
    <col min="11522" max="11525" width="10.140625" style="1" customWidth="1"/>
    <col min="11526" max="11526" width="1.7109375" style="1" customWidth="1"/>
    <col min="11527" max="11530" width="10.140625" style="1" customWidth="1"/>
    <col min="11531" max="11776" width="8.7109375" style="1"/>
    <col min="11777" max="11777" width="32.7109375" style="1" customWidth="1"/>
    <col min="11778" max="11781" width="10.140625" style="1" customWidth="1"/>
    <col min="11782" max="11782" width="1.7109375" style="1" customWidth="1"/>
    <col min="11783" max="11786" width="10.140625" style="1" customWidth="1"/>
    <col min="11787" max="12032" width="8.7109375" style="1"/>
    <col min="12033" max="12033" width="32.7109375" style="1" customWidth="1"/>
    <col min="12034" max="12037" width="10.140625" style="1" customWidth="1"/>
    <col min="12038" max="12038" width="1.7109375" style="1" customWidth="1"/>
    <col min="12039" max="12042" width="10.140625" style="1" customWidth="1"/>
    <col min="12043" max="12288" width="8.7109375" style="1"/>
    <col min="12289" max="12289" width="32.7109375" style="1" customWidth="1"/>
    <col min="12290" max="12293" width="10.140625" style="1" customWidth="1"/>
    <col min="12294" max="12294" width="1.7109375" style="1" customWidth="1"/>
    <col min="12295" max="12298" width="10.140625" style="1" customWidth="1"/>
    <col min="12299" max="12544" width="8.7109375" style="1"/>
    <col min="12545" max="12545" width="32.7109375" style="1" customWidth="1"/>
    <col min="12546" max="12549" width="10.140625" style="1" customWidth="1"/>
    <col min="12550" max="12550" width="1.7109375" style="1" customWidth="1"/>
    <col min="12551" max="12554" width="10.140625" style="1" customWidth="1"/>
    <col min="12555" max="12800" width="8.7109375" style="1"/>
    <col min="12801" max="12801" width="32.7109375" style="1" customWidth="1"/>
    <col min="12802" max="12805" width="10.140625" style="1" customWidth="1"/>
    <col min="12806" max="12806" width="1.7109375" style="1" customWidth="1"/>
    <col min="12807" max="12810" width="10.140625" style="1" customWidth="1"/>
    <col min="12811" max="13056" width="8.7109375" style="1"/>
    <col min="13057" max="13057" width="32.7109375" style="1" customWidth="1"/>
    <col min="13058" max="13061" width="10.140625" style="1" customWidth="1"/>
    <col min="13062" max="13062" width="1.7109375" style="1" customWidth="1"/>
    <col min="13063" max="13066" width="10.140625" style="1" customWidth="1"/>
    <col min="13067" max="13312" width="8.7109375" style="1"/>
    <col min="13313" max="13313" width="32.7109375" style="1" customWidth="1"/>
    <col min="13314" max="13317" width="10.140625" style="1" customWidth="1"/>
    <col min="13318" max="13318" width="1.7109375" style="1" customWidth="1"/>
    <col min="13319" max="13322" width="10.140625" style="1" customWidth="1"/>
    <col min="13323" max="13568" width="8.7109375" style="1"/>
    <col min="13569" max="13569" width="32.7109375" style="1" customWidth="1"/>
    <col min="13570" max="13573" width="10.140625" style="1" customWidth="1"/>
    <col min="13574" max="13574" width="1.7109375" style="1" customWidth="1"/>
    <col min="13575" max="13578" width="10.140625" style="1" customWidth="1"/>
    <col min="13579" max="13824" width="8.7109375" style="1"/>
    <col min="13825" max="13825" width="32.7109375" style="1" customWidth="1"/>
    <col min="13826" max="13829" width="10.140625" style="1" customWidth="1"/>
    <col min="13830" max="13830" width="1.7109375" style="1" customWidth="1"/>
    <col min="13831" max="13834" width="10.140625" style="1" customWidth="1"/>
    <col min="13835" max="14080" width="8.7109375" style="1"/>
    <col min="14081" max="14081" width="32.7109375" style="1" customWidth="1"/>
    <col min="14082" max="14085" width="10.140625" style="1" customWidth="1"/>
    <col min="14086" max="14086" width="1.7109375" style="1" customWidth="1"/>
    <col min="14087" max="14090" width="10.140625" style="1" customWidth="1"/>
    <col min="14091" max="14336" width="8.7109375" style="1"/>
    <col min="14337" max="14337" width="32.7109375" style="1" customWidth="1"/>
    <col min="14338" max="14341" width="10.140625" style="1" customWidth="1"/>
    <col min="14342" max="14342" width="1.7109375" style="1" customWidth="1"/>
    <col min="14343" max="14346" width="10.140625" style="1" customWidth="1"/>
    <col min="14347" max="14592" width="8.7109375" style="1"/>
    <col min="14593" max="14593" width="32.7109375" style="1" customWidth="1"/>
    <col min="14594" max="14597" width="10.140625" style="1" customWidth="1"/>
    <col min="14598" max="14598" width="1.7109375" style="1" customWidth="1"/>
    <col min="14599" max="14602" width="10.140625" style="1" customWidth="1"/>
    <col min="14603" max="14848" width="8.7109375" style="1"/>
    <col min="14849" max="14849" width="32.7109375" style="1" customWidth="1"/>
    <col min="14850" max="14853" width="10.140625" style="1" customWidth="1"/>
    <col min="14854" max="14854" width="1.7109375" style="1" customWidth="1"/>
    <col min="14855" max="14858" width="10.140625" style="1" customWidth="1"/>
    <col min="14859" max="15104" width="8.7109375" style="1"/>
    <col min="15105" max="15105" width="32.7109375" style="1" customWidth="1"/>
    <col min="15106" max="15109" width="10.140625" style="1" customWidth="1"/>
    <col min="15110" max="15110" width="1.7109375" style="1" customWidth="1"/>
    <col min="15111" max="15114" width="10.140625" style="1" customWidth="1"/>
    <col min="15115" max="15360" width="8.7109375" style="1"/>
    <col min="15361" max="15361" width="32.7109375" style="1" customWidth="1"/>
    <col min="15362" max="15365" width="10.140625" style="1" customWidth="1"/>
    <col min="15366" max="15366" width="1.7109375" style="1" customWidth="1"/>
    <col min="15367" max="15370" width="10.140625" style="1" customWidth="1"/>
    <col min="15371" max="15616" width="8.7109375" style="1"/>
    <col min="15617" max="15617" width="32.7109375" style="1" customWidth="1"/>
    <col min="15618" max="15621" width="10.140625" style="1" customWidth="1"/>
    <col min="15622" max="15622" width="1.7109375" style="1" customWidth="1"/>
    <col min="15623" max="15626" width="10.140625" style="1" customWidth="1"/>
    <col min="15627" max="15872" width="8.7109375" style="1"/>
    <col min="15873" max="15873" width="32.7109375" style="1" customWidth="1"/>
    <col min="15874" max="15877" width="10.140625" style="1" customWidth="1"/>
    <col min="15878" max="15878" width="1.7109375" style="1" customWidth="1"/>
    <col min="15879" max="15882" width="10.140625" style="1" customWidth="1"/>
    <col min="15883" max="16128" width="8.7109375" style="1"/>
    <col min="16129" max="16129" width="32.7109375" style="1" customWidth="1"/>
    <col min="16130" max="16133" width="10.140625" style="1" customWidth="1"/>
    <col min="16134" max="16134" width="1.7109375" style="1" customWidth="1"/>
    <col min="16135" max="16138" width="10.140625" style="1" customWidth="1"/>
    <col min="16139" max="16384" width="8.7109375" style="1"/>
  </cols>
  <sheetData>
    <row r="1" spans="1:10" s="44" customFormat="1" ht="20.25" x14ac:dyDescent="0.3">
      <c r="A1" s="52" t="s">
        <v>19</v>
      </c>
      <c r="B1" s="174" t="s">
        <v>112</v>
      </c>
      <c r="C1" s="175"/>
      <c r="D1" s="175"/>
      <c r="E1" s="175"/>
      <c r="F1" s="175"/>
      <c r="G1" s="175"/>
      <c r="H1" s="175"/>
      <c r="I1" s="175"/>
      <c r="J1" s="175"/>
    </row>
    <row r="2" spans="1:10" s="44" customFormat="1" ht="20.25" x14ac:dyDescent="0.3">
      <c r="A2" s="52" t="s">
        <v>21</v>
      </c>
      <c r="B2" s="176" t="s">
        <v>3</v>
      </c>
      <c r="C2" s="177"/>
      <c r="D2" s="177"/>
      <c r="E2" s="177"/>
      <c r="F2" s="177"/>
      <c r="G2" s="177"/>
      <c r="H2" s="177"/>
      <c r="I2" s="177"/>
      <c r="J2" s="177"/>
    </row>
    <row r="4" spans="1:10" x14ac:dyDescent="0.2">
      <c r="A4" s="10"/>
      <c r="B4" s="170" t="s">
        <v>4</v>
      </c>
      <c r="C4" s="171"/>
      <c r="D4" s="170" t="s">
        <v>5</v>
      </c>
      <c r="E4" s="171"/>
      <c r="F4" s="11"/>
      <c r="G4" s="170" t="s">
        <v>6</v>
      </c>
      <c r="H4" s="172"/>
      <c r="I4" s="172"/>
      <c r="J4" s="171"/>
    </row>
    <row r="5" spans="1:10" x14ac:dyDescent="0.2">
      <c r="A5" s="12" t="s">
        <v>7</v>
      </c>
      <c r="B5" s="13">
        <f>VALUE(RIGHT(B2, 4))</f>
        <v>2020</v>
      </c>
      <c r="C5" s="14">
        <f>B5-1</f>
        <v>2019</v>
      </c>
      <c r="D5" s="13">
        <f>B5</f>
        <v>2020</v>
      </c>
      <c r="E5" s="14">
        <f>C5</f>
        <v>2019</v>
      </c>
      <c r="F5" s="15"/>
      <c r="G5" s="13" t="s">
        <v>8</v>
      </c>
      <c r="H5" s="14" t="s">
        <v>5</v>
      </c>
      <c r="I5" s="13" t="s">
        <v>8</v>
      </c>
      <c r="J5" s="14" t="s">
        <v>5</v>
      </c>
    </row>
    <row r="6" spans="1:10" x14ac:dyDescent="0.2">
      <c r="A6" s="16"/>
      <c r="B6" s="106"/>
      <c r="C6" s="107"/>
      <c r="D6" s="106"/>
      <c r="E6" s="107"/>
      <c r="F6" s="108"/>
      <c r="G6" s="106"/>
      <c r="H6" s="107"/>
      <c r="I6" s="109"/>
      <c r="J6" s="110"/>
    </row>
    <row r="7" spans="1:10" x14ac:dyDescent="0.2">
      <c r="A7" s="111" t="s">
        <v>113</v>
      </c>
      <c r="B7" s="55"/>
      <c r="C7" s="56"/>
      <c r="D7" s="55"/>
      <c r="E7" s="56"/>
      <c r="F7" s="57"/>
      <c r="G7" s="55"/>
      <c r="H7" s="56"/>
      <c r="I7" s="77"/>
      <c r="J7" s="78"/>
    </row>
    <row r="8" spans="1:10" x14ac:dyDescent="0.2">
      <c r="A8" s="117" t="s">
        <v>114</v>
      </c>
      <c r="B8" s="55">
        <v>1</v>
      </c>
      <c r="C8" s="56">
        <v>1</v>
      </c>
      <c r="D8" s="55">
        <v>5</v>
      </c>
      <c r="E8" s="56">
        <v>13</v>
      </c>
      <c r="F8" s="57"/>
      <c r="G8" s="55">
        <f>B8-C8</f>
        <v>0</v>
      </c>
      <c r="H8" s="56">
        <f>D8-E8</f>
        <v>-8</v>
      </c>
      <c r="I8" s="77">
        <f>IF(C8=0, "-", IF(G8/C8&lt;10, G8/C8, "&gt;999%"))</f>
        <v>0</v>
      </c>
      <c r="J8" s="78">
        <f>IF(E8=0, "-", IF(H8/E8&lt;10, H8/E8, "&gt;999%"))</f>
        <v>-0.61538461538461542</v>
      </c>
    </row>
    <row r="9" spans="1:10" x14ac:dyDescent="0.2">
      <c r="A9" s="117" t="s">
        <v>115</v>
      </c>
      <c r="B9" s="55">
        <v>3</v>
      </c>
      <c r="C9" s="56">
        <v>1</v>
      </c>
      <c r="D9" s="55">
        <v>9</v>
      </c>
      <c r="E9" s="56">
        <v>8</v>
      </c>
      <c r="F9" s="57"/>
      <c r="G9" s="55">
        <f>B9-C9</f>
        <v>2</v>
      </c>
      <c r="H9" s="56">
        <f>D9-E9</f>
        <v>1</v>
      </c>
      <c r="I9" s="77">
        <f>IF(C9=0, "-", IF(G9/C9&lt;10, G9/C9, "&gt;999%"))</f>
        <v>2</v>
      </c>
      <c r="J9" s="78">
        <f>IF(E9=0, "-", IF(H9/E9&lt;10, H9/E9, "&gt;999%"))</f>
        <v>0.125</v>
      </c>
    </row>
    <row r="10" spans="1:10" x14ac:dyDescent="0.2">
      <c r="A10" s="117" t="s">
        <v>116</v>
      </c>
      <c r="B10" s="55">
        <v>9</v>
      </c>
      <c r="C10" s="56">
        <v>14</v>
      </c>
      <c r="D10" s="55">
        <v>56</v>
      </c>
      <c r="E10" s="56">
        <v>46</v>
      </c>
      <c r="F10" s="57"/>
      <c r="G10" s="55">
        <f>B10-C10</f>
        <v>-5</v>
      </c>
      <c r="H10" s="56">
        <f>D10-E10</f>
        <v>10</v>
      </c>
      <c r="I10" s="77">
        <f>IF(C10=0, "-", IF(G10/C10&lt;10, G10/C10, "&gt;999%"))</f>
        <v>-0.35714285714285715</v>
      </c>
      <c r="J10" s="78">
        <f>IF(E10=0, "-", IF(H10/E10&lt;10, H10/E10, "&gt;999%"))</f>
        <v>0.21739130434782608</v>
      </c>
    </row>
    <row r="11" spans="1:10" x14ac:dyDescent="0.2">
      <c r="A11" s="117" t="s">
        <v>117</v>
      </c>
      <c r="B11" s="55">
        <v>108</v>
      </c>
      <c r="C11" s="56">
        <v>201</v>
      </c>
      <c r="D11" s="55">
        <v>587</v>
      </c>
      <c r="E11" s="56">
        <v>1068</v>
      </c>
      <c r="F11" s="57"/>
      <c r="G11" s="55">
        <f>B11-C11</f>
        <v>-93</v>
      </c>
      <c r="H11" s="56">
        <f>D11-E11</f>
        <v>-481</v>
      </c>
      <c r="I11" s="77">
        <f>IF(C11=0, "-", IF(G11/C11&lt;10, G11/C11, "&gt;999%"))</f>
        <v>-0.46268656716417911</v>
      </c>
      <c r="J11" s="78">
        <f>IF(E11=0, "-", IF(H11/E11&lt;10, H11/E11, "&gt;999%"))</f>
        <v>-0.45037453183520598</v>
      </c>
    </row>
    <row r="12" spans="1:10" x14ac:dyDescent="0.2">
      <c r="A12" s="117"/>
      <c r="B12" s="55"/>
      <c r="C12" s="56"/>
      <c r="D12" s="55"/>
      <c r="E12" s="56"/>
      <c r="F12" s="57"/>
      <c r="G12" s="55"/>
      <c r="H12" s="56"/>
      <c r="I12" s="77"/>
      <c r="J12" s="78"/>
    </row>
    <row r="13" spans="1:10" x14ac:dyDescent="0.2">
      <c r="A13" s="111" t="s">
        <v>118</v>
      </c>
      <c r="B13" s="55"/>
      <c r="C13" s="56"/>
      <c r="D13" s="55"/>
      <c r="E13" s="56"/>
      <c r="F13" s="57"/>
      <c r="G13" s="55"/>
      <c r="H13" s="56"/>
      <c r="I13" s="77"/>
      <c r="J13" s="78"/>
    </row>
    <row r="14" spans="1:10" x14ac:dyDescent="0.2">
      <c r="A14" s="117" t="s">
        <v>114</v>
      </c>
      <c r="B14" s="55">
        <v>0</v>
      </c>
      <c r="C14" s="56">
        <v>2</v>
      </c>
      <c r="D14" s="55">
        <v>19</v>
      </c>
      <c r="E14" s="56">
        <v>43</v>
      </c>
      <c r="F14" s="57"/>
      <c r="G14" s="55">
        <f>B14-C14</f>
        <v>-2</v>
      </c>
      <c r="H14" s="56">
        <f>D14-E14</f>
        <v>-24</v>
      </c>
      <c r="I14" s="77">
        <f>IF(C14=0, "-", IF(G14/C14&lt;10, G14/C14, "&gt;999%"))</f>
        <v>-1</v>
      </c>
      <c r="J14" s="78">
        <f>IF(E14=0, "-", IF(H14/E14&lt;10, H14/E14, "&gt;999%"))</f>
        <v>-0.55813953488372092</v>
      </c>
    </row>
    <row r="15" spans="1:10" x14ac:dyDescent="0.2">
      <c r="A15" s="117" t="s">
        <v>115</v>
      </c>
      <c r="B15" s="55">
        <v>1</v>
      </c>
      <c r="C15" s="56">
        <v>1</v>
      </c>
      <c r="D15" s="55">
        <v>4</v>
      </c>
      <c r="E15" s="56">
        <v>4</v>
      </c>
      <c r="F15" s="57"/>
      <c r="G15" s="55">
        <f>B15-C15</f>
        <v>0</v>
      </c>
      <c r="H15" s="56">
        <f>D15-E15</f>
        <v>0</v>
      </c>
      <c r="I15" s="77">
        <f>IF(C15=0, "-", IF(G15/C15&lt;10, G15/C15, "&gt;999%"))</f>
        <v>0</v>
      </c>
      <c r="J15" s="78">
        <f>IF(E15=0, "-", IF(H15/E15&lt;10, H15/E15, "&gt;999%"))</f>
        <v>0</v>
      </c>
    </row>
    <row r="16" spans="1:10" x14ac:dyDescent="0.2">
      <c r="A16" s="117" t="s">
        <v>116</v>
      </c>
      <c r="B16" s="55">
        <v>12</v>
      </c>
      <c r="C16" s="56">
        <v>8</v>
      </c>
      <c r="D16" s="55">
        <v>83</v>
      </c>
      <c r="E16" s="56">
        <v>104</v>
      </c>
      <c r="F16" s="57"/>
      <c r="G16" s="55">
        <f>B16-C16</f>
        <v>4</v>
      </c>
      <c r="H16" s="56">
        <f>D16-E16</f>
        <v>-21</v>
      </c>
      <c r="I16" s="77">
        <f>IF(C16=0, "-", IF(G16/C16&lt;10, G16/C16, "&gt;999%"))</f>
        <v>0.5</v>
      </c>
      <c r="J16" s="78">
        <f>IF(E16=0, "-", IF(H16/E16&lt;10, H16/E16, "&gt;999%"))</f>
        <v>-0.20192307692307693</v>
      </c>
    </row>
    <row r="17" spans="1:10" x14ac:dyDescent="0.2">
      <c r="A17" s="117" t="s">
        <v>117</v>
      </c>
      <c r="B17" s="55">
        <v>68</v>
      </c>
      <c r="C17" s="56">
        <v>239</v>
      </c>
      <c r="D17" s="55">
        <v>438</v>
      </c>
      <c r="E17" s="56">
        <v>1000</v>
      </c>
      <c r="F17" s="57"/>
      <c r="G17" s="55">
        <f>B17-C17</f>
        <v>-171</v>
      </c>
      <c r="H17" s="56">
        <f>D17-E17</f>
        <v>-562</v>
      </c>
      <c r="I17" s="77">
        <f>IF(C17=0, "-", IF(G17/C17&lt;10, G17/C17, "&gt;999%"))</f>
        <v>-0.71548117154811719</v>
      </c>
      <c r="J17" s="78">
        <f>IF(E17=0, "-", IF(H17/E17&lt;10, H17/E17, "&gt;999%"))</f>
        <v>-0.56200000000000006</v>
      </c>
    </row>
    <row r="18" spans="1:10" x14ac:dyDescent="0.2">
      <c r="A18" s="20"/>
      <c r="B18" s="55"/>
      <c r="C18" s="56"/>
      <c r="D18" s="55"/>
      <c r="E18" s="56"/>
      <c r="F18" s="57"/>
      <c r="G18" s="55"/>
      <c r="H18" s="56"/>
      <c r="I18" s="77"/>
      <c r="J18" s="78"/>
    </row>
    <row r="19" spans="1:10" x14ac:dyDescent="0.2">
      <c r="A19" s="111" t="s">
        <v>119</v>
      </c>
      <c r="B19" s="55"/>
      <c r="C19" s="56"/>
      <c r="D19" s="55"/>
      <c r="E19" s="56"/>
      <c r="F19" s="57"/>
      <c r="G19" s="55"/>
      <c r="H19" s="56"/>
      <c r="I19" s="77"/>
      <c r="J19" s="78"/>
    </row>
    <row r="20" spans="1:10" x14ac:dyDescent="0.2">
      <c r="A20" s="117" t="s">
        <v>114</v>
      </c>
      <c r="B20" s="55">
        <v>56</v>
      </c>
      <c r="C20" s="56">
        <v>50</v>
      </c>
      <c r="D20" s="55">
        <v>216</v>
      </c>
      <c r="E20" s="56">
        <v>276</v>
      </c>
      <c r="F20" s="57"/>
      <c r="G20" s="55">
        <f>B20-C20</f>
        <v>6</v>
      </c>
      <c r="H20" s="56">
        <f>D20-E20</f>
        <v>-60</v>
      </c>
      <c r="I20" s="77">
        <f>IF(C20=0, "-", IF(G20/C20&lt;10, G20/C20, "&gt;999%"))</f>
        <v>0.12</v>
      </c>
      <c r="J20" s="78">
        <f>IF(E20=0, "-", IF(H20/E20&lt;10, H20/E20, "&gt;999%"))</f>
        <v>-0.21739130434782608</v>
      </c>
    </row>
    <row r="21" spans="1:10" x14ac:dyDescent="0.2">
      <c r="A21" s="117" t="s">
        <v>115</v>
      </c>
      <c r="B21" s="55">
        <v>4</v>
      </c>
      <c r="C21" s="56">
        <v>3</v>
      </c>
      <c r="D21" s="55">
        <v>10</v>
      </c>
      <c r="E21" s="56">
        <v>11</v>
      </c>
      <c r="F21" s="57"/>
      <c r="G21" s="55">
        <f>B21-C21</f>
        <v>1</v>
      </c>
      <c r="H21" s="56">
        <f>D21-E21</f>
        <v>-1</v>
      </c>
      <c r="I21" s="77">
        <f>IF(C21=0, "-", IF(G21/C21&lt;10, G21/C21, "&gt;999%"))</f>
        <v>0.33333333333333331</v>
      </c>
      <c r="J21" s="78">
        <f>IF(E21=0, "-", IF(H21/E21&lt;10, H21/E21, "&gt;999%"))</f>
        <v>-9.0909090909090912E-2</v>
      </c>
    </row>
    <row r="22" spans="1:10" x14ac:dyDescent="0.2">
      <c r="A22" s="117" t="s">
        <v>116</v>
      </c>
      <c r="B22" s="55">
        <v>6</v>
      </c>
      <c r="C22" s="56">
        <v>12</v>
      </c>
      <c r="D22" s="55">
        <v>129</v>
      </c>
      <c r="E22" s="56">
        <v>35</v>
      </c>
      <c r="F22" s="57"/>
      <c r="G22" s="55">
        <f>B22-C22</f>
        <v>-6</v>
      </c>
      <c r="H22" s="56">
        <f>D22-E22</f>
        <v>94</v>
      </c>
      <c r="I22" s="77">
        <f>IF(C22=0, "-", IF(G22/C22&lt;10, G22/C22, "&gt;999%"))</f>
        <v>-0.5</v>
      </c>
      <c r="J22" s="78">
        <f>IF(E22=0, "-", IF(H22/E22&lt;10, H22/E22, "&gt;999%"))</f>
        <v>2.6857142857142855</v>
      </c>
    </row>
    <row r="23" spans="1:10" x14ac:dyDescent="0.2">
      <c r="A23" s="117" t="s">
        <v>117</v>
      </c>
      <c r="B23" s="55">
        <v>324</v>
      </c>
      <c r="C23" s="56">
        <v>389</v>
      </c>
      <c r="D23" s="55">
        <v>1280</v>
      </c>
      <c r="E23" s="56">
        <v>1858</v>
      </c>
      <c r="F23" s="57"/>
      <c r="G23" s="55">
        <f>B23-C23</f>
        <v>-65</v>
      </c>
      <c r="H23" s="56">
        <f>D23-E23</f>
        <v>-578</v>
      </c>
      <c r="I23" s="77">
        <f>IF(C23=0, "-", IF(G23/C23&lt;10, G23/C23, "&gt;999%"))</f>
        <v>-0.16709511568123395</v>
      </c>
      <c r="J23" s="78">
        <f>IF(E23=0, "-", IF(H23/E23&lt;10, H23/E23, "&gt;999%"))</f>
        <v>-0.31108719052744888</v>
      </c>
    </row>
    <row r="24" spans="1:10" x14ac:dyDescent="0.2">
      <c r="A24" s="117"/>
      <c r="B24" s="55"/>
      <c r="C24" s="56"/>
      <c r="D24" s="55"/>
      <c r="E24" s="56"/>
      <c r="F24" s="57"/>
      <c r="G24" s="55"/>
      <c r="H24" s="56"/>
      <c r="I24" s="77"/>
      <c r="J24" s="78"/>
    </row>
    <row r="25" spans="1:10" x14ac:dyDescent="0.2">
      <c r="A25" s="111" t="s">
        <v>120</v>
      </c>
      <c r="B25" s="55"/>
      <c r="C25" s="56"/>
      <c r="D25" s="55"/>
      <c r="E25" s="56"/>
      <c r="F25" s="57"/>
      <c r="G25" s="55"/>
      <c r="H25" s="56"/>
      <c r="I25" s="77"/>
      <c r="J25" s="78"/>
    </row>
    <row r="26" spans="1:10" x14ac:dyDescent="0.2">
      <c r="A26" s="117" t="s">
        <v>114</v>
      </c>
      <c r="B26" s="55">
        <v>95</v>
      </c>
      <c r="C26" s="56">
        <v>97</v>
      </c>
      <c r="D26" s="55">
        <v>482</v>
      </c>
      <c r="E26" s="56">
        <v>468</v>
      </c>
      <c r="F26" s="57"/>
      <c r="G26" s="55">
        <f>B26-C26</f>
        <v>-2</v>
      </c>
      <c r="H26" s="56">
        <f>D26-E26</f>
        <v>14</v>
      </c>
      <c r="I26" s="77">
        <f>IF(C26=0, "-", IF(G26/C26&lt;10, G26/C26, "&gt;999%"))</f>
        <v>-2.0618556701030927E-2</v>
      </c>
      <c r="J26" s="78">
        <f>IF(E26=0, "-", IF(H26/E26&lt;10, H26/E26, "&gt;999%"))</f>
        <v>2.9914529914529916E-2</v>
      </c>
    </row>
    <row r="27" spans="1:10" x14ac:dyDescent="0.2">
      <c r="A27" s="117" t="s">
        <v>115</v>
      </c>
      <c r="B27" s="55">
        <v>2</v>
      </c>
      <c r="C27" s="56">
        <v>0</v>
      </c>
      <c r="D27" s="55">
        <v>9</v>
      </c>
      <c r="E27" s="56">
        <v>2</v>
      </c>
      <c r="F27" s="57"/>
      <c r="G27" s="55">
        <f>B27-C27</f>
        <v>2</v>
      </c>
      <c r="H27" s="56">
        <f>D27-E27</f>
        <v>7</v>
      </c>
      <c r="I27" s="77" t="str">
        <f>IF(C27=0, "-", IF(G27/C27&lt;10, G27/C27, "&gt;999%"))</f>
        <v>-</v>
      </c>
      <c r="J27" s="78">
        <f>IF(E27=0, "-", IF(H27/E27&lt;10, H27/E27, "&gt;999%"))</f>
        <v>3.5</v>
      </c>
    </row>
    <row r="28" spans="1:10" x14ac:dyDescent="0.2">
      <c r="A28" s="117" t="s">
        <v>116</v>
      </c>
      <c r="B28" s="55">
        <v>8</v>
      </c>
      <c r="C28" s="56">
        <v>3</v>
      </c>
      <c r="D28" s="55">
        <v>81</v>
      </c>
      <c r="E28" s="56">
        <v>20</v>
      </c>
      <c r="F28" s="57"/>
      <c r="G28" s="55">
        <f>B28-C28</f>
        <v>5</v>
      </c>
      <c r="H28" s="56">
        <f>D28-E28</f>
        <v>61</v>
      </c>
      <c r="I28" s="77">
        <f>IF(C28=0, "-", IF(G28/C28&lt;10, G28/C28, "&gt;999%"))</f>
        <v>1.6666666666666667</v>
      </c>
      <c r="J28" s="78">
        <f>IF(E28=0, "-", IF(H28/E28&lt;10, H28/E28, "&gt;999%"))</f>
        <v>3.05</v>
      </c>
    </row>
    <row r="29" spans="1:10" x14ac:dyDescent="0.2">
      <c r="A29" s="117" t="s">
        <v>117</v>
      </c>
      <c r="B29" s="55">
        <v>224</v>
      </c>
      <c r="C29" s="56">
        <v>329</v>
      </c>
      <c r="D29" s="55">
        <v>977</v>
      </c>
      <c r="E29" s="56">
        <v>1374</v>
      </c>
      <c r="F29" s="57"/>
      <c r="G29" s="55">
        <f>B29-C29</f>
        <v>-105</v>
      </c>
      <c r="H29" s="56">
        <f>D29-E29</f>
        <v>-397</v>
      </c>
      <c r="I29" s="77">
        <f>IF(C29=0, "-", IF(G29/C29&lt;10, G29/C29, "&gt;999%"))</f>
        <v>-0.31914893617021278</v>
      </c>
      <c r="J29" s="78">
        <f>IF(E29=0, "-", IF(H29/E29&lt;10, H29/E29, "&gt;999%"))</f>
        <v>-0.2889374090247453</v>
      </c>
    </row>
    <row r="30" spans="1:10" x14ac:dyDescent="0.2">
      <c r="A30" s="20"/>
      <c r="B30" s="55"/>
      <c r="C30" s="56"/>
      <c r="D30" s="55"/>
      <c r="E30" s="56"/>
      <c r="F30" s="57"/>
      <c r="G30" s="55"/>
      <c r="H30" s="56"/>
      <c r="I30" s="77"/>
      <c r="J30" s="78"/>
    </row>
    <row r="31" spans="1:10" x14ac:dyDescent="0.2">
      <c r="A31" s="111" t="s">
        <v>121</v>
      </c>
      <c r="B31" s="55"/>
      <c r="C31" s="56"/>
      <c r="D31" s="55"/>
      <c r="E31" s="56"/>
      <c r="F31" s="57"/>
      <c r="G31" s="55"/>
      <c r="H31" s="56"/>
      <c r="I31" s="77"/>
      <c r="J31" s="78"/>
    </row>
    <row r="32" spans="1:10" x14ac:dyDescent="0.2">
      <c r="A32" s="117" t="s">
        <v>114</v>
      </c>
      <c r="B32" s="55">
        <v>137</v>
      </c>
      <c r="C32" s="56">
        <v>132</v>
      </c>
      <c r="D32" s="55">
        <v>590</v>
      </c>
      <c r="E32" s="56">
        <v>742</v>
      </c>
      <c r="F32" s="57"/>
      <c r="G32" s="55">
        <f>B32-C32</f>
        <v>5</v>
      </c>
      <c r="H32" s="56">
        <f>D32-E32</f>
        <v>-152</v>
      </c>
      <c r="I32" s="77">
        <f>IF(C32=0, "-", IF(G32/C32&lt;10, G32/C32, "&gt;999%"))</f>
        <v>3.787878787878788E-2</v>
      </c>
      <c r="J32" s="78">
        <f>IF(E32=0, "-", IF(H32/E32&lt;10, H32/E32, "&gt;999%"))</f>
        <v>-0.20485175202156333</v>
      </c>
    </row>
    <row r="33" spans="1:10" x14ac:dyDescent="0.2">
      <c r="A33" s="117" t="s">
        <v>117</v>
      </c>
      <c r="B33" s="55">
        <v>21</v>
      </c>
      <c r="C33" s="56">
        <v>16</v>
      </c>
      <c r="D33" s="55">
        <v>66</v>
      </c>
      <c r="E33" s="56">
        <v>70</v>
      </c>
      <c r="F33" s="57"/>
      <c r="G33" s="55">
        <f>B33-C33</f>
        <v>5</v>
      </c>
      <c r="H33" s="56">
        <f>D33-E33</f>
        <v>-4</v>
      </c>
      <c r="I33" s="77">
        <f>IF(C33=0, "-", IF(G33/C33&lt;10, G33/C33, "&gt;999%"))</f>
        <v>0.3125</v>
      </c>
      <c r="J33" s="78">
        <f>IF(E33=0, "-", IF(H33/E33&lt;10, H33/E33, "&gt;999%"))</f>
        <v>-5.7142857142857141E-2</v>
      </c>
    </row>
    <row r="34" spans="1:10" x14ac:dyDescent="0.2">
      <c r="A34" s="117"/>
      <c r="B34" s="55"/>
      <c r="C34" s="56"/>
      <c r="D34" s="55"/>
      <c r="E34" s="56"/>
      <c r="F34" s="57"/>
      <c r="G34" s="55"/>
      <c r="H34" s="56"/>
      <c r="I34" s="77"/>
      <c r="J34" s="78"/>
    </row>
    <row r="35" spans="1:10" x14ac:dyDescent="0.2">
      <c r="A35" s="111" t="s">
        <v>122</v>
      </c>
      <c r="B35" s="55"/>
      <c r="C35" s="56"/>
      <c r="D35" s="55"/>
      <c r="E35" s="56"/>
      <c r="F35" s="57"/>
      <c r="G35" s="55"/>
      <c r="H35" s="56"/>
      <c r="I35" s="77"/>
      <c r="J35" s="78"/>
    </row>
    <row r="36" spans="1:10" x14ac:dyDescent="0.2">
      <c r="A36" s="117" t="s">
        <v>114</v>
      </c>
      <c r="B36" s="55">
        <v>499</v>
      </c>
      <c r="C36" s="56">
        <v>415</v>
      </c>
      <c r="D36" s="55">
        <v>1570</v>
      </c>
      <c r="E36" s="56">
        <v>1801</v>
      </c>
      <c r="F36" s="57"/>
      <c r="G36" s="55">
        <f>B36-C36</f>
        <v>84</v>
      </c>
      <c r="H36" s="56">
        <f>D36-E36</f>
        <v>-231</v>
      </c>
      <c r="I36" s="77">
        <f>IF(C36=0, "-", IF(G36/C36&lt;10, G36/C36, "&gt;999%"))</f>
        <v>0.20240963855421687</v>
      </c>
      <c r="J36" s="78">
        <f>IF(E36=0, "-", IF(H36/E36&lt;10, H36/E36, "&gt;999%"))</f>
        <v>-0.12826207662409772</v>
      </c>
    </row>
    <row r="37" spans="1:10" x14ac:dyDescent="0.2">
      <c r="A37" s="117" t="s">
        <v>117</v>
      </c>
      <c r="B37" s="55">
        <v>38</v>
      </c>
      <c r="C37" s="56">
        <v>27</v>
      </c>
      <c r="D37" s="55">
        <v>82</v>
      </c>
      <c r="E37" s="56">
        <v>126</v>
      </c>
      <c r="F37" s="57"/>
      <c r="G37" s="55">
        <f>B37-C37</f>
        <v>11</v>
      </c>
      <c r="H37" s="56">
        <f>D37-E37</f>
        <v>-44</v>
      </c>
      <c r="I37" s="77">
        <f>IF(C37=0, "-", IF(G37/C37&lt;10, G37/C37, "&gt;999%"))</f>
        <v>0.40740740740740738</v>
      </c>
      <c r="J37" s="78">
        <f>IF(E37=0, "-", IF(H37/E37&lt;10, H37/E37, "&gt;999%"))</f>
        <v>-0.34920634920634919</v>
      </c>
    </row>
    <row r="38" spans="1:10" x14ac:dyDescent="0.2">
      <c r="A38" s="20"/>
      <c r="B38" s="55"/>
      <c r="C38" s="56"/>
      <c r="D38" s="55"/>
      <c r="E38" s="56"/>
      <c r="F38" s="57"/>
      <c r="G38" s="55"/>
      <c r="H38" s="56"/>
      <c r="I38" s="77"/>
      <c r="J38" s="78"/>
    </row>
    <row r="39" spans="1:10" x14ac:dyDescent="0.2">
      <c r="A39" s="16" t="s">
        <v>26</v>
      </c>
      <c r="B39" s="55">
        <v>72</v>
      </c>
      <c r="C39" s="56">
        <v>73</v>
      </c>
      <c r="D39" s="55">
        <v>300</v>
      </c>
      <c r="E39" s="56">
        <v>358</v>
      </c>
      <c r="F39" s="57"/>
      <c r="G39" s="55">
        <f>B39-C39</f>
        <v>-1</v>
      </c>
      <c r="H39" s="56">
        <f>D39-E39</f>
        <v>-58</v>
      </c>
      <c r="I39" s="77">
        <f>IF(C39=0, "-", IF(G39/C39&lt;10, G39/C39, "&gt;999%"))</f>
        <v>-1.3698630136986301E-2</v>
      </c>
      <c r="J39" s="78">
        <f>IF(E39=0, "-", IF(H39/E39&lt;10, H39/E39, "&gt;999%"))</f>
        <v>-0.16201117318435754</v>
      </c>
    </row>
    <row r="40" spans="1:10" x14ac:dyDescent="0.2">
      <c r="A40" s="81"/>
      <c r="B40" s="82"/>
      <c r="C40" s="83"/>
      <c r="D40" s="82"/>
      <c r="E40" s="83"/>
      <c r="F40" s="84"/>
      <c r="G40" s="82"/>
      <c r="H40" s="83"/>
      <c r="I40" s="85"/>
      <c r="J40" s="86"/>
    </row>
    <row r="41" spans="1:10" s="38" customFormat="1" x14ac:dyDescent="0.2">
      <c r="A41" s="12" t="s">
        <v>17</v>
      </c>
      <c r="B41" s="32">
        <f>SUM(B6:B40)</f>
        <v>1688</v>
      </c>
      <c r="C41" s="121">
        <f>SUM(C6:C40)</f>
        <v>2013</v>
      </c>
      <c r="D41" s="32">
        <f>SUM(D6:D40)</f>
        <v>6993</v>
      </c>
      <c r="E41" s="121">
        <f>SUM(E6:E40)</f>
        <v>9427</v>
      </c>
      <c r="F41" s="34"/>
      <c r="G41" s="32">
        <f>B41-C41</f>
        <v>-325</v>
      </c>
      <c r="H41" s="33">
        <f>D41-E41</f>
        <v>-2434</v>
      </c>
      <c r="I41" s="35">
        <f>IF(C41=0, 0, G41/C41)</f>
        <v>-0.16145057128663687</v>
      </c>
      <c r="J41" s="36">
        <f>IF(E41=0, 0, H41/E41)</f>
        <v>-0.25819454757611116</v>
      </c>
    </row>
  </sheetData>
  <mergeCells count="5">
    <mergeCell ref="B1:J1"/>
    <mergeCell ref="B2:J2"/>
    <mergeCell ref="B4:C4"/>
    <mergeCell ref="D4:E4"/>
    <mergeCell ref="G4:J4"/>
  </mergeCells>
  <printOptions horizontalCentered="1"/>
  <pageMargins left="0.39370078740157483" right="0.39370078740157483" top="0.39370078740157483" bottom="0.59055118110236227" header="0.39370078740157483" footer="0.19685039370078741"/>
  <pageSetup paperSize="9" scale="82"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2A045A-066D-4EFA-A08F-47A3201B2202}">
  <dimension ref="A1:J42"/>
  <sheetViews>
    <sheetView tabSelected="1" workbookViewId="0">
      <selection activeCell="M1" sqref="M1"/>
    </sheetView>
  </sheetViews>
  <sheetFormatPr defaultRowHeight="12.75" x14ac:dyDescent="0.2"/>
  <cols>
    <col min="1" max="1" width="25.7109375" style="1" customWidth="1"/>
    <col min="2" max="5" width="8.5703125" style="1" customWidth="1"/>
    <col min="6" max="6" width="1.7109375" style="1" customWidth="1"/>
    <col min="7" max="10" width="8.28515625" style="1" customWidth="1"/>
    <col min="11" max="256" width="8.7109375" style="1"/>
    <col min="257" max="257" width="25.7109375" style="1" customWidth="1"/>
    <col min="258" max="261" width="8.5703125" style="1" customWidth="1"/>
    <col min="262" max="262" width="1.7109375" style="1" customWidth="1"/>
    <col min="263" max="266" width="8.28515625" style="1" customWidth="1"/>
    <col min="267" max="512" width="8.7109375" style="1"/>
    <col min="513" max="513" width="25.7109375" style="1" customWidth="1"/>
    <col min="514" max="517" width="8.5703125" style="1" customWidth="1"/>
    <col min="518" max="518" width="1.7109375" style="1" customWidth="1"/>
    <col min="519" max="522" width="8.28515625" style="1" customWidth="1"/>
    <col min="523" max="768" width="8.7109375" style="1"/>
    <col min="769" max="769" width="25.7109375" style="1" customWidth="1"/>
    <col min="770" max="773" width="8.5703125" style="1" customWidth="1"/>
    <col min="774" max="774" width="1.7109375" style="1" customWidth="1"/>
    <col min="775" max="778" width="8.28515625" style="1" customWidth="1"/>
    <col min="779" max="1024" width="8.7109375" style="1"/>
    <col min="1025" max="1025" width="25.7109375" style="1" customWidth="1"/>
    <col min="1026" max="1029" width="8.5703125" style="1" customWidth="1"/>
    <col min="1030" max="1030" width="1.7109375" style="1" customWidth="1"/>
    <col min="1031" max="1034" width="8.28515625" style="1" customWidth="1"/>
    <col min="1035" max="1280" width="8.7109375" style="1"/>
    <col min="1281" max="1281" width="25.7109375" style="1" customWidth="1"/>
    <col min="1282" max="1285" width="8.5703125" style="1" customWidth="1"/>
    <col min="1286" max="1286" width="1.7109375" style="1" customWidth="1"/>
    <col min="1287" max="1290" width="8.28515625" style="1" customWidth="1"/>
    <col min="1291" max="1536" width="8.7109375" style="1"/>
    <col min="1537" max="1537" width="25.7109375" style="1" customWidth="1"/>
    <col min="1538" max="1541" width="8.5703125" style="1" customWidth="1"/>
    <col min="1542" max="1542" width="1.7109375" style="1" customWidth="1"/>
    <col min="1543" max="1546" width="8.28515625" style="1" customWidth="1"/>
    <col min="1547" max="1792" width="8.7109375" style="1"/>
    <col min="1793" max="1793" width="25.7109375" style="1" customWidth="1"/>
    <col min="1794" max="1797" width="8.5703125" style="1" customWidth="1"/>
    <col min="1798" max="1798" width="1.7109375" style="1" customWidth="1"/>
    <col min="1799" max="1802" width="8.28515625" style="1" customWidth="1"/>
    <col min="1803" max="2048" width="8.7109375" style="1"/>
    <col min="2049" max="2049" width="25.7109375" style="1" customWidth="1"/>
    <col min="2050" max="2053" width="8.5703125" style="1" customWidth="1"/>
    <col min="2054" max="2054" width="1.7109375" style="1" customWidth="1"/>
    <col min="2055" max="2058" width="8.28515625" style="1" customWidth="1"/>
    <col min="2059" max="2304" width="8.7109375" style="1"/>
    <col min="2305" max="2305" width="25.7109375" style="1" customWidth="1"/>
    <col min="2306" max="2309" width="8.5703125" style="1" customWidth="1"/>
    <col min="2310" max="2310" width="1.7109375" style="1" customWidth="1"/>
    <col min="2311" max="2314" width="8.28515625" style="1" customWidth="1"/>
    <col min="2315" max="2560" width="8.7109375" style="1"/>
    <col min="2561" max="2561" width="25.7109375" style="1" customWidth="1"/>
    <col min="2562" max="2565" width="8.5703125" style="1" customWidth="1"/>
    <col min="2566" max="2566" width="1.7109375" style="1" customWidth="1"/>
    <col min="2567" max="2570" width="8.28515625" style="1" customWidth="1"/>
    <col min="2571" max="2816" width="8.7109375" style="1"/>
    <col min="2817" max="2817" width="25.7109375" style="1" customWidth="1"/>
    <col min="2818" max="2821" width="8.5703125" style="1" customWidth="1"/>
    <col min="2822" max="2822" width="1.7109375" style="1" customWidth="1"/>
    <col min="2823" max="2826" width="8.28515625" style="1" customWidth="1"/>
    <col min="2827" max="3072" width="8.7109375" style="1"/>
    <col min="3073" max="3073" width="25.7109375" style="1" customWidth="1"/>
    <col min="3074" max="3077" width="8.5703125" style="1" customWidth="1"/>
    <col min="3078" max="3078" width="1.7109375" style="1" customWidth="1"/>
    <col min="3079" max="3082" width="8.28515625" style="1" customWidth="1"/>
    <col min="3083" max="3328" width="8.7109375" style="1"/>
    <col min="3329" max="3329" width="25.7109375" style="1" customWidth="1"/>
    <col min="3330" max="3333" width="8.5703125" style="1" customWidth="1"/>
    <col min="3334" max="3334" width="1.7109375" style="1" customWidth="1"/>
    <col min="3335" max="3338" width="8.28515625" style="1" customWidth="1"/>
    <col min="3339" max="3584" width="8.7109375" style="1"/>
    <col min="3585" max="3585" width="25.7109375" style="1" customWidth="1"/>
    <col min="3586" max="3589" width="8.5703125" style="1" customWidth="1"/>
    <col min="3590" max="3590" width="1.7109375" style="1" customWidth="1"/>
    <col min="3591" max="3594" width="8.28515625" style="1" customWidth="1"/>
    <col min="3595" max="3840" width="8.7109375" style="1"/>
    <col min="3841" max="3841" width="25.7109375" style="1" customWidth="1"/>
    <col min="3842" max="3845" width="8.5703125" style="1" customWidth="1"/>
    <col min="3846" max="3846" width="1.7109375" style="1" customWidth="1"/>
    <col min="3847" max="3850" width="8.28515625" style="1" customWidth="1"/>
    <col min="3851" max="4096" width="8.7109375" style="1"/>
    <col min="4097" max="4097" width="25.7109375" style="1" customWidth="1"/>
    <col min="4098" max="4101" width="8.5703125" style="1" customWidth="1"/>
    <col min="4102" max="4102" width="1.7109375" style="1" customWidth="1"/>
    <col min="4103" max="4106" width="8.28515625" style="1" customWidth="1"/>
    <col min="4107" max="4352" width="8.7109375" style="1"/>
    <col min="4353" max="4353" width="25.7109375" style="1" customWidth="1"/>
    <col min="4354" max="4357" width="8.5703125" style="1" customWidth="1"/>
    <col min="4358" max="4358" width="1.7109375" style="1" customWidth="1"/>
    <col min="4359" max="4362" width="8.28515625" style="1" customWidth="1"/>
    <col min="4363" max="4608" width="8.7109375" style="1"/>
    <col min="4609" max="4609" width="25.7109375" style="1" customWidth="1"/>
    <col min="4610" max="4613" width="8.5703125" style="1" customWidth="1"/>
    <col min="4614" max="4614" width="1.7109375" style="1" customWidth="1"/>
    <col min="4615" max="4618" width="8.28515625" style="1" customWidth="1"/>
    <col min="4619" max="4864" width="8.7109375" style="1"/>
    <col min="4865" max="4865" width="25.7109375" style="1" customWidth="1"/>
    <col min="4866" max="4869" width="8.5703125" style="1" customWidth="1"/>
    <col min="4870" max="4870" width="1.7109375" style="1" customWidth="1"/>
    <col min="4871" max="4874" width="8.28515625" style="1" customWidth="1"/>
    <col min="4875" max="5120" width="8.7109375" style="1"/>
    <col min="5121" max="5121" width="25.7109375" style="1" customWidth="1"/>
    <col min="5122" max="5125" width="8.5703125" style="1" customWidth="1"/>
    <col min="5126" max="5126" width="1.7109375" style="1" customWidth="1"/>
    <col min="5127" max="5130" width="8.28515625" style="1" customWidth="1"/>
    <col min="5131" max="5376" width="8.7109375" style="1"/>
    <col min="5377" max="5377" width="25.7109375" style="1" customWidth="1"/>
    <col min="5378" max="5381" width="8.5703125" style="1" customWidth="1"/>
    <col min="5382" max="5382" width="1.7109375" style="1" customWidth="1"/>
    <col min="5383" max="5386" width="8.28515625" style="1" customWidth="1"/>
    <col min="5387" max="5632" width="8.7109375" style="1"/>
    <col min="5633" max="5633" width="25.7109375" style="1" customWidth="1"/>
    <col min="5634" max="5637" width="8.5703125" style="1" customWidth="1"/>
    <col min="5638" max="5638" width="1.7109375" style="1" customWidth="1"/>
    <col min="5639" max="5642" width="8.28515625" style="1" customWidth="1"/>
    <col min="5643" max="5888" width="8.7109375" style="1"/>
    <col min="5889" max="5889" width="25.7109375" style="1" customWidth="1"/>
    <col min="5890" max="5893" width="8.5703125" style="1" customWidth="1"/>
    <col min="5894" max="5894" width="1.7109375" style="1" customWidth="1"/>
    <col min="5895" max="5898" width="8.28515625" style="1" customWidth="1"/>
    <col min="5899" max="6144" width="8.7109375" style="1"/>
    <col min="6145" max="6145" width="25.7109375" style="1" customWidth="1"/>
    <col min="6146" max="6149" width="8.5703125" style="1" customWidth="1"/>
    <col min="6150" max="6150" width="1.7109375" style="1" customWidth="1"/>
    <col min="6151" max="6154" width="8.28515625" style="1" customWidth="1"/>
    <col min="6155" max="6400" width="8.7109375" style="1"/>
    <col min="6401" max="6401" width="25.7109375" style="1" customWidth="1"/>
    <col min="6402" max="6405" width="8.5703125" style="1" customWidth="1"/>
    <col min="6406" max="6406" width="1.7109375" style="1" customWidth="1"/>
    <col min="6407" max="6410" width="8.28515625" style="1" customWidth="1"/>
    <col min="6411" max="6656" width="8.7109375" style="1"/>
    <col min="6657" max="6657" width="25.7109375" style="1" customWidth="1"/>
    <col min="6658" max="6661" width="8.5703125" style="1" customWidth="1"/>
    <col min="6662" max="6662" width="1.7109375" style="1" customWidth="1"/>
    <col min="6663" max="6666" width="8.28515625" style="1" customWidth="1"/>
    <col min="6667" max="6912" width="8.7109375" style="1"/>
    <col min="6913" max="6913" width="25.7109375" style="1" customWidth="1"/>
    <col min="6914" max="6917" width="8.5703125" style="1" customWidth="1"/>
    <col min="6918" max="6918" width="1.7109375" style="1" customWidth="1"/>
    <col min="6919" max="6922" width="8.28515625" style="1" customWidth="1"/>
    <col min="6923" max="7168" width="8.7109375" style="1"/>
    <col min="7169" max="7169" width="25.7109375" style="1" customWidth="1"/>
    <col min="7170" max="7173" width="8.5703125" style="1" customWidth="1"/>
    <col min="7174" max="7174" width="1.7109375" style="1" customWidth="1"/>
    <col min="7175" max="7178" width="8.28515625" style="1" customWidth="1"/>
    <col min="7179" max="7424" width="8.7109375" style="1"/>
    <col min="7425" max="7425" width="25.7109375" style="1" customWidth="1"/>
    <col min="7426" max="7429" width="8.5703125" style="1" customWidth="1"/>
    <col min="7430" max="7430" width="1.7109375" style="1" customWidth="1"/>
    <col min="7431" max="7434" width="8.28515625" style="1" customWidth="1"/>
    <col min="7435" max="7680" width="8.7109375" style="1"/>
    <col min="7681" max="7681" width="25.7109375" style="1" customWidth="1"/>
    <col min="7682" max="7685" width="8.5703125" style="1" customWidth="1"/>
    <col min="7686" max="7686" width="1.7109375" style="1" customWidth="1"/>
    <col min="7687" max="7690" width="8.28515625" style="1" customWidth="1"/>
    <col min="7691" max="7936" width="8.7109375" style="1"/>
    <col min="7937" max="7937" width="25.7109375" style="1" customWidth="1"/>
    <col min="7938" max="7941" width="8.5703125" style="1" customWidth="1"/>
    <col min="7942" max="7942" width="1.7109375" style="1" customWidth="1"/>
    <col min="7943" max="7946" width="8.28515625" style="1" customWidth="1"/>
    <col min="7947" max="8192" width="8.7109375" style="1"/>
    <col min="8193" max="8193" width="25.7109375" style="1" customWidth="1"/>
    <col min="8194" max="8197" width="8.5703125" style="1" customWidth="1"/>
    <col min="8198" max="8198" width="1.7109375" style="1" customWidth="1"/>
    <col min="8199" max="8202" width="8.28515625" style="1" customWidth="1"/>
    <col min="8203" max="8448" width="8.7109375" style="1"/>
    <col min="8449" max="8449" width="25.7109375" style="1" customWidth="1"/>
    <col min="8450" max="8453" width="8.5703125" style="1" customWidth="1"/>
    <col min="8454" max="8454" width="1.7109375" style="1" customWidth="1"/>
    <col min="8455" max="8458" width="8.28515625" style="1" customWidth="1"/>
    <col min="8459" max="8704" width="8.7109375" style="1"/>
    <col min="8705" max="8705" width="25.7109375" style="1" customWidth="1"/>
    <col min="8706" max="8709" width="8.5703125" style="1" customWidth="1"/>
    <col min="8710" max="8710" width="1.7109375" style="1" customWidth="1"/>
    <col min="8711" max="8714" width="8.28515625" style="1" customWidth="1"/>
    <col min="8715" max="8960" width="8.7109375" style="1"/>
    <col min="8961" max="8961" width="25.7109375" style="1" customWidth="1"/>
    <col min="8962" max="8965" width="8.5703125" style="1" customWidth="1"/>
    <col min="8966" max="8966" width="1.7109375" style="1" customWidth="1"/>
    <col min="8967" max="8970" width="8.28515625" style="1" customWidth="1"/>
    <col min="8971" max="9216" width="8.7109375" style="1"/>
    <col min="9217" max="9217" width="25.7109375" style="1" customWidth="1"/>
    <col min="9218" max="9221" width="8.5703125" style="1" customWidth="1"/>
    <col min="9222" max="9222" width="1.7109375" style="1" customWidth="1"/>
    <col min="9223" max="9226" width="8.28515625" style="1" customWidth="1"/>
    <col min="9227" max="9472" width="8.7109375" style="1"/>
    <col min="9473" max="9473" width="25.7109375" style="1" customWidth="1"/>
    <col min="9474" max="9477" width="8.5703125" style="1" customWidth="1"/>
    <col min="9478" max="9478" width="1.7109375" style="1" customWidth="1"/>
    <col min="9479" max="9482" width="8.28515625" style="1" customWidth="1"/>
    <col min="9483" max="9728" width="8.7109375" style="1"/>
    <col min="9729" max="9729" width="25.7109375" style="1" customWidth="1"/>
    <col min="9730" max="9733" width="8.5703125" style="1" customWidth="1"/>
    <col min="9734" max="9734" width="1.7109375" style="1" customWidth="1"/>
    <col min="9735" max="9738" width="8.28515625" style="1" customWidth="1"/>
    <col min="9739" max="9984" width="8.7109375" style="1"/>
    <col min="9985" max="9985" width="25.7109375" style="1" customWidth="1"/>
    <col min="9986" max="9989" width="8.5703125" style="1" customWidth="1"/>
    <col min="9990" max="9990" width="1.7109375" style="1" customWidth="1"/>
    <col min="9991" max="9994" width="8.28515625" style="1" customWidth="1"/>
    <col min="9995" max="10240" width="8.7109375" style="1"/>
    <col min="10241" max="10241" width="25.7109375" style="1" customWidth="1"/>
    <col min="10242" max="10245" width="8.5703125" style="1" customWidth="1"/>
    <col min="10246" max="10246" width="1.7109375" style="1" customWidth="1"/>
    <col min="10247" max="10250" width="8.28515625" style="1" customWidth="1"/>
    <col min="10251" max="10496" width="8.7109375" style="1"/>
    <col min="10497" max="10497" width="25.7109375" style="1" customWidth="1"/>
    <col min="10498" max="10501" width="8.5703125" style="1" customWidth="1"/>
    <col min="10502" max="10502" width="1.7109375" style="1" customWidth="1"/>
    <col min="10503" max="10506" width="8.28515625" style="1" customWidth="1"/>
    <col min="10507" max="10752" width="8.7109375" style="1"/>
    <col min="10753" max="10753" width="25.7109375" style="1" customWidth="1"/>
    <col min="10754" max="10757" width="8.5703125" style="1" customWidth="1"/>
    <col min="10758" max="10758" width="1.7109375" style="1" customWidth="1"/>
    <col min="10759" max="10762" width="8.28515625" style="1" customWidth="1"/>
    <col min="10763" max="11008" width="8.7109375" style="1"/>
    <col min="11009" max="11009" width="25.7109375" style="1" customWidth="1"/>
    <col min="11010" max="11013" width="8.5703125" style="1" customWidth="1"/>
    <col min="11014" max="11014" width="1.7109375" style="1" customWidth="1"/>
    <col min="11015" max="11018" width="8.28515625" style="1" customWidth="1"/>
    <col min="11019" max="11264" width="8.7109375" style="1"/>
    <col min="11265" max="11265" width="25.7109375" style="1" customWidth="1"/>
    <col min="11266" max="11269" width="8.5703125" style="1" customWidth="1"/>
    <col min="11270" max="11270" width="1.7109375" style="1" customWidth="1"/>
    <col min="11271" max="11274" width="8.28515625" style="1" customWidth="1"/>
    <col min="11275" max="11520" width="8.7109375" style="1"/>
    <col min="11521" max="11521" width="25.7109375" style="1" customWidth="1"/>
    <col min="11522" max="11525" width="8.5703125" style="1" customWidth="1"/>
    <col min="11526" max="11526" width="1.7109375" style="1" customWidth="1"/>
    <col min="11527" max="11530" width="8.28515625" style="1" customWidth="1"/>
    <col min="11531" max="11776" width="8.7109375" style="1"/>
    <col min="11777" max="11777" width="25.7109375" style="1" customWidth="1"/>
    <col min="11778" max="11781" width="8.5703125" style="1" customWidth="1"/>
    <col min="11782" max="11782" width="1.7109375" style="1" customWidth="1"/>
    <col min="11783" max="11786" width="8.28515625" style="1" customWidth="1"/>
    <col min="11787" max="12032" width="8.7109375" style="1"/>
    <col min="12033" max="12033" width="25.7109375" style="1" customWidth="1"/>
    <col min="12034" max="12037" width="8.5703125" style="1" customWidth="1"/>
    <col min="12038" max="12038" width="1.7109375" style="1" customWidth="1"/>
    <col min="12039" max="12042" width="8.28515625" style="1" customWidth="1"/>
    <col min="12043" max="12288" width="8.7109375" style="1"/>
    <col min="12289" max="12289" width="25.7109375" style="1" customWidth="1"/>
    <col min="12290" max="12293" width="8.5703125" style="1" customWidth="1"/>
    <col min="12294" max="12294" width="1.7109375" style="1" customWidth="1"/>
    <col min="12295" max="12298" width="8.28515625" style="1" customWidth="1"/>
    <col min="12299" max="12544" width="8.7109375" style="1"/>
    <col min="12545" max="12545" width="25.7109375" style="1" customWidth="1"/>
    <col min="12546" max="12549" width="8.5703125" style="1" customWidth="1"/>
    <col min="12550" max="12550" width="1.7109375" style="1" customWidth="1"/>
    <col min="12551" max="12554" width="8.28515625" style="1" customWidth="1"/>
    <col min="12555" max="12800" width="8.7109375" style="1"/>
    <col min="12801" max="12801" width="25.7109375" style="1" customWidth="1"/>
    <col min="12802" max="12805" width="8.5703125" style="1" customWidth="1"/>
    <col min="12806" max="12806" width="1.7109375" style="1" customWidth="1"/>
    <col min="12807" max="12810" width="8.28515625" style="1" customWidth="1"/>
    <col min="12811" max="13056" width="8.7109375" style="1"/>
    <col min="13057" max="13057" width="25.7109375" style="1" customWidth="1"/>
    <col min="13058" max="13061" width="8.5703125" style="1" customWidth="1"/>
    <col min="13062" max="13062" width="1.7109375" style="1" customWidth="1"/>
    <col min="13063" max="13066" width="8.28515625" style="1" customWidth="1"/>
    <col min="13067" max="13312" width="8.7109375" style="1"/>
    <col min="13313" max="13313" width="25.7109375" style="1" customWidth="1"/>
    <col min="13314" max="13317" width="8.5703125" style="1" customWidth="1"/>
    <col min="13318" max="13318" width="1.7109375" style="1" customWidth="1"/>
    <col min="13319" max="13322" width="8.28515625" style="1" customWidth="1"/>
    <col min="13323" max="13568" width="8.7109375" style="1"/>
    <col min="13569" max="13569" width="25.7109375" style="1" customWidth="1"/>
    <col min="13570" max="13573" width="8.5703125" style="1" customWidth="1"/>
    <col min="13574" max="13574" width="1.7109375" style="1" customWidth="1"/>
    <col min="13575" max="13578" width="8.28515625" style="1" customWidth="1"/>
    <col min="13579" max="13824" width="8.7109375" style="1"/>
    <col min="13825" max="13825" width="25.7109375" style="1" customWidth="1"/>
    <col min="13826" max="13829" width="8.5703125" style="1" customWidth="1"/>
    <col min="13830" max="13830" width="1.7109375" style="1" customWidth="1"/>
    <col min="13831" max="13834" width="8.28515625" style="1" customWidth="1"/>
    <col min="13835" max="14080" width="8.7109375" style="1"/>
    <col min="14081" max="14081" width="25.7109375" style="1" customWidth="1"/>
    <col min="14082" max="14085" width="8.5703125" style="1" customWidth="1"/>
    <col min="14086" max="14086" width="1.7109375" style="1" customWidth="1"/>
    <col min="14087" max="14090" width="8.28515625" style="1" customWidth="1"/>
    <col min="14091" max="14336" width="8.7109375" style="1"/>
    <col min="14337" max="14337" width="25.7109375" style="1" customWidth="1"/>
    <col min="14338" max="14341" width="8.5703125" style="1" customWidth="1"/>
    <col min="14342" max="14342" width="1.7109375" style="1" customWidth="1"/>
    <col min="14343" max="14346" width="8.28515625" style="1" customWidth="1"/>
    <col min="14347" max="14592" width="8.7109375" style="1"/>
    <col min="14593" max="14593" width="25.7109375" style="1" customWidth="1"/>
    <col min="14594" max="14597" width="8.5703125" style="1" customWidth="1"/>
    <col min="14598" max="14598" width="1.7109375" style="1" customWidth="1"/>
    <col min="14599" max="14602" width="8.28515625" style="1" customWidth="1"/>
    <col min="14603" max="14848" width="8.7109375" style="1"/>
    <col min="14849" max="14849" width="25.7109375" style="1" customWidth="1"/>
    <col min="14850" max="14853" width="8.5703125" style="1" customWidth="1"/>
    <col min="14854" max="14854" width="1.7109375" style="1" customWidth="1"/>
    <col min="14855" max="14858" width="8.28515625" style="1" customWidth="1"/>
    <col min="14859" max="15104" width="8.7109375" style="1"/>
    <col min="15105" max="15105" width="25.7109375" style="1" customWidth="1"/>
    <col min="15106" max="15109" width="8.5703125" style="1" customWidth="1"/>
    <col min="15110" max="15110" width="1.7109375" style="1" customWidth="1"/>
    <col min="15111" max="15114" width="8.28515625" style="1" customWidth="1"/>
    <col min="15115" max="15360" width="8.7109375" style="1"/>
    <col min="15361" max="15361" width="25.7109375" style="1" customWidth="1"/>
    <col min="15362" max="15365" width="8.5703125" style="1" customWidth="1"/>
    <col min="15366" max="15366" width="1.7109375" style="1" customWidth="1"/>
    <col min="15367" max="15370" width="8.28515625" style="1" customWidth="1"/>
    <col min="15371" max="15616" width="8.7109375" style="1"/>
    <col min="15617" max="15617" width="25.7109375" style="1" customWidth="1"/>
    <col min="15618" max="15621" width="8.5703125" style="1" customWidth="1"/>
    <col min="15622" max="15622" width="1.7109375" style="1" customWidth="1"/>
    <col min="15623" max="15626" width="8.28515625" style="1" customWidth="1"/>
    <col min="15627" max="15872" width="8.7109375" style="1"/>
    <col min="15873" max="15873" width="25.7109375" style="1" customWidth="1"/>
    <col min="15874" max="15877" width="8.5703125" style="1" customWidth="1"/>
    <col min="15878" max="15878" width="1.7109375" style="1" customWidth="1"/>
    <col min="15879" max="15882" width="8.28515625" style="1" customWidth="1"/>
    <col min="15883" max="16128" width="8.7109375" style="1"/>
    <col min="16129" max="16129" width="25.7109375" style="1" customWidth="1"/>
    <col min="16130" max="16133" width="8.5703125" style="1" customWidth="1"/>
    <col min="16134" max="16134" width="1.7109375" style="1" customWidth="1"/>
    <col min="16135" max="16138" width="8.28515625" style="1" customWidth="1"/>
    <col min="16139" max="16384" width="8.7109375" style="1"/>
  </cols>
  <sheetData>
    <row r="1" spans="1:10" s="44" customFormat="1" ht="20.25" x14ac:dyDescent="0.3">
      <c r="A1" s="52" t="s">
        <v>19</v>
      </c>
      <c r="B1" s="174" t="s">
        <v>123</v>
      </c>
      <c r="C1" s="175"/>
      <c r="D1" s="175"/>
      <c r="E1" s="175"/>
      <c r="F1" s="175"/>
      <c r="G1" s="175"/>
      <c r="H1" s="175"/>
      <c r="I1" s="175"/>
      <c r="J1" s="175"/>
    </row>
    <row r="2" spans="1:10" s="44" customFormat="1" ht="20.25" x14ac:dyDescent="0.3">
      <c r="A2" s="52" t="s">
        <v>21</v>
      </c>
      <c r="B2" s="176" t="s">
        <v>3</v>
      </c>
      <c r="C2" s="177"/>
      <c r="D2" s="177"/>
      <c r="E2" s="177"/>
      <c r="F2" s="177"/>
      <c r="G2" s="177"/>
      <c r="H2" s="177"/>
      <c r="I2" s="177"/>
      <c r="J2" s="177"/>
    </row>
    <row r="4" spans="1:10" x14ac:dyDescent="0.2">
      <c r="A4" s="10"/>
      <c r="B4" s="170" t="s">
        <v>4</v>
      </c>
      <c r="C4" s="171"/>
      <c r="D4" s="170" t="s">
        <v>5</v>
      </c>
      <c r="E4" s="171"/>
      <c r="F4" s="11"/>
      <c r="G4" s="170" t="s">
        <v>6</v>
      </c>
      <c r="H4" s="172"/>
      <c r="I4" s="172"/>
      <c r="J4" s="171"/>
    </row>
    <row r="5" spans="1:10" x14ac:dyDescent="0.2">
      <c r="A5" s="12"/>
      <c r="B5" s="13">
        <f>VALUE(RIGHT(B2, 4))</f>
        <v>2020</v>
      </c>
      <c r="C5" s="14">
        <f>B5-1</f>
        <v>2019</v>
      </c>
      <c r="D5" s="13">
        <f>B5</f>
        <v>2020</v>
      </c>
      <c r="E5" s="14">
        <f>C5</f>
        <v>2019</v>
      </c>
      <c r="F5" s="15"/>
      <c r="G5" s="13" t="s">
        <v>8</v>
      </c>
      <c r="H5" s="14" t="s">
        <v>5</v>
      </c>
      <c r="I5" s="13" t="s">
        <v>8</v>
      </c>
      <c r="J5" s="14" t="s">
        <v>5</v>
      </c>
    </row>
    <row r="6" spans="1:10" x14ac:dyDescent="0.2">
      <c r="A6" s="16"/>
      <c r="B6" s="106"/>
      <c r="C6" s="107"/>
      <c r="D6" s="106"/>
      <c r="E6" s="107"/>
      <c r="F6" s="108"/>
      <c r="G6" s="106"/>
      <c r="H6" s="107"/>
      <c r="I6" s="109"/>
      <c r="J6" s="110"/>
    </row>
    <row r="7" spans="1:10" x14ac:dyDescent="0.2">
      <c r="A7" s="16" t="s">
        <v>124</v>
      </c>
      <c r="B7" s="106"/>
      <c r="C7" s="107"/>
      <c r="D7" s="106"/>
      <c r="E7" s="107"/>
      <c r="F7" s="108"/>
      <c r="G7" s="106"/>
      <c r="H7" s="107"/>
      <c r="I7" s="109"/>
      <c r="J7" s="110"/>
    </row>
    <row r="8" spans="1:10" x14ac:dyDescent="0.2">
      <c r="A8" s="16"/>
      <c r="B8" s="106"/>
      <c r="C8" s="107"/>
      <c r="D8" s="106"/>
      <c r="E8" s="107"/>
      <c r="F8" s="108"/>
      <c r="G8" s="106"/>
      <c r="H8" s="107"/>
      <c r="I8" s="109"/>
      <c r="J8" s="110"/>
    </row>
    <row r="9" spans="1:10" x14ac:dyDescent="0.2">
      <c r="A9" s="20"/>
      <c r="B9" s="55"/>
      <c r="C9" s="56"/>
      <c r="D9" s="55"/>
      <c r="E9" s="56"/>
      <c r="F9" s="57"/>
      <c r="G9" s="55">
        <f>B9-C9</f>
        <v>0</v>
      </c>
      <c r="H9" s="56">
        <f>D9-E9</f>
        <v>0</v>
      </c>
      <c r="I9" s="77" t="str">
        <f>IF(C9=0, "-", IF(G9/C9&lt;10, G9/C9, "&gt;999%"))</f>
        <v>-</v>
      </c>
      <c r="J9" s="78" t="str">
        <f>IF(E9=0, "-", IF(H9/E9&lt;10, H9/E9, "&gt;999%"))</f>
        <v>-</v>
      </c>
    </row>
    <row r="10" spans="1:10" x14ac:dyDescent="0.2">
      <c r="A10" s="81"/>
      <c r="B10" s="82"/>
      <c r="C10" s="83"/>
      <c r="D10" s="82"/>
      <c r="E10" s="83"/>
      <c r="F10" s="84"/>
      <c r="G10" s="82"/>
      <c r="H10" s="83"/>
      <c r="I10" s="85"/>
      <c r="J10" s="86"/>
    </row>
    <row r="11" spans="1:10" s="38" customFormat="1" x14ac:dyDescent="0.2">
      <c r="A11" s="12" t="s">
        <v>125</v>
      </c>
      <c r="B11" s="32">
        <f>SUM(B9:B10)</f>
        <v>0</v>
      </c>
      <c r="C11" s="33">
        <f>SUM(C9:C10)</f>
        <v>0</v>
      </c>
      <c r="D11" s="32">
        <f>SUM(D9:D10)</f>
        <v>0</v>
      </c>
      <c r="E11" s="33">
        <f>SUM(E9:E10)</f>
        <v>0</v>
      </c>
      <c r="F11" s="34"/>
      <c r="G11" s="32">
        <f>B11-C11</f>
        <v>0</v>
      </c>
      <c r="H11" s="33">
        <f>D11-E11</f>
        <v>0</v>
      </c>
      <c r="I11" s="35" t="str">
        <f>IF(C11=0, "-", IF(G11/C11&lt;10, G11/C11, "&gt;999%"))</f>
        <v>-</v>
      </c>
      <c r="J11" s="36" t="str">
        <f>IF(E11=0, "-", IF(H11/E11&lt;10, H11/E11, "&gt;999%"))</f>
        <v>-</v>
      </c>
    </row>
    <row r="12" spans="1:10" s="38" customFormat="1" x14ac:dyDescent="0.2">
      <c r="A12" s="16"/>
      <c r="B12" s="112"/>
      <c r="C12" s="113"/>
      <c r="D12" s="112"/>
      <c r="E12" s="113"/>
      <c r="F12" s="114"/>
      <c r="G12" s="112"/>
      <c r="H12" s="113"/>
      <c r="I12" s="115"/>
      <c r="J12" s="116"/>
    </row>
    <row r="13" spans="1:10" x14ac:dyDescent="0.2">
      <c r="A13" s="16" t="s">
        <v>126</v>
      </c>
      <c r="B13" s="55"/>
      <c r="C13" s="56"/>
      <c r="D13" s="55"/>
      <c r="E13" s="56"/>
      <c r="F13" s="57"/>
      <c r="G13" s="55"/>
      <c r="H13" s="56"/>
      <c r="I13" s="77"/>
      <c r="J13" s="78"/>
    </row>
    <row r="14" spans="1:10" x14ac:dyDescent="0.2">
      <c r="A14" s="16"/>
      <c r="B14" s="55"/>
      <c r="C14" s="56"/>
      <c r="D14" s="55"/>
      <c r="E14" s="56"/>
      <c r="F14" s="57"/>
      <c r="G14" s="55"/>
      <c r="H14" s="56"/>
      <c r="I14" s="77"/>
      <c r="J14" s="78"/>
    </row>
    <row r="15" spans="1:10" x14ac:dyDescent="0.2">
      <c r="A15" s="20" t="s">
        <v>127</v>
      </c>
      <c r="B15" s="55">
        <v>15</v>
      </c>
      <c r="C15" s="56">
        <v>15</v>
      </c>
      <c r="D15" s="55">
        <v>65</v>
      </c>
      <c r="E15" s="56">
        <v>86</v>
      </c>
      <c r="F15" s="57"/>
      <c r="G15" s="55">
        <f t="shared" ref="G15:G39" si="0">B15-C15</f>
        <v>0</v>
      </c>
      <c r="H15" s="56">
        <f t="shared" ref="H15:H39" si="1">D15-E15</f>
        <v>-21</v>
      </c>
      <c r="I15" s="77">
        <f t="shared" ref="I15:I39" si="2">IF(C15=0, "-", IF(G15/C15&lt;10, G15/C15, "&gt;999%"))</f>
        <v>0</v>
      </c>
      <c r="J15" s="78">
        <f t="shared" ref="J15:J39" si="3">IF(E15=0, "-", IF(H15/E15&lt;10, H15/E15, "&gt;999%"))</f>
        <v>-0.2441860465116279</v>
      </c>
    </row>
    <row r="16" spans="1:10" x14ac:dyDescent="0.2">
      <c r="A16" s="20" t="s">
        <v>128</v>
      </c>
      <c r="B16" s="55">
        <v>0</v>
      </c>
      <c r="C16" s="56">
        <v>0</v>
      </c>
      <c r="D16" s="55">
        <v>0</v>
      </c>
      <c r="E16" s="56">
        <v>3</v>
      </c>
      <c r="F16" s="57"/>
      <c r="G16" s="55">
        <f t="shared" si="0"/>
        <v>0</v>
      </c>
      <c r="H16" s="56">
        <f t="shared" si="1"/>
        <v>-3</v>
      </c>
      <c r="I16" s="77" t="str">
        <f t="shared" si="2"/>
        <v>-</v>
      </c>
      <c r="J16" s="78">
        <f t="shared" si="3"/>
        <v>-1</v>
      </c>
    </row>
    <row r="17" spans="1:10" x14ac:dyDescent="0.2">
      <c r="A17" s="20" t="s">
        <v>129</v>
      </c>
      <c r="B17" s="55">
        <v>11</v>
      </c>
      <c r="C17" s="56">
        <v>9</v>
      </c>
      <c r="D17" s="55">
        <v>27</v>
      </c>
      <c r="E17" s="56">
        <v>31</v>
      </c>
      <c r="F17" s="57"/>
      <c r="G17" s="55">
        <f t="shared" si="0"/>
        <v>2</v>
      </c>
      <c r="H17" s="56">
        <f t="shared" si="1"/>
        <v>-4</v>
      </c>
      <c r="I17" s="77">
        <f t="shared" si="2"/>
        <v>0.22222222222222221</v>
      </c>
      <c r="J17" s="78">
        <f t="shared" si="3"/>
        <v>-0.12903225806451613</v>
      </c>
    </row>
    <row r="18" spans="1:10" x14ac:dyDescent="0.2">
      <c r="A18" s="20" t="s">
        <v>130</v>
      </c>
      <c r="B18" s="55">
        <v>4</v>
      </c>
      <c r="C18" s="56">
        <v>1</v>
      </c>
      <c r="D18" s="55">
        <v>17</v>
      </c>
      <c r="E18" s="56">
        <v>9</v>
      </c>
      <c r="F18" s="57"/>
      <c r="G18" s="55">
        <f t="shared" si="0"/>
        <v>3</v>
      </c>
      <c r="H18" s="56">
        <f t="shared" si="1"/>
        <v>8</v>
      </c>
      <c r="I18" s="77">
        <f t="shared" si="2"/>
        <v>3</v>
      </c>
      <c r="J18" s="78">
        <f t="shared" si="3"/>
        <v>0.88888888888888884</v>
      </c>
    </row>
    <row r="19" spans="1:10" x14ac:dyDescent="0.2">
      <c r="A19" s="20" t="s">
        <v>131</v>
      </c>
      <c r="B19" s="55">
        <v>62</v>
      </c>
      <c r="C19" s="56">
        <v>72</v>
      </c>
      <c r="D19" s="55">
        <v>228</v>
      </c>
      <c r="E19" s="56">
        <v>151</v>
      </c>
      <c r="F19" s="57"/>
      <c r="G19" s="55">
        <f t="shared" si="0"/>
        <v>-10</v>
      </c>
      <c r="H19" s="56">
        <f t="shared" si="1"/>
        <v>77</v>
      </c>
      <c r="I19" s="77">
        <f t="shared" si="2"/>
        <v>-0.1388888888888889</v>
      </c>
      <c r="J19" s="78">
        <f t="shared" si="3"/>
        <v>0.50993377483443714</v>
      </c>
    </row>
    <row r="20" spans="1:10" x14ac:dyDescent="0.2">
      <c r="A20" s="20" t="s">
        <v>132</v>
      </c>
      <c r="B20" s="55">
        <v>25</v>
      </c>
      <c r="C20" s="56">
        <v>27</v>
      </c>
      <c r="D20" s="55">
        <v>114</v>
      </c>
      <c r="E20" s="56">
        <v>151</v>
      </c>
      <c r="F20" s="57"/>
      <c r="G20" s="55">
        <f t="shared" si="0"/>
        <v>-2</v>
      </c>
      <c r="H20" s="56">
        <f t="shared" si="1"/>
        <v>-37</v>
      </c>
      <c r="I20" s="77">
        <f t="shared" si="2"/>
        <v>-7.407407407407407E-2</v>
      </c>
      <c r="J20" s="78">
        <f t="shared" si="3"/>
        <v>-0.24503311258278146</v>
      </c>
    </row>
    <row r="21" spans="1:10" x14ac:dyDescent="0.2">
      <c r="A21" s="20" t="s">
        <v>133</v>
      </c>
      <c r="B21" s="55">
        <v>37</v>
      </c>
      <c r="C21" s="56">
        <v>34</v>
      </c>
      <c r="D21" s="55">
        <v>130</v>
      </c>
      <c r="E21" s="56">
        <v>194</v>
      </c>
      <c r="F21" s="57"/>
      <c r="G21" s="55">
        <f t="shared" si="0"/>
        <v>3</v>
      </c>
      <c r="H21" s="56">
        <f t="shared" si="1"/>
        <v>-64</v>
      </c>
      <c r="I21" s="77">
        <f t="shared" si="2"/>
        <v>8.8235294117647065E-2</v>
      </c>
      <c r="J21" s="78">
        <f t="shared" si="3"/>
        <v>-0.32989690721649484</v>
      </c>
    </row>
    <row r="22" spans="1:10" x14ac:dyDescent="0.2">
      <c r="A22" s="20" t="s">
        <v>134</v>
      </c>
      <c r="B22" s="55">
        <v>5</v>
      </c>
      <c r="C22" s="56">
        <v>1</v>
      </c>
      <c r="D22" s="55">
        <v>11</v>
      </c>
      <c r="E22" s="56">
        <v>6</v>
      </c>
      <c r="F22" s="57"/>
      <c r="G22" s="55">
        <f t="shared" si="0"/>
        <v>4</v>
      </c>
      <c r="H22" s="56">
        <f t="shared" si="1"/>
        <v>5</v>
      </c>
      <c r="I22" s="77">
        <f t="shared" si="2"/>
        <v>4</v>
      </c>
      <c r="J22" s="78">
        <f t="shared" si="3"/>
        <v>0.83333333333333337</v>
      </c>
    </row>
    <row r="23" spans="1:10" x14ac:dyDescent="0.2">
      <c r="A23" s="20" t="s">
        <v>135</v>
      </c>
      <c r="B23" s="55">
        <v>20</v>
      </c>
      <c r="C23" s="56">
        <v>13</v>
      </c>
      <c r="D23" s="55">
        <v>38</v>
      </c>
      <c r="E23" s="56">
        <v>52</v>
      </c>
      <c r="F23" s="57"/>
      <c r="G23" s="55">
        <f t="shared" si="0"/>
        <v>7</v>
      </c>
      <c r="H23" s="56">
        <f t="shared" si="1"/>
        <v>-14</v>
      </c>
      <c r="I23" s="77">
        <f t="shared" si="2"/>
        <v>0.53846153846153844</v>
      </c>
      <c r="J23" s="78">
        <f t="shared" si="3"/>
        <v>-0.26923076923076922</v>
      </c>
    </row>
    <row r="24" spans="1:10" x14ac:dyDescent="0.2">
      <c r="A24" s="20" t="s">
        <v>136</v>
      </c>
      <c r="B24" s="55">
        <v>90</v>
      </c>
      <c r="C24" s="56">
        <v>95</v>
      </c>
      <c r="D24" s="55">
        <v>313</v>
      </c>
      <c r="E24" s="56">
        <v>538</v>
      </c>
      <c r="F24" s="57"/>
      <c r="G24" s="55">
        <f t="shared" si="0"/>
        <v>-5</v>
      </c>
      <c r="H24" s="56">
        <f t="shared" si="1"/>
        <v>-225</v>
      </c>
      <c r="I24" s="77">
        <f t="shared" si="2"/>
        <v>-5.2631578947368418E-2</v>
      </c>
      <c r="J24" s="78">
        <f t="shared" si="3"/>
        <v>-0.41821561338289964</v>
      </c>
    </row>
    <row r="25" spans="1:10" x14ac:dyDescent="0.2">
      <c r="A25" s="20" t="s">
        <v>137</v>
      </c>
      <c r="B25" s="55">
        <v>23</v>
      </c>
      <c r="C25" s="56">
        <v>15</v>
      </c>
      <c r="D25" s="55">
        <v>97</v>
      </c>
      <c r="E25" s="56">
        <v>87</v>
      </c>
      <c r="F25" s="57"/>
      <c r="G25" s="55">
        <f t="shared" si="0"/>
        <v>8</v>
      </c>
      <c r="H25" s="56">
        <f t="shared" si="1"/>
        <v>10</v>
      </c>
      <c r="I25" s="77">
        <f t="shared" si="2"/>
        <v>0.53333333333333333</v>
      </c>
      <c r="J25" s="78">
        <f t="shared" si="3"/>
        <v>0.11494252873563218</v>
      </c>
    </row>
    <row r="26" spans="1:10" x14ac:dyDescent="0.2">
      <c r="A26" s="20" t="s">
        <v>138</v>
      </c>
      <c r="B26" s="55">
        <v>1</v>
      </c>
      <c r="C26" s="56">
        <v>8</v>
      </c>
      <c r="D26" s="55">
        <v>59</v>
      </c>
      <c r="E26" s="56">
        <v>36</v>
      </c>
      <c r="F26" s="57"/>
      <c r="G26" s="55">
        <f t="shared" si="0"/>
        <v>-7</v>
      </c>
      <c r="H26" s="56">
        <f t="shared" si="1"/>
        <v>23</v>
      </c>
      <c r="I26" s="77">
        <f t="shared" si="2"/>
        <v>-0.875</v>
      </c>
      <c r="J26" s="78">
        <f t="shared" si="3"/>
        <v>0.63888888888888884</v>
      </c>
    </row>
    <row r="27" spans="1:10" x14ac:dyDescent="0.2">
      <c r="A27" s="20" t="s">
        <v>139</v>
      </c>
      <c r="B27" s="55">
        <v>1</v>
      </c>
      <c r="C27" s="56">
        <v>6</v>
      </c>
      <c r="D27" s="55">
        <v>23</v>
      </c>
      <c r="E27" s="56">
        <v>33</v>
      </c>
      <c r="F27" s="57"/>
      <c r="G27" s="55">
        <f t="shared" si="0"/>
        <v>-5</v>
      </c>
      <c r="H27" s="56">
        <f t="shared" si="1"/>
        <v>-10</v>
      </c>
      <c r="I27" s="77">
        <f t="shared" si="2"/>
        <v>-0.83333333333333337</v>
      </c>
      <c r="J27" s="78">
        <f t="shared" si="3"/>
        <v>-0.30303030303030304</v>
      </c>
    </row>
    <row r="28" spans="1:10" x14ac:dyDescent="0.2">
      <c r="A28" s="20" t="s">
        <v>140</v>
      </c>
      <c r="B28" s="55">
        <v>446</v>
      </c>
      <c r="C28" s="56">
        <v>624</v>
      </c>
      <c r="D28" s="55">
        <v>2147</v>
      </c>
      <c r="E28" s="56">
        <v>2947</v>
      </c>
      <c r="F28" s="57"/>
      <c r="G28" s="55">
        <f t="shared" si="0"/>
        <v>-178</v>
      </c>
      <c r="H28" s="56">
        <f t="shared" si="1"/>
        <v>-800</v>
      </c>
      <c r="I28" s="77">
        <f t="shared" si="2"/>
        <v>-0.28525641025641024</v>
      </c>
      <c r="J28" s="78">
        <f t="shared" si="3"/>
        <v>-0.27146250424160162</v>
      </c>
    </row>
    <row r="29" spans="1:10" x14ac:dyDescent="0.2">
      <c r="A29" s="20" t="s">
        <v>141</v>
      </c>
      <c r="B29" s="55">
        <v>143</v>
      </c>
      <c r="C29" s="56">
        <v>246</v>
      </c>
      <c r="D29" s="55">
        <v>647</v>
      </c>
      <c r="E29" s="56">
        <v>1167</v>
      </c>
      <c r="F29" s="57"/>
      <c r="G29" s="55">
        <f t="shared" si="0"/>
        <v>-103</v>
      </c>
      <c r="H29" s="56">
        <f t="shared" si="1"/>
        <v>-520</v>
      </c>
      <c r="I29" s="77">
        <f t="shared" si="2"/>
        <v>-0.41869918699186992</v>
      </c>
      <c r="J29" s="78">
        <f t="shared" si="3"/>
        <v>-0.44558697514995715</v>
      </c>
    </row>
    <row r="30" spans="1:10" x14ac:dyDescent="0.2">
      <c r="A30" s="20" t="s">
        <v>142</v>
      </c>
      <c r="B30" s="55">
        <v>20</v>
      </c>
      <c r="C30" s="56">
        <v>53</v>
      </c>
      <c r="D30" s="55">
        <v>71</v>
      </c>
      <c r="E30" s="56">
        <v>194</v>
      </c>
      <c r="F30" s="57"/>
      <c r="G30" s="55">
        <f t="shared" si="0"/>
        <v>-33</v>
      </c>
      <c r="H30" s="56">
        <f t="shared" si="1"/>
        <v>-123</v>
      </c>
      <c r="I30" s="77">
        <f t="shared" si="2"/>
        <v>-0.62264150943396224</v>
      </c>
      <c r="J30" s="78">
        <f t="shared" si="3"/>
        <v>-0.634020618556701</v>
      </c>
    </row>
    <row r="31" spans="1:10" x14ac:dyDescent="0.2">
      <c r="A31" s="20" t="s">
        <v>143</v>
      </c>
      <c r="B31" s="55">
        <v>9</v>
      </c>
      <c r="C31" s="56">
        <v>7</v>
      </c>
      <c r="D31" s="55">
        <v>44</v>
      </c>
      <c r="E31" s="56">
        <v>53</v>
      </c>
      <c r="F31" s="57"/>
      <c r="G31" s="55">
        <f t="shared" si="0"/>
        <v>2</v>
      </c>
      <c r="H31" s="56">
        <f t="shared" si="1"/>
        <v>-9</v>
      </c>
      <c r="I31" s="77">
        <f t="shared" si="2"/>
        <v>0.2857142857142857</v>
      </c>
      <c r="J31" s="78">
        <f t="shared" si="3"/>
        <v>-0.16981132075471697</v>
      </c>
    </row>
    <row r="32" spans="1:10" x14ac:dyDescent="0.2">
      <c r="A32" s="20" t="s">
        <v>144</v>
      </c>
      <c r="B32" s="55">
        <v>8</v>
      </c>
      <c r="C32" s="56">
        <v>5</v>
      </c>
      <c r="D32" s="55">
        <v>32</v>
      </c>
      <c r="E32" s="56">
        <v>15</v>
      </c>
      <c r="F32" s="57"/>
      <c r="G32" s="55">
        <f t="shared" si="0"/>
        <v>3</v>
      </c>
      <c r="H32" s="56">
        <f t="shared" si="1"/>
        <v>17</v>
      </c>
      <c r="I32" s="77">
        <f t="shared" si="2"/>
        <v>0.6</v>
      </c>
      <c r="J32" s="78">
        <f t="shared" si="3"/>
        <v>1.1333333333333333</v>
      </c>
    </row>
    <row r="33" spans="1:10" x14ac:dyDescent="0.2">
      <c r="A33" s="20" t="s">
        <v>145</v>
      </c>
      <c r="B33" s="55">
        <v>2</v>
      </c>
      <c r="C33" s="56">
        <v>5</v>
      </c>
      <c r="D33" s="55">
        <v>25</v>
      </c>
      <c r="E33" s="56">
        <v>70</v>
      </c>
      <c r="F33" s="57"/>
      <c r="G33" s="55">
        <f t="shared" si="0"/>
        <v>-3</v>
      </c>
      <c r="H33" s="56">
        <f t="shared" si="1"/>
        <v>-45</v>
      </c>
      <c r="I33" s="77">
        <f t="shared" si="2"/>
        <v>-0.6</v>
      </c>
      <c r="J33" s="78">
        <f t="shared" si="3"/>
        <v>-0.6428571428571429</v>
      </c>
    </row>
    <row r="34" spans="1:10" x14ac:dyDescent="0.2">
      <c r="A34" s="20" t="s">
        <v>146</v>
      </c>
      <c r="B34" s="55">
        <v>27</v>
      </c>
      <c r="C34" s="56">
        <v>11</v>
      </c>
      <c r="D34" s="55">
        <v>83</v>
      </c>
      <c r="E34" s="56">
        <v>64</v>
      </c>
      <c r="F34" s="57"/>
      <c r="G34" s="55">
        <f t="shared" si="0"/>
        <v>16</v>
      </c>
      <c r="H34" s="56">
        <f t="shared" si="1"/>
        <v>19</v>
      </c>
      <c r="I34" s="77">
        <f t="shared" si="2"/>
        <v>1.4545454545454546</v>
      </c>
      <c r="J34" s="78">
        <f t="shared" si="3"/>
        <v>0.296875</v>
      </c>
    </row>
    <row r="35" spans="1:10" x14ac:dyDescent="0.2">
      <c r="A35" s="20" t="s">
        <v>147</v>
      </c>
      <c r="B35" s="55">
        <v>6</v>
      </c>
      <c r="C35" s="56">
        <v>4</v>
      </c>
      <c r="D35" s="55">
        <v>24</v>
      </c>
      <c r="E35" s="56">
        <v>23</v>
      </c>
      <c r="F35" s="57"/>
      <c r="G35" s="55">
        <f t="shared" si="0"/>
        <v>2</v>
      </c>
      <c r="H35" s="56">
        <f t="shared" si="1"/>
        <v>1</v>
      </c>
      <c r="I35" s="77">
        <f t="shared" si="2"/>
        <v>0.5</v>
      </c>
      <c r="J35" s="78">
        <f t="shared" si="3"/>
        <v>4.3478260869565216E-2</v>
      </c>
    </row>
    <row r="36" spans="1:10" x14ac:dyDescent="0.2">
      <c r="A36" s="20" t="s">
        <v>148</v>
      </c>
      <c r="B36" s="55">
        <v>630</v>
      </c>
      <c r="C36" s="56">
        <v>652</v>
      </c>
      <c r="D36" s="55">
        <v>2369</v>
      </c>
      <c r="E36" s="56">
        <v>2999</v>
      </c>
      <c r="F36" s="57"/>
      <c r="G36" s="55">
        <f t="shared" si="0"/>
        <v>-22</v>
      </c>
      <c r="H36" s="56">
        <f t="shared" si="1"/>
        <v>-630</v>
      </c>
      <c r="I36" s="77">
        <f t="shared" si="2"/>
        <v>-3.3742331288343558E-2</v>
      </c>
      <c r="J36" s="78">
        <f t="shared" si="3"/>
        <v>-0.21007002334111372</v>
      </c>
    </row>
    <row r="37" spans="1:10" x14ac:dyDescent="0.2">
      <c r="A37" s="20" t="s">
        <v>149</v>
      </c>
      <c r="B37" s="55">
        <v>12</v>
      </c>
      <c r="C37" s="56">
        <v>14</v>
      </c>
      <c r="D37" s="55">
        <v>40</v>
      </c>
      <c r="E37" s="56">
        <v>46</v>
      </c>
      <c r="F37" s="57"/>
      <c r="G37" s="55">
        <f t="shared" si="0"/>
        <v>-2</v>
      </c>
      <c r="H37" s="56">
        <f t="shared" si="1"/>
        <v>-6</v>
      </c>
      <c r="I37" s="77">
        <f t="shared" si="2"/>
        <v>-0.14285714285714285</v>
      </c>
      <c r="J37" s="78">
        <f t="shared" si="3"/>
        <v>-0.13043478260869565</v>
      </c>
    </row>
    <row r="38" spans="1:10" x14ac:dyDescent="0.2">
      <c r="A38" s="20" t="s">
        <v>150</v>
      </c>
      <c r="B38" s="55">
        <v>41</v>
      </c>
      <c r="C38" s="56">
        <v>38</v>
      </c>
      <c r="D38" s="55">
        <v>167</v>
      </c>
      <c r="E38" s="56">
        <v>189</v>
      </c>
      <c r="F38" s="57"/>
      <c r="G38" s="55">
        <f t="shared" si="0"/>
        <v>3</v>
      </c>
      <c r="H38" s="56">
        <f t="shared" si="1"/>
        <v>-22</v>
      </c>
      <c r="I38" s="77">
        <f t="shared" si="2"/>
        <v>7.8947368421052627E-2</v>
      </c>
      <c r="J38" s="78">
        <f t="shared" si="3"/>
        <v>-0.1164021164021164</v>
      </c>
    </row>
    <row r="39" spans="1:10" x14ac:dyDescent="0.2">
      <c r="A39" s="20" t="s">
        <v>151</v>
      </c>
      <c r="B39" s="55">
        <v>50</v>
      </c>
      <c r="C39" s="56">
        <v>58</v>
      </c>
      <c r="D39" s="55">
        <v>222</v>
      </c>
      <c r="E39" s="56">
        <v>283</v>
      </c>
      <c r="F39" s="57"/>
      <c r="G39" s="55">
        <f t="shared" si="0"/>
        <v>-8</v>
      </c>
      <c r="H39" s="56">
        <f t="shared" si="1"/>
        <v>-61</v>
      </c>
      <c r="I39" s="77">
        <f t="shared" si="2"/>
        <v>-0.13793103448275862</v>
      </c>
      <c r="J39" s="78">
        <f t="shared" si="3"/>
        <v>-0.21554770318021202</v>
      </c>
    </row>
    <row r="40" spans="1:10" x14ac:dyDescent="0.2">
      <c r="A40" s="20"/>
      <c r="B40" s="55"/>
      <c r="C40" s="56"/>
      <c r="D40" s="55"/>
      <c r="E40" s="56"/>
      <c r="F40" s="57"/>
      <c r="G40" s="55"/>
      <c r="H40" s="56"/>
      <c r="I40" s="77"/>
      <c r="J40" s="78"/>
    </row>
    <row r="41" spans="1:10" s="38" customFormat="1" x14ac:dyDescent="0.2">
      <c r="A41" s="12" t="s">
        <v>152</v>
      </c>
      <c r="B41" s="32">
        <f>SUM(B15:B40)</f>
        <v>1688</v>
      </c>
      <c r="C41" s="33">
        <f>SUM(C15:C40)</f>
        <v>2013</v>
      </c>
      <c r="D41" s="32">
        <f>SUM(D15:D40)</f>
        <v>6993</v>
      </c>
      <c r="E41" s="33">
        <f>SUM(E15:E40)</f>
        <v>9427</v>
      </c>
      <c r="F41" s="34"/>
      <c r="G41" s="32">
        <f>B41-C41</f>
        <v>-325</v>
      </c>
      <c r="H41" s="33">
        <f>D41-E41</f>
        <v>-2434</v>
      </c>
      <c r="I41" s="35">
        <f>IF(C41=0, "-", G41/C41)</f>
        <v>-0.16145057128663687</v>
      </c>
      <c r="J41" s="36">
        <f>IF(E41=0, "-", H41/E41)</f>
        <v>-0.25819454757611116</v>
      </c>
    </row>
    <row r="42" spans="1:10" s="38" customFormat="1" x14ac:dyDescent="0.2">
      <c r="A42" s="12" t="s">
        <v>7</v>
      </c>
      <c r="B42" s="32">
        <f>B11+B41</f>
        <v>1688</v>
      </c>
      <c r="C42" s="121">
        <f>C11+C41</f>
        <v>2013</v>
      </c>
      <c r="D42" s="32">
        <f>D11+D41</f>
        <v>6993</v>
      </c>
      <c r="E42" s="121">
        <f>E11+E41</f>
        <v>9427</v>
      </c>
      <c r="F42" s="34"/>
      <c r="G42" s="32">
        <f>B42-C42</f>
        <v>-325</v>
      </c>
      <c r="H42" s="33">
        <f>D42-E42</f>
        <v>-2434</v>
      </c>
      <c r="I42" s="35">
        <f>IF(C42=0, "-", G42/C42)</f>
        <v>-0.16145057128663687</v>
      </c>
      <c r="J42" s="36">
        <f>IF(E42=0, "-", H42/E42)</f>
        <v>-0.25819454757611116</v>
      </c>
    </row>
  </sheetData>
  <mergeCells count="5">
    <mergeCell ref="B1:J1"/>
    <mergeCell ref="B2:J2"/>
    <mergeCell ref="B4:C4"/>
    <mergeCell ref="D4:E4"/>
    <mergeCell ref="G4:J4"/>
  </mergeCells>
  <printOptions horizontalCentered="1"/>
  <pageMargins left="0.39370078740157483" right="0.39370078740157483" top="0.39370078740157483" bottom="0.59055118110236227" header="0.39370078740157483" footer="0.19685039370078741"/>
  <pageSetup paperSize="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A44A9-C7D5-46AB-85BB-B0687AD92F10}">
  <sheetPr>
    <pageSetUpPr fitToPage="1"/>
  </sheetPr>
  <dimension ref="A1:K199"/>
  <sheetViews>
    <sheetView tabSelected="1" workbookViewId="0">
      <selection activeCell="M1" sqref="M1"/>
    </sheetView>
  </sheetViews>
  <sheetFormatPr defaultRowHeight="12.75" x14ac:dyDescent="0.2"/>
  <cols>
    <col min="1" max="1" width="29" style="1" bestFit="1" customWidth="1"/>
    <col min="2" max="2" width="7.28515625" style="1" bestFit="1" customWidth="1"/>
    <col min="3" max="3" width="7.28515625" style="1" customWidth="1"/>
    <col min="4" max="4" width="7.28515625" style="1" bestFit="1" customWidth="1"/>
    <col min="5" max="5" width="7.28515625" style="1" customWidth="1"/>
    <col min="6" max="6" width="7.28515625" style="1" bestFit="1" customWidth="1"/>
    <col min="7" max="7" width="7.28515625" style="1" customWidth="1"/>
    <col min="8" max="8" width="7.28515625" style="1" bestFit="1" customWidth="1"/>
    <col min="9" max="9" width="7.28515625" style="1" customWidth="1"/>
    <col min="10" max="11" width="7.7109375" style="1" customWidth="1"/>
    <col min="12" max="256" width="8.7109375" style="1"/>
    <col min="257" max="257" width="34.7109375" style="1" customWidth="1"/>
    <col min="258" max="258" width="7.28515625" style="1" bestFit="1" customWidth="1"/>
    <col min="259" max="259" width="7.28515625" style="1" customWidth="1"/>
    <col min="260" max="260" width="7.28515625" style="1" bestFit="1" customWidth="1"/>
    <col min="261" max="261" width="7.28515625" style="1" customWidth="1"/>
    <col min="262" max="262" width="7.28515625" style="1" bestFit="1" customWidth="1"/>
    <col min="263" max="263" width="7.28515625" style="1" customWidth="1"/>
    <col min="264" max="264" width="7.28515625" style="1" bestFit="1" customWidth="1"/>
    <col min="265" max="265" width="7.28515625" style="1" customWidth="1"/>
    <col min="266" max="267" width="7.7109375" style="1" customWidth="1"/>
    <col min="268" max="512" width="8.7109375" style="1"/>
    <col min="513" max="513" width="34.7109375" style="1" customWidth="1"/>
    <col min="514" max="514" width="7.28515625" style="1" bestFit="1" customWidth="1"/>
    <col min="515" max="515" width="7.28515625" style="1" customWidth="1"/>
    <col min="516" max="516" width="7.28515625" style="1" bestFit="1" customWidth="1"/>
    <col min="517" max="517" width="7.28515625" style="1" customWidth="1"/>
    <col min="518" max="518" width="7.28515625" style="1" bestFit="1" customWidth="1"/>
    <col min="519" max="519" width="7.28515625" style="1" customWidth="1"/>
    <col min="520" max="520" width="7.28515625" style="1" bestFit="1" customWidth="1"/>
    <col min="521" max="521" width="7.28515625" style="1" customWidth="1"/>
    <col min="522" max="523" width="7.7109375" style="1" customWidth="1"/>
    <col min="524" max="768" width="8.7109375" style="1"/>
    <col min="769" max="769" width="34.7109375" style="1" customWidth="1"/>
    <col min="770" max="770" width="7.28515625" style="1" bestFit="1" customWidth="1"/>
    <col min="771" max="771" width="7.28515625" style="1" customWidth="1"/>
    <col min="772" max="772" width="7.28515625" style="1" bestFit="1" customWidth="1"/>
    <col min="773" max="773" width="7.28515625" style="1" customWidth="1"/>
    <col min="774" max="774" width="7.28515625" style="1" bestFit="1" customWidth="1"/>
    <col min="775" max="775" width="7.28515625" style="1" customWidth="1"/>
    <col min="776" max="776" width="7.28515625" style="1" bestFit="1" customWidth="1"/>
    <col min="777" max="777" width="7.28515625" style="1" customWidth="1"/>
    <col min="778" max="779" width="7.7109375" style="1" customWidth="1"/>
    <col min="780" max="1024" width="8.7109375" style="1"/>
    <col min="1025" max="1025" width="34.7109375" style="1" customWidth="1"/>
    <col min="1026" max="1026" width="7.28515625" style="1" bestFit="1" customWidth="1"/>
    <col min="1027" max="1027" width="7.28515625" style="1" customWidth="1"/>
    <col min="1028" max="1028" width="7.28515625" style="1" bestFit="1" customWidth="1"/>
    <col min="1029" max="1029" width="7.28515625" style="1" customWidth="1"/>
    <col min="1030" max="1030" width="7.28515625" style="1" bestFit="1" customWidth="1"/>
    <col min="1031" max="1031" width="7.28515625" style="1" customWidth="1"/>
    <col min="1032" max="1032" width="7.28515625" style="1" bestFit="1" customWidth="1"/>
    <col min="1033" max="1033" width="7.28515625" style="1" customWidth="1"/>
    <col min="1034" max="1035" width="7.7109375" style="1" customWidth="1"/>
    <col min="1036" max="1280" width="8.7109375" style="1"/>
    <col min="1281" max="1281" width="34.7109375" style="1" customWidth="1"/>
    <col min="1282" max="1282" width="7.28515625" style="1" bestFit="1" customWidth="1"/>
    <col min="1283" max="1283" width="7.28515625" style="1" customWidth="1"/>
    <col min="1284" max="1284" width="7.28515625" style="1" bestFit="1" customWidth="1"/>
    <col min="1285" max="1285" width="7.28515625" style="1" customWidth="1"/>
    <col min="1286" max="1286" width="7.28515625" style="1" bestFit="1" customWidth="1"/>
    <col min="1287" max="1287" width="7.28515625" style="1" customWidth="1"/>
    <col min="1288" max="1288" width="7.28515625" style="1" bestFit="1" customWidth="1"/>
    <col min="1289" max="1289" width="7.28515625" style="1" customWidth="1"/>
    <col min="1290" max="1291" width="7.7109375" style="1" customWidth="1"/>
    <col min="1292" max="1536" width="8.7109375" style="1"/>
    <col min="1537" max="1537" width="34.7109375" style="1" customWidth="1"/>
    <col min="1538" max="1538" width="7.28515625" style="1" bestFit="1" customWidth="1"/>
    <col min="1539" max="1539" width="7.28515625" style="1" customWidth="1"/>
    <col min="1540" max="1540" width="7.28515625" style="1" bestFit="1" customWidth="1"/>
    <col min="1541" max="1541" width="7.28515625" style="1" customWidth="1"/>
    <col min="1542" max="1542" width="7.28515625" style="1" bestFit="1" customWidth="1"/>
    <col min="1543" max="1543" width="7.28515625" style="1" customWidth="1"/>
    <col min="1544" max="1544" width="7.28515625" style="1" bestFit="1" customWidth="1"/>
    <col min="1545" max="1545" width="7.28515625" style="1" customWidth="1"/>
    <col min="1546" max="1547" width="7.7109375" style="1" customWidth="1"/>
    <col min="1548" max="1792" width="8.7109375" style="1"/>
    <col min="1793" max="1793" width="34.7109375" style="1" customWidth="1"/>
    <col min="1794" max="1794" width="7.28515625" style="1" bestFit="1" customWidth="1"/>
    <col min="1795" max="1795" width="7.28515625" style="1" customWidth="1"/>
    <col min="1796" max="1796" width="7.28515625" style="1" bestFit="1" customWidth="1"/>
    <col min="1797" max="1797" width="7.28515625" style="1" customWidth="1"/>
    <col min="1798" max="1798" width="7.28515625" style="1" bestFit="1" customWidth="1"/>
    <col min="1799" max="1799" width="7.28515625" style="1" customWidth="1"/>
    <col min="1800" max="1800" width="7.28515625" style="1" bestFit="1" customWidth="1"/>
    <col min="1801" max="1801" width="7.28515625" style="1" customWidth="1"/>
    <col min="1802" max="1803" width="7.7109375" style="1" customWidth="1"/>
    <col min="1804" max="2048" width="8.7109375" style="1"/>
    <col min="2049" max="2049" width="34.7109375" style="1" customWidth="1"/>
    <col min="2050" max="2050" width="7.28515625" style="1" bestFit="1" customWidth="1"/>
    <col min="2051" max="2051" width="7.28515625" style="1" customWidth="1"/>
    <col min="2052" max="2052" width="7.28515625" style="1" bestFit="1" customWidth="1"/>
    <col min="2053" max="2053" width="7.28515625" style="1" customWidth="1"/>
    <col min="2054" max="2054" width="7.28515625" style="1" bestFit="1" customWidth="1"/>
    <col min="2055" max="2055" width="7.28515625" style="1" customWidth="1"/>
    <col min="2056" max="2056" width="7.28515625" style="1" bestFit="1" customWidth="1"/>
    <col min="2057" max="2057" width="7.28515625" style="1" customWidth="1"/>
    <col min="2058" max="2059" width="7.7109375" style="1" customWidth="1"/>
    <col min="2060" max="2304" width="8.7109375" style="1"/>
    <col min="2305" max="2305" width="34.7109375" style="1" customWidth="1"/>
    <col min="2306" max="2306" width="7.28515625" style="1" bestFit="1" customWidth="1"/>
    <col min="2307" max="2307" width="7.28515625" style="1" customWidth="1"/>
    <col min="2308" max="2308" width="7.28515625" style="1" bestFit="1" customWidth="1"/>
    <col min="2309" max="2309" width="7.28515625" style="1" customWidth="1"/>
    <col min="2310" max="2310" width="7.28515625" style="1" bestFit="1" customWidth="1"/>
    <col min="2311" max="2311" width="7.28515625" style="1" customWidth="1"/>
    <col min="2312" max="2312" width="7.28515625" style="1" bestFit="1" customWidth="1"/>
    <col min="2313" max="2313" width="7.28515625" style="1" customWidth="1"/>
    <col min="2314" max="2315" width="7.7109375" style="1" customWidth="1"/>
    <col min="2316" max="2560" width="8.7109375" style="1"/>
    <col min="2561" max="2561" width="34.7109375" style="1" customWidth="1"/>
    <col min="2562" max="2562" width="7.28515625" style="1" bestFit="1" customWidth="1"/>
    <col min="2563" max="2563" width="7.28515625" style="1" customWidth="1"/>
    <col min="2564" max="2564" width="7.28515625" style="1" bestFit="1" customWidth="1"/>
    <col min="2565" max="2565" width="7.28515625" style="1" customWidth="1"/>
    <col min="2566" max="2566" width="7.28515625" style="1" bestFit="1" customWidth="1"/>
    <col min="2567" max="2567" width="7.28515625" style="1" customWidth="1"/>
    <col min="2568" max="2568" width="7.28515625" style="1" bestFit="1" customWidth="1"/>
    <col min="2569" max="2569" width="7.28515625" style="1" customWidth="1"/>
    <col min="2570" max="2571" width="7.7109375" style="1" customWidth="1"/>
    <col min="2572" max="2816" width="8.7109375" style="1"/>
    <col min="2817" max="2817" width="34.7109375" style="1" customWidth="1"/>
    <col min="2818" max="2818" width="7.28515625" style="1" bestFit="1" customWidth="1"/>
    <col min="2819" max="2819" width="7.28515625" style="1" customWidth="1"/>
    <col min="2820" max="2820" width="7.28515625" style="1" bestFit="1" customWidth="1"/>
    <col min="2821" max="2821" width="7.28515625" style="1" customWidth="1"/>
    <col min="2822" max="2822" width="7.28515625" style="1" bestFit="1" customWidth="1"/>
    <col min="2823" max="2823" width="7.28515625" style="1" customWidth="1"/>
    <col min="2824" max="2824" width="7.28515625" style="1" bestFit="1" customWidth="1"/>
    <col min="2825" max="2825" width="7.28515625" style="1" customWidth="1"/>
    <col min="2826" max="2827" width="7.7109375" style="1" customWidth="1"/>
    <col min="2828" max="3072" width="8.7109375" style="1"/>
    <col min="3073" max="3073" width="34.7109375" style="1" customWidth="1"/>
    <col min="3074" max="3074" width="7.28515625" style="1" bestFit="1" customWidth="1"/>
    <col min="3075" max="3075" width="7.28515625" style="1" customWidth="1"/>
    <col min="3076" max="3076" width="7.28515625" style="1" bestFit="1" customWidth="1"/>
    <col min="3077" max="3077" width="7.28515625" style="1" customWidth="1"/>
    <col min="3078" max="3078" width="7.28515625" style="1" bestFit="1" customWidth="1"/>
    <col min="3079" max="3079" width="7.28515625" style="1" customWidth="1"/>
    <col min="3080" max="3080" width="7.28515625" style="1" bestFit="1" customWidth="1"/>
    <col min="3081" max="3081" width="7.28515625" style="1" customWidth="1"/>
    <col min="3082" max="3083" width="7.7109375" style="1" customWidth="1"/>
    <col min="3084" max="3328" width="8.7109375" style="1"/>
    <col min="3329" max="3329" width="34.7109375" style="1" customWidth="1"/>
    <col min="3330" max="3330" width="7.28515625" style="1" bestFit="1" customWidth="1"/>
    <col min="3331" max="3331" width="7.28515625" style="1" customWidth="1"/>
    <col min="3332" max="3332" width="7.28515625" style="1" bestFit="1" customWidth="1"/>
    <col min="3333" max="3333" width="7.28515625" style="1" customWidth="1"/>
    <col min="3334" max="3334" width="7.28515625" style="1" bestFit="1" customWidth="1"/>
    <col min="3335" max="3335" width="7.28515625" style="1" customWidth="1"/>
    <col min="3336" max="3336" width="7.28515625" style="1" bestFit="1" customWidth="1"/>
    <col min="3337" max="3337" width="7.28515625" style="1" customWidth="1"/>
    <col min="3338" max="3339" width="7.7109375" style="1" customWidth="1"/>
    <col min="3340" max="3584" width="8.7109375" style="1"/>
    <col min="3585" max="3585" width="34.7109375" style="1" customWidth="1"/>
    <col min="3586" max="3586" width="7.28515625" style="1" bestFit="1" customWidth="1"/>
    <col min="3587" max="3587" width="7.28515625" style="1" customWidth="1"/>
    <col min="3588" max="3588" width="7.28515625" style="1" bestFit="1" customWidth="1"/>
    <col min="3589" max="3589" width="7.28515625" style="1" customWidth="1"/>
    <col min="3590" max="3590" width="7.28515625" style="1" bestFit="1" customWidth="1"/>
    <col min="3591" max="3591" width="7.28515625" style="1" customWidth="1"/>
    <col min="3592" max="3592" width="7.28515625" style="1" bestFit="1" customWidth="1"/>
    <col min="3593" max="3593" width="7.28515625" style="1" customWidth="1"/>
    <col min="3594" max="3595" width="7.7109375" style="1" customWidth="1"/>
    <col min="3596" max="3840" width="8.7109375" style="1"/>
    <col min="3841" max="3841" width="34.7109375" style="1" customWidth="1"/>
    <col min="3842" max="3842" width="7.28515625" style="1" bestFit="1" customWidth="1"/>
    <col min="3843" max="3843" width="7.28515625" style="1" customWidth="1"/>
    <col min="3844" max="3844" width="7.28515625" style="1" bestFit="1" customWidth="1"/>
    <col min="3845" max="3845" width="7.28515625" style="1" customWidth="1"/>
    <col min="3846" max="3846" width="7.28515625" style="1" bestFit="1" customWidth="1"/>
    <col min="3847" max="3847" width="7.28515625" style="1" customWidth="1"/>
    <col min="3848" max="3848" width="7.28515625" style="1" bestFit="1" customWidth="1"/>
    <col min="3849" max="3849" width="7.28515625" style="1" customWidth="1"/>
    <col min="3850" max="3851" width="7.7109375" style="1" customWidth="1"/>
    <col min="3852" max="4096" width="8.7109375" style="1"/>
    <col min="4097" max="4097" width="34.7109375" style="1" customWidth="1"/>
    <col min="4098" max="4098" width="7.28515625" style="1" bestFit="1" customWidth="1"/>
    <col min="4099" max="4099" width="7.28515625" style="1" customWidth="1"/>
    <col min="4100" max="4100" width="7.28515625" style="1" bestFit="1" customWidth="1"/>
    <col min="4101" max="4101" width="7.28515625" style="1" customWidth="1"/>
    <col min="4102" max="4102" width="7.28515625" style="1" bestFit="1" customWidth="1"/>
    <col min="4103" max="4103" width="7.28515625" style="1" customWidth="1"/>
    <col min="4104" max="4104" width="7.28515625" style="1" bestFit="1" customWidth="1"/>
    <col min="4105" max="4105" width="7.28515625" style="1" customWidth="1"/>
    <col min="4106" max="4107" width="7.7109375" style="1" customWidth="1"/>
    <col min="4108" max="4352" width="8.7109375" style="1"/>
    <col min="4353" max="4353" width="34.7109375" style="1" customWidth="1"/>
    <col min="4354" max="4354" width="7.28515625" style="1" bestFit="1" customWidth="1"/>
    <col min="4355" max="4355" width="7.28515625" style="1" customWidth="1"/>
    <col min="4356" max="4356" width="7.28515625" style="1" bestFit="1" customWidth="1"/>
    <col min="4357" max="4357" width="7.28515625" style="1" customWidth="1"/>
    <col min="4358" max="4358" width="7.28515625" style="1" bestFit="1" customWidth="1"/>
    <col min="4359" max="4359" width="7.28515625" style="1" customWidth="1"/>
    <col min="4360" max="4360" width="7.28515625" style="1" bestFit="1" customWidth="1"/>
    <col min="4361" max="4361" width="7.28515625" style="1" customWidth="1"/>
    <col min="4362" max="4363" width="7.7109375" style="1" customWidth="1"/>
    <col min="4364" max="4608" width="8.7109375" style="1"/>
    <col min="4609" max="4609" width="34.7109375" style="1" customWidth="1"/>
    <col min="4610" max="4610" width="7.28515625" style="1" bestFit="1" customWidth="1"/>
    <col min="4611" max="4611" width="7.28515625" style="1" customWidth="1"/>
    <col min="4612" max="4612" width="7.28515625" style="1" bestFit="1" customWidth="1"/>
    <col min="4613" max="4613" width="7.28515625" style="1" customWidth="1"/>
    <col min="4614" max="4614" width="7.28515625" style="1" bestFit="1" customWidth="1"/>
    <col min="4615" max="4615" width="7.28515625" style="1" customWidth="1"/>
    <col min="4616" max="4616" width="7.28515625" style="1" bestFit="1" customWidth="1"/>
    <col min="4617" max="4617" width="7.28515625" style="1" customWidth="1"/>
    <col min="4618" max="4619" width="7.7109375" style="1" customWidth="1"/>
    <col min="4620" max="4864" width="8.7109375" style="1"/>
    <col min="4865" max="4865" width="34.7109375" style="1" customWidth="1"/>
    <col min="4866" max="4866" width="7.28515625" style="1" bestFit="1" customWidth="1"/>
    <col min="4867" max="4867" width="7.28515625" style="1" customWidth="1"/>
    <col min="4868" max="4868" width="7.28515625" style="1" bestFit="1" customWidth="1"/>
    <col min="4869" max="4869" width="7.28515625" style="1" customWidth="1"/>
    <col min="4870" max="4870" width="7.28515625" style="1" bestFit="1" customWidth="1"/>
    <col min="4871" max="4871" width="7.28515625" style="1" customWidth="1"/>
    <col min="4872" max="4872" width="7.28515625" style="1" bestFit="1" customWidth="1"/>
    <col min="4873" max="4873" width="7.28515625" style="1" customWidth="1"/>
    <col min="4874" max="4875" width="7.7109375" style="1" customWidth="1"/>
    <col min="4876" max="5120" width="8.7109375" style="1"/>
    <col min="5121" max="5121" width="34.7109375" style="1" customWidth="1"/>
    <col min="5122" max="5122" width="7.28515625" style="1" bestFit="1" customWidth="1"/>
    <col min="5123" max="5123" width="7.28515625" style="1" customWidth="1"/>
    <col min="5124" max="5124" width="7.28515625" style="1" bestFit="1" customWidth="1"/>
    <col min="5125" max="5125" width="7.28515625" style="1" customWidth="1"/>
    <col min="5126" max="5126" width="7.28515625" style="1" bestFit="1" customWidth="1"/>
    <col min="5127" max="5127" width="7.28515625" style="1" customWidth="1"/>
    <col min="5128" max="5128" width="7.28515625" style="1" bestFit="1" customWidth="1"/>
    <col min="5129" max="5129" width="7.28515625" style="1" customWidth="1"/>
    <col min="5130" max="5131" width="7.7109375" style="1" customWidth="1"/>
    <col min="5132" max="5376" width="8.7109375" style="1"/>
    <col min="5377" max="5377" width="34.7109375" style="1" customWidth="1"/>
    <col min="5378" max="5378" width="7.28515625" style="1" bestFit="1" customWidth="1"/>
    <col min="5379" max="5379" width="7.28515625" style="1" customWidth="1"/>
    <col min="5380" max="5380" width="7.28515625" style="1" bestFit="1" customWidth="1"/>
    <col min="5381" max="5381" width="7.28515625" style="1" customWidth="1"/>
    <col min="5382" max="5382" width="7.28515625" style="1" bestFit="1" customWidth="1"/>
    <col min="5383" max="5383" width="7.28515625" style="1" customWidth="1"/>
    <col min="5384" max="5384" width="7.28515625" style="1" bestFit="1" customWidth="1"/>
    <col min="5385" max="5385" width="7.28515625" style="1" customWidth="1"/>
    <col min="5386" max="5387" width="7.7109375" style="1" customWidth="1"/>
    <col min="5388" max="5632" width="8.7109375" style="1"/>
    <col min="5633" max="5633" width="34.7109375" style="1" customWidth="1"/>
    <col min="5634" max="5634" width="7.28515625" style="1" bestFit="1" customWidth="1"/>
    <col min="5635" max="5635" width="7.28515625" style="1" customWidth="1"/>
    <col min="5636" max="5636" width="7.28515625" style="1" bestFit="1" customWidth="1"/>
    <col min="5637" max="5637" width="7.28515625" style="1" customWidth="1"/>
    <col min="5638" max="5638" width="7.28515625" style="1" bestFit="1" customWidth="1"/>
    <col min="5639" max="5639" width="7.28515625" style="1" customWidth="1"/>
    <col min="5640" max="5640" width="7.28515625" style="1" bestFit="1" customWidth="1"/>
    <col min="5641" max="5641" width="7.28515625" style="1" customWidth="1"/>
    <col min="5642" max="5643" width="7.7109375" style="1" customWidth="1"/>
    <col min="5644" max="5888" width="8.7109375" style="1"/>
    <col min="5889" max="5889" width="34.7109375" style="1" customWidth="1"/>
    <col min="5890" max="5890" width="7.28515625" style="1" bestFit="1" customWidth="1"/>
    <col min="5891" max="5891" width="7.28515625" style="1" customWidth="1"/>
    <col min="5892" max="5892" width="7.28515625" style="1" bestFit="1" customWidth="1"/>
    <col min="5893" max="5893" width="7.28515625" style="1" customWidth="1"/>
    <col min="5894" max="5894" width="7.28515625" style="1" bestFit="1" customWidth="1"/>
    <col min="5895" max="5895" width="7.28515625" style="1" customWidth="1"/>
    <col min="5896" max="5896" width="7.28515625" style="1" bestFit="1" customWidth="1"/>
    <col min="5897" max="5897" width="7.28515625" style="1" customWidth="1"/>
    <col min="5898" max="5899" width="7.7109375" style="1" customWidth="1"/>
    <col min="5900" max="6144" width="8.7109375" style="1"/>
    <col min="6145" max="6145" width="34.7109375" style="1" customWidth="1"/>
    <col min="6146" max="6146" width="7.28515625" style="1" bestFit="1" customWidth="1"/>
    <col min="6147" max="6147" width="7.28515625" style="1" customWidth="1"/>
    <col min="6148" max="6148" width="7.28515625" style="1" bestFit="1" customWidth="1"/>
    <col min="6149" max="6149" width="7.28515625" style="1" customWidth="1"/>
    <col min="6150" max="6150" width="7.28515625" style="1" bestFit="1" customWidth="1"/>
    <col min="6151" max="6151" width="7.28515625" style="1" customWidth="1"/>
    <col min="6152" max="6152" width="7.28515625" style="1" bestFit="1" customWidth="1"/>
    <col min="6153" max="6153" width="7.28515625" style="1" customWidth="1"/>
    <col min="6154" max="6155" width="7.7109375" style="1" customWidth="1"/>
    <col min="6156" max="6400" width="8.7109375" style="1"/>
    <col min="6401" max="6401" width="34.7109375" style="1" customWidth="1"/>
    <col min="6402" max="6402" width="7.28515625" style="1" bestFit="1" customWidth="1"/>
    <col min="6403" max="6403" width="7.28515625" style="1" customWidth="1"/>
    <col min="6404" max="6404" width="7.28515625" style="1" bestFit="1" customWidth="1"/>
    <col min="6405" max="6405" width="7.28515625" style="1" customWidth="1"/>
    <col min="6406" max="6406" width="7.28515625" style="1" bestFit="1" customWidth="1"/>
    <col min="6407" max="6407" width="7.28515625" style="1" customWidth="1"/>
    <col min="6408" max="6408" width="7.28515625" style="1" bestFit="1" customWidth="1"/>
    <col min="6409" max="6409" width="7.28515625" style="1" customWidth="1"/>
    <col min="6410" max="6411" width="7.7109375" style="1" customWidth="1"/>
    <col min="6412" max="6656" width="8.7109375" style="1"/>
    <col min="6657" max="6657" width="34.7109375" style="1" customWidth="1"/>
    <col min="6658" max="6658" width="7.28515625" style="1" bestFit="1" customWidth="1"/>
    <col min="6659" max="6659" width="7.28515625" style="1" customWidth="1"/>
    <col min="6660" max="6660" width="7.28515625" style="1" bestFit="1" customWidth="1"/>
    <col min="6661" max="6661" width="7.28515625" style="1" customWidth="1"/>
    <col min="6662" max="6662" width="7.28515625" style="1" bestFit="1" customWidth="1"/>
    <col min="6663" max="6663" width="7.28515625" style="1" customWidth="1"/>
    <col min="6664" max="6664" width="7.28515625" style="1" bestFit="1" customWidth="1"/>
    <col min="6665" max="6665" width="7.28515625" style="1" customWidth="1"/>
    <col min="6666" max="6667" width="7.7109375" style="1" customWidth="1"/>
    <col min="6668" max="6912" width="8.7109375" style="1"/>
    <col min="6913" max="6913" width="34.7109375" style="1" customWidth="1"/>
    <col min="6914" max="6914" width="7.28515625" style="1" bestFit="1" customWidth="1"/>
    <col min="6915" max="6915" width="7.28515625" style="1" customWidth="1"/>
    <col min="6916" max="6916" width="7.28515625" style="1" bestFit="1" customWidth="1"/>
    <col min="6917" max="6917" width="7.28515625" style="1" customWidth="1"/>
    <col min="6918" max="6918" width="7.28515625" style="1" bestFit="1" customWidth="1"/>
    <col min="6919" max="6919" width="7.28515625" style="1" customWidth="1"/>
    <col min="6920" max="6920" width="7.28515625" style="1" bestFit="1" customWidth="1"/>
    <col min="6921" max="6921" width="7.28515625" style="1" customWidth="1"/>
    <col min="6922" max="6923" width="7.7109375" style="1" customWidth="1"/>
    <col min="6924" max="7168" width="8.7109375" style="1"/>
    <col min="7169" max="7169" width="34.7109375" style="1" customWidth="1"/>
    <col min="7170" max="7170" width="7.28515625" style="1" bestFit="1" customWidth="1"/>
    <col min="7171" max="7171" width="7.28515625" style="1" customWidth="1"/>
    <col min="7172" max="7172" width="7.28515625" style="1" bestFit="1" customWidth="1"/>
    <col min="7173" max="7173" width="7.28515625" style="1" customWidth="1"/>
    <col min="7174" max="7174" width="7.28515625" style="1" bestFit="1" customWidth="1"/>
    <col min="7175" max="7175" width="7.28515625" style="1" customWidth="1"/>
    <col min="7176" max="7176" width="7.28515625" style="1" bestFit="1" customWidth="1"/>
    <col min="7177" max="7177" width="7.28515625" style="1" customWidth="1"/>
    <col min="7178" max="7179" width="7.7109375" style="1" customWidth="1"/>
    <col min="7180" max="7424" width="8.7109375" style="1"/>
    <col min="7425" max="7425" width="34.7109375" style="1" customWidth="1"/>
    <col min="7426" max="7426" width="7.28515625" style="1" bestFit="1" customWidth="1"/>
    <col min="7427" max="7427" width="7.28515625" style="1" customWidth="1"/>
    <col min="7428" max="7428" width="7.28515625" style="1" bestFit="1" customWidth="1"/>
    <col min="7429" max="7429" width="7.28515625" style="1" customWidth="1"/>
    <col min="7430" max="7430" width="7.28515625" style="1" bestFit="1" customWidth="1"/>
    <col min="7431" max="7431" width="7.28515625" style="1" customWidth="1"/>
    <col min="7432" max="7432" width="7.28515625" style="1" bestFit="1" customWidth="1"/>
    <col min="7433" max="7433" width="7.28515625" style="1" customWidth="1"/>
    <col min="7434" max="7435" width="7.7109375" style="1" customWidth="1"/>
    <col min="7436" max="7680" width="8.7109375" style="1"/>
    <col min="7681" max="7681" width="34.7109375" style="1" customWidth="1"/>
    <col min="7682" max="7682" width="7.28515625" style="1" bestFit="1" customWidth="1"/>
    <col min="7683" max="7683" width="7.28515625" style="1" customWidth="1"/>
    <col min="7684" max="7684" width="7.28515625" style="1" bestFit="1" customWidth="1"/>
    <col min="7685" max="7685" width="7.28515625" style="1" customWidth="1"/>
    <col min="7686" max="7686" width="7.28515625" style="1" bestFit="1" customWidth="1"/>
    <col min="7687" max="7687" width="7.28515625" style="1" customWidth="1"/>
    <col min="7688" max="7688" width="7.28515625" style="1" bestFit="1" customWidth="1"/>
    <col min="7689" max="7689" width="7.28515625" style="1" customWidth="1"/>
    <col min="7690" max="7691" width="7.7109375" style="1" customWidth="1"/>
    <col min="7692" max="7936" width="8.7109375" style="1"/>
    <col min="7937" max="7937" width="34.7109375" style="1" customWidth="1"/>
    <col min="7938" max="7938" width="7.28515625" style="1" bestFit="1" customWidth="1"/>
    <col min="7939" max="7939" width="7.28515625" style="1" customWidth="1"/>
    <col min="7940" max="7940" width="7.28515625" style="1" bestFit="1" customWidth="1"/>
    <col min="7941" max="7941" width="7.28515625" style="1" customWidth="1"/>
    <col min="7942" max="7942" width="7.28515625" style="1" bestFit="1" customWidth="1"/>
    <col min="7943" max="7943" width="7.28515625" style="1" customWidth="1"/>
    <col min="7944" max="7944" width="7.28515625" style="1" bestFit="1" customWidth="1"/>
    <col min="7945" max="7945" width="7.28515625" style="1" customWidth="1"/>
    <col min="7946" max="7947" width="7.7109375" style="1" customWidth="1"/>
    <col min="7948" max="8192" width="8.7109375" style="1"/>
    <col min="8193" max="8193" width="34.7109375" style="1" customWidth="1"/>
    <col min="8194" max="8194" width="7.28515625" style="1" bestFit="1" customWidth="1"/>
    <col min="8195" max="8195" width="7.28515625" style="1" customWidth="1"/>
    <col min="8196" max="8196" width="7.28515625" style="1" bestFit="1" customWidth="1"/>
    <col min="8197" max="8197" width="7.28515625" style="1" customWidth="1"/>
    <col min="8198" max="8198" width="7.28515625" style="1" bestFit="1" customWidth="1"/>
    <col min="8199" max="8199" width="7.28515625" style="1" customWidth="1"/>
    <col min="8200" max="8200" width="7.28515625" style="1" bestFit="1" customWidth="1"/>
    <col min="8201" max="8201" width="7.28515625" style="1" customWidth="1"/>
    <col min="8202" max="8203" width="7.7109375" style="1" customWidth="1"/>
    <col min="8204" max="8448" width="8.7109375" style="1"/>
    <col min="8449" max="8449" width="34.7109375" style="1" customWidth="1"/>
    <col min="8450" max="8450" width="7.28515625" style="1" bestFit="1" customWidth="1"/>
    <col min="8451" max="8451" width="7.28515625" style="1" customWidth="1"/>
    <col min="8452" max="8452" width="7.28515625" style="1" bestFit="1" customWidth="1"/>
    <col min="8453" max="8453" width="7.28515625" style="1" customWidth="1"/>
    <col min="8454" max="8454" width="7.28515625" style="1" bestFit="1" customWidth="1"/>
    <col min="8455" max="8455" width="7.28515625" style="1" customWidth="1"/>
    <col min="8456" max="8456" width="7.28515625" style="1" bestFit="1" customWidth="1"/>
    <col min="8457" max="8457" width="7.28515625" style="1" customWidth="1"/>
    <col min="8458" max="8459" width="7.7109375" style="1" customWidth="1"/>
    <col min="8460" max="8704" width="8.7109375" style="1"/>
    <col min="8705" max="8705" width="34.7109375" style="1" customWidth="1"/>
    <col min="8706" max="8706" width="7.28515625" style="1" bestFit="1" customWidth="1"/>
    <col min="8707" max="8707" width="7.28515625" style="1" customWidth="1"/>
    <col min="8708" max="8708" width="7.28515625" style="1" bestFit="1" customWidth="1"/>
    <col min="8709" max="8709" width="7.28515625" style="1" customWidth="1"/>
    <col min="8710" max="8710" width="7.28515625" style="1" bestFit="1" customWidth="1"/>
    <col min="8711" max="8711" width="7.28515625" style="1" customWidth="1"/>
    <col min="8712" max="8712" width="7.28515625" style="1" bestFit="1" customWidth="1"/>
    <col min="8713" max="8713" width="7.28515625" style="1" customWidth="1"/>
    <col min="8714" max="8715" width="7.7109375" style="1" customWidth="1"/>
    <col min="8716" max="8960" width="8.7109375" style="1"/>
    <col min="8961" max="8961" width="34.7109375" style="1" customWidth="1"/>
    <col min="8962" max="8962" width="7.28515625" style="1" bestFit="1" customWidth="1"/>
    <col min="8963" max="8963" width="7.28515625" style="1" customWidth="1"/>
    <col min="8964" max="8964" width="7.28515625" style="1" bestFit="1" customWidth="1"/>
    <col min="8965" max="8965" width="7.28515625" style="1" customWidth="1"/>
    <col min="8966" max="8966" width="7.28515625" style="1" bestFit="1" customWidth="1"/>
    <col min="8967" max="8967" width="7.28515625" style="1" customWidth="1"/>
    <col min="8968" max="8968" width="7.28515625" style="1" bestFit="1" customWidth="1"/>
    <col min="8969" max="8969" width="7.28515625" style="1" customWidth="1"/>
    <col min="8970" max="8971" width="7.7109375" style="1" customWidth="1"/>
    <col min="8972" max="9216" width="8.7109375" style="1"/>
    <col min="9217" max="9217" width="34.7109375" style="1" customWidth="1"/>
    <col min="9218" max="9218" width="7.28515625" style="1" bestFit="1" customWidth="1"/>
    <col min="9219" max="9219" width="7.28515625" style="1" customWidth="1"/>
    <col min="9220" max="9220" width="7.28515625" style="1" bestFit="1" customWidth="1"/>
    <col min="9221" max="9221" width="7.28515625" style="1" customWidth="1"/>
    <col min="9222" max="9222" width="7.28515625" style="1" bestFit="1" customWidth="1"/>
    <col min="9223" max="9223" width="7.28515625" style="1" customWidth="1"/>
    <col min="9224" max="9224" width="7.28515625" style="1" bestFit="1" customWidth="1"/>
    <col min="9225" max="9225" width="7.28515625" style="1" customWidth="1"/>
    <col min="9226" max="9227" width="7.7109375" style="1" customWidth="1"/>
    <col min="9228" max="9472" width="8.7109375" style="1"/>
    <col min="9473" max="9473" width="34.7109375" style="1" customWidth="1"/>
    <col min="9474" max="9474" width="7.28515625" style="1" bestFit="1" customWidth="1"/>
    <col min="9475" max="9475" width="7.28515625" style="1" customWidth="1"/>
    <col min="9476" max="9476" width="7.28515625" style="1" bestFit="1" customWidth="1"/>
    <col min="9477" max="9477" width="7.28515625" style="1" customWidth="1"/>
    <col min="9478" max="9478" width="7.28515625" style="1" bestFit="1" customWidth="1"/>
    <col min="9479" max="9479" width="7.28515625" style="1" customWidth="1"/>
    <col min="9480" max="9480" width="7.28515625" style="1" bestFit="1" customWidth="1"/>
    <col min="9481" max="9481" width="7.28515625" style="1" customWidth="1"/>
    <col min="9482" max="9483" width="7.7109375" style="1" customWidth="1"/>
    <col min="9484" max="9728" width="8.7109375" style="1"/>
    <col min="9729" max="9729" width="34.7109375" style="1" customWidth="1"/>
    <col min="9730" max="9730" width="7.28515625" style="1" bestFit="1" customWidth="1"/>
    <col min="9731" max="9731" width="7.28515625" style="1" customWidth="1"/>
    <col min="9732" max="9732" width="7.28515625" style="1" bestFit="1" customWidth="1"/>
    <col min="9733" max="9733" width="7.28515625" style="1" customWidth="1"/>
    <col min="9734" max="9734" width="7.28515625" style="1" bestFit="1" customWidth="1"/>
    <col min="9735" max="9735" width="7.28515625" style="1" customWidth="1"/>
    <col min="9736" max="9736" width="7.28515625" style="1" bestFit="1" customWidth="1"/>
    <col min="9737" max="9737" width="7.28515625" style="1" customWidth="1"/>
    <col min="9738" max="9739" width="7.7109375" style="1" customWidth="1"/>
    <col min="9740" max="9984" width="8.7109375" style="1"/>
    <col min="9985" max="9985" width="34.7109375" style="1" customWidth="1"/>
    <col min="9986" max="9986" width="7.28515625" style="1" bestFit="1" customWidth="1"/>
    <col min="9987" max="9987" width="7.28515625" style="1" customWidth="1"/>
    <col min="9988" max="9988" width="7.28515625" style="1" bestFit="1" customWidth="1"/>
    <col min="9989" max="9989" width="7.28515625" style="1" customWidth="1"/>
    <col min="9990" max="9990" width="7.28515625" style="1" bestFit="1" customWidth="1"/>
    <col min="9991" max="9991" width="7.28515625" style="1" customWidth="1"/>
    <col min="9992" max="9992" width="7.28515625" style="1" bestFit="1" customWidth="1"/>
    <col min="9993" max="9993" width="7.28515625" style="1" customWidth="1"/>
    <col min="9994" max="9995" width="7.7109375" style="1" customWidth="1"/>
    <col min="9996" max="10240" width="8.7109375" style="1"/>
    <col min="10241" max="10241" width="34.7109375" style="1" customWidth="1"/>
    <col min="10242" max="10242" width="7.28515625" style="1" bestFit="1" customWidth="1"/>
    <col min="10243" max="10243" width="7.28515625" style="1" customWidth="1"/>
    <col min="10244" max="10244" width="7.28515625" style="1" bestFit="1" customWidth="1"/>
    <col min="10245" max="10245" width="7.28515625" style="1" customWidth="1"/>
    <col min="10246" max="10246" width="7.28515625" style="1" bestFit="1" customWidth="1"/>
    <col min="10247" max="10247" width="7.28515625" style="1" customWidth="1"/>
    <col min="10248" max="10248" width="7.28515625" style="1" bestFit="1" customWidth="1"/>
    <col min="10249" max="10249" width="7.28515625" style="1" customWidth="1"/>
    <col min="10250" max="10251" width="7.7109375" style="1" customWidth="1"/>
    <col min="10252" max="10496" width="8.7109375" style="1"/>
    <col min="10497" max="10497" width="34.7109375" style="1" customWidth="1"/>
    <col min="10498" max="10498" width="7.28515625" style="1" bestFit="1" customWidth="1"/>
    <col min="10499" max="10499" width="7.28515625" style="1" customWidth="1"/>
    <col min="10500" max="10500" width="7.28515625" style="1" bestFit="1" customWidth="1"/>
    <col min="10501" max="10501" width="7.28515625" style="1" customWidth="1"/>
    <col min="10502" max="10502" width="7.28515625" style="1" bestFit="1" customWidth="1"/>
    <col min="10503" max="10503" width="7.28515625" style="1" customWidth="1"/>
    <col min="10504" max="10504" width="7.28515625" style="1" bestFit="1" customWidth="1"/>
    <col min="10505" max="10505" width="7.28515625" style="1" customWidth="1"/>
    <col min="10506" max="10507" width="7.7109375" style="1" customWidth="1"/>
    <col min="10508" max="10752" width="8.7109375" style="1"/>
    <col min="10753" max="10753" width="34.7109375" style="1" customWidth="1"/>
    <col min="10754" max="10754" width="7.28515625" style="1" bestFit="1" customWidth="1"/>
    <col min="10755" max="10755" width="7.28515625" style="1" customWidth="1"/>
    <col min="10756" max="10756" width="7.28515625" style="1" bestFit="1" customWidth="1"/>
    <col min="10757" max="10757" width="7.28515625" style="1" customWidth="1"/>
    <col min="10758" max="10758" width="7.28515625" style="1" bestFit="1" customWidth="1"/>
    <col min="10759" max="10759" width="7.28515625" style="1" customWidth="1"/>
    <col min="10760" max="10760" width="7.28515625" style="1" bestFit="1" customWidth="1"/>
    <col min="10761" max="10761" width="7.28515625" style="1" customWidth="1"/>
    <col min="10762" max="10763" width="7.7109375" style="1" customWidth="1"/>
    <col min="10764" max="11008" width="8.7109375" style="1"/>
    <col min="11009" max="11009" width="34.7109375" style="1" customWidth="1"/>
    <col min="11010" max="11010" width="7.28515625" style="1" bestFit="1" customWidth="1"/>
    <col min="11011" max="11011" width="7.28515625" style="1" customWidth="1"/>
    <col min="11012" max="11012" width="7.28515625" style="1" bestFit="1" customWidth="1"/>
    <col min="11013" max="11013" width="7.28515625" style="1" customWidth="1"/>
    <col min="11014" max="11014" width="7.28515625" style="1" bestFit="1" customWidth="1"/>
    <col min="11015" max="11015" width="7.28515625" style="1" customWidth="1"/>
    <col min="11016" max="11016" width="7.28515625" style="1" bestFit="1" customWidth="1"/>
    <col min="11017" max="11017" width="7.28515625" style="1" customWidth="1"/>
    <col min="11018" max="11019" width="7.7109375" style="1" customWidth="1"/>
    <col min="11020" max="11264" width="8.7109375" style="1"/>
    <col min="11265" max="11265" width="34.7109375" style="1" customWidth="1"/>
    <col min="11266" max="11266" width="7.28515625" style="1" bestFit="1" customWidth="1"/>
    <col min="11267" max="11267" width="7.28515625" style="1" customWidth="1"/>
    <col min="11268" max="11268" width="7.28515625" style="1" bestFit="1" customWidth="1"/>
    <col min="11269" max="11269" width="7.28515625" style="1" customWidth="1"/>
    <col min="11270" max="11270" width="7.28515625" style="1" bestFit="1" customWidth="1"/>
    <col min="11271" max="11271" width="7.28515625" style="1" customWidth="1"/>
    <col min="11272" max="11272" width="7.28515625" style="1" bestFit="1" customWidth="1"/>
    <col min="11273" max="11273" width="7.28515625" style="1" customWidth="1"/>
    <col min="11274" max="11275" width="7.7109375" style="1" customWidth="1"/>
    <col min="11276" max="11520" width="8.7109375" style="1"/>
    <col min="11521" max="11521" width="34.7109375" style="1" customWidth="1"/>
    <col min="11522" max="11522" width="7.28515625" style="1" bestFit="1" customWidth="1"/>
    <col min="11523" max="11523" width="7.28515625" style="1" customWidth="1"/>
    <col min="11524" max="11524" width="7.28515625" style="1" bestFit="1" customWidth="1"/>
    <col min="11525" max="11525" width="7.28515625" style="1" customWidth="1"/>
    <col min="11526" max="11526" width="7.28515625" style="1" bestFit="1" customWidth="1"/>
    <col min="11527" max="11527" width="7.28515625" style="1" customWidth="1"/>
    <col min="11528" max="11528" width="7.28515625" style="1" bestFit="1" customWidth="1"/>
    <col min="11529" max="11529" width="7.28515625" style="1" customWidth="1"/>
    <col min="11530" max="11531" width="7.7109375" style="1" customWidth="1"/>
    <col min="11532" max="11776" width="8.7109375" style="1"/>
    <col min="11777" max="11777" width="34.7109375" style="1" customWidth="1"/>
    <col min="11778" max="11778" width="7.28515625" style="1" bestFit="1" customWidth="1"/>
    <col min="11779" max="11779" width="7.28515625" style="1" customWidth="1"/>
    <col min="11780" max="11780" width="7.28515625" style="1" bestFit="1" customWidth="1"/>
    <col min="11781" max="11781" width="7.28515625" style="1" customWidth="1"/>
    <col min="11782" max="11782" width="7.28515625" style="1" bestFit="1" customWidth="1"/>
    <col min="11783" max="11783" width="7.28515625" style="1" customWidth="1"/>
    <col min="11784" max="11784" width="7.28515625" style="1" bestFit="1" customWidth="1"/>
    <col min="11785" max="11785" width="7.28515625" style="1" customWidth="1"/>
    <col min="11786" max="11787" width="7.7109375" style="1" customWidth="1"/>
    <col min="11788" max="12032" width="8.7109375" style="1"/>
    <col min="12033" max="12033" width="34.7109375" style="1" customWidth="1"/>
    <col min="12034" max="12034" width="7.28515625" style="1" bestFit="1" customWidth="1"/>
    <col min="12035" max="12035" width="7.28515625" style="1" customWidth="1"/>
    <col min="12036" max="12036" width="7.28515625" style="1" bestFit="1" customWidth="1"/>
    <col min="12037" max="12037" width="7.28515625" style="1" customWidth="1"/>
    <col min="12038" max="12038" width="7.28515625" style="1" bestFit="1" customWidth="1"/>
    <col min="12039" max="12039" width="7.28515625" style="1" customWidth="1"/>
    <col min="12040" max="12040" width="7.28515625" style="1" bestFit="1" customWidth="1"/>
    <col min="12041" max="12041" width="7.28515625" style="1" customWidth="1"/>
    <col min="12042" max="12043" width="7.7109375" style="1" customWidth="1"/>
    <col min="12044" max="12288" width="8.7109375" style="1"/>
    <col min="12289" max="12289" width="34.7109375" style="1" customWidth="1"/>
    <col min="12290" max="12290" width="7.28515625" style="1" bestFit="1" customWidth="1"/>
    <col min="12291" max="12291" width="7.28515625" style="1" customWidth="1"/>
    <col min="12292" max="12292" width="7.28515625" style="1" bestFit="1" customWidth="1"/>
    <col min="12293" max="12293" width="7.28515625" style="1" customWidth="1"/>
    <col min="12294" max="12294" width="7.28515625" style="1" bestFit="1" customWidth="1"/>
    <col min="12295" max="12295" width="7.28515625" style="1" customWidth="1"/>
    <col min="12296" max="12296" width="7.28515625" style="1" bestFit="1" customWidth="1"/>
    <col min="12297" max="12297" width="7.28515625" style="1" customWidth="1"/>
    <col min="12298" max="12299" width="7.7109375" style="1" customWidth="1"/>
    <col min="12300" max="12544" width="8.7109375" style="1"/>
    <col min="12545" max="12545" width="34.7109375" style="1" customWidth="1"/>
    <col min="12546" max="12546" width="7.28515625" style="1" bestFit="1" customWidth="1"/>
    <col min="12547" max="12547" width="7.28515625" style="1" customWidth="1"/>
    <col min="12548" max="12548" width="7.28515625" style="1" bestFit="1" customWidth="1"/>
    <col min="12549" max="12549" width="7.28515625" style="1" customWidth="1"/>
    <col min="12550" max="12550" width="7.28515625" style="1" bestFit="1" customWidth="1"/>
    <col min="12551" max="12551" width="7.28515625" style="1" customWidth="1"/>
    <col min="12552" max="12552" width="7.28515625" style="1" bestFit="1" customWidth="1"/>
    <col min="12553" max="12553" width="7.28515625" style="1" customWidth="1"/>
    <col min="12554" max="12555" width="7.7109375" style="1" customWidth="1"/>
    <col min="12556" max="12800" width="8.7109375" style="1"/>
    <col min="12801" max="12801" width="34.7109375" style="1" customWidth="1"/>
    <col min="12802" max="12802" width="7.28515625" style="1" bestFit="1" customWidth="1"/>
    <col min="12803" max="12803" width="7.28515625" style="1" customWidth="1"/>
    <col min="12804" max="12804" width="7.28515625" style="1" bestFit="1" customWidth="1"/>
    <col min="12805" max="12805" width="7.28515625" style="1" customWidth="1"/>
    <col min="12806" max="12806" width="7.28515625" style="1" bestFit="1" customWidth="1"/>
    <col min="12807" max="12807" width="7.28515625" style="1" customWidth="1"/>
    <col min="12808" max="12808" width="7.28515625" style="1" bestFit="1" customWidth="1"/>
    <col min="12809" max="12809" width="7.28515625" style="1" customWidth="1"/>
    <col min="12810" max="12811" width="7.7109375" style="1" customWidth="1"/>
    <col min="12812" max="13056" width="8.7109375" style="1"/>
    <col min="13057" max="13057" width="34.7109375" style="1" customWidth="1"/>
    <col min="13058" max="13058" width="7.28515625" style="1" bestFit="1" customWidth="1"/>
    <col min="13059" max="13059" width="7.28515625" style="1" customWidth="1"/>
    <col min="13060" max="13060" width="7.28515625" style="1" bestFit="1" customWidth="1"/>
    <col min="13061" max="13061" width="7.28515625" style="1" customWidth="1"/>
    <col min="13062" max="13062" width="7.28515625" style="1" bestFit="1" customWidth="1"/>
    <col min="13063" max="13063" width="7.28515625" style="1" customWidth="1"/>
    <col min="13064" max="13064" width="7.28515625" style="1" bestFit="1" customWidth="1"/>
    <col min="13065" max="13065" width="7.28515625" style="1" customWidth="1"/>
    <col min="13066" max="13067" width="7.7109375" style="1" customWidth="1"/>
    <col min="13068" max="13312" width="8.7109375" style="1"/>
    <col min="13313" max="13313" width="34.7109375" style="1" customWidth="1"/>
    <col min="13314" max="13314" width="7.28515625" style="1" bestFit="1" customWidth="1"/>
    <col min="13315" max="13315" width="7.28515625" style="1" customWidth="1"/>
    <col min="13316" max="13316" width="7.28515625" style="1" bestFit="1" customWidth="1"/>
    <col min="13317" max="13317" width="7.28515625" style="1" customWidth="1"/>
    <col min="13318" max="13318" width="7.28515625" style="1" bestFit="1" customWidth="1"/>
    <col min="13319" max="13319" width="7.28515625" style="1" customWidth="1"/>
    <col min="13320" max="13320" width="7.28515625" style="1" bestFit="1" customWidth="1"/>
    <col min="13321" max="13321" width="7.28515625" style="1" customWidth="1"/>
    <col min="13322" max="13323" width="7.7109375" style="1" customWidth="1"/>
    <col min="13324" max="13568" width="8.7109375" style="1"/>
    <col min="13569" max="13569" width="34.7109375" style="1" customWidth="1"/>
    <col min="13570" max="13570" width="7.28515625" style="1" bestFit="1" customWidth="1"/>
    <col min="13571" max="13571" width="7.28515625" style="1" customWidth="1"/>
    <col min="13572" max="13572" width="7.28515625" style="1" bestFit="1" customWidth="1"/>
    <col min="13573" max="13573" width="7.28515625" style="1" customWidth="1"/>
    <col min="13574" max="13574" width="7.28515625" style="1" bestFit="1" customWidth="1"/>
    <col min="13575" max="13575" width="7.28515625" style="1" customWidth="1"/>
    <col min="13576" max="13576" width="7.28515625" style="1" bestFit="1" customWidth="1"/>
    <col min="13577" max="13577" width="7.28515625" style="1" customWidth="1"/>
    <col min="13578" max="13579" width="7.7109375" style="1" customWidth="1"/>
    <col min="13580" max="13824" width="8.7109375" style="1"/>
    <col min="13825" max="13825" width="34.7109375" style="1" customWidth="1"/>
    <col min="13826" max="13826" width="7.28515625" style="1" bestFit="1" customWidth="1"/>
    <col min="13827" max="13827" width="7.28515625" style="1" customWidth="1"/>
    <col min="13828" max="13828" width="7.28515625" style="1" bestFit="1" customWidth="1"/>
    <col min="13829" max="13829" width="7.28515625" style="1" customWidth="1"/>
    <col min="13830" max="13830" width="7.28515625" style="1" bestFit="1" customWidth="1"/>
    <col min="13831" max="13831" width="7.28515625" style="1" customWidth="1"/>
    <col min="13832" max="13832" width="7.28515625" style="1" bestFit="1" customWidth="1"/>
    <col min="13833" max="13833" width="7.28515625" style="1" customWidth="1"/>
    <col min="13834" max="13835" width="7.7109375" style="1" customWidth="1"/>
    <col min="13836" max="14080" width="8.7109375" style="1"/>
    <col min="14081" max="14081" width="34.7109375" style="1" customWidth="1"/>
    <col min="14082" max="14082" width="7.28515625" style="1" bestFit="1" customWidth="1"/>
    <col min="14083" max="14083" width="7.28515625" style="1" customWidth="1"/>
    <col min="14084" max="14084" width="7.28515625" style="1" bestFit="1" customWidth="1"/>
    <col min="14085" max="14085" width="7.28515625" style="1" customWidth="1"/>
    <col min="14086" max="14086" width="7.28515625" style="1" bestFit="1" customWidth="1"/>
    <col min="14087" max="14087" width="7.28515625" style="1" customWidth="1"/>
    <col min="14088" max="14088" width="7.28515625" style="1" bestFit="1" customWidth="1"/>
    <col min="14089" max="14089" width="7.28515625" style="1" customWidth="1"/>
    <col min="14090" max="14091" width="7.7109375" style="1" customWidth="1"/>
    <col min="14092" max="14336" width="8.7109375" style="1"/>
    <col min="14337" max="14337" width="34.7109375" style="1" customWidth="1"/>
    <col min="14338" max="14338" width="7.28515625" style="1" bestFit="1" customWidth="1"/>
    <col min="14339" max="14339" width="7.28515625" style="1" customWidth="1"/>
    <col min="14340" max="14340" width="7.28515625" style="1" bestFit="1" customWidth="1"/>
    <col min="14341" max="14341" width="7.28515625" style="1" customWidth="1"/>
    <col min="14342" max="14342" width="7.28515625" style="1" bestFit="1" customWidth="1"/>
    <col min="14343" max="14343" width="7.28515625" style="1" customWidth="1"/>
    <col min="14344" max="14344" width="7.28515625" style="1" bestFit="1" customWidth="1"/>
    <col min="14345" max="14345" width="7.28515625" style="1" customWidth="1"/>
    <col min="14346" max="14347" width="7.7109375" style="1" customWidth="1"/>
    <col min="14348" max="14592" width="8.7109375" style="1"/>
    <col min="14593" max="14593" width="34.7109375" style="1" customWidth="1"/>
    <col min="14594" max="14594" width="7.28515625" style="1" bestFit="1" customWidth="1"/>
    <col min="14595" max="14595" width="7.28515625" style="1" customWidth="1"/>
    <col min="14596" max="14596" width="7.28515625" style="1" bestFit="1" customWidth="1"/>
    <col min="14597" max="14597" width="7.28515625" style="1" customWidth="1"/>
    <col min="14598" max="14598" width="7.28515625" style="1" bestFit="1" customWidth="1"/>
    <col min="14599" max="14599" width="7.28515625" style="1" customWidth="1"/>
    <col min="14600" max="14600" width="7.28515625" style="1" bestFit="1" customWidth="1"/>
    <col min="14601" max="14601" width="7.28515625" style="1" customWidth="1"/>
    <col min="14602" max="14603" width="7.7109375" style="1" customWidth="1"/>
    <col min="14604" max="14848" width="8.7109375" style="1"/>
    <col min="14849" max="14849" width="34.7109375" style="1" customWidth="1"/>
    <col min="14850" max="14850" width="7.28515625" style="1" bestFit="1" customWidth="1"/>
    <col min="14851" max="14851" width="7.28515625" style="1" customWidth="1"/>
    <col min="14852" max="14852" width="7.28515625" style="1" bestFit="1" customWidth="1"/>
    <col min="14853" max="14853" width="7.28515625" style="1" customWidth="1"/>
    <col min="14854" max="14854" width="7.28515625" style="1" bestFit="1" customWidth="1"/>
    <col min="14855" max="14855" width="7.28515625" style="1" customWidth="1"/>
    <col min="14856" max="14856" width="7.28515625" style="1" bestFit="1" customWidth="1"/>
    <col min="14857" max="14857" width="7.28515625" style="1" customWidth="1"/>
    <col min="14858" max="14859" width="7.7109375" style="1" customWidth="1"/>
    <col min="14860" max="15104" width="8.7109375" style="1"/>
    <col min="15105" max="15105" width="34.7109375" style="1" customWidth="1"/>
    <col min="15106" max="15106" width="7.28515625" style="1" bestFit="1" customWidth="1"/>
    <col min="15107" max="15107" width="7.28515625" style="1" customWidth="1"/>
    <col min="15108" max="15108" width="7.28515625" style="1" bestFit="1" customWidth="1"/>
    <col min="15109" max="15109" width="7.28515625" style="1" customWidth="1"/>
    <col min="15110" max="15110" width="7.28515625" style="1" bestFit="1" customWidth="1"/>
    <col min="15111" max="15111" width="7.28515625" style="1" customWidth="1"/>
    <col min="15112" max="15112" width="7.28515625" style="1" bestFit="1" customWidth="1"/>
    <col min="15113" max="15113" width="7.28515625" style="1" customWidth="1"/>
    <col min="15114" max="15115" width="7.7109375" style="1" customWidth="1"/>
    <col min="15116" max="15360" width="8.7109375" style="1"/>
    <col min="15361" max="15361" width="34.7109375" style="1" customWidth="1"/>
    <col min="15362" max="15362" width="7.28515625" style="1" bestFit="1" customWidth="1"/>
    <col min="15363" max="15363" width="7.28515625" style="1" customWidth="1"/>
    <col min="15364" max="15364" width="7.28515625" style="1" bestFit="1" customWidth="1"/>
    <col min="15365" max="15365" width="7.28515625" style="1" customWidth="1"/>
    <col min="15366" max="15366" width="7.28515625" style="1" bestFit="1" customWidth="1"/>
    <col min="15367" max="15367" width="7.28515625" style="1" customWidth="1"/>
    <col min="15368" max="15368" width="7.28515625" style="1" bestFit="1" customWidth="1"/>
    <col min="15369" max="15369" width="7.28515625" style="1" customWidth="1"/>
    <col min="15370" max="15371" width="7.7109375" style="1" customWidth="1"/>
    <col min="15372" max="15616" width="8.7109375" style="1"/>
    <col min="15617" max="15617" width="34.7109375" style="1" customWidth="1"/>
    <col min="15618" max="15618" width="7.28515625" style="1" bestFit="1" customWidth="1"/>
    <col min="15619" max="15619" width="7.28515625" style="1" customWidth="1"/>
    <col min="15620" max="15620" width="7.28515625" style="1" bestFit="1" customWidth="1"/>
    <col min="15621" max="15621" width="7.28515625" style="1" customWidth="1"/>
    <col min="15622" max="15622" width="7.28515625" style="1" bestFit="1" customWidth="1"/>
    <col min="15623" max="15623" width="7.28515625" style="1" customWidth="1"/>
    <col min="15624" max="15624" width="7.28515625" style="1" bestFit="1" customWidth="1"/>
    <col min="15625" max="15625" width="7.28515625" style="1" customWidth="1"/>
    <col min="15626" max="15627" width="7.7109375" style="1" customWidth="1"/>
    <col min="15628" max="15872" width="8.7109375" style="1"/>
    <col min="15873" max="15873" width="34.7109375" style="1" customWidth="1"/>
    <col min="15874" max="15874" width="7.28515625" style="1" bestFit="1" customWidth="1"/>
    <col min="15875" max="15875" width="7.28515625" style="1" customWidth="1"/>
    <col min="15876" max="15876" width="7.28515625" style="1" bestFit="1" customWidth="1"/>
    <col min="15877" max="15877" width="7.28515625" style="1" customWidth="1"/>
    <col min="15878" max="15878" width="7.28515625" style="1" bestFit="1" customWidth="1"/>
    <col min="15879" max="15879" width="7.28515625" style="1" customWidth="1"/>
    <col min="15880" max="15880" width="7.28515625" style="1" bestFit="1" customWidth="1"/>
    <col min="15881" max="15881" width="7.28515625" style="1" customWidth="1"/>
    <col min="15882" max="15883" width="7.7109375" style="1" customWidth="1"/>
    <col min="15884" max="16128" width="8.7109375" style="1"/>
    <col min="16129" max="16129" width="34.7109375" style="1" customWidth="1"/>
    <col min="16130" max="16130" width="7.28515625" style="1" bestFit="1" customWidth="1"/>
    <col min="16131" max="16131" width="7.28515625" style="1" customWidth="1"/>
    <col min="16132" max="16132" width="7.28515625" style="1" bestFit="1" customWidth="1"/>
    <col min="16133" max="16133" width="7.28515625" style="1" customWidth="1"/>
    <col min="16134" max="16134" width="7.28515625" style="1" bestFit="1" customWidth="1"/>
    <col min="16135" max="16135" width="7.28515625" style="1" customWidth="1"/>
    <col min="16136" max="16136" width="7.28515625" style="1" bestFit="1" customWidth="1"/>
    <col min="16137" max="16137" width="7.28515625" style="1" customWidth="1"/>
    <col min="16138" max="16139" width="7.7109375" style="1" customWidth="1"/>
    <col min="16140" max="16384" width="8.7109375" style="1"/>
  </cols>
  <sheetData>
    <row r="1" spans="1:11" s="44" customFormat="1" ht="20.25" x14ac:dyDescent="0.3">
      <c r="A1" s="52" t="s">
        <v>19</v>
      </c>
      <c r="B1" s="174" t="s">
        <v>153</v>
      </c>
      <c r="C1" s="174"/>
      <c r="D1" s="174"/>
      <c r="E1" s="175"/>
      <c r="F1" s="175"/>
      <c r="G1" s="175"/>
      <c r="H1" s="175"/>
      <c r="I1" s="175"/>
      <c r="J1" s="175"/>
      <c r="K1" s="175"/>
    </row>
    <row r="2" spans="1:11" s="44" customFormat="1" ht="20.25" x14ac:dyDescent="0.3">
      <c r="A2" s="52" t="s">
        <v>21</v>
      </c>
      <c r="B2" s="176" t="s">
        <v>3</v>
      </c>
      <c r="C2" s="174"/>
      <c r="D2" s="174"/>
      <c r="E2" s="177"/>
      <c r="F2" s="177"/>
      <c r="G2" s="177"/>
      <c r="H2" s="177"/>
      <c r="I2" s="177"/>
      <c r="J2" s="177"/>
      <c r="K2" s="177"/>
    </row>
    <row r="4" spans="1:11" ht="15.75" x14ac:dyDescent="0.25">
      <c r="A4" s="122" t="s">
        <v>27</v>
      </c>
      <c r="B4" s="170" t="s">
        <v>4</v>
      </c>
      <c r="C4" s="172"/>
      <c r="D4" s="172"/>
      <c r="E4" s="171"/>
      <c r="F4" s="170" t="s">
        <v>154</v>
      </c>
      <c r="G4" s="172"/>
      <c r="H4" s="172"/>
      <c r="I4" s="171"/>
      <c r="J4" s="170" t="s">
        <v>155</v>
      </c>
      <c r="K4" s="171"/>
    </row>
    <row r="5" spans="1:11" x14ac:dyDescent="0.2">
      <c r="A5" s="16"/>
      <c r="B5" s="170">
        <f>VALUE(RIGHT($B$2, 4))</f>
        <v>2020</v>
      </c>
      <c r="C5" s="171"/>
      <c r="D5" s="170">
        <f>B5-1</f>
        <v>2019</v>
      </c>
      <c r="E5" s="178"/>
      <c r="F5" s="170">
        <f>B5</f>
        <v>2020</v>
      </c>
      <c r="G5" s="178"/>
      <c r="H5" s="170">
        <f>D5</f>
        <v>2019</v>
      </c>
      <c r="I5" s="178"/>
      <c r="J5" s="13" t="s">
        <v>8</v>
      </c>
      <c r="K5" s="14" t="s">
        <v>5</v>
      </c>
    </row>
    <row r="6" spans="1:11" x14ac:dyDescent="0.2">
      <c r="A6" s="123" t="s">
        <v>27</v>
      </c>
      <c r="B6" s="124" t="s">
        <v>156</v>
      </c>
      <c r="C6" s="125" t="s">
        <v>157</v>
      </c>
      <c r="D6" s="124" t="s">
        <v>156</v>
      </c>
      <c r="E6" s="126" t="s">
        <v>157</v>
      </c>
      <c r="F6" s="125" t="s">
        <v>156</v>
      </c>
      <c r="G6" s="125" t="s">
        <v>157</v>
      </c>
      <c r="H6" s="124" t="s">
        <v>156</v>
      </c>
      <c r="I6" s="126" t="s">
        <v>157</v>
      </c>
      <c r="J6" s="124"/>
      <c r="K6" s="126"/>
    </row>
    <row r="7" spans="1:11" ht="15" x14ac:dyDescent="0.25">
      <c r="A7" s="20" t="s">
        <v>158</v>
      </c>
      <c r="B7" s="55">
        <v>0</v>
      </c>
      <c r="C7" s="127">
        <f>IF(B11=0, "-", B7/B11)</f>
        <v>0</v>
      </c>
      <c r="D7" s="55">
        <v>1</v>
      </c>
      <c r="E7" s="119">
        <f>IF(D11=0, "-", D7/D11)</f>
        <v>0.2</v>
      </c>
      <c r="F7" s="128">
        <v>1</v>
      </c>
      <c r="G7" s="127">
        <f>IF(F11=0, "-", F7/F11)</f>
        <v>5.5555555555555552E-2</v>
      </c>
      <c r="H7" s="55">
        <v>1</v>
      </c>
      <c r="I7" s="119">
        <f>IF(H11=0, "-", H7/H11)</f>
        <v>3.0303030303030304E-2</v>
      </c>
      <c r="J7" s="118">
        <f>IF(D7=0, "-", IF((B7-D7)/D7&lt;10, (B7-D7)/D7, "&gt;999%"))</f>
        <v>-1</v>
      </c>
      <c r="K7" s="119">
        <f>IF(H7=0, "-", IF((F7-H7)/H7&lt;10, (F7-H7)/H7, "&gt;999%"))</f>
        <v>0</v>
      </c>
    </row>
    <row r="8" spans="1:11" ht="15" x14ac:dyDescent="0.25">
      <c r="A8" s="20" t="s">
        <v>159</v>
      </c>
      <c r="B8" s="55">
        <v>4</v>
      </c>
      <c r="C8" s="127">
        <f>IF(B11=0, "-", B8/B11)</f>
        <v>0.8</v>
      </c>
      <c r="D8" s="55">
        <v>4</v>
      </c>
      <c r="E8" s="119">
        <f>IF(D11=0, "-", D8/D11)</f>
        <v>0.8</v>
      </c>
      <c r="F8" s="128">
        <v>13</v>
      </c>
      <c r="G8" s="127">
        <f>IF(F11=0, "-", F8/F11)</f>
        <v>0.72222222222222221</v>
      </c>
      <c r="H8" s="55">
        <v>30</v>
      </c>
      <c r="I8" s="119">
        <f>IF(H11=0, "-", H8/H11)</f>
        <v>0.90909090909090906</v>
      </c>
      <c r="J8" s="118">
        <f>IF(D8=0, "-", IF((B8-D8)/D8&lt;10, (B8-D8)/D8, "&gt;999%"))</f>
        <v>0</v>
      </c>
      <c r="K8" s="119">
        <f>IF(H8=0, "-", IF((F8-H8)/H8&lt;10, (F8-H8)/H8, "&gt;999%"))</f>
        <v>-0.56666666666666665</v>
      </c>
    </row>
    <row r="9" spans="1:11" ht="15" x14ac:dyDescent="0.25">
      <c r="A9" s="20" t="s">
        <v>160</v>
      </c>
      <c r="B9" s="55">
        <v>1</v>
      </c>
      <c r="C9" s="127">
        <f>IF(B11=0, "-", B9/B11)</f>
        <v>0.2</v>
      </c>
      <c r="D9" s="55">
        <v>0</v>
      </c>
      <c r="E9" s="119">
        <f>IF(D11=0, "-", D9/D11)</f>
        <v>0</v>
      </c>
      <c r="F9" s="128">
        <v>4</v>
      </c>
      <c r="G9" s="127">
        <f>IF(F11=0, "-", F9/F11)</f>
        <v>0.22222222222222221</v>
      </c>
      <c r="H9" s="55">
        <v>2</v>
      </c>
      <c r="I9" s="119">
        <f>IF(H11=0, "-", H9/H11)</f>
        <v>6.0606060606060608E-2</v>
      </c>
      <c r="J9" s="118" t="str">
        <f>IF(D9=0, "-", IF((B9-D9)/D9&lt;10, (B9-D9)/D9, "&gt;999%"))</f>
        <v>-</v>
      </c>
      <c r="K9" s="119">
        <f>IF(H9=0, "-", IF((F9-H9)/H9&lt;10, (F9-H9)/H9, "&gt;999%"))</f>
        <v>1</v>
      </c>
    </row>
    <row r="10" spans="1:11" x14ac:dyDescent="0.2">
      <c r="A10" s="129"/>
      <c r="B10" s="82"/>
      <c r="D10" s="82"/>
      <c r="E10" s="86"/>
      <c r="F10" s="130"/>
      <c r="H10" s="82"/>
      <c r="I10" s="86"/>
      <c r="J10" s="85"/>
      <c r="K10" s="86"/>
    </row>
    <row r="11" spans="1:11" s="38" customFormat="1" x14ac:dyDescent="0.2">
      <c r="A11" s="131" t="s">
        <v>161</v>
      </c>
      <c r="B11" s="32">
        <f>SUM(B7:B10)</f>
        <v>5</v>
      </c>
      <c r="C11" s="132">
        <f>B11/1688</f>
        <v>2.9620853080568718E-3</v>
      </c>
      <c r="D11" s="32">
        <f>SUM(D7:D10)</f>
        <v>5</v>
      </c>
      <c r="E11" s="133">
        <f>D11/2013</f>
        <v>2.4838549428713363E-3</v>
      </c>
      <c r="F11" s="121">
        <f>SUM(F7:F10)</f>
        <v>18</v>
      </c>
      <c r="G11" s="134">
        <f>F11/6993</f>
        <v>2.5740025740025739E-3</v>
      </c>
      <c r="H11" s="32">
        <f>SUM(H7:H10)</f>
        <v>33</v>
      </c>
      <c r="I11" s="133">
        <f>H11/9427</f>
        <v>3.5005834305717621E-3</v>
      </c>
      <c r="J11" s="35">
        <f>IF(D11=0, "-", IF((B11-D11)/D11&lt;10, (B11-D11)/D11, "&gt;999%"))</f>
        <v>0</v>
      </c>
      <c r="K11" s="36">
        <f>IF(H11=0, "-", IF((F11-H11)/H11&lt;10, (F11-H11)/H11, "&gt;999%"))</f>
        <v>-0.45454545454545453</v>
      </c>
    </row>
    <row r="12" spans="1:11" x14ac:dyDescent="0.2">
      <c r="B12" s="130"/>
      <c r="D12" s="130"/>
      <c r="F12" s="130"/>
      <c r="H12" s="130"/>
    </row>
    <row r="13" spans="1:11" s="38" customFormat="1" x14ac:dyDescent="0.2">
      <c r="A13" s="131" t="s">
        <v>161</v>
      </c>
      <c r="B13" s="32">
        <v>5</v>
      </c>
      <c r="C13" s="132">
        <f>B13/1688</f>
        <v>2.9620853080568718E-3</v>
      </c>
      <c r="D13" s="32">
        <v>5</v>
      </c>
      <c r="E13" s="133">
        <f>D13/2013</f>
        <v>2.4838549428713363E-3</v>
      </c>
      <c r="F13" s="121">
        <v>18</v>
      </c>
      <c r="G13" s="134">
        <f>F13/6993</f>
        <v>2.5740025740025739E-3</v>
      </c>
      <c r="H13" s="32">
        <v>33</v>
      </c>
      <c r="I13" s="133">
        <f>H13/9427</f>
        <v>3.5005834305717621E-3</v>
      </c>
      <c r="J13" s="35">
        <f>IF(D13=0, "-", IF((B13-D13)/D13&lt;10, (B13-D13)/D13, "&gt;999%"))</f>
        <v>0</v>
      </c>
      <c r="K13" s="36">
        <f>IF(H13=0, "-", IF((F13-H13)/H13&lt;10, (F13-H13)/H13, "&gt;999%"))</f>
        <v>-0.45454545454545453</v>
      </c>
    </row>
    <row r="14" spans="1:11" x14ac:dyDescent="0.2">
      <c r="B14" s="130"/>
      <c r="D14" s="130"/>
      <c r="F14" s="130"/>
      <c r="H14" s="130"/>
    </row>
    <row r="15" spans="1:11" ht="15.75" x14ac:dyDescent="0.25">
      <c r="A15" s="122" t="s">
        <v>28</v>
      </c>
      <c r="B15" s="170" t="s">
        <v>4</v>
      </c>
      <c r="C15" s="172"/>
      <c r="D15" s="172"/>
      <c r="E15" s="171"/>
      <c r="F15" s="170" t="s">
        <v>154</v>
      </c>
      <c r="G15" s="172"/>
      <c r="H15" s="172"/>
      <c r="I15" s="171"/>
      <c r="J15" s="170" t="s">
        <v>155</v>
      </c>
      <c r="K15" s="171"/>
    </row>
    <row r="16" spans="1:11" x14ac:dyDescent="0.2">
      <c r="A16" s="16"/>
      <c r="B16" s="170">
        <f>VALUE(RIGHT($B$2, 4))</f>
        <v>2020</v>
      </c>
      <c r="C16" s="171"/>
      <c r="D16" s="170">
        <f>B16-1</f>
        <v>2019</v>
      </c>
      <c r="E16" s="178"/>
      <c r="F16" s="170">
        <f>B16</f>
        <v>2020</v>
      </c>
      <c r="G16" s="178"/>
      <c r="H16" s="170">
        <f>D16</f>
        <v>2019</v>
      </c>
      <c r="I16" s="178"/>
      <c r="J16" s="13" t="s">
        <v>8</v>
      </c>
      <c r="K16" s="14" t="s">
        <v>5</v>
      </c>
    </row>
    <row r="17" spans="1:11" x14ac:dyDescent="0.2">
      <c r="A17" s="123" t="s">
        <v>162</v>
      </c>
      <c r="B17" s="124" t="s">
        <v>156</v>
      </c>
      <c r="C17" s="125" t="s">
        <v>157</v>
      </c>
      <c r="D17" s="124" t="s">
        <v>156</v>
      </c>
      <c r="E17" s="126" t="s">
        <v>157</v>
      </c>
      <c r="F17" s="125" t="s">
        <v>156</v>
      </c>
      <c r="G17" s="125" t="s">
        <v>157</v>
      </c>
      <c r="H17" s="124" t="s">
        <v>156</v>
      </c>
      <c r="I17" s="126" t="s">
        <v>157</v>
      </c>
      <c r="J17" s="124"/>
      <c r="K17" s="126"/>
    </row>
    <row r="18" spans="1:11" ht="15" x14ac:dyDescent="0.25">
      <c r="A18" s="20" t="s">
        <v>163</v>
      </c>
      <c r="B18" s="55">
        <v>1</v>
      </c>
      <c r="C18" s="127">
        <f>IF(B33=0, "-", B18/B33)</f>
        <v>2.4390243902439025E-2</v>
      </c>
      <c r="D18" s="55">
        <v>0</v>
      </c>
      <c r="E18" s="119">
        <f>IF(D33=0, "-", D18/D33)</f>
        <v>0</v>
      </c>
      <c r="F18" s="128">
        <v>3</v>
      </c>
      <c r="G18" s="127">
        <f>IF(F33=0, "-", F18/F33)</f>
        <v>9.2307692307692316E-3</v>
      </c>
      <c r="H18" s="55">
        <v>0</v>
      </c>
      <c r="I18" s="119">
        <f>IF(H33=0, "-", H18/H33)</f>
        <v>0</v>
      </c>
      <c r="J18" s="118" t="str">
        <f t="shared" ref="J18:J31" si="0">IF(D18=0, "-", IF((B18-D18)/D18&lt;10, (B18-D18)/D18, "&gt;999%"))</f>
        <v>-</v>
      </c>
      <c r="K18" s="119" t="str">
        <f t="shared" ref="K18:K31" si="1">IF(H18=0, "-", IF((F18-H18)/H18&lt;10, (F18-H18)/H18, "&gt;999%"))</f>
        <v>-</v>
      </c>
    </row>
    <row r="19" spans="1:11" ht="15" x14ac:dyDescent="0.25">
      <c r="A19" s="20" t="s">
        <v>164</v>
      </c>
      <c r="B19" s="55">
        <v>0</v>
      </c>
      <c r="C19" s="127">
        <f>IF(B33=0, "-", B19/B33)</f>
        <v>0</v>
      </c>
      <c r="D19" s="55">
        <v>1</v>
      </c>
      <c r="E19" s="119">
        <f>IF(D33=0, "-", D19/D33)</f>
        <v>4.5454545454545452E-3</v>
      </c>
      <c r="F19" s="128">
        <v>0</v>
      </c>
      <c r="G19" s="127">
        <f>IF(F33=0, "-", F19/F33)</f>
        <v>0</v>
      </c>
      <c r="H19" s="55">
        <v>5</v>
      </c>
      <c r="I19" s="119">
        <f>IF(H33=0, "-", H19/H33)</f>
        <v>6.369426751592357E-3</v>
      </c>
      <c r="J19" s="118">
        <f t="shared" si="0"/>
        <v>-1</v>
      </c>
      <c r="K19" s="119">
        <f t="shared" si="1"/>
        <v>-1</v>
      </c>
    </row>
    <row r="20" spans="1:11" ht="15" x14ac:dyDescent="0.25">
      <c r="A20" s="20" t="s">
        <v>165</v>
      </c>
      <c r="B20" s="55">
        <v>4</v>
      </c>
      <c r="C20" s="127">
        <f>IF(B33=0, "-", B20/B33)</f>
        <v>9.7560975609756101E-2</v>
      </c>
      <c r="D20" s="55">
        <v>15</v>
      </c>
      <c r="E20" s="119">
        <f>IF(D33=0, "-", D20/D33)</f>
        <v>6.8181818181818177E-2</v>
      </c>
      <c r="F20" s="128">
        <v>29</v>
      </c>
      <c r="G20" s="127">
        <f>IF(F33=0, "-", F20/F33)</f>
        <v>8.9230769230769225E-2</v>
      </c>
      <c r="H20" s="55">
        <v>82</v>
      </c>
      <c r="I20" s="119">
        <f>IF(H33=0, "-", H20/H33)</f>
        <v>0.10445859872611465</v>
      </c>
      <c r="J20" s="118">
        <f t="shared" si="0"/>
        <v>-0.73333333333333328</v>
      </c>
      <c r="K20" s="119">
        <f t="shared" si="1"/>
        <v>-0.64634146341463417</v>
      </c>
    </row>
    <row r="21" spans="1:11" ht="15" x14ac:dyDescent="0.25">
      <c r="A21" s="20" t="s">
        <v>166</v>
      </c>
      <c r="B21" s="55">
        <v>0</v>
      </c>
      <c r="C21" s="127">
        <f>IF(B33=0, "-", B21/B33)</f>
        <v>0</v>
      </c>
      <c r="D21" s="55">
        <v>90</v>
      </c>
      <c r="E21" s="119">
        <f>IF(D33=0, "-", D21/D33)</f>
        <v>0.40909090909090912</v>
      </c>
      <c r="F21" s="128">
        <v>0</v>
      </c>
      <c r="G21" s="127">
        <f>IF(F33=0, "-", F21/F33)</f>
        <v>0</v>
      </c>
      <c r="H21" s="55">
        <v>262</v>
      </c>
      <c r="I21" s="119">
        <f>IF(H33=0, "-", H21/H33)</f>
        <v>0.33375796178343947</v>
      </c>
      <c r="J21" s="118">
        <f t="shared" si="0"/>
        <v>-1</v>
      </c>
      <c r="K21" s="119">
        <f t="shared" si="1"/>
        <v>-1</v>
      </c>
    </row>
    <row r="22" spans="1:11" ht="15" x14ac:dyDescent="0.25">
      <c r="A22" s="20" t="s">
        <v>167</v>
      </c>
      <c r="B22" s="55">
        <v>7</v>
      </c>
      <c r="C22" s="127">
        <f>IF(B33=0, "-", B22/B33)</f>
        <v>0.17073170731707318</v>
      </c>
      <c r="D22" s="55">
        <v>6</v>
      </c>
      <c r="E22" s="119">
        <f>IF(D33=0, "-", D22/D33)</f>
        <v>2.7272727272727271E-2</v>
      </c>
      <c r="F22" s="128">
        <v>36</v>
      </c>
      <c r="G22" s="127">
        <f>IF(F33=0, "-", F22/F33)</f>
        <v>0.11076923076923077</v>
      </c>
      <c r="H22" s="55">
        <v>56</v>
      </c>
      <c r="I22" s="119">
        <f>IF(H33=0, "-", H22/H33)</f>
        <v>7.1337579617834393E-2</v>
      </c>
      <c r="J22" s="118">
        <f t="shared" si="0"/>
        <v>0.16666666666666666</v>
      </c>
      <c r="K22" s="119">
        <f t="shared" si="1"/>
        <v>-0.35714285714285715</v>
      </c>
    </row>
    <row r="23" spans="1:11" ht="15" x14ac:dyDescent="0.25">
      <c r="A23" s="20" t="s">
        <v>168</v>
      </c>
      <c r="B23" s="55">
        <v>3</v>
      </c>
      <c r="C23" s="127">
        <f>IF(B33=0, "-", B23/B33)</f>
        <v>7.3170731707317069E-2</v>
      </c>
      <c r="D23" s="55">
        <v>26</v>
      </c>
      <c r="E23" s="119">
        <f>IF(D33=0, "-", D23/D33)</f>
        <v>0.11818181818181818</v>
      </c>
      <c r="F23" s="128">
        <v>19</v>
      </c>
      <c r="G23" s="127">
        <f>IF(F33=0, "-", F23/F33)</f>
        <v>5.8461538461538461E-2</v>
      </c>
      <c r="H23" s="55">
        <v>78</v>
      </c>
      <c r="I23" s="119">
        <f>IF(H33=0, "-", H23/H33)</f>
        <v>9.936305732484077E-2</v>
      </c>
      <c r="J23" s="118">
        <f t="shared" si="0"/>
        <v>-0.88461538461538458</v>
      </c>
      <c r="K23" s="119">
        <f t="shared" si="1"/>
        <v>-0.75641025641025639</v>
      </c>
    </row>
    <row r="24" spans="1:11" ht="15" x14ac:dyDescent="0.25">
      <c r="A24" s="20" t="s">
        <v>169</v>
      </c>
      <c r="B24" s="55">
        <v>11</v>
      </c>
      <c r="C24" s="127">
        <f>IF(B33=0, "-", B24/B33)</f>
        <v>0.26829268292682928</v>
      </c>
      <c r="D24" s="55">
        <v>30</v>
      </c>
      <c r="E24" s="119">
        <f>IF(D33=0, "-", D24/D33)</f>
        <v>0.13636363636363635</v>
      </c>
      <c r="F24" s="128">
        <v>62</v>
      </c>
      <c r="G24" s="127">
        <f>IF(F33=0, "-", F24/F33)</f>
        <v>0.19076923076923077</v>
      </c>
      <c r="H24" s="55">
        <v>37</v>
      </c>
      <c r="I24" s="119">
        <f>IF(H33=0, "-", H24/H33)</f>
        <v>4.7133757961783443E-2</v>
      </c>
      <c r="J24" s="118">
        <f t="shared" si="0"/>
        <v>-0.6333333333333333</v>
      </c>
      <c r="K24" s="119">
        <f t="shared" si="1"/>
        <v>0.67567567567567566</v>
      </c>
    </row>
    <row r="25" spans="1:11" ht="15" x14ac:dyDescent="0.25">
      <c r="A25" s="20" t="s">
        <v>170</v>
      </c>
      <c r="B25" s="55">
        <v>0</v>
      </c>
      <c r="C25" s="127">
        <f>IF(B33=0, "-", B25/B33)</f>
        <v>0</v>
      </c>
      <c r="D25" s="55">
        <v>5</v>
      </c>
      <c r="E25" s="119">
        <f>IF(D33=0, "-", D25/D33)</f>
        <v>2.2727272727272728E-2</v>
      </c>
      <c r="F25" s="128">
        <v>0</v>
      </c>
      <c r="G25" s="127">
        <f>IF(F33=0, "-", F25/F33)</f>
        <v>0</v>
      </c>
      <c r="H25" s="55">
        <v>9</v>
      </c>
      <c r="I25" s="119">
        <f>IF(H33=0, "-", H25/H33)</f>
        <v>1.1464968152866241E-2</v>
      </c>
      <c r="J25" s="118">
        <f t="shared" si="0"/>
        <v>-1</v>
      </c>
      <c r="K25" s="119">
        <f t="shared" si="1"/>
        <v>-1</v>
      </c>
    </row>
    <row r="26" spans="1:11" ht="15" x14ac:dyDescent="0.25">
      <c r="A26" s="20" t="s">
        <v>171</v>
      </c>
      <c r="B26" s="55">
        <v>3</v>
      </c>
      <c r="C26" s="127">
        <f>IF(B33=0, "-", B26/B33)</f>
        <v>7.3170731707317069E-2</v>
      </c>
      <c r="D26" s="55">
        <v>1</v>
      </c>
      <c r="E26" s="119">
        <f>IF(D33=0, "-", D26/D33)</f>
        <v>4.5454545454545452E-3</v>
      </c>
      <c r="F26" s="128">
        <v>9</v>
      </c>
      <c r="G26" s="127">
        <f>IF(F33=0, "-", F26/F33)</f>
        <v>2.7692307692307693E-2</v>
      </c>
      <c r="H26" s="55">
        <v>11</v>
      </c>
      <c r="I26" s="119">
        <f>IF(H33=0, "-", H26/H33)</f>
        <v>1.4012738853503185E-2</v>
      </c>
      <c r="J26" s="118">
        <f t="shared" si="0"/>
        <v>2</v>
      </c>
      <c r="K26" s="119">
        <f t="shared" si="1"/>
        <v>-0.18181818181818182</v>
      </c>
    </row>
    <row r="27" spans="1:11" ht="15" x14ac:dyDescent="0.25">
      <c r="A27" s="20" t="s">
        <v>172</v>
      </c>
      <c r="B27" s="55">
        <v>1</v>
      </c>
      <c r="C27" s="127">
        <f>IF(B33=0, "-", B27/B33)</f>
        <v>2.4390243902439025E-2</v>
      </c>
      <c r="D27" s="55">
        <v>7</v>
      </c>
      <c r="E27" s="119">
        <f>IF(D33=0, "-", D27/D33)</f>
        <v>3.1818181818181815E-2</v>
      </c>
      <c r="F27" s="128">
        <v>54</v>
      </c>
      <c r="G27" s="127">
        <f>IF(F33=0, "-", F27/F33)</f>
        <v>0.16615384615384615</v>
      </c>
      <c r="H27" s="55">
        <v>30</v>
      </c>
      <c r="I27" s="119">
        <f>IF(H33=0, "-", H27/H33)</f>
        <v>3.8216560509554139E-2</v>
      </c>
      <c r="J27" s="118">
        <f t="shared" si="0"/>
        <v>-0.8571428571428571</v>
      </c>
      <c r="K27" s="119">
        <f t="shared" si="1"/>
        <v>0.8</v>
      </c>
    </row>
    <row r="28" spans="1:11" ht="15" x14ac:dyDescent="0.25">
      <c r="A28" s="20" t="s">
        <v>173</v>
      </c>
      <c r="B28" s="55">
        <v>10</v>
      </c>
      <c r="C28" s="127">
        <f>IF(B33=0, "-", B28/B33)</f>
        <v>0.24390243902439024</v>
      </c>
      <c r="D28" s="55">
        <v>22</v>
      </c>
      <c r="E28" s="119">
        <f>IF(D33=0, "-", D28/D33)</f>
        <v>0.1</v>
      </c>
      <c r="F28" s="128">
        <v>49</v>
      </c>
      <c r="G28" s="127">
        <f>IF(F33=0, "-", F28/F33)</f>
        <v>0.15076923076923077</v>
      </c>
      <c r="H28" s="55">
        <v>86</v>
      </c>
      <c r="I28" s="119">
        <f>IF(H33=0, "-", H28/H33)</f>
        <v>0.10955414012738854</v>
      </c>
      <c r="J28" s="118">
        <f t="shared" si="0"/>
        <v>-0.54545454545454541</v>
      </c>
      <c r="K28" s="119">
        <f t="shared" si="1"/>
        <v>-0.43023255813953487</v>
      </c>
    </row>
    <row r="29" spans="1:11" ht="15" x14ac:dyDescent="0.25">
      <c r="A29" s="20" t="s">
        <v>174</v>
      </c>
      <c r="B29" s="55">
        <v>0</v>
      </c>
      <c r="C29" s="127">
        <f>IF(B33=0, "-", B29/B33)</f>
        <v>0</v>
      </c>
      <c r="D29" s="55">
        <v>2</v>
      </c>
      <c r="E29" s="119">
        <f>IF(D33=0, "-", D29/D33)</f>
        <v>9.0909090909090905E-3</v>
      </c>
      <c r="F29" s="128">
        <v>1</v>
      </c>
      <c r="G29" s="127">
        <f>IF(F33=0, "-", F29/F33)</f>
        <v>3.0769230769230769E-3</v>
      </c>
      <c r="H29" s="55">
        <v>2</v>
      </c>
      <c r="I29" s="119">
        <f>IF(H33=0, "-", H29/H33)</f>
        <v>2.5477707006369425E-3</v>
      </c>
      <c r="J29" s="118">
        <f t="shared" si="0"/>
        <v>-1</v>
      </c>
      <c r="K29" s="119">
        <f t="shared" si="1"/>
        <v>-0.5</v>
      </c>
    </row>
    <row r="30" spans="1:11" ht="15" x14ac:dyDescent="0.25">
      <c r="A30" s="20" t="s">
        <v>175</v>
      </c>
      <c r="B30" s="55">
        <v>0</v>
      </c>
      <c r="C30" s="127">
        <f>IF(B33=0, "-", B30/B33)</f>
        <v>0</v>
      </c>
      <c r="D30" s="55">
        <v>11</v>
      </c>
      <c r="E30" s="119">
        <f>IF(D33=0, "-", D30/D33)</f>
        <v>0.05</v>
      </c>
      <c r="F30" s="128">
        <v>47</v>
      </c>
      <c r="G30" s="127">
        <f>IF(F33=0, "-", F30/F33)</f>
        <v>0.14461538461538462</v>
      </c>
      <c r="H30" s="55">
        <v>69</v>
      </c>
      <c r="I30" s="119">
        <f>IF(H33=0, "-", H30/H33)</f>
        <v>8.7898089171974517E-2</v>
      </c>
      <c r="J30" s="118">
        <f t="shared" si="0"/>
        <v>-1</v>
      </c>
      <c r="K30" s="119">
        <f t="shared" si="1"/>
        <v>-0.3188405797101449</v>
      </c>
    </row>
    <row r="31" spans="1:11" ht="15" x14ac:dyDescent="0.25">
      <c r="A31" s="20" t="s">
        <v>176</v>
      </c>
      <c r="B31" s="55">
        <v>1</v>
      </c>
      <c r="C31" s="127">
        <f>IF(B33=0, "-", B31/B33)</f>
        <v>2.4390243902439025E-2</v>
      </c>
      <c r="D31" s="55">
        <v>4</v>
      </c>
      <c r="E31" s="119">
        <f>IF(D33=0, "-", D31/D33)</f>
        <v>1.8181818181818181E-2</v>
      </c>
      <c r="F31" s="128">
        <v>16</v>
      </c>
      <c r="G31" s="127">
        <f>IF(F33=0, "-", F31/F33)</f>
        <v>4.9230769230769231E-2</v>
      </c>
      <c r="H31" s="55">
        <v>58</v>
      </c>
      <c r="I31" s="119">
        <f>IF(H33=0, "-", H31/H33)</f>
        <v>7.3885350318471335E-2</v>
      </c>
      <c r="J31" s="118">
        <f t="shared" si="0"/>
        <v>-0.75</v>
      </c>
      <c r="K31" s="119">
        <f t="shared" si="1"/>
        <v>-0.72413793103448276</v>
      </c>
    </row>
    <row r="32" spans="1:11" x14ac:dyDescent="0.2">
      <c r="A32" s="129"/>
      <c r="B32" s="82"/>
      <c r="D32" s="82"/>
      <c r="E32" s="86"/>
      <c r="F32" s="130"/>
      <c r="H32" s="82"/>
      <c r="I32" s="86"/>
      <c r="J32" s="85"/>
      <c r="K32" s="86"/>
    </row>
    <row r="33" spans="1:11" s="38" customFormat="1" x14ac:dyDescent="0.2">
      <c r="A33" s="131" t="s">
        <v>177</v>
      </c>
      <c r="B33" s="32">
        <f>SUM(B18:B32)</f>
        <v>41</v>
      </c>
      <c r="C33" s="132">
        <f>B33/1688</f>
        <v>2.4289099526066352E-2</v>
      </c>
      <c r="D33" s="32">
        <f>SUM(D18:D32)</f>
        <v>220</v>
      </c>
      <c r="E33" s="133">
        <f>D33/2013</f>
        <v>0.10928961748633879</v>
      </c>
      <c r="F33" s="121">
        <f>SUM(F18:F32)</f>
        <v>325</v>
      </c>
      <c r="G33" s="134">
        <f>F33/6993</f>
        <v>4.6475046475046473E-2</v>
      </c>
      <c r="H33" s="32">
        <f>SUM(H18:H32)</f>
        <v>785</v>
      </c>
      <c r="I33" s="133">
        <f>H33/9427</f>
        <v>8.3271454333297967E-2</v>
      </c>
      <c r="J33" s="35">
        <f>IF(D33=0, "-", IF((B33-D33)/D33&lt;10, (B33-D33)/D33, "&gt;999%"))</f>
        <v>-0.8136363636363636</v>
      </c>
      <c r="K33" s="36">
        <f>IF(H33=0, "-", IF((F33-H33)/H33&lt;10, (F33-H33)/H33, "&gt;999%"))</f>
        <v>-0.5859872611464968</v>
      </c>
    </row>
    <row r="34" spans="1:11" x14ac:dyDescent="0.2">
      <c r="B34" s="130"/>
      <c r="D34" s="130"/>
      <c r="F34" s="130"/>
      <c r="H34" s="130"/>
    </row>
    <row r="35" spans="1:11" x14ac:dyDescent="0.2">
      <c r="A35" s="123" t="s">
        <v>178</v>
      </c>
      <c r="B35" s="124" t="s">
        <v>156</v>
      </c>
      <c r="C35" s="125" t="s">
        <v>157</v>
      </c>
      <c r="D35" s="124" t="s">
        <v>156</v>
      </c>
      <c r="E35" s="126" t="s">
        <v>157</v>
      </c>
      <c r="F35" s="125" t="s">
        <v>156</v>
      </c>
      <c r="G35" s="125" t="s">
        <v>157</v>
      </c>
      <c r="H35" s="124" t="s">
        <v>156</v>
      </c>
      <c r="I35" s="126" t="s">
        <v>157</v>
      </c>
      <c r="J35" s="124"/>
      <c r="K35" s="126"/>
    </row>
    <row r="36" spans="1:11" ht="15" x14ac:dyDescent="0.25">
      <c r="A36" s="20" t="s">
        <v>179</v>
      </c>
      <c r="B36" s="55">
        <v>0</v>
      </c>
      <c r="C36" s="127">
        <f>IF(B39=0, "-", B36/B39)</f>
        <v>0</v>
      </c>
      <c r="D36" s="55">
        <v>0</v>
      </c>
      <c r="E36" s="119" t="str">
        <f>IF(D39=0, "-", D36/D39)</f>
        <v>-</v>
      </c>
      <c r="F36" s="128">
        <v>3</v>
      </c>
      <c r="G36" s="127">
        <f>IF(F39=0, "-", F36/F39)</f>
        <v>0.42857142857142855</v>
      </c>
      <c r="H36" s="55">
        <v>2</v>
      </c>
      <c r="I36" s="119">
        <f>IF(H39=0, "-", H36/H39)</f>
        <v>0.25</v>
      </c>
      <c r="J36" s="118" t="str">
        <f>IF(D36=0, "-", IF((B36-D36)/D36&lt;10, (B36-D36)/D36, "&gt;999%"))</f>
        <v>-</v>
      </c>
      <c r="K36" s="119">
        <f>IF(H36=0, "-", IF((F36-H36)/H36&lt;10, (F36-H36)/H36, "&gt;999%"))</f>
        <v>0.5</v>
      </c>
    </row>
    <row r="37" spans="1:11" ht="15" x14ac:dyDescent="0.25">
      <c r="A37" s="20" t="s">
        <v>180</v>
      </c>
      <c r="B37" s="55">
        <v>1</v>
      </c>
      <c r="C37" s="127">
        <f>IF(B39=0, "-", B37/B39)</f>
        <v>1</v>
      </c>
      <c r="D37" s="55">
        <v>0</v>
      </c>
      <c r="E37" s="119" t="str">
        <f>IF(D39=0, "-", D37/D39)</f>
        <v>-</v>
      </c>
      <c r="F37" s="128">
        <v>4</v>
      </c>
      <c r="G37" s="127">
        <f>IF(F39=0, "-", F37/F39)</f>
        <v>0.5714285714285714</v>
      </c>
      <c r="H37" s="55">
        <v>6</v>
      </c>
      <c r="I37" s="119">
        <f>IF(H39=0, "-", H37/H39)</f>
        <v>0.75</v>
      </c>
      <c r="J37" s="118" t="str">
        <f>IF(D37=0, "-", IF((B37-D37)/D37&lt;10, (B37-D37)/D37, "&gt;999%"))</f>
        <v>-</v>
      </c>
      <c r="K37" s="119">
        <f>IF(H37=0, "-", IF((F37-H37)/H37&lt;10, (F37-H37)/H37, "&gt;999%"))</f>
        <v>-0.33333333333333331</v>
      </c>
    </row>
    <row r="38" spans="1:11" x14ac:dyDescent="0.2">
      <c r="A38" s="129"/>
      <c r="B38" s="82"/>
      <c r="D38" s="82"/>
      <c r="E38" s="86"/>
      <c r="F38" s="130"/>
      <c r="H38" s="82"/>
      <c r="I38" s="86"/>
      <c r="J38" s="85"/>
      <c r="K38" s="86"/>
    </row>
    <row r="39" spans="1:11" s="38" customFormat="1" x14ac:dyDescent="0.2">
      <c r="A39" s="131" t="s">
        <v>181</v>
      </c>
      <c r="B39" s="32">
        <f>SUM(B36:B38)</f>
        <v>1</v>
      </c>
      <c r="C39" s="132">
        <f>B39/1688</f>
        <v>5.9241706161137445E-4</v>
      </c>
      <c r="D39" s="32">
        <f>SUM(D36:D38)</f>
        <v>0</v>
      </c>
      <c r="E39" s="133">
        <f>D39/2013</f>
        <v>0</v>
      </c>
      <c r="F39" s="121">
        <f>SUM(F36:F38)</f>
        <v>7</v>
      </c>
      <c r="G39" s="134">
        <f>F39/6993</f>
        <v>1.001001001001001E-3</v>
      </c>
      <c r="H39" s="32">
        <f>SUM(H36:H38)</f>
        <v>8</v>
      </c>
      <c r="I39" s="133">
        <f>H39/9427</f>
        <v>8.4862628619921505E-4</v>
      </c>
      <c r="J39" s="35" t="str">
        <f>IF(D39=0, "-", IF((B39-D39)/D39&lt;10, (B39-D39)/D39, "&gt;999%"))</f>
        <v>-</v>
      </c>
      <c r="K39" s="36">
        <f>IF(H39=0, "-", IF((F39-H39)/H39&lt;10, (F39-H39)/H39, "&gt;999%"))</f>
        <v>-0.125</v>
      </c>
    </row>
    <row r="40" spans="1:11" x14ac:dyDescent="0.2">
      <c r="B40" s="130"/>
      <c r="D40" s="130"/>
      <c r="F40" s="130"/>
      <c r="H40" s="130"/>
    </row>
    <row r="41" spans="1:11" s="38" customFormat="1" x14ac:dyDescent="0.2">
      <c r="A41" s="131" t="s">
        <v>182</v>
      </c>
      <c r="B41" s="32">
        <v>42</v>
      </c>
      <c r="C41" s="132">
        <f>B41/1688</f>
        <v>2.4881516587677725E-2</v>
      </c>
      <c r="D41" s="32">
        <v>220</v>
      </c>
      <c r="E41" s="133">
        <f>D41/2013</f>
        <v>0.10928961748633879</v>
      </c>
      <c r="F41" s="121">
        <v>332</v>
      </c>
      <c r="G41" s="134">
        <f>F41/6993</f>
        <v>4.7476047476047473E-2</v>
      </c>
      <c r="H41" s="32">
        <v>793</v>
      </c>
      <c r="I41" s="133">
        <f>H41/9427</f>
        <v>8.412008061949719E-2</v>
      </c>
      <c r="J41" s="35">
        <f>IF(D41=0, "-", IF((B41-D41)/D41&lt;10, (B41-D41)/D41, "&gt;999%"))</f>
        <v>-0.80909090909090908</v>
      </c>
      <c r="K41" s="36">
        <f>IF(H41=0, "-", IF((F41-H41)/H41&lt;10, (F41-H41)/H41, "&gt;999%"))</f>
        <v>-0.58133669609079441</v>
      </c>
    </row>
    <row r="42" spans="1:11" x14ac:dyDescent="0.2">
      <c r="B42" s="130"/>
      <c r="D42" s="130"/>
      <c r="F42" s="130"/>
      <c r="H42" s="130"/>
    </row>
    <row r="43" spans="1:11" ht="15.75" x14ac:dyDescent="0.25">
      <c r="A43" s="122" t="s">
        <v>29</v>
      </c>
      <c r="B43" s="170" t="s">
        <v>4</v>
      </c>
      <c r="C43" s="172"/>
      <c r="D43" s="172"/>
      <c r="E43" s="171"/>
      <c r="F43" s="170" t="s">
        <v>154</v>
      </c>
      <c r="G43" s="172"/>
      <c r="H43" s="172"/>
      <c r="I43" s="171"/>
      <c r="J43" s="170" t="s">
        <v>155</v>
      </c>
      <c r="K43" s="171"/>
    </row>
    <row r="44" spans="1:11" x14ac:dyDescent="0.2">
      <c r="A44" s="16"/>
      <c r="B44" s="170">
        <f>VALUE(RIGHT($B$2, 4))</f>
        <v>2020</v>
      </c>
      <c r="C44" s="171"/>
      <c r="D44" s="170">
        <f>B44-1</f>
        <v>2019</v>
      </c>
      <c r="E44" s="178"/>
      <c r="F44" s="170">
        <f>B44</f>
        <v>2020</v>
      </c>
      <c r="G44" s="178"/>
      <c r="H44" s="170">
        <f>D44</f>
        <v>2019</v>
      </c>
      <c r="I44" s="178"/>
      <c r="J44" s="13" t="s">
        <v>8</v>
      </c>
      <c r="K44" s="14" t="s">
        <v>5</v>
      </c>
    </row>
    <row r="45" spans="1:11" x14ac:dyDescent="0.2">
      <c r="A45" s="123" t="s">
        <v>183</v>
      </c>
      <c r="B45" s="124" t="s">
        <v>156</v>
      </c>
      <c r="C45" s="125" t="s">
        <v>157</v>
      </c>
      <c r="D45" s="124" t="s">
        <v>156</v>
      </c>
      <c r="E45" s="126" t="s">
        <v>157</v>
      </c>
      <c r="F45" s="125" t="s">
        <v>156</v>
      </c>
      <c r="G45" s="125" t="s">
        <v>157</v>
      </c>
      <c r="H45" s="124" t="s">
        <v>156</v>
      </c>
      <c r="I45" s="126" t="s">
        <v>157</v>
      </c>
      <c r="J45" s="124"/>
      <c r="K45" s="126"/>
    </row>
    <row r="46" spans="1:11" ht="15" x14ac:dyDescent="0.25">
      <c r="A46" s="20" t="s">
        <v>184</v>
      </c>
      <c r="B46" s="55">
        <v>0</v>
      </c>
      <c r="C46" s="127">
        <f>IF(B63=0, "-", B46/B63)</f>
        <v>0</v>
      </c>
      <c r="D46" s="55">
        <v>0</v>
      </c>
      <c r="E46" s="119">
        <f>IF(D63=0, "-", D46/D63)</f>
        <v>0</v>
      </c>
      <c r="F46" s="128">
        <v>1</v>
      </c>
      <c r="G46" s="127">
        <f>IF(F63=0, "-", F46/F63)</f>
        <v>1.7331022530329288E-3</v>
      </c>
      <c r="H46" s="55">
        <v>0</v>
      </c>
      <c r="I46" s="119">
        <f>IF(H63=0, "-", H46/H63)</f>
        <v>0</v>
      </c>
      <c r="J46" s="118" t="str">
        <f t="shared" ref="J46:J61" si="2">IF(D46=0, "-", IF((B46-D46)/D46&lt;10, (B46-D46)/D46, "&gt;999%"))</f>
        <v>-</v>
      </c>
      <c r="K46" s="119" t="str">
        <f t="shared" ref="K46:K61" si="3">IF(H46=0, "-", IF((F46-H46)/H46&lt;10, (F46-H46)/H46, "&gt;999%"))</f>
        <v>-</v>
      </c>
    </row>
    <row r="47" spans="1:11" ht="15" x14ac:dyDescent="0.25">
      <c r="A47" s="20" t="s">
        <v>185</v>
      </c>
      <c r="B47" s="55">
        <v>2</v>
      </c>
      <c r="C47" s="127">
        <f>IF(B63=0, "-", B47/B63)</f>
        <v>1.834862385321101E-2</v>
      </c>
      <c r="D47" s="55">
        <v>5</v>
      </c>
      <c r="E47" s="119">
        <f>IF(D63=0, "-", D47/D63)</f>
        <v>2.8571428571428571E-2</v>
      </c>
      <c r="F47" s="128">
        <v>14</v>
      </c>
      <c r="G47" s="127">
        <f>IF(F63=0, "-", F47/F63)</f>
        <v>2.4263431542461005E-2</v>
      </c>
      <c r="H47" s="55">
        <v>34</v>
      </c>
      <c r="I47" s="119">
        <f>IF(H63=0, "-", H47/H63)</f>
        <v>3.5564853556485358E-2</v>
      </c>
      <c r="J47" s="118">
        <f t="shared" si="2"/>
        <v>-0.6</v>
      </c>
      <c r="K47" s="119">
        <f t="shared" si="3"/>
        <v>-0.58823529411764708</v>
      </c>
    </row>
    <row r="48" spans="1:11" ht="15" x14ac:dyDescent="0.25">
      <c r="A48" s="20" t="s">
        <v>186</v>
      </c>
      <c r="B48" s="55">
        <v>3</v>
      </c>
      <c r="C48" s="127">
        <f>IF(B63=0, "-", B48/B63)</f>
        <v>2.7522935779816515E-2</v>
      </c>
      <c r="D48" s="55">
        <v>4</v>
      </c>
      <c r="E48" s="119">
        <f>IF(D63=0, "-", D48/D63)</f>
        <v>2.2857142857142857E-2</v>
      </c>
      <c r="F48" s="128">
        <v>21</v>
      </c>
      <c r="G48" s="127">
        <f>IF(F63=0, "-", F48/F63)</f>
        <v>3.6395147313691506E-2</v>
      </c>
      <c r="H48" s="55">
        <v>65</v>
      </c>
      <c r="I48" s="119">
        <f>IF(H63=0, "-", H48/H63)</f>
        <v>6.7991631799163177E-2</v>
      </c>
      <c r="J48" s="118">
        <f t="shared" si="2"/>
        <v>-0.25</v>
      </c>
      <c r="K48" s="119">
        <f t="shared" si="3"/>
        <v>-0.67692307692307696</v>
      </c>
    </row>
    <row r="49" spans="1:11" ht="15" x14ac:dyDescent="0.25">
      <c r="A49" s="20" t="s">
        <v>187</v>
      </c>
      <c r="B49" s="55">
        <v>4</v>
      </c>
      <c r="C49" s="127">
        <f>IF(B63=0, "-", B49/B63)</f>
        <v>3.669724770642202E-2</v>
      </c>
      <c r="D49" s="55">
        <v>14</v>
      </c>
      <c r="E49" s="119">
        <f>IF(D63=0, "-", D49/D63)</f>
        <v>0.08</v>
      </c>
      <c r="F49" s="128">
        <v>42</v>
      </c>
      <c r="G49" s="127">
        <f>IF(F63=0, "-", F49/F63)</f>
        <v>7.2790294627383012E-2</v>
      </c>
      <c r="H49" s="55">
        <v>55</v>
      </c>
      <c r="I49" s="119">
        <f>IF(H63=0, "-", H49/H63)</f>
        <v>5.7531380753138073E-2</v>
      </c>
      <c r="J49" s="118">
        <f t="shared" si="2"/>
        <v>-0.7142857142857143</v>
      </c>
      <c r="K49" s="119">
        <f t="shared" si="3"/>
        <v>-0.23636363636363636</v>
      </c>
    </row>
    <row r="50" spans="1:11" ht="15" x14ac:dyDescent="0.25">
      <c r="A50" s="20" t="s">
        <v>188</v>
      </c>
      <c r="B50" s="55">
        <v>3</v>
      </c>
      <c r="C50" s="127">
        <f>IF(B63=0, "-", B50/B63)</f>
        <v>2.7522935779816515E-2</v>
      </c>
      <c r="D50" s="55">
        <v>3</v>
      </c>
      <c r="E50" s="119">
        <f>IF(D63=0, "-", D50/D63)</f>
        <v>1.7142857142857144E-2</v>
      </c>
      <c r="F50" s="128">
        <v>14</v>
      </c>
      <c r="G50" s="127">
        <f>IF(F63=0, "-", F50/F63)</f>
        <v>2.4263431542461005E-2</v>
      </c>
      <c r="H50" s="55">
        <v>23</v>
      </c>
      <c r="I50" s="119">
        <f>IF(H63=0, "-", H50/H63)</f>
        <v>2.4058577405857741E-2</v>
      </c>
      <c r="J50" s="118">
        <f t="shared" si="2"/>
        <v>0</v>
      </c>
      <c r="K50" s="119">
        <f t="shared" si="3"/>
        <v>-0.39130434782608697</v>
      </c>
    </row>
    <row r="51" spans="1:11" ht="15" x14ac:dyDescent="0.25">
      <c r="A51" s="20" t="s">
        <v>189</v>
      </c>
      <c r="B51" s="55">
        <v>16</v>
      </c>
      <c r="C51" s="127">
        <f>IF(B63=0, "-", B51/B63)</f>
        <v>0.14678899082568808</v>
      </c>
      <c r="D51" s="55">
        <v>26</v>
      </c>
      <c r="E51" s="119">
        <f>IF(D63=0, "-", D51/D63)</f>
        <v>0.14857142857142858</v>
      </c>
      <c r="F51" s="128">
        <v>90</v>
      </c>
      <c r="G51" s="127">
        <f>IF(F63=0, "-", F51/F63)</f>
        <v>0.15597920277296359</v>
      </c>
      <c r="H51" s="55">
        <v>155</v>
      </c>
      <c r="I51" s="119">
        <f>IF(H63=0, "-", H51/H63)</f>
        <v>0.16213389121338911</v>
      </c>
      <c r="J51" s="118">
        <f t="shared" si="2"/>
        <v>-0.38461538461538464</v>
      </c>
      <c r="K51" s="119">
        <f t="shared" si="3"/>
        <v>-0.41935483870967744</v>
      </c>
    </row>
    <row r="52" spans="1:11" ht="15" x14ac:dyDescent="0.25">
      <c r="A52" s="20" t="s">
        <v>190</v>
      </c>
      <c r="B52" s="55">
        <v>3</v>
      </c>
      <c r="C52" s="127">
        <f>IF(B63=0, "-", B52/B63)</f>
        <v>2.7522935779816515E-2</v>
      </c>
      <c r="D52" s="55">
        <v>3</v>
      </c>
      <c r="E52" s="119">
        <f>IF(D63=0, "-", D52/D63)</f>
        <v>1.7142857142857144E-2</v>
      </c>
      <c r="F52" s="128">
        <v>11</v>
      </c>
      <c r="G52" s="127">
        <f>IF(F63=0, "-", F52/F63)</f>
        <v>1.9064124783362217E-2</v>
      </c>
      <c r="H52" s="55">
        <v>13</v>
      </c>
      <c r="I52" s="119">
        <f>IF(H63=0, "-", H52/H63)</f>
        <v>1.3598326359832637E-2</v>
      </c>
      <c r="J52" s="118">
        <f t="shared" si="2"/>
        <v>0</v>
      </c>
      <c r="K52" s="119">
        <f t="shared" si="3"/>
        <v>-0.15384615384615385</v>
      </c>
    </row>
    <row r="53" spans="1:11" ht="15" x14ac:dyDescent="0.25">
      <c r="A53" s="20" t="s">
        <v>191</v>
      </c>
      <c r="B53" s="55">
        <v>7</v>
      </c>
      <c r="C53" s="127">
        <f>IF(B63=0, "-", B53/B63)</f>
        <v>6.4220183486238536E-2</v>
      </c>
      <c r="D53" s="55">
        <v>29</v>
      </c>
      <c r="E53" s="119">
        <f>IF(D63=0, "-", D53/D63)</f>
        <v>0.1657142857142857</v>
      </c>
      <c r="F53" s="128">
        <v>33</v>
      </c>
      <c r="G53" s="127">
        <f>IF(F63=0, "-", F53/F63)</f>
        <v>5.7192374350086658E-2</v>
      </c>
      <c r="H53" s="55">
        <v>114</v>
      </c>
      <c r="I53" s="119">
        <f>IF(H63=0, "-", H53/H63)</f>
        <v>0.1192468619246862</v>
      </c>
      <c r="J53" s="118">
        <f t="shared" si="2"/>
        <v>-0.75862068965517238</v>
      </c>
      <c r="K53" s="119">
        <f t="shared" si="3"/>
        <v>-0.71052631578947367</v>
      </c>
    </row>
    <row r="54" spans="1:11" ht="15" x14ac:dyDescent="0.25">
      <c r="A54" s="20" t="s">
        <v>192</v>
      </c>
      <c r="B54" s="55">
        <v>12</v>
      </c>
      <c r="C54" s="127">
        <f>IF(B63=0, "-", B54/B63)</f>
        <v>0.11009174311926606</v>
      </c>
      <c r="D54" s="55">
        <v>16</v>
      </c>
      <c r="E54" s="119">
        <f>IF(D63=0, "-", D54/D63)</f>
        <v>9.1428571428571428E-2</v>
      </c>
      <c r="F54" s="128">
        <v>55</v>
      </c>
      <c r="G54" s="127">
        <f>IF(F63=0, "-", F54/F63)</f>
        <v>9.5320623916811092E-2</v>
      </c>
      <c r="H54" s="55">
        <v>107</v>
      </c>
      <c r="I54" s="119">
        <f>IF(H63=0, "-", H54/H63)</f>
        <v>0.11192468619246862</v>
      </c>
      <c r="J54" s="118">
        <f t="shared" si="2"/>
        <v>-0.25</v>
      </c>
      <c r="K54" s="119">
        <f t="shared" si="3"/>
        <v>-0.48598130841121495</v>
      </c>
    </row>
    <row r="55" spans="1:11" ht="15" x14ac:dyDescent="0.25">
      <c r="A55" s="20" t="s">
        <v>193</v>
      </c>
      <c r="B55" s="55">
        <v>0</v>
      </c>
      <c r="C55" s="127">
        <f>IF(B63=0, "-", B55/B63)</f>
        <v>0</v>
      </c>
      <c r="D55" s="55">
        <v>0</v>
      </c>
      <c r="E55" s="119">
        <f>IF(D63=0, "-", D55/D63)</f>
        <v>0</v>
      </c>
      <c r="F55" s="128">
        <v>0</v>
      </c>
      <c r="G55" s="127">
        <f>IF(F63=0, "-", F55/F63)</f>
        <v>0</v>
      </c>
      <c r="H55" s="55">
        <v>2</v>
      </c>
      <c r="I55" s="119">
        <f>IF(H63=0, "-", H55/H63)</f>
        <v>2.0920502092050207E-3</v>
      </c>
      <c r="J55" s="118" t="str">
        <f t="shared" si="2"/>
        <v>-</v>
      </c>
      <c r="K55" s="119">
        <f t="shared" si="3"/>
        <v>-1</v>
      </c>
    </row>
    <row r="56" spans="1:11" ht="15" x14ac:dyDescent="0.25">
      <c r="A56" s="20" t="s">
        <v>194</v>
      </c>
      <c r="B56" s="55">
        <v>0</v>
      </c>
      <c r="C56" s="127">
        <f>IF(B63=0, "-", B56/B63)</f>
        <v>0</v>
      </c>
      <c r="D56" s="55">
        <v>0</v>
      </c>
      <c r="E56" s="119">
        <f>IF(D63=0, "-", D56/D63)</f>
        <v>0</v>
      </c>
      <c r="F56" s="128">
        <v>2</v>
      </c>
      <c r="G56" s="127">
        <f>IF(F63=0, "-", F56/F63)</f>
        <v>3.4662045060658577E-3</v>
      </c>
      <c r="H56" s="55">
        <v>2</v>
      </c>
      <c r="I56" s="119">
        <f>IF(H63=0, "-", H56/H63)</f>
        <v>2.0920502092050207E-3</v>
      </c>
      <c r="J56" s="118" t="str">
        <f t="shared" si="2"/>
        <v>-</v>
      </c>
      <c r="K56" s="119">
        <f t="shared" si="3"/>
        <v>0</v>
      </c>
    </row>
    <row r="57" spans="1:11" ht="15" x14ac:dyDescent="0.25">
      <c r="A57" s="20" t="s">
        <v>195</v>
      </c>
      <c r="B57" s="55">
        <v>9</v>
      </c>
      <c r="C57" s="127">
        <f>IF(B63=0, "-", B57/B63)</f>
        <v>8.2568807339449546E-2</v>
      </c>
      <c r="D57" s="55">
        <v>15</v>
      </c>
      <c r="E57" s="119">
        <f>IF(D63=0, "-", D57/D63)</f>
        <v>8.5714285714285715E-2</v>
      </c>
      <c r="F57" s="128">
        <v>27</v>
      </c>
      <c r="G57" s="127">
        <f>IF(F63=0, "-", F57/F63)</f>
        <v>4.6793760831889082E-2</v>
      </c>
      <c r="H57" s="55">
        <v>56</v>
      </c>
      <c r="I57" s="119">
        <f>IF(H63=0, "-", H57/H63)</f>
        <v>5.8577405857740586E-2</v>
      </c>
      <c r="J57" s="118">
        <f t="shared" si="2"/>
        <v>-0.4</v>
      </c>
      <c r="K57" s="119">
        <f t="shared" si="3"/>
        <v>-0.5178571428571429</v>
      </c>
    </row>
    <row r="58" spans="1:11" ht="15" x14ac:dyDescent="0.25">
      <c r="A58" s="20" t="s">
        <v>196</v>
      </c>
      <c r="B58" s="55">
        <v>0</v>
      </c>
      <c r="C58" s="127">
        <f>IF(B63=0, "-", B58/B63)</f>
        <v>0</v>
      </c>
      <c r="D58" s="55">
        <v>1</v>
      </c>
      <c r="E58" s="119">
        <f>IF(D63=0, "-", D58/D63)</f>
        <v>5.7142857142857143E-3</v>
      </c>
      <c r="F58" s="128">
        <v>4</v>
      </c>
      <c r="G58" s="127">
        <f>IF(F63=0, "-", F58/F63)</f>
        <v>6.9324090121317154E-3</v>
      </c>
      <c r="H58" s="55">
        <v>5</v>
      </c>
      <c r="I58" s="119">
        <f>IF(H63=0, "-", H58/H63)</f>
        <v>5.2301255230125521E-3</v>
      </c>
      <c r="J58" s="118">
        <f t="shared" si="2"/>
        <v>-1</v>
      </c>
      <c r="K58" s="119">
        <f t="shared" si="3"/>
        <v>-0.2</v>
      </c>
    </row>
    <row r="59" spans="1:11" ht="15" x14ac:dyDescent="0.25">
      <c r="A59" s="20" t="s">
        <v>197</v>
      </c>
      <c r="B59" s="55">
        <v>31</v>
      </c>
      <c r="C59" s="127">
        <f>IF(B63=0, "-", B59/B63)</f>
        <v>0.28440366972477066</v>
      </c>
      <c r="D59" s="55">
        <v>41</v>
      </c>
      <c r="E59" s="119">
        <f>IF(D63=0, "-", D59/D63)</f>
        <v>0.23428571428571429</v>
      </c>
      <c r="F59" s="128">
        <v>189</v>
      </c>
      <c r="G59" s="127">
        <f>IF(F63=0, "-", F59/F63)</f>
        <v>0.32755632582322358</v>
      </c>
      <c r="H59" s="55">
        <v>233</v>
      </c>
      <c r="I59" s="119">
        <f>IF(H63=0, "-", H59/H63)</f>
        <v>0.24372384937238495</v>
      </c>
      <c r="J59" s="118">
        <f t="shared" si="2"/>
        <v>-0.24390243902439024</v>
      </c>
      <c r="K59" s="119">
        <f t="shared" si="3"/>
        <v>-0.18884120171673821</v>
      </c>
    </row>
    <row r="60" spans="1:11" ht="15" x14ac:dyDescent="0.25">
      <c r="A60" s="20" t="s">
        <v>198</v>
      </c>
      <c r="B60" s="55">
        <v>0</v>
      </c>
      <c r="C60" s="127">
        <f>IF(B63=0, "-", B60/B63)</f>
        <v>0</v>
      </c>
      <c r="D60" s="55">
        <v>1</v>
      </c>
      <c r="E60" s="119">
        <f>IF(D63=0, "-", D60/D63)</f>
        <v>5.7142857142857143E-3</v>
      </c>
      <c r="F60" s="128">
        <v>0</v>
      </c>
      <c r="G60" s="127">
        <f>IF(F63=0, "-", F60/F63)</f>
        <v>0</v>
      </c>
      <c r="H60" s="55">
        <v>3</v>
      </c>
      <c r="I60" s="119">
        <f>IF(H63=0, "-", H60/H63)</f>
        <v>3.1380753138075313E-3</v>
      </c>
      <c r="J60" s="118">
        <f t="shared" si="2"/>
        <v>-1</v>
      </c>
      <c r="K60" s="119">
        <f t="shared" si="3"/>
        <v>-1</v>
      </c>
    </row>
    <row r="61" spans="1:11" ht="15" x14ac:dyDescent="0.25">
      <c r="A61" s="20" t="s">
        <v>199</v>
      </c>
      <c r="B61" s="55">
        <v>19</v>
      </c>
      <c r="C61" s="127">
        <f>IF(B63=0, "-", B61/B63)</f>
        <v>0.1743119266055046</v>
      </c>
      <c r="D61" s="55">
        <v>17</v>
      </c>
      <c r="E61" s="119">
        <f>IF(D63=0, "-", D61/D63)</f>
        <v>9.7142857142857142E-2</v>
      </c>
      <c r="F61" s="128">
        <v>74</v>
      </c>
      <c r="G61" s="127">
        <f>IF(F63=0, "-", F61/F63)</f>
        <v>0.12824956672443674</v>
      </c>
      <c r="H61" s="55">
        <v>89</v>
      </c>
      <c r="I61" s="119">
        <f>IF(H63=0, "-", H61/H63)</f>
        <v>9.3096234309623424E-2</v>
      </c>
      <c r="J61" s="118">
        <f t="shared" si="2"/>
        <v>0.11764705882352941</v>
      </c>
      <c r="K61" s="119">
        <f t="shared" si="3"/>
        <v>-0.16853932584269662</v>
      </c>
    </row>
    <row r="62" spans="1:11" x14ac:dyDescent="0.2">
      <c r="A62" s="129"/>
      <c r="B62" s="82"/>
      <c r="D62" s="82"/>
      <c r="E62" s="86"/>
      <c r="F62" s="130"/>
      <c r="H62" s="82"/>
      <c r="I62" s="86"/>
      <c r="J62" s="85"/>
      <c r="K62" s="86"/>
    </row>
    <row r="63" spans="1:11" s="38" customFormat="1" x14ac:dyDescent="0.2">
      <c r="A63" s="131" t="s">
        <v>200</v>
      </c>
      <c r="B63" s="32">
        <f>SUM(B46:B62)</f>
        <v>109</v>
      </c>
      <c r="C63" s="132">
        <f>B63/1688</f>
        <v>6.4573459715639811E-2</v>
      </c>
      <c r="D63" s="32">
        <f>SUM(D46:D62)</f>
        <v>175</v>
      </c>
      <c r="E63" s="133">
        <f>D63/2013</f>
        <v>8.6934923000496767E-2</v>
      </c>
      <c r="F63" s="121">
        <f>SUM(F46:F62)</f>
        <v>577</v>
      </c>
      <c r="G63" s="134">
        <f>F63/6993</f>
        <v>8.2511082511082509E-2</v>
      </c>
      <c r="H63" s="32">
        <f>SUM(H46:H62)</f>
        <v>956</v>
      </c>
      <c r="I63" s="133">
        <f>H63/9427</f>
        <v>0.10141084120080619</v>
      </c>
      <c r="J63" s="35">
        <f>IF(D63=0, "-", IF((B63-D63)/D63&lt;10, (B63-D63)/D63, "&gt;999%"))</f>
        <v>-0.37714285714285717</v>
      </c>
      <c r="K63" s="36">
        <f>IF(H63=0, "-", IF((F63-H63)/H63&lt;10, (F63-H63)/H63, "&gt;999%"))</f>
        <v>-0.39644351464435146</v>
      </c>
    </row>
    <row r="64" spans="1:11" x14ac:dyDescent="0.2">
      <c r="B64" s="130"/>
      <c r="D64" s="130"/>
      <c r="F64" s="130"/>
      <c r="H64" s="130"/>
    </row>
    <row r="65" spans="1:11" x14ac:dyDescent="0.2">
      <c r="A65" s="123" t="s">
        <v>201</v>
      </c>
      <c r="B65" s="124" t="s">
        <v>156</v>
      </c>
      <c r="C65" s="125" t="s">
        <v>157</v>
      </c>
      <c r="D65" s="124" t="s">
        <v>156</v>
      </c>
      <c r="E65" s="126" t="s">
        <v>157</v>
      </c>
      <c r="F65" s="125" t="s">
        <v>156</v>
      </c>
      <c r="G65" s="125" t="s">
        <v>157</v>
      </c>
      <c r="H65" s="124" t="s">
        <v>156</v>
      </c>
      <c r="I65" s="126" t="s">
        <v>157</v>
      </c>
      <c r="J65" s="124"/>
      <c r="K65" s="126"/>
    </row>
    <row r="66" spans="1:11" ht="15" x14ac:dyDescent="0.25">
      <c r="A66" s="20" t="s">
        <v>202</v>
      </c>
      <c r="B66" s="55">
        <v>1</v>
      </c>
      <c r="C66" s="127">
        <f>IF(B75=0, "-", B66/B75)</f>
        <v>7.6923076923076927E-2</v>
      </c>
      <c r="D66" s="55">
        <v>4</v>
      </c>
      <c r="E66" s="119">
        <f>IF(D75=0, "-", D66/D75)</f>
        <v>0.44444444444444442</v>
      </c>
      <c r="F66" s="128">
        <v>4</v>
      </c>
      <c r="G66" s="127">
        <f>IF(F75=0, "-", F66/F75)</f>
        <v>0.10526315789473684</v>
      </c>
      <c r="H66" s="55">
        <v>20</v>
      </c>
      <c r="I66" s="119">
        <f>IF(H75=0, "-", H66/H75)</f>
        <v>0.43478260869565216</v>
      </c>
      <c r="J66" s="118">
        <f t="shared" ref="J66:J73" si="4">IF(D66=0, "-", IF((B66-D66)/D66&lt;10, (B66-D66)/D66, "&gt;999%"))</f>
        <v>-0.75</v>
      </c>
      <c r="K66" s="119">
        <f t="shared" ref="K66:K73" si="5">IF(H66=0, "-", IF((F66-H66)/H66&lt;10, (F66-H66)/H66, "&gt;999%"))</f>
        <v>-0.8</v>
      </c>
    </row>
    <row r="67" spans="1:11" ht="15" x14ac:dyDescent="0.25">
      <c r="A67" s="20" t="s">
        <v>203</v>
      </c>
      <c r="B67" s="55">
        <v>4</v>
      </c>
      <c r="C67" s="127">
        <f>IF(B75=0, "-", B67/B75)</f>
        <v>0.30769230769230771</v>
      </c>
      <c r="D67" s="55">
        <v>1</v>
      </c>
      <c r="E67" s="119">
        <f>IF(D75=0, "-", D67/D75)</f>
        <v>0.1111111111111111</v>
      </c>
      <c r="F67" s="128">
        <v>9</v>
      </c>
      <c r="G67" s="127">
        <f>IF(F75=0, "-", F67/F75)</f>
        <v>0.23684210526315788</v>
      </c>
      <c r="H67" s="55">
        <v>5</v>
      </c>
      <c r="I67" s="119">
        <f>IF(H75=0, "-", H67/H75)</f>
        <v>0.10869565217391304</v>
      </c>
      <c r="J67" s="118">
        <f t="shared" si="4"/>
        <v>3</v>
      </c>
      <c r="K67" s="119">
        <f t="shared" si="5"/>
        <v>0.8</v>
      </c>
    </row>
    <row r="68" spans="1:11" ht="15" x14ac:dyDescent="0.25">
      <c r="A68" s="20" t="s">
        <v>204</v>
      </c>
      <c r="B68" s="55">
        <v>2</v>
      </c>
      <c r="C68" s="127">
        <f>IF(B75=0, "-", B68/B75)</f>
        <v>0.15384615384615385</v>
      </c>
      <c r="D68" s="55">
        <v>0</v>
      </c>
      <c r="E68" s="119">
        <f>IF(D75=0, "-", D68/D75)</f>
        <v>0</v>
      </c>
      <c r="F68" s="128">
        <v>3</v>
      </c>
      <c r="G68" s="127">
        <f>IF(F75=0, "-", F68/F75)</f>
        <v>7.8947368421052627E-2</v>
      </c>
      <c r="H68" s="55">
        <v>0</v>
      </c>
      <c r="I68" s="119">
        <f>IF(H75=0, "-", H68/H75)</f>
        <v>0</v>
      </c>
      <c r="J68" s="118" t="str">
        <f t="shared" si="4"/>
        <v>-</v>
      </c>
      <c r="K68" s="119" t="str">
        <f t="shared" si="5"/>
        <v>-</v>
      </c>
    </row>
    <row r="69" spans="1:11" ht="15" x14ac:dyDescent="0.25">
      <c r="A69" s="20" t="s">
        <v>205</v>
      </c>
      <c r="B69" s="55">
        <v>0</v>
      </c>
      <c r="C69" s="127">
        <f>IF(B75=0, "-", B69/B75)</f>
        <v>0</v>
      </c>
      <c r="D69" s="55">
        <v>0</v>
      </c>
      <c r="E69" s="119">
        <f>IF(D75=0, "-", D69/D75)</f>
        <v>0</v>
      </c>
      <c r="F69" s="128">
        <v>0</v>
      </c>
      <c r="G69" s="127">
        <f>IF(F75=0, "-", F69/F75)</f>
        <v>0</v>
      </c>
      <c r="H69" s="55">
        <v>2</v>
      </c>
      <c r="I69" s="119">
        <f>IF(H75=0, "-", H69/H75)</f>
        <v>4.3478260869565216E-2</v>
      </c>
      <c r="J69" s="118" t="str">
        <f t="shared" si="4"/>
        <v>-</v>
      </c>
      <c r="K69" s="119">
        <f t="shared" si="5"/>
        <v>-1</v>
      </c>
    </row>
    <row r="70" spans="1:11" ht="15" x14ac:dyDescent="0.25">
      <c r="A70" s="20" t="s">
        <v>206</v>
      </c>
      <c r="B70" s="55">
        <v>0</v>
      </c>
      <c r="C70" s="127">
        <f>IF(B75=0, "-", B70/B75)</f>
        <v>0</v>
      </c>
      <c r="D70" s="55">
        <v>1</v>
      </c>
      <c r="E70" s="119">
        <f>IF(D75=0, "-", D70/D75)</f>
        <v>0.1111111111111111</v>
      </c>
      <c r="F70" s="128">
        <v>0</v>
      </c>
      <c r="G70" s="127">
        <f>IF(F75=0, "-", F70/F75)</f>
        <v>0</v>
      </c>
      <c r="H70" s="55">
        <v>2</v>
      </c>
      <c r="I70" s="119">
        <f>IF(H75=0, "-", H70/H75)</f>
        <v>4.3478260869565216E-2</v>
      </c>
      <c r="J70" s="118">
        <f t="shared" si="4"/>
        <v>-1</v>
      </c>
      <c r="K70" s="119">
        <f t="shared" si="5"/>
        <v>-1</v>
      </c>
    </row>
    <row r="71" spans="1:11" ht="15" x14ac:dyDescent="0.25">
      <c r="A71" s="20" t="s">
        <v>207</v>
      </c>
      <c r="B71" s="55">
        <v>3</v>
      </c>
      <c r="C71" s="127">
        <f>IF(B75=0, "-", B71/B75)</f>
        <v>0.23076923076923078</v>
      </c>
      <c r="D71" s="55">
        <v>2</v>
      </c>
      <c r="E71" s="119">
        <f>IF(D75=0, "-", D71/D75)</f>
        <v>0.22222222222222221</v>
      </c>
      <c r="F71" s="128">
        <v>16</v>
      </c>
      <c r="G71" s="127">
        <f>IF(F75=0, "-", F71/F75)</f>
        <v>0.42105263157894735</v>
      </c>
      <c r="H71" s="55">
        <v>15</v>
      </c>
      <c r="I71" s="119">
        <f>IF(H75=0, "-", H71/H75)</f>
        <v>0.32608695652173914</v>
      </c>
      <c r="J71" s="118">
        <f t="shared" si="4"/>
        <v>0.5</v>
      </c>
      <c r="K71" s="119">
        <f t="shared" si="5"/>
        <v>6.6666666666666666E-2</v>
      </c>
    </row>
    <row r="72" spans="1:11" ht="15" x14ac:dyDescent="0.25">
      <c r="A72" s="20" t="s">
        <v>208</v>
      </c>
      <c r="B72" s="55">
        <v>2</v>
      </c>
      <c r="C72" s="127">
        <f>IF(B75=0, "-", B72/B75)</f>
        <v>0.15384615384615385</v>
      </c>
      <c r="D72" s="55">
        <v>1</v>
      </c>
      <c r="E72" s="119">
        <f>IF(D75=0, "-", D72/D75)</f>
        <v>0.1111111111111111</v>
      </c>
      <c r="F72" s="128">
        <v>2</v>
      </c>
      <c r="G72" s="127">
        <f>IF(F75=0, "-", F72/F75)</f>
        <v>5.2631578947368418E-2</v>
      </c>
      <c r="H72" s="55">
        <v>2</v>
      </c>
      <c r="I72" s="119">
        <f>IF(H75=0, "-", H72/H75)</f>
        <v>4.3478260869565216E-2</v>
      </c>
      <c r="J72" s="118">
        <f t="shared" si="4"/>
        <v>1</v>
      </c>
      <c r="K72" s="119">
        <f t="shared" si="5"/>
        <v>0</v>
      </c>
    </row>
    <row r="73" spans="1:11" ht="15" x14ac:dyDescent="0.25">
      <c r="A73" s="20" t="s">
        <v>209</v>
      </c>
      <c r="B73" s="55">
        <v>1</v>
      </c>
      <c r="C73" s="127">
        <f>IF(B75=0, "-", B73/B75)</f>
        <v>7.6923076923076927E-2</v>
      </c>
      <c r="D73" s="55">
        <v>0</v>
      </c>
      <c r="E73" s="119">
        <f>IF(D75=0, "-", D73/D75)</f>
        <v>0</v>
      </c>
      <c r="F73" s="128">
        <v>4</v>
      </c>
      <c r="G73" s="127">
        <f>IF(F75=0, "-", F73/F75)</f>
        <v>0.10526315789473684</v>
      </c>
      <c r="H73" s="55">
        <v>0</v>
      </c>
      <c r="I73" s="119">
        <f>IF(H75=0, "-", H73/H75)</f>
        <v>0</v>
      </c>
      <c r="J73" s="118" t="str">
        <f t="shared" si="4"/>
        <v>-</v>
      </c>
      <c r="K73" s="119" t="str">
        <f t="shared" si="5"/>
        <v>-</v>
      </c>
    </row>
    <row r="74" spans="1:11" x14ac:dyDescent="0.2">
      <c r="A74" s="129"/>
      <c r="B74" s="82"/>
      <c r="D74" s="82"/>
      <c r="E74" s="86"/>
      <c r="F74" s="130"/>
      <c r="H74" s="82"/>
      <c r="I74" s="86"/>
      <c r="J74" s="85"/>
      <c r="K74" s="86"/>
    </row>
    <row r="75" spans="1:11" s="38" customFormat="1" x14ac:dyDescent="0.2">
      <c r="A75" s="131" t="s">
        <v>210</v>
      </c>
      <c r="B75" s="32">
        <f>SUM(B66:B74)</f>
        <v>13</v>
      </c>
      <c r="C75" s="132">
        <f>B75/1688</f>
        <v>7.701421800947867E-3</v>
      </c>
      <c r="D75" s="32">
        <f>SUM(D66:D74)</f>
        <v>9</v>
      </c>
      <c r="E75" s="133">
        <f>D75/2013</f>
        <v>4.4709388971684054E-3</v>
      </c>
      <c r="F75" s="121">
        <f>SUM(F66:F74)</f>
        <v>38</v>
      </c>
      <c r="G75" s="134">
        <f>F75/6993</f>
        <v>5.4340054340054336E-3</v>
      </c>
      <c r="H75" s="32">
        <f>SUM(H66:H74)</f>
        <v>46</v>
      </c>
      <c r="I75" s="133">
        <f>H75/9427</f>
        <v>4.879601145645486E-3</v>
      </c>
      <c r="J75" s="35">
        <f>IF(D75=0, "-", IF((B75-D75)/D75&lt;10, (B75-D75)/D75, "&gt;999%"))</f>
        <v>0.44444444444444442</v>
      </c>
      <c r="K75" s="36">
        <f>IF(H75=0, "-", IF((F75-H75)/H75&lt;10, (F75-H75)/H75, "&gt;999%"))</f>
        <v>-0.17391304347826086</v>
      </c>
    </row>
    <row r="76" spans="1:11" x14ac:dyDescent="0.2">
      <c r="B76" s="130"/>
      <c r="D76" s="130"/>
      <c r="F76" s="130"/>
      <c r="H76" s="130"/>
    </row>
    <row r="77" spans="1:11" s="38" customFormat="1" x14ac:dyDescent="0.2">
      <c r="A77" s="131" t="s">
        <v>211</v>
      </c>
      <c r="B77" s="32">
        <v>122</v>
      </c>
      <c r="C77" s="132">
        <f>B77/1688</f>
        <v>7.2274881516587675E-2</v>
      </c>
      <c r="D77" s="32">
        <v>184</v>
      </c>
      <c r="E77" s="133">
        <f>D77/2013</f>
        <v>9.1405861897665183E-2</v>
      </c>
      <c r="F77" s="121">
        <v>615</v>
      </c>
      <c r="G77" s="134">
        <f>F77/6993</f>
        <v>8.7945087945087944E-2</v>
      </c>
      <c r="H77" s="32">
        <v>1002</v>
      </c>
      <c r="I77" s="133">
        <f>H77/9427</f>
        <v>0.10629044234645169</v>
      </c>
      <c r="J77" s="35">
        <f>IF(D77=0, "-", IF((B77-D77)/D77&lt;10, (B77-D77)/D77, "&gt;999%"))</f>
        <v>-0.33695652173913043</v>
      </c>
      <c r="K77" s="36">
        <f>IF(H77=0, "-", IF((F77-H77)/H77&lt;10, (F77-H77)/H77, "&gt;999%"))</f>
        <v>-0.38622754491017963</v>
      </c>
    </row>
    <row r="78" spans="1:11" x14ac:dyDescent="0.2">
      <c r="B78" s="130"/>
      <c r="D78" s="130"/>
      <c r="F78" s="130"/>
      <c r="H78" s="130"/>
    </row>
    <row r="79" spans="1:11" ht="15.75" x14ac:dyDescent="0.25">
      <c r="A79" s="122" t="s">
        <v>30</v>
      </c>
      <c r="B79" s="170" t="s">
        <v>4</v>
      </c>
      <c r="C79" s="172"/>
      <c r="D79" s="172"/>
      <c r="E79" s="171"/>
      <c r="F79" s="170" t="s">
        <v>154</v>
      </c>
      <c r="G79" s="172"/>
      <c r="H79" s="172"/>
      <c r="I79" s="171"/>
      <c r="J79" s="170" t="s">
        <v>155</v>
      </c>
      <c r="K79" s="171"/>
    </row>
    <row r="80" spans="1:11" x14ac:dyDescent="0.2">
      <c r="A80" s="16"/>
      <c r="B80" s="170">
        <f>VALUE(RIGHT($B$2, 4))</f>
        <v>2020</v>
      </c>
      <c r="C80" s="171"/>
      <c r="D80" s="170">
        <f>B80-1</f>
        <v>2019</v>
      </c>
      <c r="E80" s="178"/>
      <c r="F80" s="170">
        <f>B80</f>
        <v>2020</v>
      </c>
      <c r="G80" s="178"/>
      <c r="H80" s="170">
        <f>D80</f>
        <v>2019</v>
      </c>
      <c r="I80" s="178"/>
      <c r="J80" s="13" t="s">
        <v>8</v>
      </c>
      <c r="K80" s="14" t="s">
        <v>5</v>
      </c>
    </row>
    <row r="81" spans="1:11" x14ac:dyDescent="0.2">
      <c r="A81" s="123" t="s">
        <v>212</v>
      </c>
      <c r="B81" s="124" t="s">
        <v>156</v>
      </c>
      <c r="C81" s="125" t="s">
        <v>157</v>
      </c>
      <c r="D81" s="124" t="s">
        <v>156</v>
      </c>
      <c r="E81" s="126" t="s">
        <v>157</v>
      </c>
      <c r="F81" s="125" t="s">
        <v>156</v>
      </c>
      <c r="G81" s="125" t="s">
        <v>157</v>
      </c>
      <c r="H81" s="124" t="s">
        <v>156</v>
      </c>
      <c r="I81" s="126" t="s">
        <v>157</v>
      </c>
      <c r="J81" s="124"/>
      <c r="K81" s="126"/>
    </row>
    <row r="82" spans="1:11" ht="15" x14ac:dyDescent="0.25">
      <c r="A82" s="20" t="s">
        <v>213</v>
      </c>
      <c r="B82" s="55">
        <v>0</v>
      </c>
      <c r="C82" s="127">
        <f>IF(B92=0, "-", B82/B92)</f>
        <v>0</v>
      </c>
      <c r="D82" s="55">
        <v>0</v>
      </c>
      <c r="E82" s="119">
        <f>IF(D92=0, "-", D82/D92)</f>
        <v>0</v>
      </c>
      <c r="F82" s="128">
        <v>0</v>
      </c>
      <c r="G82" s="127">
        <f>IF(F92=0, "-", F82/F92)</f>
        <v>0</v>
      </c>
      <c r="H82" s="55">
        <v>3</v>
      </c>
      <c r="I82" s="119">
        <f>IF(H92=0, "-", H82/H92)</f>
        <v>1.7142857142857144E-2</v>
      </c>
      <c r="J82" s="118" t="str">
        <f t="shared" ref="J82:J90" si="6">IF(D82=0, "-", IF((B82-D82)/D82&lt;10, (B82-D82)/D82, "&gt;999%"))</f>
        <v>-</v>
      </c>
      <c r="K82" s="119">
        <f t="shared" ref="K82:K90" si="7">IF(H82=0, "-", IF((F82-H82)/H82&lt;10, (F82-H82)/H82, "&gt;999%"))</f>
        <v>-1</v>
      </c>
    </row>
    <row r="83" spans="1:11" ht="15" x14ac:dyDescent="0.25">
      <c r="A83" s="20" t="s">
        <v>214</v>
      </c>
      <c r="B83" s="55">
        <v>0</v>
      </c>
      <c r="C83" s="127">
        <f>IF(B92=0, "-", B83/B92)</f>
        <v>0</v>
      </c>
      <c r="D83" s="55">
        <v>0</v>
      </c>
      <c r="E83" s="119">
        <f>IF(D92=0, "-", D83/D92)</f>
        <v>0</v>
      </c>
      <c r="F83" s="128">
        <v>0</v>
      </c>
      <c r="G83" s="127">
        <f>IF(F92=0, "-", F83/F92)</f>
        <v>0</v>
      </c>
      <c r="H83" s="55">
        <v>4</v>
      </c>
      <c r="I83" s="119">
        <f>IF(H92=0, "-", H83/H92)</f>
        <v>2.2857142857142857E-2</v>
      </c>
      <c r="J83" s="118" t="str">
        <f t="shared" si="6"/>
        <v>-</v>
      </c>
      <c r="K83" s="119">
        <f t="shared" si="7"/>
        <v>-1</v>
      </c>
    </row>
    <row r="84" spans="1:11" ht="15" x14ac:dyDescent="0.25">
      <c r="A84" s="20" t="s">
        <v>215</v>
      </c>
      <c r="B84" s="55">
        <v>0</v>
      </c>
      <c r="C84" s="127">
        <f>IF(B92=0, "-", B84/B92)</f>
        <v>0</v>
      </c>
      <c r="D84" s="55">
        <v>2</v>
      </c>
      <c r="E84" s="119">
        <f>IF(D92=0, "-", D84/D92)</f>
        <v>0.1111111111111111</v>
      </c>
      <c r="F84" s="128">
        <v>8</v>
      </c>
      <c r="G84" s="127">
        <f>IF(F92=0, "-", F84/F92)</f>
        <v>6.4516129032258063E-2</v>
      </c>
      <c r="H84" s="55">
        <v>14</v>
      </c>
      <c r="I84" s="119">
        <f>IF(H92=0, "-", H84/H92)</f>
        <v>0.08</v>
      </c>
      <c r="J84" s="118">
        <f t="shared" si="6"/>
        <v>-1</v>
      </c>
      <c r="K84" s="119">
        <f t="shared" si="7"/>
        <v>-0.42857142857142855</v>
      </c>
    </row>
    <row r="85" spans="1:11" ht="15" x14ac:dyDescent="0.25">
      <c r="A85" s="20" t="s">
        <v>216</v>
      </c>
      <c r="B85" s="55">
        <v>0</v>
      </c>
      <c r="C85" s="127">
        <f>IF(B92=0, "-", B85/B92)</f>
        <v>0</v>
      </c>
      <c r="D85" s="55">
        <v>0</v>
      </c>
      <c r="E85" s="119">
        <f>IF(D92=0, "-", D85/D92)</f>
        <v>0</v>
      </c>
      <c r="F85" s="128">
        <v>1</v>
      </c>
      <c r="G85" s="127">
        <f>IF(F92=0, "-", F85/F92)</f>
        <v>8.0645161290322578E-3</v>
      </c>
      <c r="H85" s="55">
        <v>0</v>
      </c>
      <c r="I85" s="119">
        <f>IF(H92=0, "-", H85/H92)</f>
        <v>0</v>
      </c>
      <c r="J85" s="118" t="str">
        <f t="shared" si="6"/>
        <v>-</v>
      </c>
      <c r="K85" s="119" t="str">
        <f t="shared" si="7"/>
        <v>-</v>
      </c>
    </row>
    <row r="86" spans="1:11" ht="15" x14ac:dyDescent="0.25">
      <c r="A86" s="20" t="s">
        <v>217</v>
      </c>
      <c r="B86" s="55">
        <v>3</v>
      </c>
      <c r="C86" s="127">
        <f>IF(B92=0, "-", B86/B92)</f>
        <v>0.23076923076923078</v>
      </c>
      <c r="D86" s="55">
        <v>5</v>
      </c>
      <c r="E86" s="119">
        <f>IF(D92=0, "-", D86/D92)</f>
        <v>0.27777777777777779</v>
      </c>
      <c r="F86" s="128">
        <v>16</v>
      </c>
      <c r="G86" s="127">
        <f>IF(F92=0, "-", F86/F92)</f>
        <v>0.12903225806451613</v>
      </c>
      <c r="H86" s="55">
        <v>18</v>
      </c>
      <c r="I86" s="119">
        <f>IF(H92=0, "-", H86/H92)</f>
        <v>0.10285714285714286</v>
      </c>
      <c r="J86" s="118">
        <f t="shared" si="6"/>
        <v>-0.4</v>
      </c>
      <c r="K86" s="119">
        <f t="shared" si="7"/>
        <v>-0.1111111111111111</v>
      </c>
    </row>
    <row r="87" spans="1:11" ht="15" x14ac:dyDescent="0.25">
      <c r="A87" s="20" t="s">
        <v>218</v>
      </c>
      <c r="B87" s="55">
        <v>0</v>
      </c>
      <c r="C87" s="127">
        <f>IF(B92=0, "-", B87/B92)</f>
        <v>0</v>
      </c>
      <c r="D87" s="55">
        <v>0</v>
      </c>
      <c r="E87" s="119">
        <f>IF(D92=0, "-", D87/D92)</f>
        <v>0</v>
      </c>
      <c r="F87" s="128">
        <v>3</v>
      </c>
      <c r="G87" s="127">
        <f>IF(F92=0, "-", F87/F92)</f>
        <v>2.4193548387096774E-2</v>
      </c>
      <c r="H87" s="55">
        <v>1</v>
      </c>
      <c r="I87" s="119">
        <f>IF(H92=0, "-", H87/H92)</f>
        <v>5.7142857142857143E-3</v>
      </c>
      <c r="J87" s="118" t="str">
        <f t="shared" si="6"/>
        <v>-</v>
      </c>
      <c r="K87" s="119">
        <f t="shared" si="7"/>
        <v>2</v>
      </c>
    </row>
    <row r="88" spans="1:11" ht="15" x14ac:dyDescent="0.25">
      <c r="A88" s="20" t="s">
        <v>219</v>
      </c>
      <c r="B88" s="55">
        <v>3</v>
      </c>
      <c r="C88" s="127">
        <f>IF(B92=0, "-", B88/B92)</f>
        <v>0.23076923076923078</v>
      </c>
      <c r="D88" s="55">
        <v>3</v>
      </c>
      <c r="E88" s="119">
        <f>IF(D92=0, "-", D88/D92)</f>
        <v>0.16666666666666666</v>
      </c>
      <c r="F88" s="128">
        <v>10</v>
      </c>
      <c r="G88" s="127">
        <f>IF(F92=0, "-", F88/F92)</f>
        <v>8.0645161290322578E-2</v>
      </c>
      <c r="H88" s="55">
        <v>22</v>
      </c>
      <c r="I88" s="119">
        <f>IF(H92=0, "-", H88/H92)</f>
        <v>0.12571428571428572</v>
      </c>
      <c r="J88" s="118">
        <f t="shared" si="6"/>
        <v>0</v>
      </c>
      <c r="K88" s="119">
        <f t="shared" si="7"/>
        <v>-0.54545454545454541</v>
      </c>
    </row>
    <row r="89" spans="1:11" ht="15" x14ac:dyDescent="0.25">
      <c r="A89" s="20" t="s">
        <v>220</v>
      </c>
      <c r="B89" s="55">
        <v>5</v>
      </c>
      <c r="C89" s="127">
        <f>IF(B92=0, "-", B89/B92)</f>
        <v>0.38461538461538464</v>
      </c>
      <c r="D89" s="55">
        <v>6</v>
      </c>
      <c r="E89" s="119">
        <f>IF(D92=0, "-", D89/D92)</f>
        <v>0.33333333333333331</v>
      </c>
      <c r="F89" s="128">
        <v>83</v>
      </c>
      <c r="G89" s="127">
        <f>IF(F92=0, "-", F89/F92)</f>
        <v>0.66935483870967738</v>
      </c>
      <c r="H89" s="55">
        <v>105</v>
      </c>
      <c r="I89" s="119">
        <f>IF(H92=0, "-", H89/H92)</f>
        <v>0.6</v>
      </c>
      <c r="J89" s="118">
        <f t="shared" si="6"/>
        <v>-0.16666666666666666</v>
      </c>
      <c r="K89" s="119">
        <f t="shared" si="7"/>
        <v>-0.20952380952380953</v>
      </c>
    </row>
    <row r="90" spans="1:11" ht="15" x14ac:dyDescent="0.25">
      <c r="A90" s="20" t="s">
        <v>221</v>
      </c>
      <c r="B90" s="55">
        <v>2</v>
      </c>
      <c r="C90" s="127">
        <f>IF(B92=0, "-", B90/B92)</f>
        <v>0.15384615384615385</v>
      </c>
      <c r="D90" s="55">
        <v>2</v>
      </c>
      <c r="E90" s="119">
        <f>IF(D92=0, "-", D90/D92)</f>
        <v>0.1111111111111111</v>
      </c>
      <c r="F90" s="128">
        <v>3</v>
      </c>
      <c r="G90" s="127">
        <f>IF(F92=0, "-", F90/F92)</f>
        <v>2.4193548387096774E-2</v>
      </c>
      <c r="H90" s="55">
        <v>8</v>
      </c>
      <c r="I90" s="119">
        <f>IF(H92=0, "-", H90/H92)</f>
        <v>4.5714285714285714E-2</v>
      </c>
      <c r="J90" s="118">
        <f t="shared" si="6"/>
        <v>0</v>
      </c>
      <c r="K90" s="119">
        <f t="shared" si="7"/>
        <v>-0.625</v>
      </c>
    </row>
    <row r="91" spans="1:11" x14ac:dyDescent="0.2">
      <c r="A91" s="129"/>
      <c r="B91" s="82"/>
      <c r="D91" s="82"/>
      <c r="E91" s="86"/>
      <c r="F91" s="130"/>
      <c r="H91" s="82"/>
      <c r="I91" s="86"/>
      <c r="J91" s="85"/>
      <c r="K91" s="86"/>
    </row>
    <row r="92" spans="1:11" s="38" customFormat="1" x14ac:dyDescent="0.2">
      <c r="A92" s="131" t="s">
        <v>222</v>
      </c>
      <c r="B92" s="32">
        <f>SUM(B82:B91)</f>
        <v>13</v>
      </c>
      <c r="C92" s="132">
        <f>B92/1688</f>
        <v>7.701421800947867E-3</v>
      </c>
      <c r="D92" s="32">
        <f>SUM(D82:D91)</f>
        <v>18</v>
      </c>
      <c r="E92" s="133">
        <f>D92/2013</f>
        <v>8.9418777943368107E-3</v>
      </c>
      <c r="F92" s="121">
        <f>SUM(F82:F91)</f>
        <v>124</v>
      </c>
      <c r="G92" s="134">
        <f>F92/6993</f>
        <v>1.773201773201773E-2</v>
      </c>
      <c r="H92" s="32">
        <f>SUM(H82:H91)</f>
        <v>175</v>
      </c>
      <c r="I92" s="133">
        <f>H92/9427</f>
        <v>1.856370001060783E-2</v>
      </c>
      <c r="J92" s="35">
        <f>IF(D92=0, "-", IF((B92-D92)/D92&lt;10, (B92-D92)/D92, "&gt;999%"))</f>
        <v>-0.27777777777777779</v>
      </c>
      <c r="K92" s="36">
        <f>IF(H92=0, "-", IF((F92-H92)/H92&lt;10, (F92-H92)/H92, "&gt;999%"))</f>
        <v>-0.29142857142857143</v>
      </c>
    </row>
    <row r="93" spans="1:11" x14ac:dyDescent="0.2">
      <c r="B93" s="130"/>
      <c r="D93" s="130"/>
      <c r="F93" s="130"/>
      <c r="H93" s="130"/>
    </row>
    <row r="94" spans="1:11" x14ac:dyDescent="0.2">
      <c r="A94" s="123" t="s">
        <v>223</v>
      </c>
      <c r="B94" s="124" t="s">
        <v>156</v>
      </c>
      <c r="C94" s="125" t="s">
        <v>157</v>
      </c>
      <c r="D94" s="124" t="s">
        <v>156</v>
      </c>
      <c r="E94" s="126" t="s">
        <v>157</v>
      </c>
      <c r="F94" s="125" t="s">
        <v>156</v>
      </c>
      <c r="G94" s="125" t="s">
        <v>157</v>
      </c>
      <c r="H94" s="124" t="s">
        <v>156</v>
      </c>
      <c r="I94" s="126" t="s">
        <v>157</v>
      </c>
      <c r="J94" s="124"/>
      <c r="K94" s="126"/>
    </row>
    <row r="95" spans="1:11" ht="15" x14ac:dyDescent="0.25">
      <c r="A95" s="20" t="s">
        <v>224</v>
      </c>
      <c r="B95" s="55">
        <v>1</v>
      </c>
      <c r="C95" s="127">
        <f>IF(B106=0, "-", B95/B106)</f>
        <v>0.125</v>
      </c>
      <c r="D95" s="55">
        <v>1</v>
      </c>
      <c r="E95" s="119">
        <f>IF(D106=0, "-", D95/D106)</f>
        <v>0.1111111111111111</v>
      </c>
      <c r="F95" s="128">
        <v>3</v>
      </c>
      <c r="G95" s="127">
        <f>IF(F106=0, "-", F95/F106)</f>
        <v>0.12</v>
      </c>
      <c r="H95" s="55">
        <v>5</v>
      </c>
      <c r="I95" s="119">
        <f>IF(H106=0, "-", H95/H106)</f>
        <v>0.10869565217391304</v>
      </c>
      <c r="J95" s="118">
        <f t="shared" ref="J95:J104" si="8">IF(D95=0, "-", IF((B95-D95)/D95&lt;10, (B95-D95)/D95, "&gt;999%"))</f>
        <v>0</v>
      </c>
      <c r="K95" s="119">
        <f t="shared" ref="K95:K104" si="9">IF(H95=0, "-", IF((F95-H95)/H95&lt;10, (F95-H95)/H95, "&gt;999%"))</f>
        <v>-0.4</v>
      </c>
    </row>
    <row r="96" spans="1:11" ht="15" x14ac:dyDescent="0.25">
      <c r="A96" s="20" t="s">
        <v>225</v>
      </c>
      <c r="B96" s="55">
        <v>0</v>
      </c>
      <c r="C96" s="127">
        <f>IF(B106=0, "-", B96/B106)</f>
        <v>0</v>
      </c>
      <c r="D96" s="55">
        <v>2</v>
      </c>
      <c r="E96" s="119">
        <f>IF(D106=0, "-", D96/D106)</f>
        <v>0.22222222222222221</v>
      </c>
      <c r="F96" s="128">
        <v>1</v>
      </c>
      <c r="G96" s="127">
        <f>IF(F106=0, "-", F96/F106)</f>
        <v>0.04</v>
      </c>
      <c r="H96" s="55">
        <v>2</v>
      </c>
      <c r="I96" s="119">
        <f>IF(H106=0, "-", H96/H106)</f>
        <v>4.3478260869565216E-2</v>
      </c>
      <c r="J96" s="118">
        <f t="shared" si="8"/>
        <v>-1</v>
      </c>
      <c r="K96" s="119">
        <f t="shared" si="9"/>
        <v>-0.5</v>
      </c>
    </row>
    <row r="97" spans="1:11" ht="15" x14ac:dyDescent="0.25">
      <c r="A97" s="20" t="s">
        <v>226</v>
      </c>
      <c r="B97" s="55">
        <v>3</v>
      </c>
      <c r="C97" s="127">
        <f>IF(B106=0, "-", B97/B106)</f>
        <v>0.375</v>
      </c>
      <c r="D97" s="55">
        <v>1</v>
      </c>
      <c r="E97" s="119">
        <f>IF(D106=0, "-", D97/D106)</f>
        <v>0.1111111111111111</v>
      </c>
      <c r="F97" s="128">
        <v>7</v>
      </c>
      <c r="G97" s="127">
        <f>IF(F106=0, "-", F97/F106)</f>
        <v>0.28000000000000003</v>
      </c>
      <c r="H97" s="55">
        <v>8</v>
      </c>
      <c r="I97" s="119">
        <f>IF(H106=0, "-", H97/H106)</f>
        <v>0.17391304347826086</v>
      </c>
      <c r="J97" s="118">
        <f t="shared" si="8"/>
        <v>2</v>
      </c>
      <c r="K97" s="119">
        <f t="shared" si="9"/>
        <v>-0.125</v>
      </c>
    </row>
    <row r="98" spans="1:11" ht="15" x14ac:dyDescent="0.25">
      <c r="A98" s="20" t="s">
        <v>227</v>
      </c>
      <c r="B98" s="55">
        <v>0</v>
      </c>
      <c r="C98" s="127">
        <f>IF(B106=0, "-", B98/B106)</f>
        <v>0</v>
      </c>
      <c r="D98" s="55">
        <v>0</v>
      </c>
      <c r="E98" s="119">
        <f>IF(D106=0, "-", D98/D106)</f>
        <v>0</v>
      </c>
      <c r="F98" s="128">
        <v>1</v>
      </c>
      <c r="G98" s="127">
        <f>IF(F106=0, "-", F98/F106)</f>
        <v>0.04</v>
      </c>
      <c r="H98" s="55">
        <v>8</v>
      </c>
      <c r="I98" s="119">
        <f>IF(H106=0, "-", H98/H106)</f>
        <v>0.17391304347826086</v>
      </c>
      <c r="J98" s="118" t="str">
        <f t="shared" si="8"/>
        <v>-</v>
      </c>
      <c r="K98" s="119">
        <f t="shared" si="9"/>
        <v>-0.875</v>
      </c>
    </row>
    <row r="99" spans="1:11" ht="15" x14ac:dyDescent="0.25">
      <c r="A99" s="20" t="s">
        <v>228</v>
      </c>
      <c r="B99" s="55">
        <v>0</v>
      </c>
      <c r="C99" s="127">
        <f>IF(B106=0, "-", B99/B106)</f>
        <v>0</v>
      </c>
      <c r="D99" s="55">
        <v>3</v>
      </c>
      <c r="E99" s="119">
        <f>IF(D106=0, "-", D99/D106)</f>
        <v>0.33333333333333331</v>
      </c>
      <c r="F99" s="128">
        <v>0</v>
      </c>
      <c r="G99" s="127">
        <f>IF(F106=0, "-", F99/F106)</f>
        <v>0</v>
      </c>
      <c r="H99" s="55">
        <v>4</v>
      </c>
      <c r="I99" s="119">
        <f>IF(H106=0, "-", H99/H106)</f>
        <v>8.6956521739130432E-2</v>
      </c>
      <c r="J99" s="118">
        <f t="shared" si="8"/>
        <v>-1</v>
      </c>
      <c r="K99" s="119">
        <f t="shared" si="9"/>
        <v>-1</v>
      </c>
    </row>
    <row r="100" spans="1:11" ht="15" x14ac:dyDescent="0.25">
      <c r="A100" s="20" t="s">
        <v>229</v>
      </c>
      <c r="B100" s="55">
        <v>1</v>
      </c>
      <c r="C100" s="127">
        <f>IF(B106=0, "-", B100/B106)</f>
        <v>0.125</v>
      </c>
      <c r="D100" s="55">
        <v>2</v>
      </c>
      <c r="E100" s="119">
        <f>IF(D106=0, "-", D100/D106)</f>
        <v>0.22222222222222221</v>
      </c>
      <c r="F100" s="128">
        <v>8</v>
      </c>
      <c r="G100" s="127">
        <f>IF(F106=0, "-", F100/F106)</f>
        <v>0.32</v>
      </c>
      <c r="H100" s="55">
        <v>14</v>
      </c>
      <c r="I100" s="119">
        <f>IF(H106=0, "-", H100/H106)</f>
        <v>0.30434782608695654</v>
      </c>
      <c r="J100" s="118">
        <f t="shared" si="8"/>
        <v>-0.5</v>
      </c>
      <c r="K100" s="119">
        <f t="shared" si="9"/>
        <v>-0.42857142857142855</v>
      </c>
    </row>
    <row r="101" spans="1:11" ht="15" x14ac:dyDescent="0.25">
      <c r="A101" s="20" t="s">
        <v>230</v>
      </c>
      <c r="B101" s="55">
        <v>0</v>
      </c>
      <c r="C101" s="127">
        <f>IF(B106=0, "-", B101/B106)</f>
        <v>0</v>
      </c>
      <c r="D101" s="55">
        <v>0</v>
      </c>
      <c r="E101" s="119">
        <f>IF(D106=0, "-", D101/D106)</f>
        <v>0</v>
      </c>
      <c r="F101" s="128">
        <v>2</v>
      </c>
      <c r="G101" s="127">
        <f>IF(F106=0, "-", F101/F106)</f>
        <v>0.08</v>
      </c>
      <c r="H101" s="55">
        <v>3</v>
      </c>
      <c r="I101" s="119">
        <f>IF(H106=0, "-", H101/H106)</f>
        <v>6.5217391304347824E-2</v>
      </c>
      <c r="J101" s="118" t="str">
        <f t="shared" si="8"/>
        <v>-</v>
      </c>
      <c r="K101" s="119">
        <f t="shared" si="9"/>
        <v>-0.33333333333333331</v>
      </c>
    </row>
    <row r="102" spans="1:11" ht="15" x14ac:dyDescent="0.25">
      <c r="A102" s="20" t="s">
        <v>231</v>
      </c>
      <c r="B102" s="55">
        <v>0</v>
      </c>
      <c r="C102" s="127">
        <f>IF(B106=0, "-", B102/B106)</f>
        <v>0</v>
      </c>
      <c r="D102" s="55">
        <v>0</v>
      </c>
      <c r="E102" s="119">
        <f>IF(D106=0, "-", D102/D106)</f>
        <v>0</v>
      </c>
      <c r="F102" s="128">
        <v>0</v>
      </c>
      <c r="G102" s="127">
        <f>IF(F106=0, "-", F102/F106)</f>
        <v>0</v>
      </c>
      <c r="H102" s="55">
        <v>2</v>
      </c>
      <c r="I102" s="119">
        <f>IF(H106=0, "-", H102/H106)</f>
        <v>4.3478260869565216E-2</v>
      </c>
      <c r="J102" s="118" t="str">
        <f t="shared" si="8"/>
        <v>-</v>
      </c>
      <c r="K102" s="119">
        <f t="shared" si="9"/>
        <v>-1</v>
      </c>
    </row>
    <row r="103" spans="1:11" ht="15" x14ac:dyDescent="0.25">
      <c r="A103" s="20" t="s">
        <v>232</v>
      </c>
      <c r="B103" s="55">
        <v>2</v>
      </c>
      <c r="C103" s="127">
        <f>IF(B106=0, "-", B103/B106)</f>
        <v>0.25</v>
      </c>
      <c r="D103" s="55">
        <v>0</v>
      </c>
      <c r="E103" s="119">
        <f>IF(D106=0, "-", D103/D106)</f>
        <v>0</v>
      </c>
      <c r="F103" s="128">
        <v>2</v>
      </c>
      <c r="G103" s="127">
        <f>IF(F106=0, "-", F103/F106)</f>
        <v>0.08</v>
      </c>
      <c r="H103" s="55">
        <v>0</v>
      </c>
      <c r="I103" s="119">
        <f>IF(H106=0, "-", H103/H106)</f>
        <v>0</v>
      </c>
      <c r="J103" s="118" t="str">
        <f t="shared" si="8"/>
        <v>-</v>
      </c>
      <c r="K103" s="119" t="str">
        <f t="shared" si="9"/>
        <v>-</v>
      </c>
    </row>
    <row r="104" spans="1:11" ht="15" x14ac:dyDescent="0.25">
      <c r="A104" s="20" t="s">
        <v>233</v>
      </c>
      <c r="B104" s="55">
        <v>1</v>
      </c>
      <c r="C104" s="127">
        <f>IF(B106=0, "-", B104/B106)</f>
        <v>0.125</v>
      </c>
      <c r="D104" s="55">
        <v>0</v>
      </c>
      <c r="E104" s="119">
        <f>IF(D106=0, "-", D104/D106)</f>
        <v>0</v>
      </c>
      <c r="F104" s="128">
        <v>1</v>
      </c>
      <c r="G104" s="127">
        <f>IF(F106=0, "-", F104/F106)</f>
        <v>0.04</v>
      </c>
      <c r="H104" s="55">
        <v>0</v>
      </c>
      <c r="I104" s="119">
        <f>IF(H106=0, "-", H104/H106)</f>
        <v>0</v>
      </c>
      <c r="J104" s="118" t="str">
        <f t="shared" si="8"/>
        <v>-</v>
      </c>
      <c r="K104" s="119" t="str">
        <f t="shared" si="9"/>
        <v>-</v>
      </c>
    </row>
    <row r="105" spans="1:11" x14ac:dyDescent="0.2">
      <c r="A105" s="129"/>
      <c r="B105" s="82"/>
      <c r="D105" s="82"/>
      <c r="E105" s="86"/>
      <c r="F105" s="130"/>
      <c r="H105" s="82"/>
      <c r="I105" s="86"/>
      <c r="J105" s="85"/>
      <c r="K105" s="86"/>
    </row>
    <row r="106" spans="1:11" s="38" customFormat="1" x14ac:dyDescent="0.2">
      <c r="A106" s="131" t="s">
        <v>234</v>
      </c>
      <c r="B106" s="32">
        <f>SUM(B95:B105)</f>
        <v>8</v>
      </c>
      <c r="C106" s="132">
        <f>B106/1688</f>
        <v>4.7393364928909956E-3</v>
      </c>
      <c r="D106" s="32">
        <f>SUM(D95:D105)</f>
        <v>9</v>
      </c>
      <c r="E106" s="133">
        <f>D106/2013</f>
        <v>4.4709388971684054E-3</v>
      </c>
      <c r="F106" s="121">
        <f>SUM(F95:F105)</f>
        <v>25</v>
      </c>
      <c r="G106" s="134">
        <f>F106/6993</f>
        <v>3.5750035750035749E-3</v>
      </c>
      <c r="H106" s="32">
        <f>SUM(H95:H105)</f>
        <v>46</v>
      </c>
      <c r="I106" s="133">
        <f>H106/9427</f>
        <v>4.879601145645486E-3</v>
      </c>
      <c r="J106" s="35">
        <f>IF(D106=0, "-", IF((B106-D106)/D106&lt;10, (B106-D106)/D106, "&gt;999%"))</f>
        <v>-0.1111111111111111</v>
      </c>
      <c r="K106" s="36">
        <f>IF(H106=0, "-", IF((F106-H106)/H106&lt;10, (F106-H106)/H106, "&gt;999%"))</f>
        <v>-0.45652173913043476</v>
      </c>
    </row>
    <row r="107" spans="1:11" x14ac:dyDescent="0.2">
      <c r="B107" s="130"/>
      <c r="D107" s="130"/>
      <c r="F107" s="130"/>
      <c r="H107" s="130"/>
    </row>
    <row r="108" spans="1:11" s="38" customFormat="1" x14ac:dyDescent="0.2">
      <c r="A108" s="131" t="s">
        <v>235</v>
      </c>
      <c r="B108" s="32">
        <v>21</v>
      </c>
      <c r="C108" s="132">
        <f>B108/1688</f>
        <v>1.2440758293838863E-2</v>
      </c>
      <c r="D108" s="32">
        <v>27</v>
      </c>
      <c r="E108" s="133">
        <f>D108/2013</f>
        <v>1.3412816691505217E-2</v>
      </c>
      <c r="F108" s="121">
        <v>149</v>
      </c>
      <c r="G108" s="134">
        <f>F108/6993</f>
        <v>2.1307021307021307E-2</v>
      </c>
      <c r="H108" s="32">
        <v>221</v>
      </c>
      <c r="I108" s="133">
        <f>H108/9427</f>
        <v>2.3443301156253316E-2</v>
      </c>
      <c r="J108" s="35">
        <f>IF(D108=0, "-", IF((B108-D108)/D108&lt;10, (B108-D108)/D108, "&gt;999%"))</f>
        <v>-0.22222222222222221</v>
      </c>
      <c r="K108" s="36">
        <f>IF(H108=0, "-", IF((F108-H108)/H108&lt;10, (F108-H108)/H108, "&gt;999%"))</f>
        <v>-0.32579185520361992</v>
      </c>
    </row>
    <row r="109" spans="1:11" x14ac:dyDescent="0.2">
      <c r="B109" s="130"/>
      <c r="D109" s="130"/>
      <c r="F109" s="130"/>
      <c r="H109" s="130"/>
    </row>
    <row r="110" spans="1:11" ht="15.75" x14ac:dyDescent="0.25">
      <c r="A110" s="122" t="s">
        <v>31</v>
      </c>
      <c r="B110" s="170" t="s">
        <v>4</v>
      </c>
      <c r="C110" s="172"/>
      <c r="D110" s="172"/>
      <c r="E110" s="171"/>
      <c r="F110" s="170" t="s">
        <v>154</v>
      </c>
      <c r="G110" s="172"/>
      <c r="H110" s="172"/>
      <c r="I110" s="171"/>
      <c r="J110" s="170" t="s">
        <v>155</v>
      </c>
      <c r="K110" s="171"/>
    </row>
    <row r="111" spans="1:11" x14ac:dyDescent="0.2">
      <c r="A111" s="16"/>
      <c r="B111" s="170">
        <f>VALUE(RIGHT($B$2, 4))</f>
        <v>2020</v>
      </c>
      <c r="C111" s="171"/>
      <c r="D111" s="170">
        <f>B111-1</f>
        <v>2019</v>
      </c>
      <c r="E111" s="178"/>
      <c r="F111" s="170">
        <f>B111</f>
        <v>2020</v>
      </c>
      <c r="G111" s="178"/>
      <c r="H111" s="170">
        <f>D111</f>
        <v>2019</v>
      </c>
      <c r="I111" s="178"/>
      <c r="J111" s="13" t="s">
        <v>8</v>
      </c>
      <c r="K111" s="14" t="s">
        <v>5</v>
      </c>
    </row>
    <row r="112" spans="1:11" x14ac:dyDescent="0.2">
      <c r="A112" s="123" t="s">
        <v>236</v>
      </c>
      <c r="B112" s="124" t="s">
        <v>156</v>
      </c>
      <c r="C112" s="125" t="s">
        <v>157</v>
      </c>
      <c r="D112" s="124" t="s">
        <v>156</v>
      </c>
      <c r="E112" s="126" t="s">
        <v>157</v>
      </c>
      <c r="F112" s="125" t="s">
        <v>156</v>
      </c>
      <c r="G112" s="125" t="s">
        <v>157</v>
      </c>
      <c r="H112" s="124" t="s">
        <v>156</v>
      </c>
      <c r="I112" s="126" t="s">
        <v>157</v>
      </c>
      <c r="J112" s="124"/>
      <c r="K112" s="126"/>
    </row>
    <row r="113" spans="1:11" ht="15" x14ac:dyDescent="0.25">
      <c r="A113" s="20" t="s">
        <v>237</v>
      </c>
      <c r="B113" s="55">
        <v>1</v>
      </c>
      <c r="C113" s="127">
        <f>IF(B117=0, "-", B113/B117)</f>
        <v>0.5</v>
      </c>
      <c r="D113" s="55">
        <v>14</v>
      </c>
      <c r="E113" s="119">
        <f>IF(D117=0, "-", D113/D117)</f>
        <v>0.875</v>
      </c>
      <c r="F113" s="128">
        <v>5</v>
      </c>
      <c r="G113" s="127">
        <f>IF(F117=0, "-", F113/F117)</f>
        <v>0.5</v>
      </c>
      <c r="H113" s="55">
        <v>88</v>
      </c>
      <c r="I113" s="119">
        <f>IF(H117=0, "-", H113/H117)</f>
        <v>0.86274509803921573</v>
      </c>
      <c r="J113" s="118">
        <f>IF(D113=0, "-", IF((B113-D113)/D113&lt;10, (B113-D113)/D113, "&gt;999%"))</f>
        <v>-0.9285714285714286</v>
      </c>
      <c r="K113" s="119">
        <f>IF(H113=0, "-", IF((F113-H113)/H113&lt;10, (F113-H113)/H113, "&gt;999%"))</f>
        <v>-0.94318181818181823</v>
      </c>
    </row>
    <row r="114" spans="1:11" ht="15" x14ac:dyDescent="0.25">
      <c r="A114" s="20" t="s">
        <v>238</v>
      </c>
      <c r="B114" s="55">
        <v>1</v>
      </c>
      <c r="C114" s="127">
        <f>IF(B117=0, "-", B114/B117)</f>
        <v>0.5</v>
      </c>
      <c r="D114" s="55">
        <v>2</v>
      </c>
      <c r="E114" s="119">
        <f>IF(D117=0, "-", D114/D117)</f>
        <v>0.125</v>
      </c>
      <c r="F114" s="128">
        <v>4</v>
      </c>
      <c r="G114" s="127">
        <f>IF(F117=0, "-", F114/F117)</f>
        <v>0.4</v>
      </c>
      <c r="H114" s="55">
        <v>8</v>
      </c>
      <c r="I114" s="119">
        <f>IF(H117=0, "-", H114/H117)</f>
        <v>7.8431372549019607E-2</v>
      </c>
      <c r="J114" s="118">
        <f>IF(D114=0, "-", IF((B114-D114)/D114&lt;10, (B114-D114)/D114, "&gt;999%"))</f>
        <v>-0.5</v>
      </c>
      <c r="K114" s="119">
        <f>IF(H114=0, "-", IF((F114-H114)/H114&lt;10, (F114-H114)/H114, "&gt;999%"))</f>
        <v>-0.5</v>
      </c>
    </row>
    <row r="115" spans="1:11" ht="15" x14ac:dyDescent="0.25">
      <c r="A115" s="20" t="s">
        <v>239</v>
      </c>
      <c r="B115" s="55">
        <v>0</v>
      </c>
      <c r="C115" s="127">
        <f>IF(B117=0, "-", B115/B117)</f>
        <v>0</v>
      </c>
      <c r="D115" s="55">
        <v>0</v>
      </c>
      <c r="E115" s="119">
        <f>IF(D117=0, "-", D115/D117)</f>
        <v>0</v>
      </c>
      <c r="F115" s="128">
        <v>1</v>
      </c>
      <c r="G115" s="127">
        <f>IF(F117=0, "-", F115/F117)</f>
        <v>0.1</v>
      </c>
      <c r="H115" s="55">
        <v>6</v>
      </c>
      <c r="I115" s="119">
        <f>IF(H117=0, "-", H115/H117)</f>
        <v>5.8823529411764705E-2</v>
      </c>
      <c r="J115" s="118" t="str">
        <f>IF(D115=0, "-", IF((B115-D115)/D115&lt;10, (B115-D115)/D115, "&gt;999%"))</f>
        <v>-</v>
      </c>
      <c r="K115" s="119">
        <f>IF(H115=0, "-", IF((F115-H115)/H115&lt;10, (F115-H115)/H115, "&gt;999%"))</f>
        <v>-0.83333333333333337</v>
      </c>
    </row>
    <row r="116" spans="1:11" x14ac:dyDescent="0.2">
      <c r="A116" s="129"/>
      <c r="B116" s="82"/>
      <c r="D116" s="82"/>
      <c r="E116" s="86"/>
      <c r="F116" s="130"/>
      <c r="H116" s="82"/>
      <c r="I116" s="86"/>
      <c r="J116" s="85"/>
      <c r="K116" s="86"/>
    </row>
    <row r="117" spans="1:11" s="38" customFormat="1" x14ac:dyDescent="0.2">
      <c r="A117" s="131" t="s">
        <v>240</v>
      </c>
      <c r="B117" s="32">
        <f>SUM(B113:B116)</f>
        <v>2</v>
      </c>
      <c r="C117" s="132">
        <f>B117/1688</f>
        <v>1.1848341232227489E-3</v>
      </c>
      <c r="D117" s="32">
        <f>SUM(D113:D116)</f>
        <v>16</v>
      </c>
      <c r="E117" s="133">
        <f>D117/2013</f>
        <v>7.9483358171882762E-3</v>
      </c>
      <c r="F117" s="121">
        <f>SUM(F113:F116)</f>
        <v>10</v>
      </c>
      <c r="G117" s="134">
        <f>F117/6993</f>
        <v>1.4300014300014301E-3</v>
      </c>
      <c r="H117" s="32">
        <f>SUM(H113:H116)</f>
        <v>102</v>
      </c>
      <c r="I117" s="133">
        <f>H117/9427</f>
        <v>1.0819985149039991E-2</v>
      </c>
      <c r="J117" s="35">
        <f>IF(D117=0, "-", IF((B117-D117)/D117&lt;10, (B117-D117)/D117, "&gt;999%"))</f>
        <v>-0.875</v>
      </c>
      <c r="K117" s="36">
        <f>IF(H117=0, "-", IF((F117-H117)/H117&lt;10, (F117-H117)/H117, "&gt;999%"))</f>
        <v>-0.90196078431372551</v>
      </c>
    </row>
    <row r="118" spans="1:11" x14ac:dyDescent="0.2">
      <c r="B118" s="130"/>
      <c r="D118" s="130"/>
      <c r="F118" s="130"/>
      <c r="H118" s="130"/>
    </row>
    <row r="119" spans="1:11" x14ac:dyDescent="0.2">
      <c r="A119" s="123" t="s">
        <v>241</v>
      </c>
      <c r="B119" s="124" t="s">
        <v>156</v>
      </c>
      <c r="C119" s="125" t="s">
        <v>157</v>
      </c>
      <c r="D119" s="124" t="s">
        <v>156</v>
      </c>
      <c r="E119" s="126" t="s">
        <v>157</v>
      </c>
      <c r="F119" s="125" t="s">
        <v>156</v>
      </c>
      <c r="G119" s="125" t="s">
        <v>157</v>
      </c>
      <c r="H119" s="124" t="s">
        <v>156</v>
      </c>
      <c r="I119" s="126" t="s">
        <v>157</v>
      </c>
      <c r="J119" s="124"/>
      <c r="K119" s="126"/>
    </row>
    <row r="120" spans="1:11" ht="15" x14ac:dyDescent="0.25">
      <c r="A120" s="20" t="s">
        <v>242</v>
      </c>
      <c r="B120" s="55">
        <v>0</v>
      </c>
      <c r="C120" s="127">
        <f>IF(B126=0, "-", B120/B126)</f>
        <v>0</v>
      </c>
      <c r="D120" s="55">
        <v>0</v>
      </c>
      <c r="E120" s="119" t="str">
        <f>IF(D126=0, "-", D120/D126)</f>
        <v>-</v>
      </c>
      <c r="F120" s="128">
        <v>0</v>
      </c>
      <c r="G120" s="127">
        <f>IF(F126=0, "-", F120/F126)</f>
        <v>0</v>
      </c>
      <c r="H120" s="55">
        <v>1</v>
      </c>
      <c r="I120" s="119">
        <f>IF(H126=0, "-", H120/H126)</f>
        <v>0.2</v>
      </c>
      <c r="J120" s="118" t="str">
        <f>IF(D120=0, "-", IF((B120-D120)/D120&lt;10, (B120-D120)/D120, "&gt;999%"))</f>
        <v>-</v>
      </c>
      <c r="K120" s="119">
        <f>IF(H120=0, "-", IF((F120-H120)/H120&lt;10, (F120-H120)/H120, "&gt;999%"))</f>
        <v>-1</v>
      </c>
    </row>
    <row r="121" spans="1:11" ht="15" x14ac:dyDescent="0.25">
      <c r="A121" s="20" t="s">
        <v>243</v>
      </c>
      <c r="B121" s="55">
        <v>0</v>
      </c>
      <c r="C121" s="127">
        <f>IF(B126=0, "-", B121/B126)</f>
        <v>0</v>
      </c>
      <c r="D121" s="55">
        <v>0</v>
      </c>
      <c r="E121" s="119" t="str">
        <f>IF(D126=0, "-", D121/D126)</f>
        <v>-</v>
      </c>
      <c r="F121" s="128">
        <v>0</v>
      </c>
      <c r="G121" s="127">
        <f>IF(F126=0, "-", F121/F126)</f>
        <v>0</v>
      </c>
      <c r="H121" s="55">
        <v>1</v>
      </c>
      <c r="I121" s="119">
        <f>IF(H126=0, "-", H121/H126)</f>
        <v>0.2</v>
      </c>
      <c r="J121" s="118" t="str">
        <f>IF(D121=0, "-", IF((B121-D121)/D121&lt;10, (B121-D121)/D121, "&gt;999%"))</f>
        <v>-</v>
      </c>
      <c r="K121" s="119">
        <f>IF(H121=0, "-", IF((F121-H121)/H121&lt;10, (F121-H121)/H121, "&gt;999%"))</f>
        <v>-1</v>
      </c>
    </row>
    <row r="122" spans="1:11" ht="15" x14ac:dyDescent="0.25">
      <c r="A122" s="20" t="s">
        <v>244</v>
      </c>
      <c r="B122" s="55">
        <v>0</v>
      </c>
      <c r="C122" s="127">
        <f>IF(B126=0, "-", B122/B126)</f>
        <v>0</v>
      </c>
      <c r="D122" s="55">
        <v>0</v>
      </c>
      <c r="E122" s="119" t="str">
        <f>IF(D126=0, "-", D122/D126)</f>
        <v>-</v>
      </c>
      <c r="F122" s="128">
        <v>1</v>
      </c>
      <c r="G122" s="127">
        <f>IF(F126=0, "-", F122/F126)</f>
        <v>0.25</v>
      </c>
      <c r="H122" s="55">
        <v>1</v>
      </c>
      <c r="I122" s="119">
        <f>IF(H126=0, "-", H122/H126)</f>
        <v>0.2</v>
      </c>
      <c r="J122" s="118" t="str">
        <f>IF(D122=0, "-", IF((B122-D122)/D122&lt;10, (B122-D122)/D122, "&gt;999%"))</f>
        <v>-</v>
      </c>
      <c r="K122" s="119">
        <f>IF(H122=0, "-", IF((F122-H122)/H122&lt;10, (F122-H122)/H122, "&gt;999%"))</f>
        <v>0</v>
      </c>
    </row>
    <row r="123" spans="1:11" ht="15" x14ac:dyDescent="0.25">
      <c r="A123" s="20" t="s">
        <v>245</v>
      </c>
      <c r="B123" s="55">
        <v>0</v>
      </c>
      <c r="C123" s="127">
        <f>IF(B126=0, "-", B123/B126)</f>
        <v>0</v>
      </c>
      <c r="D123" s="55">
        <v>0</v>
      </c>
      <c r="E123" s="119" t="str">
        <f>IF(D126=0, "-", D123/D126)</f>
        <v>-</v>
      </c>
      <c r="F123" s="128">
        <v>1</v>
      </c>
      <c r="G123" s="127">
        <f>IF(F126=0, "-", F123/F126)</f>
        <v>0.25</v>
      </c>
      <c r="H123" s="55">
        <v>0</v>
      </c>
      <c r="I123" s="119">
        <f>IF(H126=0, "-", H123/H126)</f>
        <v>0</v>
      </c>
      <c r="J123" s="118" t="str">
        <f>IF(D123=0, "-", IF((B123-D123)/D123&lt;10, (B123-D123)/D123, "&gt;999%"))</f>
        <v>-</v>
      </c>
      <c r="K123" s="119" t="str">
        <f>IF(H123=0, "-", IF((F123-H123)/H123&lt;10, (F123-H123)/H123, "&gt;999%"))</f>
        <v>-</v>
      </c>
    </row>
    <row r="124" spans="1:11" ht="15" x14ac:dyDescent="0.25">
      <c r="A124" s="20" t="s">
        <v>246</v>
      </c>
      <c r="B124" s="55">
        <v>1</v>
      </c>
      <c r="C124" s="127">
        <f>IF(B126=0, "-", B124/B126)</f>
        <v>1</v>
      </c>
      <c r="D124" s="55">
        <v>0</v>
      </c>
      <c r="E124" s="119" t="str">
        <f>IF(D126=0, "-", D124/D126)</f>
        <v>-</v>
      </c>
      <c r="F124" s="128">
        <v>2</v>
      </c>
      <c r="G124" s="127">
        <f>IF(F126=0, "-", F124/F126)</f>
        <v>0.5</v>
      </c>
      <c r="H124" s="55">
        <v>2</v>
      </c>
      <c r="I124" s="119">
        <f>IF(H126=0, "-", H124/H126)</f>
        <v>0.4</v>
      </c>
      <c r="J124" s="118" t="str">
        <f>IF(D124=0, "-", IF((B124-D124)/D124&lt;10, (B124-D124)/D124, "&gt;999%"))</f>
        <v>-</v>
      </c>
      <c r="K124" s="119">
        <f>IF(H124=0, "-", IF((F124-H124)/H124&lt;10, (F124-H124)/H124, "&gt;999%"))</f>
        <v>0</v>
      </c>
    </row>
    <row r="125" spans="1:11" x14ac:dyDescent="0.2">
      <c r="A125" s="129"/>
      <c r="B125" s="82"/>
      <c r="D125" s="82"/>
      <c r="E125" s="86"/>
      <c r="F125" s="130"/>
      <c r="H125" s="82"/>
      <c r="I125" s="86"/>
      <c r="J125" s="85"/>
      <c r="K125" s="86"/>
    </row>
    <row r="126" spans="1:11" s="38" customFormat="1" x14ac:dyDescent="0.2">
      <c r="A126" s="131" t="s">
        <v>247</v>
      </c>
      <c r="B126" s="32">
        <f>SUM(B120:B125)</f>
        <v>1</v>
      </c>
      <c r="C126" s="132">
        <f>B126/1688</f>
        <v>5.9241706161137445E-4</v>
      </c>
      <c r="D126" s="32">
        <f>SUM(D120:D125)</f>
        <v>0</v>
      </c>
      <c r="E126" s="133">
        <f>D126/2013</f>
        <v>0</v>
      </c>
      <c r="F126" s="121">
        <f>SUM(F120:F125)</f>
        <v>4</v>
      </c>
      <c r="G126" s="134">
        <f>F126/6993</f>
        <v>5.7200057200057204E-4</v>
      </c>
      <c r="H126" s="32">
        <f>SUM(H120:H125)</f>
        <v>5</v>
      </c>
      <c r="I126" s="133">
        <f>H126/9427</f>
        <v>5.3039142887450943E-4</v>
      </c>
      <c r="J126" s="35" t="str">
        <f>IF(D126=0, "-", IF((B126-D126)/D126&lt;10, (B126-D126)/D126, "&gt;999%"))</f>
        <v>-</v>
      </c>
      <c r="K126" s="36">
        <f>IF(H126=0, "-", IF((F126-H126)/H126&lt;10, (F126-H126)/H126, "&gt;999%"))</f>
        <v>-0.2</v>
      </c>
    </row>
    <row r="127" spans="1:11" x14ac:dyDescent="0.2">
      <c r="B127" s="130"/>
      <c r="D127" s="130"/>
      <c r="F127" s="130"/>
      <c r="H127" s="130"/>
    </row>
    <row r="128" spans="1:11" s="38" customFormat="1" x14ac:dyDescent="0.2">
      <c r="A128" s="131" t="s">
        <v>248</v>
      </c>
      <c r="B128" s="32">
        <v>3</v>
      </c>
      <c r="C128" s="132">
        <f>B128/1688</f>
        <v>1.7772511848341231E-3</v>
      </c>
      <c r="D128" s="32">
        <v>16</v>
      </c>
      <c r="E128" s="133">
        <f>D128/2013</f>
        <v>7.9483358171882762E-3</v>
      </c>
      <c r="F128" s="121">
        <v>14</v>
      </c>
      <c r="G128" s="134">
        <f>F128/6993</f>
        <v>2.002002002002002E-3</v>
      </c>
      <c r="H128" s="32">
        <v>107</v>
      </c>
      <c r="I128" s="133">
        <f>H128/9427</f>
        <v>1.1350376577914502E-2</v>
      </c>
      <c r="J128" s="35">
        <f>IF(D128=0, "-", IF((B128-D128)/D128&lt;10, (B128-D128)/D128, "&gt;999%"))</f>
        <v>-0.8125</v>
      </c>
      <c r="K128" s="36">
        <f>IF(H128=0, "-", IF((F128-H128)/H128&lt;10, (F128-H128)/H128, "&gt;999%"))</f>
        <v>-0.86915887850467288</v>
      </c>
    </row>
    <row r="129" spans="1:11" x14ac:dyDescent="0.2">
      <c r="B129" s="130"/>
      <c r="D129" s="130"/>
      <c r="F129" s="130"/>
      <c r="H129" s="130"/>
    </row>
    <row r="130" spans="1:11" ht="15.75" x14ac:dyDescent="0.25">
      <c r="A130" s="122" t="s">
        <v>32</v>
      </c>
      <c r="B130" s="170" t="s">
        <v>4</v>
      </c>
      <c r="C130" s="172"/>
      <c r="D130" s="172"/>
      <c r="E130" s="171"/>
      <c r="F130" s="170" t="s">
        <v>154</v>
      </c>
      <c r="G130" s="172"/>
      <c r="H130" s="172"/>
      <c r="I130" s="171"/>
      <c r="J130" s="170" t="s">
        <v>155</v>
      </c>
      <c r="K130" s="171"/>
    </row>
    <row r="131" spans="1:11" x14ac:dyDescent="0.2">
      <c r="A131" s="16"/>
      <c r="B131" s="170">
        <f>VALUE(RIGHT($B$2, 4))</f>
        <v>2020</v>
      </c>
      <c r="C131" s="171"/>
      <c r="D131" s="170">
        <f>B131-1</f>
        <v>2019</v>
      </c>
      <c r="E131" s="178"/>
      <c r="F131" s="170">
        <f>B131</f>
        <v>2020</v>
      </c>
      <c r="G131" s="178"/>
      <c r="H131" s="170">
        <f>D131</f>
        <v>2019</v>
      </c>
      <c r="I131" s="178"/>
      <c r="J131" s="13" t="s">
        <v>8</v>
      </c>
      <c r="K131" s="14" t="s">
        <v>5</v>
      </c>
    </row>
    <row r="132" spans="1:11" x14ac:dyDescent="0.2">
      <c r="A132" s="123" t="s">
        <v>249</v>
      </c>
      <c r="B132" s="124" t="s">
        <v>156</v>
      </c>
      <c r="C132" s="125" t="s">
        <v>157</v>
      </c>
      <c r="D132" s="124" t="s">
        <v>156</v>
      </c>
      <c r="E132" s="126" t="s">
        <v>157</v>
      </c>
      <c r="F132" s="125" t="s">
        <v>156</v>
      </c>
      <c r="G132" s="125" t="s">
        <v>157</v>
      </c>
      <c r="H132" s="124" t="s">
        <v>156</v>
      </c>
      <c r="I132" s="126" t="s">
        <v>157</v>
      </c>
      <c r="J132" s="124"/>
      <c r="K132" s="126"/>
    </row>
    <row r="133" spans="1:11" ht="15" x14ac:dyDescent="0.25">
      <c r="A133" s="20" t="s">
        <v>250</v>
      </c>
      <c r="B133" s="55">
        <v>0</v>
      </c>
      <c r="C133" s="127" t="str">
        <f>IF(B135=0, "-", B133/B135)</f>
        <v>-</v>
      </c>
      <c r="D133" s="55">
        <v>0</v>
      </c>
      <c r="E133" s="119" t="str">
        <f>IF(D135=0, "-", D133/D135)</f>
        <v>-</v>
      </c>
      <c r="F133" s="128">
        <v>3</v>
      </c>
      <c r="G133" s="127">
        <f>IF(F135=0, "-", F133/F135)</f>
        <v>1</v>
      </c>
      <c r="H133" s="55">
        <v>0</v>
      </c>
      <c r="I133" s="119" t="str">
        <f>IF(H135=0, "-", H133/H135)</f>
        <v>-</v>
      </c>
      <c r="J133" s="118" t="str">
        <f>IF(D133=0, "-", IF((B133-D133)/D133&lt;10, (B133-D133)/D133, "&gt;999%"))</f>
        <v>-</v>
      </c>
      <c r="K133" s="119" t="str">
        <f>IF(H133=0, "-", IF((F133-H133)/H133&lt;10, (F133-H133)/H133, "&gt;999%"))</f>
        <v>-</v>
      </c>
    </row>
    <row r="134" spans="1:11" x14ac:dyDescent="0.2">
      <c r="A134" s="129"/>
      <c r="B134" s="82"/>
      <c r="D134" s="82"/>
      <c r="E134" s="86"/>
      <c r="F134" s="130"/>
      <c r="H134" s="82"/>
      <c r="I134" s="86"/>
      <c r="J134" s="85"/>
      <c r="K134" s="86"/>
    </row>
    <row r="135" spans="1:11" s="38" customFormat="1" x14ac:dyDescent="0.2">
      <c r="A135" s="131" t="s">
        <v>251</v>
      </c>
      <c r="B135" s="32">
        <f>SUM(B133:B134)</f>
        <v>0</v>
      </c>
      <c r="C135" s="132">
        <f>B135/1688</f>
        <v>0</v>
      </c>
      <c r="D135" s="32">
        <f>SUM(D133:D134)</f>
        <v>0</v>
      </c>
      <c r="E135" s="133">
        <f>D135/2013</f>
        <v>0</v>
      </c>
      <c r="F135" s="121">
        <f>SUM(F133:F134)</f>
        <v>3</v>
      </c>
      <c r="G135" s="134">
        <f>F135/6993</f>
        <v>4.29000429000429E-4</v>
      </c>
      <c r="H135" s="32">
        <f>SUM(H133:H134)</f>
        <v>0</v>
      </c>
      <c r="I135" s="133">
        <f>H135/9427</f>
        <v>0</v>
      </c>
      <c r="J135" s="35" t="str">
        <f>IF(D135=0, "-", IF((B135-D135)/D135&lt;10, (B135-D135)/D135, "&gt;999%"))</f>
        <v>-</v>
      </c>
      <c r="K135" s="36" t="str">
        <f>IF(H135=0, "-", IF((F135-H135)/H135&lt;10, (F135-H135)/H135, "&gt;999%"))</f>
        <v>-</v>
      </c>
    </row>
    <row r="136" spans="1:11" x14ac:dyDescent="0.2">
      <c r="B136" s="130"/>
      <c r="D136" s="130"/>
      <c r="F136" s="130"/>
      <c r="H136" s="130"/>
    </row>
    <row r="137" spans="1:11" x14ac:dyDescent="0.2">
      <c r="A137" s="123" t="s">
        <v>252</v>
      </c>
      <c r="B137" s="124" t="s">
        <v>156</v>
      </c>
      <c r="C137" s="125" t="s">
        <v>157</v>
      </c>
      <c r="D137" s="124" t="s">
        <v>156</v>
      </c>
      <c r="E137" s="126" t="s">
        <v>157</v>
      </c>
      <c r="F137" s="125" t="s">
        <v>156</v>
      </c>
      <c r="G137" s="125" t="s">
        <v>157</v>
      </c>
      <c r="H137" s="124" t="s">
        <v>156</v>
      </c>
      <c r="I137" s="126" t="s">
        <v>157</v>
      </c>
      <c r="J137" s="124"/>
      <c r="K137" s="126"/>
    </row>
    <row r="138" spans="1:11" ht="15" x14ac:dyDescent="0.25">
      <c r="A138" s="20" t="s">
        <v>253</v>
      </c>
      <c r="B138" s="55">
        <v>1</v>
      </c>
      <c r="C138" s="127">
        <f>IF(B141=0, "-", B138/B141)</f>
        <v>1</v>
      </c>
      <c r="D138" s="55">
        <v>0</v>
      </c>
      <c r="E138" s="119" t="str">
        <f>IF(D141=0, "-", D138/D141)</f>
        <v>-</v>
      </c>
      <c r="F138" s="128">
        <v>1</v>
      </c>
      <c r="G138" s="127">
        <f>IF(F141=0, "-", F138/F141)</f>
        <v>1</v>
      </c>
      <c r="H138" s="55">
        <v>0</v>
      </c>
      <c r="I138" s="119">
        <f>IF(H141=0, "-", H138/H141)</f>
        <v>0</v>
      </c>
      <c r="J138" s="118" t="str">
        <f>IF(D138=0, "-", IF((B138-D138)/D138&lt;10, (B138-D138)/D138, "&gt;999%"))</f>
        <v>-</v>
      </c>
      <c r="K138" s="119" t="str">
        <f>IF(H138=0, "-", IF((F138-H138)/H138&lt;10, (F138-H138)/H138, "&gt;999%"))</f>
        <v>-</v>
      </c>
    </row>
    <row r="139" spans="1:11" ht="15" x14ac:dyDescent="0.25">
      <c r="A139" s="20" t="s">
        <v>254</v>
      </c>
      <c r="B139" s="55">
        <v>0</v>
      </c>
      <c r="C139" s="127">
        <f>IF(B141=0, "-", B139/B141)</f>
        <v>0</v>
      </c>
      <c r="D139" s="55">
        <v>0</v>
      </c>
      <c r="E139" s="119" t="str">
        <f>IF(D141=0, "-", D139/D141)</f>
        <v>-</v>
      </c>
      <c r="F139" s="128">
        <v>0</v>
      </c>
      <c r="G139" s="127">
        <f>IF(F141=0, "-", F139/F141)</f>
        <v>0</v>
      </c>
      <c r="H139" s="55">
        <v>1</v>
      </c>
      <c r="I139" s="119">
        <f>IF(H141=0, "-", H139/H141)</f>
        <v>1</v>
      </c>
      <c r="J139" s="118" t="str">
        <f>IF(D139=0, "-", IF((B139-D139)/D139&lt;10, (B139-D139)/D139, "&gt;999%"))</f>
        <v>-</v>
      </c>
      <c r="K139" s="119">
        <f>IF(H139=0, "-", IF((F139-H139)/H139&lt;10, (F139-H139)/H139, "&gt;999%"))</f>
        <v>-1</v>
      </c>
    </row>
    <row r="140" spans="1:11" x14ac:dyDescent="0.2">
      <c r="A140" s="129"/>
      <c r="B140" s="82"/>
      <c r="D140" s="82"/>
      <c r="E140" s="86"/>
      <c r="F140" s="130"/>
      <c r="H140" s="82"/>
      <c r="I140" s="86"/>
      <c r="J140" s="85"/>
      <c r="K140" s="86"/>
    </row>
    <row r="141" spans="1:11" s="38" customFormat="1" x14ac:dyDescent="0.2">
      <c r="A141" s="131" t="s">
        <v>255</v>
      </c>
      <c r="B141" s="32">
        <f>SUM(B138:B140)</f>
        <v>1</v>
      </c>
      <c r="C141" s="132">
        <f>B141/1688</f>
        <v>5.9241706161137445E-4</v>
      </c>
      <c r="D141" s="32">
        <f>SUM(D138:D140)</f>
        <v>0</v>
      </c>
      <c r="E141" s="133">
        <f>D141/2013</f>
        <v>0</v>
      </c>
      <c r="F141" s="121">
        <f>SUM(F138:F140)</f>
        <v>1</v>
      </c>
      <c r="G141" s="134">
        <f>F141/6993</f>
        <v>1.4300014300014301E-4</v>
      </c>
      <c r="H141" s="32">
        <f>SUM(H138:H140)</f>
        <v>1</v>
      </c>
      <c r="I141" s="133">
        <f>H141/9427</f>
        <v>1.0607828577490188E-4</v>
      </c>
      <c r="J141" s="35" t="str">
        <f>IF(D141=0, "-", IF((B141-D141)/D141&lt;10, (B141-D141)/D141, "&gt;999%"))</f>
        <v>-</v>
      </c>
      <c r="K141" s="36">
        <f>IF(H141=0, "-", IF((F141-H141)/H141&lt;10, (F141-H141)/H141, "&gt;999%"))</f>
        <v>0</v>
      </c>
    </row>
    <row r="142" spans="1:11" x14ac:dyDescent="0.2">
      <c r="B142" s="130"/>
      <c r="D142" s="130"/>
      <c r="F142" s="130"/>
      <c r="H142" s="130"/>
    </row>
    <row r="143" spans="1:11" s="38" customFormat="1" x14ac:dyDescent="0.2">
      <c r="A143" s="131" t="s">
        <v>256</v>
      </c>
      <c r="B143" s="32">
        <v>1</v>
      </c>
      <c r="C143" s="132">
        <f>B143/1688</f>
        <v>5.9241706161137445E-4</v>
      </c>
      <c r="D143" s="32">
        <v>0</v>
      </c>
      <c r="E143" s="133">
        <f>D143/2013</f>
        <v>0</v>
      </c>
      <c r="F143" s="121">
        <v>4</v>
      </c>
      <c r="G143" s="134">
        <f>F143/6993</f>
        <v>5.7200057200057204E-4</v>
      </c>
      <c r="H143" s="32">
        <v>1</v>
      </c>
      <c r="I143" s="133">
        <f>H143/9427</f>
        <v>1.0607828577490188E-4</v>
      </c>
      <c r="J143" s="35" t="str">
        <f>IF(D143=0, "-", IF((B143-D143)/D143&lt;10, (B143-D143)/D143, "&gt;999%"))</f>
        <v>-</v>
      </c>
      <c r="K143" s="36">
        <f>IF(H143=0, "-", IF((F143-H143)/H143&lt;10, (F143-H143)/H143, "&gt;999%"))</f>
        <v>3</v>
      </c>
    </row>
    <row r="144" spans="1:11" x14ac:dyDescent="0.2">
      <c r="B144" s="130"/>
      <c r="D144" s="130"/>
      <c r="F144" s="130"/>
      <c r="H144" s="130"/>
    </row>
    <row r="145" spans="1:11" ht="15.75" x14ac:dyDescent="0.25">
      <c r="A145" s="122" t="s">
        <v>33</v>
      </c>
      <c r="B145" s="170" t="s">
        <v>4</v>
      </c>
      <c r="C145" s="172"/>
      <c r="D145" s="172"/>
      <c r="E145" s="171"/>
      <c r="F145" s="170" t="s">
        <v>154</v>
      </c>
      <c r="G145" s="172"/>
      <c r="H145" s="172"/>
      <c r="I145" s="171"/>
      <c r="J145" s="170" t="s">
        <v>155</v>
      </c>
      <c r="K145" s="171"/>
    </row>
    <row r="146" spans="1:11" x14ac:dyDescent="0.2">
      <c r="A146" s="16"/>
      <c r="B146" s="170">
        <f>VALUE(RIGHT($B$2, 4))</f>
        <v>2020</v>
      </c>
      <c r="C146" s="171"/>
      <c r="D146" s="170">
        <f>B146-1</f>
        <v>2019</v>
      </c>
      <c r="E146" s="178"/>
      <c r="F146" s="170">
        <f>B146</f>
        <v>2020</v>
      </c>
      <c r="G146" s="178"/>
      <c r="H146" s="170">
        <f>D146</f>
        <v>2019</v>
      </c>
      <c r="I146" s="178"/>
      <c r="J146" s="13" t="s">
        <v>8</v>
      </c>
      <c r="K146" s="14" t="s">
        <v>5</v>
      </c>
    </row>
    <row r="147" spans="1:11" x14ac:dyDescent="0.2">
      <c r="A147" s="123" t="s">
        <v>257</v>
      </c>
      <c r="B147" s="124" t="s">
        <v>156</v>
      </c>
      <c r="C147" s="125" t="s">
        <v>157</v>
      </c>
      <c r="D147" s="124" t="s">
        <v>156</v>
      </c>
      <c r="E147" s="126" t="s">
        <v>157</v>
      </c>
      <c r="F147" s="125" t="s">
        <v>156</v>
      </c>
      <c r="G147" s="125" t="s">
        <v>157</v>
      </c>
      <c r="H147" s="124" t="s">
        <v>156</v>
      </c>
      <c r="I147" s="126" t="s">
        <v>157</v>
      </c>
      <c r="J147" s="124"/>
      <c r="K147" s="126"/>
    </row>
    <row r="148" spans="1:11" ht="15" x14ac:dyDescent="0.25">
      <c r="A148" s="20" t="s">
        <v>258</v>
      </c>
      <c r="B148" s="55">
        <v>1</v>
      </c>
      <c r="C148" s="127">
        <f>IF(B156=0, "-", B148/B156)</f>
        <v>0.25</v>
      </c>
      <c r="D148" s="55">
        <v>1</v>
      </c>
      <c r="E148" s="119">
        <f>IF(D156=0, "-", D148/D156)</f>
        <v>0.14285714285714285</v>
      </c>
      <c r="F148" s="128">
        <v>6</v>
      </c>
      <c r="G148" s="127">
        <f>IF(F156=0, "-", F148/F156)</f>
        <v>0.16666666666666666</v>
      </c>
      <c r="H148" s="55">
        <v>3</v>
      </c>
      <c r="I148" s="119">
        <f>IF(H156=0, "-", H148/H156)</f>
        <v>3.7037037037037035E-2</v>
      </c>
      <c r="J148" s="118">
        <f t="shared" ref="J148:J154" si="10">IF(D148=0, "-", IF((B148-D148)/D148&lt;10, (B148-D148)/D148, "&gt;999%"))</f>
        <v>0</v>
      </c>
      <c r="K148" s="119">
        <f t="shared" ref="K148:K154" si="11">IF(H148=0, "-", IF((F148-H148)/H148&lt;10, (F148-H148)/H148, "&gt;999%"))</f>
        <v>1</v>
      </c>
    </row>
    <row r="149" spans="1:11" ht="15" x14ac:dyDescent="0.25">
      <c r="A149" s="20" t="s">
        <v>259</v>
      </c>
      <c r="B149" s="55">
        <v>0</v>
      </c>
      <c r="C149" s="127">
        <f>IF(B156=0, "-", B149/B156)</f>
        <v>0</v>
      </c>
      <c r="D149" s="55">
        <v>1</v>
      </c>
      <c r="E149" s="119">
        <f>IF(D156=0, "-", D149/D156)</f>
        <v>0.14285714285714285</v>
      </c>
      <c r="F149" s="128">
        <v>7</v>
      </c>
      <c r="G149" s="127">
        <f>IF(F156=0, "-", F149/F156)</f>
        <v>0.19444444444444445</v>
      </c>
      <c r="H149" s="55">
        <v>10</v>
      </c>
      <c r="I149" s="119">
        <f>IF(H156=0, "-", H149/H156)</f>
        <v>0.12345679012345678</v>
      </c>
      <c r="J149" s="118">
        <f t="shared" si="10"/>
        <v>-1</v>
      </c>
      <c r="K149" s="119">
        <f t="shared" si="11"/>
        <v>-0.3</v>
      </c>
    </row>
    <row r="150" spans="1:11" ht="15" x14ac:dyDescent="0.25">
      <c r="A150" s="20" t="s">
        <v>260</v>
      </c>
      <c r="B150" s="55">
        <v>1</v>
      </c>
      <c r="C150" s="127">
        <f>IF(B156=0, "-", B150/B156)</f>
        <v>0.25</v>
      </c>
      <c r="D150" s="55">
        <v>1</v>
      </c>
      <c r="E150" s="119">
        <f>IF(D156=0, "-", D150/D156)</f>
        <v>0.14285714285714285</v>
      </c>
      <c r="F150" s="128">
        <v>15</v>
      </c>
      <c r="G150" s="127">
        <f>IF(F156=0, "-", F150/F156)</f>
        <v>0.41666666666666669</v>
      </c>
      <c r="H150" s="55">
        <v>48</v>
      </c>
      <c r="I150" s="119">
        <f>IF(H156=0, "-", H150/H156)</f>
        <v>0.59259259259259256</v>
      </c>
      <c r="J150" s="118">
        <f t="shared" si="10"/>
        <v>0</v>
      </c>
      <c r="K150" s="119">
        <f t="shared" si="11"/>
        <v>-0.6875</v>
      </c>
    </row>
    <row r="151" spans="1:11" ht="15" x14ac:dyDescent="0.25">
      <c r="A151" s="20" t="s">
        <v>261</v>
      </c>
      <c r="B151" s="55">
        <v>2</v>
      </c>
      <c r="C151" s="127">
        <f>IF(B156=0, "-", B151/B156)</f>
        <v>0.5</v>
      </c>
      <c r="D151" s="55">
        <v>1</v>
      </c>
      <c r="E151" s="119">
        <f>IF(D156=0, "-", D151/D156)</f>
        <v>0.14285714285714285</v>
      </c>
      <c r="F151" s="128">
        <v>3</v>
      </c>
      <c r="G151" s="127">
        <f>IF(F156=0, "-", F151/F156)</f>
        <v>8.3333333333333329E-2</v>
      </c>
      <c r="H151" s="55">
        <v>5</v>
      </c>
      <c r="I151" s="119">
        <f>IF(H156=0, "-", H151/H156)</f>
        <v>6.1728395061728392E-2</v>
      </c>
      <c r="J151" s="118">
        <f t="shared" si="10"/>
        <v>1</v>
      </c>
      <c r="K151" s="119">
        <f t="shared" si="11"/>
        <v>-0.4</v>
      </c>
    </row>
    <row r="152" spans="1:11" ht="15" x14ac:dyDescent="0.25">
      <c r="A152" s="20" t="s">
        <v>262</v>
      </c>
      <c r="B152" s="55">
        <v>0</v>
      </c>
      <c r="C152" s="127">
        <f>IF(B156=0, "-", B152/B156)</f>
        <v>0</v>
      </c>
      <c r="D152" s="55">
        <v>1</v>
      </c>
      <c r="E152" s="119">
        <f>IF(D156=0, "-", D152/D156)</f>
        <v>0.14285714285714285</v>
      </c>
      <c r="F152" s="128">
        <v>4</v>
      </c>
      <c r="G152" s="127">
        <f>IF(F156=0, "-", F152/F156)</f>
        <v>0.1111111111111111</v>
      </c>
      <c r="H152" s="55">
        <v>3</v>
      </c>
      <c r="I152" s="119">
        <f>IF(H156=0, "-", H152/H156)</f>
        <v>3.7037037037037035E-2</v>
      </c>
      <c r="J152" s="118">
        <f t="shared" si="10"/>
        <v>-1</v>
      </c>
      <c r="K152" s="119">
        <f t="shared" si="11"/>
        <v>0.33333333333333331</v>
      </c>
    </row>
    <row r="153" spans="1:11" ht="15" x14ac:dyDescent="0.25">
      <c r="A153" s="20" t="s">
        <v>263</v>
      </c>
      <c r="B153" s="55">
        <v>0</v>
      </c>
      <c r="C153" s="127">
        <f>IF(B156=0, "-", B153/B156)</f>
        <v>0</v>
      </c>
      <c r="D153" s="55">
        <v>0</v>
      </c>
      <c r="E153" s="119">
        <f>IF(D156=0, "-", D153/D156)</f>
        <v>0</v>
      </c>
      <c r="F153" s="128">
        <v>0</v>
      </c>
      <c r="G153" s="127">
        <f>IF(F156=0, "-", F153/F156)</f>
        <v>0</v>
      </c>
      <c r="H153" s="55">
        <v>3</v>
      </c>
      <c r="I153" s="119">
        <f>IF(H156=0, "-", H153/H156)</f>
        <v>3.7037037037037035E-2</v>
      </c>
      <c r="J153" s="118" t="str">
        <f t="shared" si="10"/>
        <v>-</v>
      </c>
      <c r="K153" s="119">
        <f t="shared" si="11"/>
        <v>-1</v>
      </c>
    </row>
    <row r="154" spans="1:11" ht="15" x14ac:dyDescent="0.25">
      <c r="A154" s="20" t="s">
        <v>264</v>
      </c>
      <c r="B154" s="55">
        <v>0</v>
      </c>
      <c r="C154" s="127">
        <f>IF(B156=0, "-", B154/B156)</f>
        <v>0</v>
      </c>
      <c r="D154" s="55">
        <v>2</v>
      </c>
      <c r="E154" s="119">
        <f>IF(D156=0, "-", D154/D156)</f>
        <v>0.2857142857142857</v>
      </c>
      <c r="F154" s="128">
        <v>1</v>
      </c>
      <c r="G154" s="127">
        <f>IF(F156=0, "-", F154/F156)</f>
        <v>2.7777777777777776E-2</v>
      </c>
      <c r="H154" s="55">
        <v>9</v>
      </c>
      <c r="I154" s="119">
        <f>IF(H156=0, "-", H154/H156)</f>
        <v>0.1111111111111111</v>
      </c>
      <c r="J154" s="118">
        <f t="shared" si="10"/>
        <v>-1</v>
      </c>
      <c r="K154" s="119">
        <f t="shared" si="11"/>
        <v>-0.88888888888888884</v>
      </c>
    </row>
    <row r="155" spans="1:11" x14ac:dyDescent="0.2">
      <c r="A155" s="129"/>
      <c r="B155" s="82"/>
      <c r="D155" s="82"/>
      <c r="E155" s="86"/>
      <c r="F155" s="130"/>
      <c r="H155" s="82"/>
      <c r="I155" s="86"/>
      <c r="J155" s="85"/>
      <c r="K155" s="86"/>
    </row>
    <row r="156" spans="1:11" s="38" customFormat="1" x14ac:dyDescent="0.2">
      <c r="A156" s="131" t="s">
        <v>265</v>
      </c>
      <c r="B156" s="32">
        <f>SUM(B148:B155)</f>
        <v>4</v>
      </c>
      <c r="C156" s="132">
        <f>B156/1688</f>
        <v>2.3696682464454978E-3</v>
      </c>
      <c r="D156" s="32">
        <f>SUM(D148:D155)</f>
        <v>7</v>
      </c>
      <c r="E156" s="133">
        <f>D156/2013</f>
        <v>3.4773969200198708E-3</v>
      </c>
      <c r="F156" s="121">
        <f>SUM(F148:F155)</f>
        <v>36</v>
      </c>
      <c r="G156" s="134">
        <f>F156/6993</f>
        <v>5.1480051480051478E-3</v>
      </c>
      <c r="H156" s="32">
        <f>SUM(H148:H155)</f>
        <v>81</v>
      </c>
      <c r="I156" s="133">
        <f>H156/9427</f>
        <v>8.5923411477670519E-3</v>
      </c>
      <c r="J156" s="35">
        <f>IF(D156=0, "-", IF((B156-D156)/D156&lt;10, (B156-D156)/D156, "&gt;999%"))</f>
        <v>-0.42857142857142855</v>
      </c>
      <c r="K156" s="36">
        <f>IF(H156=0, "-", IF((F156-H156)/H156&lt;10, (F156-H156)/H156, "&gt;999%"))</f>
        <v>-0.55555555555555558</v>
      </c>
    </row>
    <row r="157" spans="1:11" x14ac:dyDescent="0.2">
      <c r="B157" s="130"/>
      <c r="D157" s="130"/>
      <c r="F157" s="130"/>
      <c r="H157" s="130"/>
    </row>
    <row r="158" spans="1:11" x14ac:dyDescent="0.2">
      <c r="A158" s="123" t="s">
        <v>266</v>
      </c>
      <c r="B158" s="124" t="s">
        <v>156</v>
      </c>
      <c r="C158" s="125" t="s">
        <v>157</v>
      </c>
      <c r="D158" s="124" t="s">
        <v>156</v>
      </c>
      <c r="E158" s="126" t="s">
        <v>157</v>
      </c>
      <c r="F158" s="125" t="s">
        <v>156</v>
      </c>
      <c r="G158" s="125" t="s">
        <v>157</v>
      </c>
      <c r="H158" s="124" t="s">
        <v>156</v>
      </c>
      <c r="I158" s="126" t="s">
        <v>157</v>
      </c>
      <c r="J158" s="124"/>
      <c r="K158" s="126"/>
    </row>
    <row r="159" spans="1:11" ht="15" x14ac:dyDescent="0.25">
      <c r="A159" s="20" t="s">
        <v>267</v>
      </c>
      <c r="B159" s="55">
        <v>0</v>
      </c>
      <c r="C159" s="127" t="str">
        <f>IF(B162=0, "-", B159/B162)</f>
        <v>-</v>
      </c>
      <c r="D159" s="55">
        <v>0</v>
      </c>
      <c r="E159" s="119" t="str">
        <f>IF(D162=0, "-", D159/D162)</f>
        <v>-</v>
      </c>
      <c r="F159" s="128">
        <v>2</v>
      </c>
      <c r="G159" s="127">
        <f>IF(F162=0, "-", F159/F162)</f>
        <v>1</v>
      </c>
      <c r="H159" s="55">
        <v>0</v>
      </c>
      <c r="I159" s="119">
        <f>IF(H162=0, "-", H159/H162)</f>
        <v>0</v>
      </c>
      <c r="J159" s="118" t="str">
        <f>IF(D159=0, "-", IF((B159-D159)/D159&lt;10, (B159-D159)/D159, "&gt;999%"))</f>
        <v>-</v>
      </c>
      <c r="K159" s="119" t="str">
        <f>IF(H159=0, "-", IF((F159-H159)/H159&lt;10, (F159-H159)/H159, "&gt;999%"))</f>
        <v>-</v>
      </c>
    </row>
    <row r="160" spans="1:11" ht="15" x14ac:dyDescent="0.25">
      <c r="A160" s="20" t="s">
        <v>268</v>
      </c>
      <c r="B160" s="55">
        <v>0</v>
      </c>
      <c r="C160" s="127" t="str">
        <f>IF(B162=0, "-", B160/B162)</f>
        <v>-</v>
      </c>
      <c r="D160" s="55">
        <v>0</v>
      </c>
      <c r="E160" s="119" t="str">
        <f>IF(D162=0, "-", D160/D162)</f>
        <v>-</v>
      </c>
      <c r="F160" s="128">
        <v>0</v>
      </c>
      <c r="G160" s="127">
        <f>IF(F162=0, "-", F160/F162)</f>
        <v>0</v>
      </c>
      <c r="H160" s="55">
        <v>1</v>
      </c>
      <c r="I160" s="119">
        <f>IF(H162=0, "-", H160/H162)</f>
        <v>1</v>
      </c>
      <c r="J160" s="118" t="str">
        <f>IF(D160=0, "-", IF((B160-D160)/D160&lt;10, (B160-D160)/D160, "&gt;999%"))</f>
        <v>-</v>
      </c>
      <c r="K160" s="119">
        <f>IF(H160=0, "-", IF((F160-H160)/H160&lt;10, (F160-H160)/H160, "&gt;999%"))</f>
        <v>-1</v>
      </c>
    </row>
    <row r="161" spans="1:11" x14ac:dyDescent="0.2">
      <c r="A161" s="129"/>
      <c r="B161" s="82"/>
      <c r="D161" s="82"/>
      <c r="E161" s="86"/>
      <c r="F161" s="130"/>
      <c r="H161" s="82"/>
      <c r="I161" s="86"/>
      <c r="J161" s="85"/>
      <c r="K161" s="86"/>
    </row>
    <row r="162" spans="1:11" s="38" customFormat="1" x14ac:dyDescent="0.2">
      <c r="A162" s="131" t="s">
        <v>269</v>
      </c>
      <c r="B162" s="32">
        <f>SUM(B159:B161)</f>
        <v>0</v>
      </c>
      <c r="C162" s="132">
        <f>B162/1688</f>
        <v>0</v>
      </c>
      <c r="D162" s="32">
        <f>SUM(D159:D161)</f>
        <v>0</v>
      </c>
      <c r="E162" s="133">
        <f>D162/2013</f>
        <v>0</v>
      </c>
      <c r="F162" s="121">
        <f>SUM(F159:F161)</f>
        <v>2</v>
      </c>
      <c r="G162" s="134">
        <f>F162/6993</f>
        <v>2.8600028600028602E-4</v>
      </c>
      <c r="H162" s="32">
        <f>SUM(H159:H161)</f>
        <v>1</v>
      </c>
      <c r="I162" s="133">
        <f>H162/9427</f>
        <v>1.0607828577490188E-4</v>
      </c>
      <c r="J162" s="35" t="str">
        <f>IF(D162=0, "-", IF((B162-D162)/D162&lt;10, (B162-D162)/D162, "&gt;999%"))</f>
        <v>-</v>
      </c>
      <c r="K162" s="36">
        <f>IF(H162=0, "-", IF((F162-H162)/H162&lt;10, (F162-H162)/H162, "&gt;999%"))</f>
        <v>1</v>
      </c>
    </row>
    <row r="163" spans="1:11" x14ac:dyDescent="0.2">
      <c r="B163" s="130"/>
      <c r="D163" s="130"/>
      <c r="F163" s="130"/>
      <c r="H163" s="130"/>
    </row>
    <row r="164" spans="1:11" s="38" customFormat="1" x14ac:dyDescent="0.2">
      <c r="A164" s="131" t="s">
        <v>270</v>
      </c>
      <c r="B164" s="32">
        <v>4</v>
      </c>
      <c r="C164" s="132">
        <f>B164/1688</f>
        <v>2.3696682464454978E-3</v>
      </c>
      <c r="D164" s="32">
        <v>7</v>
      </c>
      <c r="E164" s="133">
        <f>D164/2013</f>
        <v>3.4773969200198708E-3</v>
      </c>
      <c r="F164" s="121">
        <v>38</v>
      </c>
      <c r="G164" s="134">
        <f>F164/6993</f>
        <v>5.4340054340054336E-3</v>
      </c>
      <c r="H164" s="32">
        <v>82</v>
      </c>
      <c r="I164" s="133">
        <f>H164/9427</f>
        <v>8.6984194335419547E-3</v>
      </c>
      <c r="J164" s="35">
        <f>IF(D164=0, "-", IF((B164-D164)/D164&lt;10, (B164-D164)/D164, "&gt;999%"))</f>
        <v>-0.42857142857142855</v>
      </c>
      <c r="K164" s="36">
        <f>IF(H164=0, "-", IF((F164-H164)/H164&lt;10, (F164-H164)/H164, "&gt;999%"))</f>
        <v>-0.53658536585365857</v>
      </c>
    </row>
    <row r="165" spans="1:11" x14ac:dyDescent="0.2">
      <c r="B165" s="130"/>
      <c r="D165" s="130"/>
      <c r="F165" s="130"/>
      <c r="H165" s="130"/>
    </row>
    <row r="166" spans="1:11" ht="15.75" x14ac:dyDescent="0.25">
      <c r="A166" s="122" t="s">
        <v>34</v>
      </c>
      <c r="B166" s="170" t="s">
        <v>4</v>
      </c>
      <c r="C166" s="172"/>
      <c r="D166" s="172"/>
      <c r="E166" s="171"/>
      <c r="F166" s="170" t="s">
        <v>154</v>
      </c>
      <c r="G166" s="172"/>
      <c r="H166" s="172"/>
      <c r="I166" s="171"/>
      <c r="J166" s="170" t="s">
        <v>155</v>
      </c>
      <c r="K166" s="171"/>
    </row>
    <row r="167" spans="1:11" x14ac:dyDescent="0.2">
      <c r="A167" s="16"/>
      <c r="B167" s="170">
        <f>VALUE(RIGHT($B$2, 4))</f>
        <v>2020</v>
      </c>
      <c r="C167" s="171"/>
      <c r="D167" s="170">
        <f>B167-1</f>
        <v>2019</v>
      </c>
      <c r="E167" s="178"/>
      <c r="F167" s="170">
        <f>B167</f>
        <v>2020</v>
      </c>
      <c r="G167" s="178"/>
      <c r="H167" s="170">
        <f>D167</f>
        <v>2019</v>
      </c>
      <c r="I167" s="178"/>
      <c r="J167" s="13" t="s">
        <v>8</v>
      </c>
      <c r="K167" s="14" t="s">
        <v>5</v>
      </c>
    </row>
    <row r="168" spans="1:11" x14ac:dyDescent="0.2">
      <c r="A168" s="123" t="s">
        <v>271</v>
      </c>
      <c r="B168" s="124" t="s">
        <v>156</v>
      </c>
      <c r="C168" s="125" t="s">
        <v>157</v>
      </c>
      <c r="D168" s="124" t="s">
        <v>156</v>
      </c>
      <c r="E168" s="126" t="s">
        <v>157</v>
      </c>
      <c r="F168" s="125" t="s">
        <v>156</v>
      </c>
      <c r="G168" s="125" t="s">
        <v>157</v>
      </c>
      <c r="H168" s="124" t="s">
        <v>156</v>
      </c>
      <c r="I168" s="126" t="s">
        <v>157</v>
      </c>
      <c r="J168" s="124"/>
      <c r="K168" s="126"/>
    </row>
    <row r="169" spans="1:11" ht="15" x14ac:dyDescent="0.25">
      <c r="A169" s="20" t="s">
        <v>272</v>
      </c>
      <c r="B169" s="55">
        <v>0</v>
      </c>
      <c r="C169" s="127">
        <f>IF(B176=0, "-", B169/B176)</f>
        <v>0</v>
      </c>
      <c r="D169" s="55">
        <v>1</v>
      </c>
      <c r="E169" s="119">
        <f>IF(D176=0, "-", D169/D176)</f>
        <v>0.14285714285714285</v>
      </c>
      <c r="F169" s="128">
        <v>1</v>
      </c>
      <c r="G169" s="127">
        <f>IF(F176=0, "-", F169/F176)</f>
        <v>4.3478260869565216E-2</v>
      </c>
      <c r="H169" s="55">
        <v>2</v>
      </c>
      <c r="I169" s="119">
        <f>IF(H176=0, "-", H169/H176)</f>
        <v>5.8823529411764705E-2</v>
      </c>
      <c r="J169" s="118">
        <f t="shared" ref="J169:J174" si="12">IF(D169=0, "-", IF((B169-D169)/D169&lt;10, (B169-D169)/D169, "&gt;999%"))</f>
        <v>-1</v>
      </c>
      <c r="K169" s="119">
        <f t="shared" ref="K169:K174" si="13">IF(H169=0, "-", IF((F169-H169)/H169&lt;10, (F169-H169)/H169, "&gt;999%"))</f>
        <v>-0.5</v>
      </c>
    </row>
    <row r="170" spans="1:11" ht="15" x14ac:dyDescent="0.25">
      <c r="A170" s="20" t="s">
        <v>273</v>
      </c>
      <c r="B170" s="55">
        <v>1</v>
      </c>
      <c r="C170" s="127">
        <f>IF(B176=0, "-", B170/B176)</f>
        <v>0.5</v>
      </c>
      <c r="D170" s="55">
        <v>6</v>
      </c>
      <c r="E170" s="119">
        <f>IF(D176=0, "-", D170/D176)</f>
        <v>0.8571428571428571</v>
      </c>
      <c r="F170" s="128">
        <v>16</v>
      </c>
      <c r="G170" s="127">
        <f>IF(F176=0, "-", F170/F176)</f>
        <v>0.69565217391304346</v>
      </c>
      <c r="H170" s="55">
        <v>25</v>
      </c>
      <c r="I170" s="119">
        <f>IF(H176=0, "-", H170/H176)</f>
        <v>0.73529411764705888</v>
      </c>
      <c r="J170" s="118">
        <f t="shared" si="12"/>
        <v>-0.83333333333333337</v>
      </c>
      <c r="K170" s="119">
        <f t="shared" si="13"/>
        <v>-0.36</v>
      </c>
    </row>
    <row r="171" spans="1:11" ht="15" x14ac:dyDescent="0.25">
      <c r="A171" s="20" t="s">
        <v>274</v>
      </c>
      <c r="B171" s="55">
        <v>0</v>
      </c>
      <c r="C171" s="127">
        <f>IF(B176=0, "-", B171/B176)</f>
        <v>0</v>
      </c>
      <c r="D171" s="55">
        <v>0</v>
      </c>
      <c r="E171" s="119">
        <f>IF(D176=0, "-", D171/D176)</f>
        <v>0</v>
      </c>
      <c r="F171" s="128">
        <v>2</v>
      </c>
      <c r="G171" s="127">
        <f>IF(F176=0, "-", F171/F176)</f>
        <v>8.6956521739130432E-2</v>
      </c>
      <c r="H171" s="55">
        <v>5</v>
      </c>
      <c r="I171" s="119">
        <f>IF(H176=0, "-", H171/H176)</f>
        <v>0.14705882352941177</v>
      </c>
      <c r="J171" s="118" t="str">
        <f t="shared" si="12"/>
        <v>-</v>
      </c>
      <c r="K171" s="119">
        <f t="shared" si="13"/>
        <v>-0.6</v>
      </c>
    </row>
    <row r="172" spans="1:11" ht="15" x14ac:dyDescent="0.25">
      <c r="A172" s="20" t="s">
        <v>275</v>
      </c>
      <c r="B172" s="55">
        <v>1</v>
      </c>
      <c r="C172" s="127">
        <f>IF(B176=0, "-", B172/B176)</f>
        <v>0.5</v>
      </c>
      <c r="D172" s="55">
        <v>0</v>
      </c>
      <c r="E172" s="119">
        <f>IF(D176=0, "-", D172/D176)</f>
        <v>0</v>
      </c>
      <c r="F172" s="128">
        <v>2</v>
      </c>
      <c r="G172" s="127">
        <f>IF(F176=0, "-", F172/F176)</f>
        <v>8.6956521739130432E-2</v>
      </c>
      <c r="H172" s="55">
        <v>0</v>
      </c>
      <c r="I172" s="119">
        <f>IF(H176=0, "-", H172/H176)</f>
        <v>0</v>
      </c>
      <c r="J172" s="118" t="str">
        <f t="shared" si="12"/>
        <v>-</v>
      </c>
      <c r="K172" s="119" t="str">
        <f t="shared" si="13"/>
        <v>-</v>
      </c>
    </row>
    <row r="173" spans="1:11" ht="15" x14ac:dyDescent="0.25">
      <c r="A173" s="20" t="s">
        <v>276</v>
      </c>
      <c r="B173" s="55">
        <v>0</v>
      </c>
      <c r="C173" s="127">
        <f>IF(B176=0, "-", B173/B176)</f>
        <v>0</v>
      </c>
      <c r="D173" s="55">
        <v>0</v>
      </c>
      <c r="E173" s="119">
        <f>IF(D176=0, "-", D173/D176)</f>
        <v>0</v>
      </c>
      <c r="F173" s="128">
        <v>1</v>
      </c>
      <c r="G173" s="127">
        <f>IF(F176=0, "-", F173/F176)</f>
        <v>4.3478260869565216E-2</v>
      </c>
      <c r="H173" s="55">
        <v>0</v>
      </c>
      <c r="I173" s="119">
        <f>IF(H176=0, "-", H173/H176)</f>
        <v>0</v>
      </c>
      <c r="J173" s="118" t="str">
        <f t="shared" si="12"/>
        <v>-</v>
      </c>
      <c r="K173" s="119" t="str">
        <f t="shared" si="13"/>
        <v>-</v>
      </c>
    </row>
    <row r="174" spans="1:11" ht="15" x14ac:dyDescent="0.25">
      <c r="A174" s="20" t="s">
        <v>277</v>
      </c>
      <c r="B174" s="55">
        <v>0</v>
      </c>
      <c r="C174" s="127">
        <f>IF(B176=0, "-", B174/B176)</f>
        <v>0</v>
      </c>
      <c r="D174" s="55">
        <v>0</v>
      </c>
      <c r="E174" s="119">
        <f>IF(D176=0, "-", D174/D176)</f>
        <v>0</v>
      </c>
      <c r="F174" s="128">
        <v>1</v>
      </c>
      <c r="G174" s="127">
        <f>IF(F176=0, "-", F174/F176)</f>
        <v>4.3478260869565216E-2</v>
      </c>
      <c r="H174" s="55">
        <v>2</v>
      </c>
      <c r="I174" s="119">
        <f>IF(H176=0, "-", H174/H176)</f>
        <v>5.8823529411764705E-2</v>
      </c>
      <c r="J174" s="118" t="str">
        <f t="shared" si="12"/>
        <v>-</v>
      </c>
      <c r="K174" s="119">
        <f t="shared" si="13"/>
        <v>-0.5</v>
      </c>
    </row>
    <row r="175" spans="1:11" x14ac:dyDescent="0.2">
      <c r="A175" s="129"/>
      <c r="B175" s="82"/>
      <c r="D175" s="82"/>
      <c r="E175" s="86"/>
      <c r="F175" s="130"/>
      <c r="H175" s="82"/>
      <c r="I175" s="86"/>
      <c r="J175" s="85"/>
      <c r="K175" s="86"/>
    </row>
    <row r="176" spans="1:11" s="38" customFormat="1" x14ac:dyDescent="0.2">
      <c r="A176" s="131" t="s">
        <v>278</v>
      </c>
      <c r="B176" s="32">
        <f>SUM(B169:B175)</f>
        <v>2</v>
      </c>
      <c r="C176" s="132">
        <f>B176/1688</f>
        <v>1.1848341232227489E-3</v>
      </c>
      <c r="D176" s="32">
        <f>SUM(D169:D175)</f>
        <v>7</v>
      </c>
      <c r="E176" s="133">
        <f>D176/2013</f>
        <v>3.4773969200198708E-3</v>
      </c>
      <c r="F176" s="121">
        <f>SUM(F169:F175)</f>
        <v>23</v>
      </c>
      <c r="G176" s="134">
        <f>F176/6993</f>
        <v>3.2890032890032892E-3</v>
      </c>
      <c r="H176" s="32">
        <f>SUM(H169:H175)</f>
        <v>34</v>
      </c>
      <c r="I176" s="133">
        <f>H176/9427</f>
        <v>3.606661716346664E-3</v>
      </c>
      <c r="J176" s="35">
        <f>IF(D176=0, "-", IF((B176-D176)/D176&lt;10, (B176-D176)/D176, "&gt;999%"))</f>
        <v>-0.7142857142857143</v>
      </c>
      <c r="K176" s="36">
        <f>IF(H176=0, "-", IF((F176-H176)/H176&lt;10, (F176-H176)/H176, "&gt;999%"))</f>
        <v>-0.3235294117647059</v>
      </c>
    </row>
    <row r="177" spans="1:11" x14ac:dyDescent="0.2">
      <c r="B177" s="130"/>
      <c r="D177" s="130"/>
      <c r="F177" s="130"/>
      <c r="H177" s="130"/>
    </row>
    <row r="178" spans="1:11" x14ac:dyDescent="0.2">
      <c r="A178" s="123" t="s">
        <v>279</v>
      </c>
      <c r="B178" s="124" t="s">
        <v>156</v>
      </c>
      <c r="C178" s="125" t="s">
        <v>157</v>
      </c>
      <c r="D178" s="124" t="s">
        <v>156</v>
      </c>
      <c r="E178" s="126" t="s">
        <v>157</v>
      </c>
      <c r="F178" s="125" t="s">
        <v>156</v>
      </c>
      <c r="G178" s="125" t="s">
        <v>157</v>
      </c>
      <c r="H178" s="124" t="s">
        <v>156</v>
      </c>
      <c r="I178" s="126" t="s">
        <v>157</v>
      </c>
      <c r="J178" s="124"/>
      <c r="K178" s="126"/>
    </row>
    <row r="179" spans="1:11" ht="15" x14ac:dyDescent="0.25">
      <c r="A179" s="20" t="s">
        <v>280</v>
      </c>
      <c r="B179" s="55">
        <v>0</v>
      </c>
      <c r="C179" s="127">
        <f>IF(B186=0, "-", B179/B186)</f>
        <v>0</v>
      </c>
      <c r="D179" s="55">
        <v>0</v>
      </c>
      <c r="E179" s="119">
        <f>IF(D186=0, "-", D179/D186)</f>
        <v>0</v>
      </c>
      <c r="F179" s="128">
        <v>1</v>
      </c>
      <c r="G179" s="127">
        <f>IF(F186=0, "-", F179/F186)</f>
        <v>0.2</v>
      </c>
      <c r="H179" s="55">
        <v>0</v>
      </c>
      <c r="I179" s="119">
        <f>IF(H186=0, "-", H179/H186)</f>
        <v>0</v>
      </c>
      <c r="J179" s="118" t="str">
        <f t="shared" ref="J179:J184" si="14">IF(D179=0, "-", IF((B179-D179)/D179&lt;10, (B179-D179)/D179, "&gt;999%"))</f>
        <v>-</v>
      </c>
      <c r="K179" s="119" t="str">
        <f t="shared" ref="K179:K184" si="15">IF(H179=0, "-", IF((F179-H179)/H179&lt;10, (F179-H179)/H179, "&gt;999%"))</f>
        <v>-</v>
      </c>
    </row>
    <row r="180" spans="1:11" ht="15" x14ac:dyDescent="0.25">
      <c r="A180" s="20" t="s">
        <v>281</v>
      </c>
      <c r="B180" s="55">
        <v>0</v>
      </c>
      <c r="C180" s="127">
        <f>IF(B186=0, "-", B180/B186)</f>
        <v>0</v>
      </c>
      <c r="D180" s="55">
        <v>0</v>
      </c>
      <c r="E180" s="119">
        <f>IF(D186=0, "-", D180/D186)</f>
        <v>0</v>
      </c>
      <c r="F180" s="128">
        <v>0</v>
      </c>
      <c r="G180" s="127">
        <f>IF(F186=0, "-", F180/F186)</f>
        <v>0</v>
      </c>
      <c r="H180" s="55">
        <v>4</v>
      </c>
      <c r="I180" s="119">
        <f>IF(H186=0, "-", H180/H186)</f>
        <v>0.44444444444444442</v>
      </c>
      <c r="J180" s="118" t="str">
        <f t="shared" si="14"/>
        <v>-</v>
      </c>
      <c r="K180" s="119">
        <f t="shared" si="15"/>
        <v>-1</v>
      </c>
    </row>
    <row r="181" spans="1:11" ht="15" x14ac:dyDescent="0.25">
      <c r="A181" s="20" t="s">
        <v>282</v>
      </c>
      <c r="B181" s="55">
        <v>0</v>
      </c>
      <c r="C181" s="127">
        <f>IF(B186=0, "-", B181/B186)</f>
        <v>0</v>
      </c>
      <c r="D181" s="55">
        <v>0</v>
      </c>
      <c r="E181" s="119">
        <f>IF(D186=0, "-", D181/D186)</f>
        <v>0</v>
      </c>
      <c r="F181" s="128">
        <v>0</v>
      </c>
      <c r="G181" s="127">
        <f>IF(F186=0, "-", F181/F186)</f>
        <v>0</v>
      </c>
      <c r="H181" s="55">
        <v>1</v>
      </c>
      <c r="I181" s="119">
        <f>IF(H186=0, "-", H181/H186)</f>
        <v>0.1111111111111111</v>
      </c>
      <c r="J181" s="118" t="str">
        <f t="shared" si="14"/>
        <v>-</v>
      </c>
      <c r="K181" s="119">
        <f t="shared" si="15"/>
        <v>-1</v>
      </c>
    </row>
    <row r="182" spans="1:11" ht="15" x14ac:dyDescent="0.25">
      <c r="A182" s="20" t="s">
        <v>283</v>
      </c>
      <c r="B182" s="55">
        <v>1</v>
      </c>
      <c r="C182" s="127">
        <f>IF(B186=0, "-", B182/B186)</f>
        <v>1</v>
      </c>
      <c r="D182" s="55">
        <v>1</v>
      </c>
      <c r="E182" s="119">
        <f>IF(D186=0, "-", D182/D186)</f>
        <v>1</v>
      </c>
      <c r="F182" s="128">
        <v>3</v>
      </c>
      <c r="G182" s="127">
        <f>IF(F186=0, "-", F182/F186)</f>
        <v>0.6</v>
      </c>
      <c r="H182" s="55">
        <v>3</v>
      </c>
      <c r="I182" s="119">
        <f>IF(H186=0, "-", H182/H186)</f>
        <v>0.33333333333333331</v>
      </c>
      <c r="J182" s="118">
        <f t="shared" si="14"/>
        <v>0</v>
      </c>
      <c r="K182" s="119">
        <f t="shared" si="15"/>
        <v>0</v>
      </c>
    </row>
    <row r="183" spans="1:11" ht="15" x14ac:dyDescent="0.25">
      <c r="A183" s="20" t="s">
        <v>284</v>
      </c>
      <c r="B183" s="55">
        <v>0</v>
      </c>
      <c r="C183" s="127">
        <f>IF(B186=0, "-", B183/B186)</f>
        <v>0</v>
      </c>
      <c r="D183" s="55">
        <v>0</v>
      </c>
      <c r="E183" s="119">
        <f>IF(D186=0, "-", D183/D186)</f>
        <v>0</v>
      </c>
      <c r="F183" s="128">
        <v>0</v>
      </c>
      <c r="G183" s="127">
        <f>IF(F186=0, "-", F183/F186)</f>
        <v>0</v>
      </c>
      <c r="H183" s="55">
        <v>1</v>
      </c>
      <c r="I183" s="119">
        <f>IF(H186=0, "-", H183/H186)</f>
        <v>0.1111111111111111</v>
      </c>
      <c r="J183" s="118" t="str">
        <f t="shared" si="14"/>
        <v>-</v>
      </c>
      <c r="K183" s="119">
        <f t="shared" si="15"/>
        <v>-1</v>
      </c>
    </row>
    <row r="184" spans="1:11" ht="15" x14ac:dyDescent="0.25">
      <c r="A184" s="20" t="s">
        <v>285</v>
      </c>
      <c r="B184" s="55">
        <v>0</v>
      </c>
      <c r="C184" s="127">
        <f>IF(B186=0, "-", B184/B186)</f>
        <v>0</v>
      </c>
      <c r="D184" s="55">
        <v>0</v>
      </c>
      <c r="E184" s="119">
        <f>IF(D186=0, "-", D184/D186)</f>
        <v>0</v>
      </c>
      <c r="F184" s="128">
        <v>1</v>
      </c>
      <c r="G184" s="127">
        <f>IF(F186=0, "-", F184/F186)</f>
        <v>0.2</v>
      </c>
      <c r="H184" s="55">
        <v>0</v>
      </c>
      <c r="I184" s="119">
        <f>IF(H186=0, "-", H184/H186)</f>
        <v>0</v>
      </c>
      <c r="J184" s="118" t="str">
        <f t="shared" si="14"/>
        <v>-</v>
      </c>
      <c r="K184" s="119" t="str">
        <f t="shared" si="15"/>
        <v>-</v>
      </c>
    </row>
    <row r="185" spans="1:11" x14ac:dyDescent="0.2">
      <c r="A185" s="129"/>
      <c r="B185" s="82"/>
      <c r="D185" s="82"/>
      <c r="E185" s="86"/>
      <c r="F185" s="130"/>
      <c r="H185" s="82"/>
      <c r="I185" s="86"/>
      <c r="J185" s="85"/>
      <c r="K185" s="86"/>
    </row>
    <row r="186" spans="1:11" s="38" customFormat="1" x14ac:dyDescent="0.2">
      <c r="A186" s="131" t="s">
        <v>286</v>
      </c>
      <c r="B186" s="32">
        <f>SUM(B179:B185)</f>
        <v>1</v>
      </c>
      <c r="C186" s="132">
        <f>B186/1688</f>
        <v>5.9241706161137445E-4</v>
      </c>
      <c r="D186" s="32">
        <f>SUM(D179:D185)</f>
        <v>1</v>
      </c>
      <c r="E186" s="133">
        <f>D186/2013</f>
        <v>4.9677098857426726E-4</v>
      </c>
      <c r="F186" s="121">
        <f>SUM(F179:F185)</f>
        <v>5</v>
      </c>
      <c r="G186" s="134">
        <f>F186/6993</f>
        <v>7.1500071500071503E-4</v>
      </c>
      <c r="H186" s="32">
        <f>SUM(H179:H185)</f>
        <v>9</v>
      </c>
      <c r="I186" s="133">
        <f>H186/9427</f>
        <v>9.5470457197411685E-4</v>
      </c>
      <c r="J186" s="35">
        <f>IF(D186=0, "-", IF((B186-D186)/D186&lt;10, (B186-D186)/D186, "&gt;999%"))</f>
        <v>0</v>
      </c>
      <c r="K186" s="36">
        <f>IF(H186=0, "-", IF((F186-H186)/H186&lt;10, (F186-H186)/H186, "&gt;999%"))</f>
        <v>-0.44444444444444442</v>
      </c>
    </row>
    <row r="187" spans="1:11" x14ac:dyDescent="0.2">
      <c r="B187" s="130"/>
      <c r="D187" s="130"/>
      <c r="F187" s="130"/>
      <c r="H187" s="130"/>
    </row>
    <row r="188" spans="1:11" x14ac:dyDescent="0.2">
      <c r="A188" s="123" t="s">
        <v>287</v>
      </c>
      <c r="B188" s="124" t="s">
        <v>156</v>
      </c>
      <c r="C188" s="125" t="s">
        <v>157</v>
      </c>
      <c r="D188" s="124" t="s">
        <v>156</v>
      </c>
      <c r="E188" s="126" t="s">
        <v>157</v>
      </c>
      <c r="F188" s="125" t="s">
        <v>156</v>
      </c>
      <c r="G188" s="125" t="s">
        <v>157</v>
      </c>
      <c r="H188" s="124" t="s">
        <v>156</v>
      </c>
      <c r="I188" s="126" t="s">
        <v>157</v>
      </c>
      <c r="J188" s="124"/>
      <c r="K188" s="126"/>
    </row>
    <row r="189" spans="1:11" ht="15" x14ac:dyDescent="0.25">
      <c r="A189" s="20" t="s">
        <v>288</v>
      </c>
      <c r="B189" s="55">
        <v>1</v>
      </c>
      <c r="C189" s="127">
        <f>IF(B191=0, "-", B189/B191)</f>
        <v>1</v>
      </c>
      <c r="D189" s="55">
        <v>0</v>
      </c>
      <c r="E189" s="119" t="str">
        <f>IF(D191=0, "-", D189/D191)</f>
        <v>-</v>
      </c>
      <c r="F189" s="128">
        <v>3</v>
      </c>
      <c r="G189" s="127">
        <f>IF(F191=0, "-", F189/F191)</f>
        <v>1</v>
      </c>
      <c r="H189" s="55">
        <v>4</v>
      </c>
      <c r="I189" s="119">
        <f>IF(H191=0, "-", H189/H191)</f>
        <v>1</v>
      </c>
      <c r="J189" s="118" t="str">
        <f>IF(D189=0, "-", IF((B189-D189)/D189&lt;10, (B189-D189)/D189, "&gt;999%"))</f>
        <v>-</v>
      </c>
      <c r="K189" s="119">
        <f>IF(H189=0, "-", IF((F189-H189)/H189&lt;10, (F189-H189)/H189, "&gt;999%"))</f>
        <v>-0.25</v>
      </c>
    </row>
    <row r="190" spans="1:11" x14ac:dyDescent="0.2">
      <c r="A190" s="129"/>
      <c r="B190" s="82"/>
      <c r="D190" s="82"/>
      <c r="E190" s="86"/>
      <c r="F190" s="130"/>
      <c r="H190" s="82"/>
      <c r="I190" s="86"/>
      <c r="J190" s="85"/>
      <c r="K190" s="86"/>
    </row>
    <row r="191" spans="1:11" s="38" customFormat="1" x14ac:dyDescent="0.2">
      <c r="A191" s="131" t="s">
        <v>289</v>
      </c>
      <c r="B191" s="32">
        <f>SUM(B189:B190)</f>
        <v>1</v>
      </c>
      <c r="C191" s="132">
        <f>B191/1688</f>
        <v>5.9241706161137445E-4</v>
      </c>
      <c r="D191" s="32">
        <f>SUM(D189:D190)</f>
        <v>0</v>
      </c>
      <c r="E191" s="133">
        <f>D191/2013</f>
        <v>0</v>
      </c>
      <c r="F191" s="121">
        <f>SUM(F189:F190)</f>
        <v>3</v>
      </c>
      <c r="G191" s="134">
        <f>F191/6993</f>
        <v>4.29000429000429E-4</v>
      </c>
      <c r="H191" s="32">
        <f>SUM(H189:H190)</f>
        <v>4</v>
      </c>
      <c r="I191" s="133">
        <f>H191/9427</f>
        <v>4.2431314309960752E-4</v>
      </c>
      <c r="J191" s="35" t="str">
        <f>IF(D191=0, "-", IF((B191-D191)/D191&lt;10, (B191-D191)/D191, "&gt;999%"))</f>
        <v>-</v>
      </c>
      <c r="K191" s="36">
        <f>IF(H191=0, "-", IF((F191-H191)/H191&lt;10, (F191-H191)/H191, "&gt;999%"))</f>
        <v>-0.25</v>
      </c>
    </row>
    <row r="192" spans="1:11" x14ac:dyDescent="0.2">
      <c r="B192" s="130"/>
      <c r="D192" s="130"/>
      <c r="F192" s="130"/>
      <c r="H192" s="130"/>
    </row>
    <row r="193" spans="1:11" s="38" customFormat="1" x14ac:dyDescent="0.2">
      <c r="A193" s="131" t="s">
        <v>290</v>
      </c>
      <c r="B193" s="32">
        <v>4</v>
      </c>
      <c r="C193" s="132">
        <f>B193/1688</f>
        <v>2.3696682464454978E-3</v>
      </c>
      <c r="D193" s="32">
        <v>8</v>
      </c>
      <c r="E193" s="133">
        <f>D193/2013</f>
        <v>3.9741679085941381E-3</v>
      </c>
      <c r="F193" s="121">
        <v>31</v>
      </c>
      <c r="G193" s="134">
        <f>F193/6993</f>
        <v>4.4330044330044326E-3</v>
      </c>
      <c r="H193" s="32">
        <v>47</v>
      </c>
      <c r="I193" s="133">
        <f>H193/9427</f>
        <v>4.9856794314203879E-3</v>
      </c>
      <c r="J193" s="35">
        <f>IF(D193=0, "-", IF((B193-D193)/D193&lt;10, (B193-D193)/D193, "&gt;999%"))</f>
        <v>-0.5</v>
      </c>
      <c r="K193" s="36">
        <f>IF(H193=0, "-", IF((F193-H193)/H193&lt;10, (F193-H193)/H193, "&gt;999%"))</f>
        <v>-0.34042553191489361</v>
      </c>
    </row>
    <row r="194" spans="1:11" x14ac:dyDescent="0.2">
      <c r="B194" s="130"/>
      <c r="D194" s="130"/>
      <c r="F194" s="130"/>
      <c r="H194" s="130"/>
    </row>
    <row r="195" spans="1:11" x14ac:dyDescent="0.2">
      <c r="A195" s="12" t="s">
        <v>291</v>
      </c>
      <c r="B195" s="32">
        <f>B199-B197</f>
        <v>176</v>
      </c>
      <c r="C195" s="132">
        <f>B195/1688</f>
        <v>0.10426540284360189</v>
      </c>
      <c r="D195" s="32">
        <f>D199-D197</f>
        <v>448</v>
      </c>
      <c r="E195" s="133">
        <f>D195/2013</f>
        <v>0.22255340288127173</v>
      </c>
      <c r="F195" s="121">
        <f>F199-F197</f>
        <v>1116</v>
      </c>
      <c r="G195" s="134">
        <f>F195/6993</f>
        <v>0.15958815958815958</v>
      </c>
      <c r="H195" s="32">
        <f>H199-H197</f>
        <v>2166</v>
      </c>
      <c r="I195" s="133">
        <f>H195/9427</f>
        <v>0.22976556698843748</v>
      </c>
      <c r="J195" s="35">
        <f>IF(D195=0, "-", IF((B195-D195)/D195&lt;10, (B195-D195)/D195, "&gt;999%"))</f>
        <v>-0.6071428571428571</v>
      </c>
      <c r="K195" s="36">
        <f>IF(H195=0, "-", IF((F195-H195)/H195&lt;10, (F195-H195)/H195, "&gt;999%"))</f>
        <v>-0.48476454293628807</v>
      </c>
    </row>
    <row r="196" spans="1:11" x14ac:dyDescent="0.2">
      <c r="A196" s="12"/>
      <c r="B196" s="32"/>
      <c r="C196" s="132"/>
      <c r="D196" s="32"/>
      <c r="E196" s="133"/>
      <c r="F196" s="121"/>
      <c r="G196" s="134"/>
      <c r="H196" s="32"/>
      <c r="I196" s="133"/>
      <c r="J196" s="35"/>
      <c r="K196" s="36"/>
    </row>
    <row r="197" spans="1:11" x14ac:dyDescent="0.2">
      <c r="A197" s="12" t="s">
        <v>292</v>
      </c>
      <c r="B197" s="32">
        <v>26</v>
      </c>
      <c r="C197" s="132">
        <f>B197/1688</f>
        <v>1.5402843601895734E-2</v>
      </c>
      <c r="D197" s="32">
        <v>19</v>
      </c>
      <c r="E197" s="133">
        <f>D197/2013</f>
        <v>9.4386487829110789E-3</v>
      </c>
      <c r="F197" s="121">
        <v>85</v>
      </c>
      <c r="G197" s="134">
        <f>F197/6993</f>
        <v>1.2155012155012156E-2</v>
      </c>
      <c r="H197" s="32">
        <v>120</v>
      </c>
      <c r="I197" s="133">
        <f>H197/9427</f>
        <v>1.2729394292988225E-2</v>
      </c>
      <c r="J197" s="35">
        <f>IF(D197=0, "-", IF((B197-D197)/D197&lt;10, (B197-D197)/D197, "&gt;999%"))</f>
        <v>0.36842105263157893</v>
      </c>
      <c r="K197" s="36">
        <f>IF(H197=0, "-", IF((F197-H197)/H197&lt;10, (F197-H197)/H197, "&gt;999%"))</f>
        <v>-0.29166666666666669</v>
      </c>
    </row>
    <row r="198" spans="1:11" x14ac:dyDescent="0.2">
      <c r="A198" s="12"/>
      <c r="B198" s="32"/>
      <c r="C198" s="132"/>
      <c r="D198" s="32"/>
      <c r="E198" s="133"/>
      <c r="F198" s="121"/>
      <c r="G198" s="134"/>
      <c r="H198" s="32"/>
      <c r="I198" s="133"/>
      <c r="J198" s="35"/>
      <c r="K198" s="36"/>
    </row>
    <row r="199" spans="1:11" x14ac:dyDescent="0.2">
      <c r="A199" s="12" t="s">
        <v>293</v>
      </c>
      <c r="B199" s="32">
        <v>202</v>
      </c>
      <c r="C199" s="132">
        <f>B199/1688</f>
        <v>0.11966824644549763</v>
      </c>
      <c r="D199" s="32">
        <v>467</v>
      </c>
      <c r="E199" s="133">
        <f>D199/2013</f>
        <v>0.23199205166418282</v>
      </c>
      <c r="F199" s="121">
        <v>1201</v>
      </c>
      <c r="G199" s="134">
        <f>F199/6993</f>
        <v>0.17174317174317175</v>
      </c>
      <c r="H199" s="32">
        <v>2286</v>
      </c>
      <c r="I199" s="133">
        <f>H199/9427</f>
        <v>0.2424949612814257</v>
      </c>
      <c r="J199" s="35">
        <f>IF(D199=0, "-", IF((B199-D199)/D199&lt;10, (B199-D199)/D199, "&gt;999%"))</f>
        <v>-0.56745182012847961</v>
      </c>
      <c r="K199" s="36">
        <f>IF(H199=0, "-", IF((F199-H199)/H199&lt;10, (F199-H199)/H199, "&gt;999%"))</f>
        <v>-0.47462817147856518</v>
      </c>
    </row>
  </sheetData>
  <mergeCells count="58">
    <mergeCell ref="B5:C5"/>
    <mergeCell ref="D5:E5"/>
    <mergeCell ref="F5:G5"/>
    <mergeCell ref="H5:I5"/>
    <mergeCell ref="B1:K1"/>
    <mergeCell ref="B2:K2"/>
    <mergeCell ref="B4:E4"/>
    <mergeCell ref="F4:I4"/>
    <mergeCell ref="J4:K4"/>
    <mergeCell ref="B15:E15"/>
    <mergeCell ref="F15:I15"/>
    <mergeCell ref="J15:K15"/>
    <mergeCell ref="B16:C16"/>
    <mergeCell ref="D16:E16"/>
    <mergeCell ref="F16:G16"/>
    <mergeCell ref="H16:I16"/>
    <mergeCell ref="B43:E43"/>
    <mergeCell ref="F43:I43"/>
    <mergeCell ref="J43:K43"/>
    <mergeCell ref="B44:C44"/>
    <mergeCell ref="D44:E44"/>
    <mergeCell ref="F44:G44"/>
    <mergeCell ref="H44:I44"/>
    <mergeCell ref="B79:E79"/>
    <mergeCell ref="F79:I79"/>
    <mergeCell ref="J79:K79"/>
    <mergeCell ref="B80:C80"/>
    <mergeCell ref="D80:E80"/>
    <mergeCell ref="F80:G80"/>
    <mergeCell ref="H80:I80"/>
    <mergeCell ref="B110:E110"/>
    <mergeCell ref="F110:I110"/>
    <mergeCell ref="J110:K110"/>
    <mergeCell ref="B111:C111"/>
    <mergeCell ref="D111:E111"/>
    <mergeCell ref="F111:G111"/>
    <mergeCell ref="H111:I111"/>
    <mergeCell ref="B130:E130"/>
    <mergeCell ref="F130:I130"/>
    <mergeCell ref="J130:K130"/>
    <mergeCell ref="B131:C131"/>
    <mergeCell ref="D131:E131"/>
    <mergeCell ref="F131:G131"/>
    <mergeCell ref="H131:I131"/>
    <mergeCell ref="B145:E145"/>
    <mergeCell ref="F145:I145"/>
    <mergeCell ref="J145:K145"/>
    <mergeCell ref="B146:C146"/>
    <mergeCell ref="D146:E146"/>
    <mergeCell ref="F146:G146"/>
    <mergeCell ref="H146:I146"/>
    <mergeCell ref="B166:E166"/>
    <mergeCell ref="F166:I166"/>
    <mergeCell ref="J166:K166"/>
    <mergeCell ref="B167:C167"/>
    <mergeCell ref="D167:E167"/>
    <mergeCell ref="F167:G167"/>
    <mergeCell ref="H167:I167"/>
  </mergeCells>
  <printOptions horizontalCentered="1"/>
  <pageMargins left="0.39370078740157483" right="0.39370078740157483" top="0.39370078740157483" bottom="0.59055118110236227" header="0.39370078740157483" footer="0.19685039370078741"/>
  <pageSetup paperSize="9" scale="92" fitToHeight="0" orientation="portrait" r:id="rId1"/>
  <headerFooter alignWithMargins="0">
    <oddFooter>&amp;L&amp;"Arial,Bold"&amp;9©Reproduction of VFACTS reports in whole or part, without prior permission is strictly forbidden
 &amp;C 
&amp;"Arial,Bold"Page &amp;P&amp;R&amp;"Arial,Bold" 
&amp;D</oddFooter>
  </headerFooter>
  <rowBreaks count="4" manualBreakCount="4">
    <brk id="42" max="16383" man="1"/>
    <brk id="78" max="16383" man="1"/>
    <brk id="129" max="16383" man="1"/>
    <brk id="165" max="16383"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0E3D7B-102C-4DC7-B544-0830A4095682}">
  <sheetPr>
    <pageSetUpPr fitToPage="1"/>
  </sheetPr>
  <dimension ref="A1:K38"/>
  <sheetViews>
    <sheetView tabSelected="1" workbookViewId="0">
      <selection activeCell="M1" sqref="M1"/>
    </sheetView>
  </sheetViews>
  <sheetFormatPr defaultRowHeight="12.75" x14ac:dyDescent="0.2"/>
  <cols>
    <col min="1" max="1" width="18.140625" style="1" bestFit="1" customWidth="1"/>
    <col min="2" max="11" width="8.42578125" style="1" customWidth="1"/>
    <col min="12" max="256" width="8.7109375" style="1"/>
    <col min="257" max="257" width="24.7109375" style="1" customWidth="1"/>
    <col min="258" max="267" width="8.42578125" style="1" customWidth="1"/>
    <col min="268" max="512" width="8.7109375" style="1"/>
    <col min="513" max="513" width="24.7109375" style="1" customWidth="1"/>
    <col min="514" max="523" width="8.42578125" style="1" customWidth="1"/>
    <col min="524" max="768" width="8.7109375" style="1"/>
    <col min="769" max="769" width="24.7109375" style="1" customWidth="1"/>
    <col min="770" max="779" width="8.42578125" style="1" customWidth="1"/>
    <col min="780" max="1024" width="8.7109375" style="1"/>
    <col min="1025" max="1025" width="24.7109375" style="1" customWidth="1"/>
    <col min="1026" max="1035" width="8.42578125" style="1" customWidth="1"/>
    <col min="1036" max="1280" width="8.7109375" style="1"/>
    <col min="1281" max="1281" width="24.7109375" style="1" customWidth="1"/>
    <col min="1282" max="1291" width="8.42578125" style="1" customWidth="1"/>
    <col min="1292" max="1536" width="8.7109375" style="1"/>
    <col min="1537" max="1537" width="24.7109375" style="1" customWidth="1"/>
    <col min="1538" max="1547" width="8.42578125" style="1" customWidth="1"/>
    <col min="1548" max="1792" width="8.7109375" style="1"/>
    <col min="1793" max="1793" width="24.7109375" style="1" customWidth="1"/>
    <col min="1794" max="1803" width="8.42578125" style="1" customWidth="1"/>
    <col min="1804" max="2048" width="8.7109375" style="1"/>
    <col min="2049" max="2049" width="24.7109375" style="1" customWidth="1"/>
    <col min="2050" max="2059" width="8.42578125" style="1" customWidth="1"/>
    <col min="2060" max="2304" width="8.7109375" style="1"/>
    <col min="2305" max="2305" width="24.7109375" style="1" customWidth="1"/>
    <col min="2306" max="2315" width="8.42578125" style="1" customWidth="1"/>
    <col min="2316" max="2560" width="8.7109375" style="1"/>
    <col min="2561" max="2561" width="24.7109375" style="1" customWidth="1"/>
    <col min="2562" max="2571" width="8.42578125" style="1" customWidth="1"/>
    <col min="2572" max="2816" width="8.7109375" style="1"/>
    <col min="2817" max="2817" width="24.7109375" style="1" customWidth="1"/>
    <col min="2818" max="2827" width="8.42578125" style="1" customWidth="1"/>
    <col min="2828" max="3072" width="8.7109375" style="1"/>
    <col min="3073" max="3073" width="24.7109375" style="1" customWidth="1"/>
    <col min="3074" max="3083" width="8.42578125" style="1" customWidth="1"/>
    <col min="3084" max="3328" width="8.7109375" style="1"/>
    <col min="3329" max="3329" width="24.7109375" style="1" customWidth="1"/>
    <col min="3330" max="3339" width="8.42578125" style="1" customWidth="1"/>
    <col min="3340" max="3584" width="8.7109375" style="1"/>
    <col min="3585" max="3585" width="24.7109375" style="1" customWidth="1"/>
    <col min="3586" max="3595" width="8.42578125" style="1" customWidth="1"/>
    <col min="3596" max="3840" width="8.7109375" style="1"/>
    <col min="3841" max="3841" width="24.7109375" style="1" customWidth="1"/>
    <col min="3842" max="3851" width="8.42578125" style="1" customWidth="1"/>
    <col min="3852" max="4096" width="8.7109375" style="1"/>
    <col min="4097" max="4097" width="24.7109375" style="1" customWidth="1"/>
    <col min="4098" max="4107" width="8.42578125" style="1" customWidth="1"/>
    <col min="4108" max="4352" width="8.7109375" style="1"/>
    <col min="4353" max="4353" width="24.7109375" style="1" customWidth="1"/>
    <col min="4354" max="4363" width="8.42578125" style="1" customWidth="1"/>
    <col min="4364" max="4608" width="8.7109375" style="1"/>
    <col min="4609" max="4609" width="24.7109375" style="1" customWidth="1"/>
    <col min="4610" max="4619" width="8.42578125" style="1" customWidth="1"/>
    <col min="4620" max="4864" width="8.7109375" style="1"/>
    <col min="4865" max="4865" width="24.7109375" style="1" customWidth="1"/>
    <col min="4866" max="4875" width="8.42578125" style="1" customWidth="1"/>
    <col min="4876" max="5120" width="8.7109375" style="1"/>
    <col min="5121" max="5121" width="24.7109375" style="1" customWidth="1"/>
    <col min="5122" max="5131" width="8.42578125" style="1" customWidth="1"/>
    <col min="5132" max="5376" width="8.7109375" style="1"/>
    <col min="5377" max="5377" width="24.7109375" style="1" customWidth="1"/>
    <col min="5378" max="5387" width="8.42578125" style="1" customWidth="1"/>
    <col min="5388" max="5632" width="8.7109375" style="1"/>
    <col min="5633" max="5633" width="24.7109375" style="1" customWidth="1"/>
    <col min="5634" max="5643" width="8.42578125" style="1" customWidth="1"/>
    <col min="5644" max="5888" width="8.7109375" style="1"/>
    <col min="5889" max="5889" width="24.7109375" style="1" customWidth="1"/>
    <col min="5890" max="5899" width="8.42578125" style="1" customWidth="1"/>
    <col min="5900" max="6144" width="8.7109375" style="1"/>
    <col min="6145" max="6145" width="24.7109375" style="1" customWidth="1"/>
    <col min="6146" max="6155" width="8.42578125" style="1" customWidth="1"/>
    <col min="6156" max="6400" width="8.7109375" style="1"/>
    <col min="6401" max="6401" width="24.7109375" style="1" customWidth="1"/>
    <col min="6402" max="6411" width="8.42578125" style="1" customWidth="1"/>
    <col min="6412" max="6656" width="8.7109375" style="1"/>
    <col min="6657" max="6657" width="24.7109375" style="1" customWidth="1"/>
    <col min="6658" max="6667" width="8.42578125" style="1" customWidth="1"/>
    <col min="6668" max="6912" width="8.7109375" style="1"/>
    <col min="6913" max="6913" width="24.7109375" style="1" customWidth="1"/>
    <col min="6914" max="6923" width="8.42578125" style="1" customWidth="1"/>
    <col min="6924" max="7168" width="8.7109375" style="1"/>
    <col min="7169" max="7169" width="24.7109375" style="1" customWidth="1"/>
    <col min="7170" max="7179" width="8.42578125" style="1" customWidth="1"/>
    <col min="7180" max="7424" width="8.7109375" style="1"/>
    <col min="7425" max="7425" width="24.7109375" style="1" customWidth="1"/>
    <col min="7426" max="7435" width="8.42578125" style="1" customWidth="1"/>
    <col min="7436" max="7680" width="8.7109375" style="1"/>
    <col min="7681" max="7681" width="24.7109375" style="1" customWidth="1"/>
    <col min="7682" max="7691" width="8.42578125" style="1" customWidth="1"/>
    <col min="7692" max="7936" width="8.7109375" style="1"/>
    <col min="7937" max="7937" width="24.7109375" style="1" customWidth="1"/>
    <col min="7938" max="7947" width="8.42578125" style="1" customWidth="1"/>
    <col min="7948" max="8192" width="8.7109375" style="1"/>
    <col min="8193" max="8193" width="24.7109375" style="1" customWidth="1"/>
    <col min="8194" max="8203" width="8.42578125" style="1" customWidth="1"/>
    <col min="8204" max="8448" width="8.7109375" style="1"/>
    <col min="8449" max="8449" width="24.7109375" style="1" customWidth="1"/>
    <col min="8450" max="8459" width="8.42578125" style="1" customWidth="1"/>
    <col min="8460" max="8704" width="8.7109375" style="1"/>
    <col min="8705" max="8705" width="24.7109375" style="1" customWidth="1"/>
    <col min="8706" max="8715" width="8.42578125" style="1" customWidth="1"/>
    <col min="8716" max="8960" width="8.7109375" style="1"/>
    <col min="8961" max="8961" width="24.7109375" style="1" customWidth="1"/>
    <col min="8962" max="8971" width="8.42578125" style="1" customWidth="1"/>
    <col min="8972" max="9216" width="8.7109375" style="1"/>
    <col min="9217" max="9217" width="24.7109375" style="1" customWidth="1"/>
    <col min="9218" max="9227" width="8.42578125" style="1" customWidth="1"/>
    <col min="9228" max="9472" width="8.7109375" style="1"/>
    <col min="9473" max="9473" width="24.7109375" style="1" customWidth="1"/>
    <col min="9474" max="9483" width="8.42578125" style="1" customWidth="1"/>
    <col min="9484" max="9728" width="8.7109375" style="1"/>
    <col min="9729" max="9729" width="24.7109375" style="1" customWidth="1"/>
    <col min="9730" max="9739" width="8.42578125" style="1" customWidth="1"/>
    <col min="9740" max="9984" width="8.7109375" style="1"/>
    <col min="9985" max="9985" width="24.7109375" style="1" customWidth="1"/>
    <col min="9986" max="9995" width="8.42578125" style="1" customWidth="1"/>
    <col min="9996" max="10240" width="8.7109375" style="1"/>
    <col min="10241" max="10241" width="24.7109375" style="1" customWidth="1"/>
    <col min="10242" max="10251" width="8.42578125" style="1" customWidth="1"/>
    <col min="10252" max="10496" width="8.7109375" style="1"/>
    <col min="10497" max="10497" width="24.7109375" style="1" customWidth="1"/>
    <col min="10498" max="10507" width="8.42578125" style="1" customWidth="1"/>
    <col min="10508" max="10752" width="8.7109375" style="1"/>
    <col min="10753" max="10753" width="24.7109375" style="1" customWidth="1"/>
    <col min="10754" max="10763" width="8.42578125" style="1" customWidth="1"/>
    <col min="10764" max="11008" width="8.7109375" style="1"/>
    <col min="11009" max="11009" width="24.7109375" style="1" customWidth="1"/>
    <col min="11010" max="11019" width="8.42578125" style="1" customWidth="1"/>
    <col min="11020" max="11264" width="8.7109375" style="1"/>
    <col min="11265" max="11265" width="24.7109375" style="1" customWidth="1"/>
    <col min="11266" max="11275" width="8.42578125" style="1" customWidth="1"/>
    <col min="11276" max="11520" width="8.7109375" style="1"/>
    <col min="11521" max="11521" width="24.7109375" style="1" customWidth="1"/>
    <col min="11522" max="11531" width="8.42578125" style="1" customWidth="1"/>
    <col min="11532" max="11776" width="8.7109375" style="1"/>
    <col min="11777" max="11777" width="24.7109375" style="1" customWidth="1"/>
    <col min="11778" max="11787" width="8.42578125" style="1" customWidth="1"/>
    <col min="11788" max="12032" width="8.7109375" style="1"/>
    <col min="12033" max="12033" width="24.7109375" style="1" customWidth="1"/>
    <col min="12034" max="12043" width="8.42578125" style="1" customWidth="1"/>
    <col min="12044" max="12288" width="8.7109375" style="1"/>
    <col min="12289" max="12289" width="24.7109375" style="1" customWidth="1"/>
    <col min="12290" max="12299" width="8.42578125" style="1" customWidth="1"/>
    <col min="12300" max="12544" width="8.7109375" style="1"/>
    <col min="12545" max="12545" width="24.7109375" style="1" customWidth="1"/>
    <col min="12546" max="12555" width="8.42578125" style="1" customWidth="1"/>
    <col min="12556" max="12800" width="8.7109375" style="1"/>
    <col min="12801" max="12801" width="24.7109375" style="1" customWidth="1"/>
    <col min="12802" max="12811" width="8.42578125" style="1" customWidth="1"/>
    <col min="12812" max="13056" width="8.7109375" style="1"/>
    <col min="13057" max="13057" width="24.7109375" style="1" customWidth="1"/>
    <col min="13058" max="13067" width="8.42578125" style="1" customWidth="1"/>
    <col min="13068" max="13312" width="8.7109375" style="1"/>
    <col min="13313" max="13313" width="24.7109375" style="1" customWidth="1"/>
    <col min="13314" max="13323" width="8.42578125" style="1" customWidth="1"/>
    <col min="13324" max="13568" width="8.7109375" style="1"/>
    <col min="13569" max="13569" width="24.7109375" style="1" customWidth="1"/>
    <col min="13570" max="13579" width="8.42578125" style="1" customWidth="1"/>
    <col min="13580" max="13824" width="8.7109375" style="1"/>
    <col min="13825" max="13825" width="24.7109375" style="1" customWidth="1"/>
    <col min="13826" max="13835" width="8.42578125" style="1" customWidth="1"/>
    <col min="13836" max="14080" width="8.7109375" style="1"/>
    <col min="14081" max="14081" width="24.7109375" style="1" customWidth="1"/>
    <col min="14082" max="14091" width="8.42578125" style="1" customWidth="1"/>
    <col min="14092" max="14336" width="8.7109375" style="1"/>
    <col min="14337" max="14337" width="24.7109375" style="1" customWidth="1"/>
    <col min="14338" max="14347" width="8.42578125" style="1" customWidth="1"/>
    <col min="14348" max="14592" width="8.7109375" style="1"/>
    <col min="14593" max="14593" width="24.7109375" style="1" customWidth="1"/>
    <col min="14594" max="14603" width="8.42578125" style="1" customWidth="1"/>
    <col min="14604" max="14848" width="8.7109375" style="1"/>
    <col min="14849" max="14849" width="24.7109375" style="1" customWidth="1"/>
    <col min="14850" max="14859" width="8.42578125" style="1" customWidth="1"/>
    <col min="14860" max="15104" width="8.7109375" style="1"/>
    <col min="15105" max="15105" width="24.7109375" style="1" customWidth="1"/>
    <col min="15106" max="15115" width="8.42578125" style="1" customWidth="1"/>
    <col min="15116" max="15360" width="8.7109375" style="1"/>
    <col min="15361" max="15361" width="24.7109375" style="1" customWidth="1"/>
    <col min="15362" max="15371" width="8.42578125" style="1" customWidth="1"/>
    <col min="15372" max="15616" width="8.7109375" style="1"/>
    <col min="15617" max="15617" width="24.7109375" style="1" customWidth="1"/>
    <col min="15618" max="15627" width="8.42578125" style="1" customWidth="1"/>
    <col min="15628" max="15872" width="8.7109375" style="1"/>
    <col min="15873" max="15873" width="24.7109375" style="1" customWidth="1"/>
    <col min="15874" max="15883" width="8.42578125" style="1" customWidth="1"/>
    <col min="15884" max="16128" width="8.7109375" style="1"/>
    <col min="16129" max="16129" width="24.7109375" style="1" customWidth="1"/>
    <col min="16130" max="16139" width="8.42578125" style="1" customWidth="1"/>
    <col min="16140" max="16384" width="8.7109375" style="1"/>
  </cols>
  <sheetData>
    <row r="1" spans="1:11" s="44" customFormat="1" ht="20.25" x14ac:dyDescent="0.3">
      <c r="A1" s="52" t="s">
        <v>19</v>
      </c>
      <c r="B1" s="174" t="s">
        <v>294</v>
      </c>
      <c r="C1" s="174"/>
      <c r="D1" s="174"/>
      <c r="E1" s="175"/>
      <c r="F1" s="175"/>
      <c r="G1" s="175"/>
      <c r="H1" s="175"/>
      <c r="I1" s="175"/>
      <c r="J1" s="175"/>
      <c r="K1" s="175"/>
    </row>
    <row r="2" spans="1:11" s="44" customFormat="1" ht="20.25" x14ac:dyDescent="0.3">
      <c r="A2" s="52" t="s">
        <v>21</v>
      </c>
      <c r="B2" s="176" t="s">
        <v>3</v>
      </c>
      <c r="C2" s="174"/>
      <c r="D2" s="174"/>
      <c r="E2" s="177"/>
      <c r="F2" s="177"/>
      <c r="G2" s="177"/>
      <c r="H2" s="177"/>
      <c r="I2" s="177"/>
      <c r="J2" s="177"/>
      <c r="K2" s="177"/>
    </row>
    <row r="4" spans="1:11" ht="15.75" x14ac:dyDescent="0.25">
      <c r="A4" s="135"/>
      <c r="B4" s="170" t="s">
        <v>4</v>
      </c>
      <c r="C4" s="172"/>
      <c r="D4" s="172"/>
      <c r="E4" s="171"/>
      <c r="F4" s="170" t="s">
        <v>154</v>
      </c>
      <c r="G4" s="172"/>
      <c r="H4" s="172"/>
      <c r="I4" s="171"/>
      <c r="J4" s="170" t="s">
        <v>155</v>
      </c>
      <c r="K4" s="171"/>
    </row>
    <row r="5" spans="1:11" x14ac:dyDescent="0.2">
      <c r="A5" s="12"/>
      <c r="B5" s="170">
        <f>VALUE(RIGHT($B$2, 4))</f>
        <v>2020</v>
      </c>
      <c r="C5" s="171"/>
      <c r="D5" s="170">
        <f>B5-1</f>
        <v>2019</v>
      </c>
      <c r="E5" s="178"/>
      <c r="F5" s="170">
        <f>B5</f>
        <v>2020</v>
      </c>
      <c r="G5" s="178"/>
      <c r="H5" s="170">
        <f>D5</f>
        <v>2019</v>
      </c>
      <c r="I5" s="178"/>
      <c r="J5" s="13" t="s">
        <v>8</v>
      </c>
      <c r="K5" s="14" t="s">
        <v>5</v>
      </c>
    </row>
    <row r="6" spans="1:11" x14ac:dyDescent="0.2">
      <c r="A6" s="16"/>
      <c r="B6" s="124" t="s">
        <v>156</v>
      </c>
      <c r="C6" s="125" t="s">
        <v>157</v>
      </c>
      <c r="D6" s="124" t="s">
        <v>156</v>
      </c>
      <c r="E6" s="126" t="s">
        <v>157</v>
      </c>
      <c r="F6" s="136" t="s">
        <v>156</v>
      </c>
      <c r="G6" s="125" t="s">
        <v>157</v>
      </c>
      <c r="H6" s="137" t="s">
        <v>156</v>
      </c>
      <c r="I6" s="126" t="s">
        <v>157</v>
      </c>
      <c r="J6" s="124"/>
      <c r="K6" s="126"/>
    </row>
    <row r="7" spans="1:11" x14ac:dyDescent="0.2">
      <c r="A7" s="20" t="s">
        <v>49</v>
      </c>
      <c r="B7" s="55">
        <v>0</v>
      </c>
      <c r="C7" s="138">
        <f>IF(B38=0, "-", B7/B38)</f>
        <v>0</v>
      </c>
      <c r="D7" s="55">
        <v>0</v>
      </c>
      <c r="E7" s="78">
        <f>IF(D38=0, "-", D7/D38)</f>
        <v>0</v>
      </c>
      <c r="F7" s="128">
        <v>1</v>
      </c>
      <c r="G7" s="138">
        <f>IF(F38=0, "-", F7/F38)</f>
        <v>8.3263946711074107E-4</v>
      </c>
      <c r="H7" s="55">
        <v>0</v>
      </c>
      <c r="I7" s="78">
        <f>IF(H38=0, "-", H7/H38)</f>
        <v>0</v>
      </c>
      <c r="J7" s="77" t="str">
        <f t="shared" ref="J7:J36" si="0">IF(D7=0, "-", IF((B7-D7)/D7&lt;10, (B7-D7)/D7, "&gt;999%"))</f>
        <v>-</v>
      </c>
      <c r="K7" s="78" t="str">
        <f t="shared" ref="K7:K36" si="1">IF(H7=0, "-", IF((F7-H7)/H7&lt;10, (F7-H7)/H7, "&gt;999%"))</f>
        <v>-</v>
      </c>
    </row>
    <row r="8" spans="1:11" x14ac:dyDescent="0.2">
      <c r="A8" s="20" t="s">
        <v>50</v>
      </c>
      <c r="B8" s="55">
        <v>2</v>
      </c>
      <c r="C8" s="138">
        <f>IF(B38=0, "-", B8/B38)</f>
        <v>9.9009900990099011E-3</v>
      </c>
      <c r="D8" s="55">
        <v>7</v>
      </c>
      <c r="E8" s="78">
        <f>IF(D38=0, "-", D8/D38)</f>
        <v>1.4989293361884369E-2</v>
      </c>
      <c r="F8" s="128">
        <v>11</v>
      </c>
      <c r="G8" s="138">
        <f>IF(F38=0, "-", F8/F38)</f>
        <v>9.1590341382181521E-3</v>
      </c>
      <c r="H8" s="55">
        <v>30</v>
      </c>
      <c r="I8" s="78">
        <f>IF(H38=0, "-", H8/H38)</f>
        <v>1.3123359580052493E-2</v>
      </c>
      <c r="J8" s="77">
        <f t="shared" si="0"/>
        <v>-0.7142857142857143</v>
      </c>
      <c r="K8" s="78">
        <f t="shared" si="1"/>
        <v>-0.6333333333333333</v>
      </c>
    </row>
    <row r="9" spans="1:11" x14ac:dyDescent="0.2">
      <c r="A9" s="20" t="s">
        <v>51</v>
      </c>
      <c r="B9" s="55">
        <v>10</v>
      </c>
      <c r="C9" s="138">
        <f>IF(B38=0, "-", B9/B38)</f>
        <v>4.9504950495049507E-2</v>
      </c>
      <c r="D9" s="55">
        <v>3</v>
      </c>
      <c r="E9" s="78">
        <f>IF(D38=0, "-", D9/D38)</f>
        <v>6.4239828693790149E-3</v>
      </c>
      <c r="F9" s="128">
        <v>22</v>
      </c>
      <c r="G9" s="138">
        <f>IF(F38=0, "-", F9/F38)</f>
        <v>1.8318068276436304E-2</v>
      </c>
      <c r="H9" s="55">
        <v>18</v>
      </c>
      <c r="I9" s="78">
        <f>IF(H38=0, "-", H9/H38)</f>
        <v>7.874015748031496E-3</v>
      </c>
      <c r="J9" s="77">
        <f t="shared" si="0"/>
        <v>2.3333333333333335</v>
      </c>
      <c r="K9" s="78">
        <f t="shared" si="1"/>
        <v>0.22222222222222221</v>
      </c>
    </row>
    <row r="10" spans="1:11" x14ac:dyDescent="0.2">
      <c r="A10" s="20" t="s">
        <v>52</v>
      </c>
      <c r="B10" s="55">
        <v>0</v>
      </c>
      <c r="C10" s="138">
        <f>IF(B38=0, "-", B10/B38)</f>
        <v>0</v>
      </c>
      <c r="D10" s="55">
        <v>0</v>
      </c>
      <c r="E10" s="78">
        <f>IF(D38=0, "-", D10/D38)</f>
        <v>0</v>
      </c>
      <c r="F10" s="128">
        <v>3</v>
      </c>
      <c r="G10" s="138">
        <f>IF(F38=0, "-", F10/F38)</f>
        <v>2.4979184013322231E-3</v>
      </c>
      <c r="H10" s="55">
        <v>0</v>
      </c>
      <c r="I10" s="78">
        <f>IF(H38=0, "-", H10/H38)</f>
        <v>0</v>
      </c>
      <c r="J10" s="77" t="str">
        <f t="shared" si="0"/>
        <v>-</v>
      </c>
      <c r="K10" s="78" t="str">
        <f t="shared" si="1"/>
        <v>-</v>
      </c>
    </row>
    <row r="11" spans="1:11" x14ac:dyDescent="0.2">
      <c r="A11" s="20" t="s">
        <v>54</v>
      </c>
      <c r="B11" s="55">
        <v>0</v>
      </c>
      <c r="C11" s="138">
        <f>IF(B38=0, "-", B11/B38)</f>
        <v>0</v>
      </c>
      <c r="D11" s="55">
        <v>1</v>
      </c>
      <c r="E11" s="78">
        <f>IF(D38=0, "-", D11/D38)</f>
        <v>2.1413276231263384E-3</v>
      </c>
      <c r="F11" s="128">
        <v>1</v>
      </c>
      <c r="G11" s="138">
        <f>IF(F38=0, "-", F11/F38)</f>
        <v>8.3263946711074107E-4</v>
      </c>
      <c r="H11" s="55">
        <v>1</v>
      </c>
      <c r="I11" s="78">
        <f>IF(H38=0, "-", H11/H38)</f>
        <v>4.3744531933508313E-4</v>
      </c>
      <c r="J11" s="77">
        <f t="shared" si="0"/>
        <v>-1</v>
      </c>
      <c r="K11" s="78">
        <f t="shared" si="1"/>
        <v>0</v>
      </c>
    </row>
    <row r="12" spans="1:11" x14ac:dyDescent="0.2">
      <c r="A12" s="20" t="s">
        <v>56</v>
      </c>
      <c r="B12" s="55">
        <v>4</v>
      </c>
      <c r="C12" s="138">
        <f>IF(B38=0, "-", B12/B38)</f>
        <v>1.9801980198019802E-2</v>
      </c>
      <c r="D12" s="55">
        <v>11</v>
      </c>
      <c r="E12" s="78">
        <f>IF(D38=0, "-", D12/D38)</f>
        <v>2.3554603854389723E-2</v>
      </c>
      <c r="F12" s="128">
        <v>33</v>
      </c>
      <c r="G12" s="138">
        <f>IF(F38=0, "-", F12/F38)</f>
        <v>2.7477102414654453E-2</v>
      </c>
      <c r="H12" s="55">
        <v>62</v>
      </c>
      <c r="I12" s="78">
        <f>IF(H38=0, "-", H12/H38)</f>
        <v>2.7121609798775152E-2</v>
      </c>
      <c r="J12" s="77">
        <f t="shared" si="0"/>
        <v>-0.63636363636363635</v>
      </c>
      <c r="K12" s="78">
        <f t="shared" si="1"/>
        <v>-0.46774193548387094</v>
      </c>
    </row>
    <row r="13" spans="1:11" x14ac:dyDescent="0.2">
      <c r="A13" s="20" t="s">
        <v>59</v>
      </c>
      <c r="B13" s="55">
        <v>4</v>
      </c>
      <c r="C13" s="138">
        <f>IF(B38=0, "-", B13/B38)</f>
        <v>1.9801980198019802E-2</v>
      </c>
      <c r="D13" s="55">
        <v>18</v>
      </c>
      <c r="E13" s="78">
        <f>IF(D38=0, "-", D13/D38)</f>
        <v>3.8543897216274089E-2</v>
      </c>
      <c r="F13" s="128">
        <v>26</v>
      </c>
      <c r="G13" s="138">
        <f>IF(F38=0, "-", F13/F38)</f>
        <v>2.1648626144879269E-2</v>
      </c>
      <c r="H13" s="55">
        <v>153</v>
      </c>
      <c r="I13" s="78">
        <f>IF(H38=0, "-", H13/H38)</f>
        <v>6.6929133858267723E-2</v>
      </c>
      <c r="J13" s="77">
        <f t="shared" si="0"/>
        <v>-0.77777777777777779</v>
      </c>
      <c r="K13" s="78">
        <f t="shared" si="1"/>
        <v>-0.83006535947712423</v>
      </c>
    </row>
    <row r="14" spans="1:11" x14ac:dyDescent="0.2">
      <c r="A14" s="20" t="s">
        <v>60</v>
      </c>
      <c r="B14" s="55">
        <v>9</v>
      </c>
      <c r="C14" s="138">
        <f>IF(B38=0, "-", B14/B38)</f>
        <v>4.4554455445544552E-2</v>
      </c>
      <c r="D14" s="55">
        <v>31</v>
      </c>
      <c r="E14" s="78">
        <f>IF(D38=0, "-", D14/D38)</f>
        <v>6.638115631691649E-2</v>
      </c>
      <c r="F14" s="128">
        <v>77</v>
      </c>
      <c r="G14" s="138">
        <f>IF(F38=0, "-", F14/F38)</f>
        <v>6.4113238967527061E-2</v>
      </c>
      <c r="H14" s="55">
        <v>145</v>
      </c>
      <c r="I14" s="78">
        <f>IF(H38=0, "-", H14/H38)</f>
        <v>6.3429571303587048E-2</v>
      </c>
      <c r="J14" s="77">
        <f t="shared" si="0"/>
        <v>-0.70967741935483875</v>
      </c>
      <c r="K14" s="78">
        <f t="shared" si="1"/>
        <v>-0.4689655172413793</v>
      </c>
    </row>
    <row r="15" spans="1:11" x14ac:dyDescent="0.2">
      <c r="A15" s="20" t="s">
        <v>61</v>
      </c>
      <c r="B15" s="55">
        <v>22</v>
      </c>
      <c r="C15" s="138">
        <f>IF(B38=0, "-", B15/B38)</f>
        <v>0.10891089108910891</v>
      </c>
      <c r="D15" s="55">
        <v>123</v>
      </c>
      <c r="E15" s="78">
        <f>IF(D38=0, "-", D15/D38)</f>
        <v>0.2633832976445396</v>
      </c>
      <c r="F15" s="128">
        <v>122</v>
      </c>
      <c r="G15" s="138">
        <f>IF(F38=0, "-", F15/F38)</f>
        <v>0.10158201498751041</v>
      </c>
      <c r="H15" s="55">
        <v>467</v>
      </c>
      <c r="I15" s="78">
        <f>IF(H38=0, "-", H15/H38)</f>
        <v>0.20428696412948383</v>
      </c>
      <c r="J15" s="77">
        <f t="shared" si="0"/>
        <v>-0.82113821138211385</v>
      </c>
      <c r="K15" s="78">
        <f t="shared" si="1"/>
        <v>-0.73875802997858675</v>
      </c>
    </row>
    <row r="16" spans="1:11" x14ac:dyDescent="0.2">
      <c r="A16" s="20" t="s">
        <v>63</v>
      </c>
      <c r="B16" s="55">
        <v>0</v>
      </c>
      <c r="C16" s="138">
        <f>IF(B38=0, "-", B16/B38)</f>
        <v>0</v>
      </c>
      <c r="D16" s="55">
        <v>0</v>
      </c>
      <c r="E16" s="78">
        <f>IF(D38=0, "-", D16/D38)</f>
        <v>0</v>
      </c>
      <c r="F16" s="128">
        <v>2</v>
      </c>
      <c r="G16" s="138">
        <f>IF(F38=0, "-", F16/F38)</f>
        <v>1.6652789342214821E-3</v>
      </c>
      <c r="H16" s="55">
        <v>13</v>
      </c>
      <c r="I16" s="78">
        <f>IF(H38=0, "-", H16/H38)</f>
        <v>5.6867891513560807E-3</v>
      </c>
      <c r="J16" s="77" t="str">
        <f t="shared" si="0"/>
        <v>-</v>
      </c>
      <c r="K16" s="78">
        <f t="shared" si="1"/>
        <v>-0.84615384615384615</v>
      </c>
    </row>
    <row r="17" spans="1:11" x14ac:dyDescent="0.2">
      <c r="A17" s="20" t="s">
        <v>65</v>
      </c>
      <c r="B17" s="55">
        <v>20</v>
      </c>
      <c r="C17" s="138">
        <f>IF(B38=0, "-", B17/B38)</f>
        <v>9.9009900990099015E-2</v>
      </c>
      <c r="D17" s="55">
        <v>42</v>
      </c>
      <c r="E17" s="78">
        <f>IF(D38=0, "-", D17/D38)</f>
        <v>8.9935760171306209E-2</v>
      </c>
      <c r="F17" s="128">
        <v>101</v>
      </c>
      <c r="G17" s="138">
        <f>IF(F38=0, "-", F17/F38)</f>
        <v>8.4096586178184843E-2</v>
      </c>
      <c r="H17" s="55">
        <v>256</v>
      </c>
      <c r="I17" s="78">
        <f>IF(H38=0, "-", H17/H38)</f>
        <v>0.11198600174978128</v>
      </c>
      <c r="J17" s="77">
        <f t="shared" si="0"/>
        <v>-0.52380952380952384</v>
      </c>
      <c r="K17" s="78">
        <f t="shared" si="1"/>
        <v>-0.60546875</v>
      </c>
    </row>
    <row r="18" spans="1:11" x14ac:dyDescent="0.2">
      <c r="A18" s="20" t="s">
        <v>67</v>
      </c>
      <c r="B18" s="55">
        <v>2</v>
      </c>
      <c r="C18" s="138">
        <f>IF(B38=0, "-", B18/B38)</f>
        <v>9.9009900990099011E-3</v>
      </c>
      <c r="D18" s="55">
        <v>1</v>
      </c>
      <c r="E18" s="78">
        <f>IF(D38=0, "-", D18/D38)</f>
        <v>2.1413276231263384E-3</v>
      </c>
      <c r="F18" s="128">
        <v>3</v>
      </c>
      <c r="G18" s="138">
        <f>IF(F38=0, "-", F18/F38)</f>
        <v>2.4979184013322231E-3</v>
      </c>
      <c r="H18" s="55">
        <v>5</v>
      </c>
      <c r="I18" s="78">
        <f>IF(H38=0, "-", H18/H38)</f>
        <v>2.1872265966754157E-3</v>
      </c>
      <c r="J18" s="77">
        <f t="shared" si="0"/>
        <v>1</v>
      </c>
      <c r="K18" s="78">
        <f t="shared" si="1"/>
        <v>-0.4</v>
      </c>
    </row>
    <row r="19" spans="1:11" x14ac:dyDescent="0.2">
      <c r="A19" s="20" t="s">
        <v>68</v>
      </c>
      <c r="B19" s="55">
        <v>0</v>
      </c>
      <c r="C19" s="138">
        <f>IF(B38=0, "-", B19/B38)</f>
        <v>0</v>
      </c>
      <c r="D19" s="55">
        <v>4</v>
      </c>
      <c r="E19" s="78">
        <f>IF(D38=0, "-", D19/D38)</f>
        <v>8.5653104925053538E-3</v>
      </c>
      <c r="F19" s="128">
        <v>0</v>
      </c>
      <c r="G19" s="138">
        <f>IF(F38=0, "-", F19/F38)</f>
        <v>0</v>
      </c>
      <c r="H19" s="55">
        <v>7</v>
      </c>
      <c r="I19" s="78">
        <f>IF(H38=0, "-", H19/H38)</f>
        <v>3.0621172353455816E-3</v>
      </c>
      <c r="J19" s="77">
        <f t="shared" si="0"/>
        <v>-1</v>
      </c>
      <c r="K19" s="78">
        <f t="shared" si="1"/>
        <v>-1</v>
      </c>
    </row>
    <row r="20" spans="1:11" x14ac:dyDescent="0.2">
      <c r="A20" s="20" t="s">
        <v>69</v>
      </c>
      <c r="B20" s="55">
        <v>0</v>
      </c>
      <c r="C20" s="138">
        <f>IF(B38=0, "-", B20/B38)</f>
        <v>0</v>
      </c>
      <c r="D20" s="55">
        <v>0</v>
      </c>
      <c r="E20" s="78">
        <f>IF(D38=0, "-", D20/D38)</f>
        <v>0</v>
      </c>
      <c r="F20" s="128">
        <v>1</v>
      </c>
      <c r="G20" s="138">
        <f>IF(F38=0, "-", F20/F38)</f>
        <v>8.3263946711074107E-4</v>
      </c>
      <c r="H20" s="55">
        <v>0</v>
      </c>
      <c r="I20" s="78">
        <f>IF(H38=0, "-", H20/H38)</f>
        <v>0</v>
      </c>
      <c r="J20" s="77" t="str">
        <f t="shared" si="0"/>
        <v>-</v>
      </c>
      <c r="K20" s="78" t="str">
        <f t="shared" si="1"/>
        <v>-</v>
      </c>
    </row>
    <row r="21" spans="1:11" x14ac:dyDescent="0.2">
      <c r="A21" s="20" t="s">
        <v>70</v>
      </c>
      <c r="B21" s="55">
        <v>15</v>
      </c>
      <c r="C21" s="138">
        <f>IF(B38=0, "-", B21/B38)</f>
        <v>7.4257425742574254E-2</v>
      </c>
      <c r="D21" s="55">
        <v>44</v>
      </c>
      <c r="E21" s="78">
        <f>IF(D38=0, "-", D21/D38)</f>
        <v>9.421841541755889E-2</v>
      </c>
      <c r="F21" s="128">
        <v>84</v>
      </c>
      <c r="G21" s="138">
        <f>IF(F38=0, "-", F21/F38)</f>
        <v>6.9941715237302249E-2</v>
      </c>
      <c r="H21" s="55">
        <v>204</v>
      </c>
      <c r="I21" s="78">
        <f>IF(H38=0, "-", H21/H38)</f>
        <v>8.9238845144356954E-2</v>
      </c>
      <c r="J21" s="77">
        <f t="shared" si="0"/>
        <v>-0.65909090909090906</v>
      </c>
      <c r="K21" s="78">
        <f t="shared" si="1"/>
        <v>-0.58823529411764708</v>
      </c>
    </row>
    <row r="22" spans="1:11" x14ac:dyDescent="0.2">
      <c r="A22" s="20" t="s">
        <v>71</v>
      </c>
      <c r="B22" s="55">
        <v>8</v>
      </c>
      <c r="C22" s="138">
        <f>IF(B38=0, "-", B22/B38)</f>
        <v>3.9603960396039604E-2</v>
      </c>
      <c r="D22" s="55">
        <v>6</v>
      </c>
      <c r="E22" s="78">
        <f>IF(D38=0, "-", D22/D38)</f>
        <v>1.284796573875803E-2</v>
      </c>
      <c r="F22" s="128">
        <v>33</v>
      </c>
      <c r="G22" s="138">
        <f>IF(F38=0, "-", F22/F38)</f>
        <v>2.7477102414654453E-2</v>
      </c>
      <c r="H22" s="55">
        <v>41</v>
      </c>
      <c r="I22" s="78">
        <f>IF(H38=0, "-", H22/H38)</f>
        <v>1.7935258092738406E-2</v>
      </c>
      <c r="J22" s="77">
        <f t="shared" si="0"/>
        <v>0.33333333333333331</v>
      </c>
      <c r="K22" s="78">
        <f t="shared" si="1"/>
        <v>-0.1951219512195122</v>
      </c>
    </row>
    <row r="23" spans="1:11" x14ac:dyDescent="0.2">
      <c r="A23" s="20" t="s">
        <v>72</v>
      </c>
      <c r="B23" s="55">
        <v>0</v>
      </c>
      <c r="C23" s="138">
        <f>IF(B38=0, "-", B23/B38)</f>
        <v>0</v>
      </c>
      <c r="D23" s="55">
        <v>0</v>
      </c>
      <c r="E23" s="78">
        <f>IF(D38=0, "-", D23/D38)</f>
        <v>0</v>
      </c>
      <c r="F23" s="128">
        <v>2</v>
      </c>
      <c r="G23" s="138">
        <f>IF(F38=0, "-", F23/F38)</f>
        <v>1.6652789342214821E-3</v>
      </c>
      <c r="H23" s="55">
        <v>1</v>
      </c>
      <c r="I23" s="78">
        <f>IF(H38=0, "-", H23/H38)</f>
        <v>4.3744531933508313E-4</v>
      </c>
      <c r="J23" s="77" t="str">
        <f t="shared" si="0"/>
        <v>-</v>
      </c>
      <c r="K23" s="78">
        <f t="shared" si="1"/>
        <v>1</v>
      </c>
    </row>
    <row r="24" spans="1:11" x14ac:dyDescent="0.2">
      <c r="A24" s="20" t="s">
        <v>73</v>
      </c>
      <c r="B24" s="55">
        <v>11</v>
      </c>
      <c r="C24" s="138">
        <f>IF(B38=0, "-", B24/B38)</f>
        <v>5.4455445544554455E-2</v>
      </c>
      <c r="D24" s="55">
        <v>30</v>
      </c>
      <c r="E24" s="78">
        <f>IF(D38=0, "-", D24/D38)</f>
        <v>6.4239828693790149E-2</v>
      </c>
      <c r="F24" s="128">
        <v>62</v>
      </c>
      <c r="G24" s="138">
        <f>IF(F38=0, "-", F24/F38)</f>
        <v>5.1623646960865945E-2</v>
      </c>
      <c r="H24" s="55">
        <v>37</v>
      </c>
      <c r="I24" s="78">
        <f>IF(H38=0, "-", H24/H38)</f>
        <v>1.6185476815398076E-2</v>
      </c>
      <c r="J24" s="77">
        <f t="shared" si="0"/>
        <v>-0.6333333333333333</v>
      </c>
      <c r="K24" s="78">
        <f t="shared" si="1"/>
        <v>0.67567567567567566</v>
      </c>
    </row>
    <row r="25" spans="1:11" x14ac:dyDescent="0.2">
      <c r="A25" s="20" t="s">
        <v>74</v>
      </c>
      <c r="B25" s="55">
        <v>2</v>
      </c>
      <c r="C25" s="138">
        <f>IF(B38=0, "-", B25/B38)</f>
        <v>9.9009900990099011E-3</v>
      </c>
      <c r="D25" s="55">
        <v>0</v>
      </c>
      <c r="E25" s="78">
        <f>IF(D38=0, "-", D25/D38)</f>
        <v>0</v>
      </c>
      <c r="F25" s="128">
        <v>6</v>
      </c>
      <c r="G25" s="138">
        <f>IF(F38=0, "-", F25/F38)</f>
        <v>4.9958368026644462E-3</v>
      </c>
      <c r="H25" s="55">
        <v>6</v>
      </c>
      <c r="I25" s="78">
        <f>IF(H38=0, "-", H25/H38)</f>
        <v>2.6246719160104987E-3</v>
      </c>
      <c r="J25" s="77" t="str">
        <f t="shared" si="0"/>
        <v>-</v>
      </c>
      <c r="K25" s="78">
        <f t="shared" si="1"/>
        <v>0</v>
      </c>
    </row>
    <row r="26" spans="1:11" x14ac:dyDescent="0.2">
      <c r="A26" s="20" t="s">
        <v>75</v>
      </c>
      <c r="B26" s="55">
        <v>1</v>
      </c>
      <c r="C26" s="138">
        <f>IF(B38=0, "-", B26/B38)</f>
        <v>4.9504950495049506E-3</v>
      </c>
      <c r="D26" s="55">
        <v>0</v>
      </c>
      <c r="E26" s="78">
        <f>IF(D38=0, "-", D26/D38)</f>
        <v>0</v>
      </c>
      <c r="F26" s="128">
        <v>4</v>
      </c>
      <c r="G26" s="138">
        <f>IF(F38=0, "-", F26/F38)</f>
        <v>3.3305578684429643E-3</v>
      </c>
      <c r="H26" s="55">
        <v>4</v>
      </c>
      <c r="I26" s="78">
        <f>IF(H38=0, "-", H26/H38)</f>
        <v>1.7497812773403325E-3</v>
      </c>
      <c r="J26" s="77" t="str">
        <f t="shared" si="0"/>
        <v>-</v>
      </c>
      <c r="K26" s="78">
        <f t="shared" si="1"/>
        <v>0</v>
      </c>
    </row>
    <row r="27" spans="1:11" x14ac:dyDescent="0.2">
      <c r="A27" s="20" t="s">
        <v>76</v>
      </c>
      <c r="B27" s="55">
        <v>1</v>
      </c>
      <c r="C27" s="138">
        <f>IF(B38=0, "-", B27/B38)</f>
        <v>4.9504950495049506E-3</v>
      </c>
      <c r="D27" s="55">
        <v>0</v>
      </c>
      <c r="E27" s="78">
        <f>IF(D38=0, "-", D27/D38)</f>
        <v>0</v>
      </c>
      <c r="F27" s="128">
        <v>5</v>
      </c>
      <c r="G27" s="138">
        <f>IF(F38=0, "-", F27/F38)</f>
        <v>4.163197335553705E-3</v>
      </c>
      <c r="H27" s="55">
        <v>0</v>
      </c>
      <c r="I27" s="78">
        <f>IF(H38=0, "-", H27/H38)</f>
        <v>0</v>
      </c>
      <c r="J27" s="77" t="str">
        <f t="shared" si="0"/>
        <v>-</v>
      </c>
      <c r="K27" s="78" t="str">
        <f t="shared" si="1"/>
        <v>-</v>
      </c>
    </row>
    <row r="28" spans="1:11" x14ac:dyDescent="0.2">
      <c r="A28" s="20" t="s">
        <v>77</v>
      </c>
      <c r="B28" s="55">
        <v>0</v>
      </c>
      <c r="C28" s="138">
        <f>IF(B38=0, "-", B28/B38)</f>
        <v>0</v>
      </c>
      <c r="D28" s="55">
        <v>0</v>
      </c>
      <c r="E28" s="78">
        <f>IF(D38=0, "-", D28/D38)</f>
        <v>0</v>
      </c>
      <c r="F28" s="128">
        <v>1</v>
      </c>
      <c r="G28" s="138">
        <f>IF(F38=0, "-", F28/F38)</f>
        <v>8.3263946711074107E-4</v>
      </c>
      <c r="H28" s="55">
        <v>0</v>
      </c>
      <c r="I28" s="78">
        <f>IF(H38=0, "-", H28/H38)</f>
        <v>0</v>
      </c>
      <c r="J28" s="77" t="str">
        <f t="shared" si="0"/>
        <v>-</v>
      </c>
      <c r="K28" s="78" t="str">
        <f t="shared" si="1"/>
        <v>-</v>
      </c>
    </row>
    <row r="29" spans="1:11" x14ac:dyDescent="0.2">
      <c r="A29" s="20" t="s">
        <v>78</v>
      </c>
      <c r="B29" s="55">
        <v>1</v>
      </c>
      <c r="C29" s="138">
        <f>IF(B38=0, "-", B29/B38)</f>
        <v>4.9504950495049506E-3</v>
      </c>
      <c r="D29" s="55">
        <v>0</v>
      </c>
      <c r="E29" s="78">
        <f>IF(D38=0, "-", D29/D38)</f>
        <v>0</v>
      </c>
      <c r="F29" s="128">
        <v>4</v>
      </c>
      <c r="G29" s="138">
        <f>IF(F38=0, "-", F29/F38)</f>
        <v>3.3305578684429643E-3</v>
      </c>
      <c r="H29" s="55">
        <v>4</v>
      </c>
      <c r="I29" s="78">
        <f>IF(H38=0, "-", H29/H38)</f>
        <v>1.7497812773403325E-3</v>
      </c>
      <c r="J29" s="77" t="str">
        <f t="shared" si="0"/>
        <v>-</v>
      </c>
      <c r="K29" s="78">
        <f t="shared" si="1"/>
        <v>0</v>
      </c>
    </row>
    <row r="30" spans="1:11" x14ac:dyDescent="0.2">
      <c r="A30" s="20" t="s">
        <v>80</v>
      </c>
      <c r="B30" s="55">
        <v>0</v>
      </c>
      <c r="C30" s="138">
        <f>IF(B38=0, "-", B30/B38)</f>
        <v>0</v>
      </c>
      <c r="D30" s="55">
        <v>5</v>
      </c>
      <c r="E30" s="78">
        <f>IF(D38=0, "-", D30/D38)</f>
        <v>1.0706638115631691E-2</v>
      </c>
      <c r="F30" s="128">
        <v>0</v>
      </c>
      <c r="G30" s="138">
        <f>IF(F38=0, "-", F30/F38)</f>
        <v>0</v>
      </c>
      <c r="H30" s="55">
        <v>9</v>
      </c>
      <c r="I30" s="78">
        <f>IF(H38=0, "-", H30/H38)</f>
        <v>3.937007874015748E-3</v>
      </c>
      <c r="J30" s="77">
        <f t="shared" si="0"/>
        <v>-1</v>
      </c>
      <c r="K30" s="78">
        <f t="shared" si="1"/>
        <v>-1</v>
      </c>
    </row>
    <row r="31" spans="1:11" x14ac:dyDescent="0.2">
      <c r="A31" s="20" t="s">
        <v>81</v>
      </c>
      <c r="B31" s="55">
        <v>6</v>
      </c>
      <c r="C31" s="138">
        <f>IF(B38=0, "-", B31/B38)</f>
        <v>2.9702970297029702E-2</v>
      </c>
      <c r="D31" s="55">
        <v>6</v>
      </c>
      <c r="E31" s="78">
        <f>IF(D38=0, "-", D31/D38)</f>
        <v>1.284796573875803E-2</v>
      </c>
      <c r="F31" s="128">
        <v>28</v>
      </c>
      <c r="G31" s="138">
        <f>IF(F38=0, "-", F31/F38)</f>
        <v>2.331390507910075E-2</v>
      </c>
      <c r="H31" s="55">
        <v>37</v>
      </c>
      <c r="I31" s="78">
        <f>IF(H38=0, "-", H31/H38)</f>
        <v>1.6185476815398076E-2</v>
      </c>
      <c r="J31" s="77">
        <f t="shared" si="0"/>
        <v>0</v>
      </c>
      <c r="K31" s="78">
        <f t="shared" si="1"/>
        <v>-0.24324324324324326</v>
      </c>
    </row>
    <row r="32" spans="1:11" x14ac:dyDescent="0.2">
      <c r="A32" s="20" t="s">
        <v>83</v>
      </c>
      <c r="B32" s="55">
        <v>12</v>
      </c>
      <c r="C32" s="138">
        <f>IF(B38=0, "-", B32/B38)</f>
        <v>5.9405940594059403E-2</v>
      </c>
      <c r="D32" s="55">
        <v>19</v>
      </c>
      <c r="E32" s="78">
        <f>IF(D38=0, "-", D32/D38)</f>
        <v>4.068522483940043E-2</v>
      </c>
      <c r="F32" s="128">
        <v>44</v>
      </c>
      <c r="G32" s="138">
        <f>IF(F38=0, "-", F32/F38)</f>
        <v>3.6636136552872609E-2</v>
      </c>
      <c r="H32" s="55">
        <v>84</v>
      </c>
      <c r="I32" s="78">
        <f>IF(H38=0, "-", H32/H38)</f>
        <v>3.6745406824146981E-2</v>
      </c>
      <c r="J32" s="77">
        <f t="shared" si="0"/>
        <v>-0.36842105263157893</v>
      </c>
      <c r="K32" s="78">
        <f t="shared" si="1"/>
        <v>-0.47619047619047616</v>
      </c>
    </row>
    <row r="33" spans="1:11" x14ac:dyDescent="0.2">
      <c r="A33" s="20" t="s">
        <v>84</v>
      </c>
      <c r="B33" s="55">
        <v>11</v>
      </c>
      <c r="C33" s="138">
        <f>IF(B38=0, "-", B33/B38)</f>
        <v>5.4455445544554455E-2</v>
      </c>
      <c r="D33" s="55">
        <v>29</v>
      </c>
      <c r="E33" s="78">
        <f>IF(D38=0, "-", D33/D38)</f>
        <v>6.2098501070663809E-2</v>
      </c>
      <c r="F33" s="128">
        <v>103</v>
      </c>
      <c r="G33" s="138">
        <f>IF(F38=0, "-", F33/F38)</f>
        <v>8.5761865112406327E-2</v>
      </c>
      <c r="H33" s="55">
        <v>116</v>
      </c>
      <c r="I33" s="78">
        <f>IF(H38=0, "-", H33/H38)</f>
        <v>5.0743657042869643E-2</v>
      </c>
      <c r="J33" s="77">
        <f t="shared" si="0"/>
        <v>-0.62068965517241381</v>
      </c>
      <c r="K33" s="78">
        <f t="shared" si="1"/>
        <v>-0.11206896551724138</v>
      </c>
    </row>
    <row r="34" spans="1:11" x14ac:dyDescent="0.2">
      <c r="A34" s="20" t="s">
        <v>85</v>
      </c>
      <c r="B34" s="55">
        <v>36</v>
      </c>
      <c r="C34" s="138">
        <f>IF(B38=0, "-", B34/B38)</f>
        <v>0.17821782178217821</v>
      </c>
      <c r="D34" s="55">
        <v>62</v>
      </c>
      <c r="E34" s="78">
        <f>IF(D38=0, "-", D34/D38)</f>
        <v>0.13276231263383298</v>
      </c>
      <c r="F34" s="128">
        <v>325</v>
      </c>
      <c r="G34" s="138">
        <f>IF(F38=0, "-", F34/F38)</f>
        <v>0.27060782681099083</v>
      </c>
      <c r="H34" s="55">
        <v>417</v>
      </c>
      <c r="I34" s="78">
        <f>IF(H38=0, "-", H34/H38)</f>
        <v>0.18241469816272965</v>
      </c>
      <c r="J34" s="77">
        <f t="shared" si="0"/>
        <v>-0.41935483870967744</v>
      </c>
      <c r="K34" s="78">
        <f t="shared" si="1"/>
        <v>-0.22062350119904076</v>
      </c>
    </row>
    <row r="35" spans="1:11" x14ac:dyDescent="0.2">
      <c r="A35" s="20" t="s">
        <v>86</v>
      </c>
      <c r="B35" s="55">
        <v>22</v>
      </c>
      <c r="C35" s="138">
        <f>IF(B38=0, "-", B35/B38)</f>
        <v>0.10891089108910891</v>
      </c>
      <c r="D35" s="55">
        <v>25</v>
      </c>
      <c r="E35" s="78">
        <f>IF(D38=0, "-", D35/D38)</f>
        <v>5.353319057815846E-2</v>
      </c>
      <c r="F35" s="128">
        <v>94</v>
      </c>
      <c r="G35" s="138">
        <f>IF(F38=0, "-", F35/F38)</f>
        <v>7.8268109908409655E-2</v>
      </c>
      <c r="H35" s="55">
        <v>169</v>
      </c>
      <c r="I35" s="78">
        <f>IF(H38=0, "-", H35/H38)</f>
        <v>7.3928258967629043E-2</v>
      </c>
      <c r="J35" s="77">
        <f t="shared" si="0"/>
        <v>-0.12</v>
      </c>
      <c r="K35" s="78">
        <f t="shared" si="1"/>
        <v>-0.4437869822485207</v>
      </c>
    </row>
    <row r="36" spans="1:11" x14ac:dyDescent="0.2">
      <c r="A36" s="20" t="s">
        <v>87</v>
      </c>
      <c r="B36" s="55">
        <v>3</v>
      </c>
      <c r="C36" s="138">
        <f>IF(B38=0, "-", B36/B38)</f>
        <v>1.4851485148514851E-2</v>
      </c>
      <c r="D36" s="55">
        <v>0</v>
      </c>
      <c r="E36" s="78">
        <f>IF(D38=0, "-", D36/D38)</f>
        <v>0</v>
      </c>
      <c r="F36" s="128">
        <v>3</v>
      </c>
      <c r="G36" s="138">
        <f>IF(F38=0, "-", F36/F38)</f>
        <v>2.4979184013322231E-3</v>
      </c>
      <c r="H36" s="55">
        <v>0</v>
      </c>
      <c r="I36" s="78">
        <f>IF(H38=0, "-", H36/H38)</f>
        <v>0</v>
      </c>
      <c r="J36" s="77" t="str">
        <f t="shared" si="0"/>
        <v>-</v>
      </c>
      <c r="K36" s="78" t="str">
        <f t="shared" si="1"/>
        <v>-</v>
      </c>
    </row>
    <row r="37" spans="1:11" x14ac:dyDescent="0.2">
      <c r="A37" s="129"/>
      <c r="B37" s="82"/>
      <c r="D37" s="82"/>
      <c r="E37" s="86"/>
      <c r="F37" s="130"/>
      <c r="H37" s="82"/>
      <c r="I37" s="86"/>
      <c r="J37" s="85"/>
      <c r="K37" s="86"/>
    </row>
    <row r="38" spans="1:11" s="38" customFormat="1" x14ac:dyDescent="0.2">
      <c r="A38" s="131" t="s">
        <v>293</v>
      </c>
      <c r="B38" s="32">
        <f>SUM(B7:B37)</f>
        <v>202</v>
      </c>
      <c r="C38" s="132">
        <v>1</v>
      </c>
      <c r="D38" s="32">
        <f>SUM(D7:D37)</f>
        <v>467</v>
      </c>
      <c r="E38" s="133">
        <v>1</v>
      </c>
      <c r="F38" s="121">
        <f>SUM(F7:F37)</f>
        <v>1201</v>
      </c>
      <c r="G38" s="134">
        <v>1</v>
      </c>
      <c r="H38" s="32">
        <f>SUM(H7:H37)</f>
        <v>2286</v>
      </c>
      <c r="I38" s="133">
        <v>1</v>
      </c>
      <c r="J38" s="35">
        <f>IF(D38=0, "-", (B38-D38)/D38)</f>
        <v>-0.56745182012847961</v>
      </c>
      <c r="K38" s="36">
        <f>IF(H38=0, "-", (F38-H38)/H38)</f>
        <v>-0.47462817147856518</v>
      </c>
    </row>
  </sheetData>
  <mergeCells count="9">
    <mergeCell ref="B5:C5"/>
    <mergeCell ref="D5:E5"/>
    <mergeCell ref="F5:G5"/>
    <mergeCell ref="H5:I5"/>
    <mergeCell ref="B1:K1"/>
    <mergeCell ref="B2:K2"/>
    <mergeCell ref="B4:E4"/>
    <mergeCell ref="F4:I4"/>
    <mergeCell ref="J4:K4"/>
  </mergeCells>
  <printOptions horizontalCentered="1"/>
  <pageMargins left="0.39370078740157483" right="0.39370078740157483" top="0.39370078740157483" bottom="0.59055118110236227" header="0.39370078740157483" footer="0.19685039370078741"/>
  <pageSetup paperSize="9" scale="92" fitToHeight="0" orientation="portrait" r:id="rId1"/>
  <headerFooter alignWithMargins="0">
    <oddFooter>&amp;L&amp;"Arial,Bold"&amp;9©Reproduction of VFACTS reports in whole or part, without prior permission is strictly forbidden
 &amp;C
&amp;"Arial,Bold"Page &amp;P&amp;R&amp;"Arial,Bold" 
&amp;D</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03C9938197EFC24D9860597EC2A6A2CF" ma:contentTypeVersion="13" ma:contentTypeDescription="Create a new document." ma:contentTypeScope="" ma:versionID="0da577be5c72d6cd3a35c90e238e4bf7">
  <xsd:schema xmlns:xsd="http://www.w3.org/2001/XMLSchema" xmlns:xs="http://www.w3.org/2001/XMLSchema" xmlns:p="http://schemas.microsoft.com/office/2006/metadata/properties" xmlns:ns3="a90f223c-de9c-4a7a-bd9d-6b268339a28e" xmlns:ns4="3e3b34f0-8fd3-42bd-a4f3-c1eb9d1adf1e" targetNamespace="http://schemas.microsoft.com/office/2006/metadata/properties" ma:root="true" ma:fieldsID="67a6bc31ed5ed145b55deedb4048aecf" ns3:_="" ns4:_="">
    <xsd:import namespace="a90f223c-de9c-4a7a-bd9d-6b268339a28e"/>
    <xsd:import namespace="3e3b34f0-8fd3-42bd-a4f3-c1eb9d1adf1e"/>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AutoTags" minOccurs="0"/>
                <xsd:element ref="ns3:MediaServiceGenerationTime" minOccurs="0"/>
                <xsd:element ref="ns3:MediaServiceEventHashCode" minOccurs="0"/>
                <xsd:element ref="ns3:MediaServiceAutoKeyPoints" minOccurs="0"/>
                <xsd:element ref="ns3:MediaServiceKeyPoints" minOccurs="0"/>
                <xsd:element ref="ns3:MediaServiceOCR" minOccurs="0"/>
                <xsd:element ref="ns3:MediaServiceLocation" minOccurs="0"/>
                <xsd:element ref="ns3: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90f223c-de9c-4a7a-bd9d-6b268339a28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element name="MediaServiceDateTaken" ma:index="20"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3e3b34f0-8fd3-42bd-a4f3-c1eb9d1adf1e"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15F7D9E-24D7-491D-9467-9F0C3C8BCDBF}">
  <ds:schemaRefs>
    <ds:schemaRef ds:uri="http://schemas.microsoft.com/office/infopath/2007/PartnerControls"/>
    <ds:schemaRef ds:uri="http://purl.org/dc/elements/1.1/"/>
    <ds:schemaRef ds:uri="http://schemas.microsoft.com/office/2006/metadata/properties"/>
    <ds:schemaRef ds:uri="a90f223c-de9c-4a7a-bd9d-6b268339a28e"/>
    <ds:schemaRef ds:uri="http://purl.org/dc/terms/"/>
    <ds:schemaRef ds:uri="http://schemas.openxmlformats.org/package/2006/metadata/core-properties"/>
    <ds:schemaRef ds:uri="3e3b34f0-8fd3-42bd-a4f3-c1eb9d1adf1e"/>
    <ds:schemaRef ds:uri="http://schemas.microsoft.com/office/2006/documentManagement/types"/>
    <ds:schemaRef ds:uri="http://www.w3.org/XML/1998/namespace"/>
    <ds:schemaRef ds:uri="http://purl.org/dc/dcmitype/"/>
  </ds:schemaRefs>
</ds:datastoreItem>
</file>

<file path=customXml/itemProps2.xml><?xml version="1.0" encoding="utf-8"?>
<ds:datastoreItem xmlns:ds="http://schemas.openxmlformats.org/officeDocument/2006/customXml" ds:itemID="{BD178640-69AA-459F-A78E-65314DF0856E}">
  <ds:schemaRefs>
    <ds:schemaRef ds:uri="http://schemas.microsoft.com/sharepoint/v3/contenttype/forms"/>
  </ds:schemaRefs>
</ds:datastoreItem>
</file>

<file path=customXml/itemProps3.xml><?xml version="1.0" encoding="utf-8"?>
<ds:datastoreItem xmlns:ds="http://schemas.openxmlformats.org/officeDocument/2006/customXml" ds:itemID="{48BF900D-0710-4DC1-B3CB-893D489E9AD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90f223c-de9c-4a7a-bd9d-6b268339a28e"/>
    <ds:schemaRef ds:uri="3e3b34f0-8fd3-42bd-a4f3-c1eb9d1adf1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10</vt:i4>
      </vt:variant>
    </vt:vector>
  </HeadingPairs>
  <TitlesOfParts>
    <vt:vector size="26" baseType="lpstr">
      <vt:lpstr>Retail Sales By State</vt:lpstr>
      <vt:lpstr>Total Market Segmentation</vt:lpstr>
      <vt:lpstr>Retail Sales By Marque</vt:lpstr>
      <vt:lpstr>Retail Share By Marque</vt:lpstr>
      <vt:lpstr>Retail Sales By Buyer Type</vt:lpstr>
      <vt:lpstr>Retail Sales By Buyer Type Fuel</vt:lpstr>
      <vt:lpstr>Retail Sales By Country Of Orig</vt:lpstr>
      <vt:lpstr>Segment Model Passenger</vt:lpstr>
      <vt:lpstr>Marque Passenger</vt:lpstr>
      <vt:lpstr>Segment Model SUV</vt:lpstr>
      <vt:lpstr>Marque SUV</vt:lpstr>
      <vt:lpstr>Segment Model Light Commercial</vt:lpstr>
      <vt:lpstr>Marque Light Commercial</vt:lpstr>
      <vt:lpstr>Segment Model Heavy Commercial</vt:lpstr>
      <vt:lpstr>Marque Heavy Commercial</vt:lpstr>
      <vt:lpstr>Retail Sales By Marque &amp; Model</vt:lpstr>
      <vt:lpstr>'Retail Sales By State'!Print_Area</vt:lpstr>
      <vt:lpstr>'Marque Heavy Commercial'!Print_Titles</vt:lpstr>
      <vt:lpstr>'Marque Light Commercial'!Print_Titles</vt:lpstr>
      <vt:lpstr>'Marque Passenger'!Print_Titles</vt:lpstr>
      <vt:lpstr>'Marque SUV'!Print_Titles</vt:lpstr>
      <vt:lpstr>'Retail Sales By Marque &amp; Model'!Print_Titles</vt:lpstr>
      <vt:lpstr>'Segment Model Heavy Commercial'!Print_Titles</vt:lpstr>
      <vt:lpstr>'Segment Model Light Commercial'!Print_Titles</vt:lpstr>
      <vt:lpstr>'Segment Model Passenger'!Print_Titles</vt:lpstr>
      <vt:lpstr>'Segment Model SUV'!Print_Titles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Adam Poole</dc:creator>
  <cp:lastModifiedBy>Packham, Linda</cp:lastModifiedBy>
  <dcterms:created xsi:type="dcterms:W3CDTF">2020-07-02T21:23:14Z</dcterms:created>
  <dcterms:modified xsi:type="dcterms:W3CDTF">2020-07-02T22:28:16Z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0x01010003C9938197EFC24D9860597EC2A6A2CF</vt:lpwstr>
  </property>
</Properties>
</file>